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lorent.uguet\OneDrive - VINCI Energies\Perso\Prog\PPCG\Dart\"/>
    </mc:Choice>
  </mc:AlternateContent>
  <xr:revisionPtr revIDLastSave="0" documentId="10_ncr:100000_{8BE75A0B-28E2-4425-AC44-47C17B3C4B5C}" xr6:coauthVersionLast="31" xr6:coauthVersionMax="31" xr10:uidLastSave="{00000000-0000-0000-0000-000000000000}"/>
  <bookViews>
    <workbookView xWindow="0" yWindow="0" windowWidth="25200" windowHeight="11760" activeTab="1" xr2:uid="{00000000-000D-0000-FFFF-FFFF00000000}"/>
  </bookViews>
  <sheets>
    <sheet name="Submissions" sheetId="1" r:id="rId1"/>
    <sheet name="Summary" sheetId="2" r:id="rId2"/>
    <sheet name="Totals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" i="2" l="1" a="1"/>
  <c r="B31" i="2" s="1"/>
  <c r="C31" i="2" a="1"/>
  <c r="C31" i="2" s="1"/>
  <c r="D31" i="2"/>
  <c r="D79" i="1"/>
  <c r="E79" i="1"/>
  <c r="G31" i="2" l="1"/>
  <c r="H31" i="2" s="1"/>
  <c r="E31" i="2"/>
  <c r="F31" i="2" s="1"/>
  <c r="D77" i="1"/>
  <c r="D78" i="1"/>
  <c r="E78" i="1" s="1"/>
  <c r="E77" i="1"/>
  <c r="D30" i="2"/>
  <c r="D76" i="1"/>
  <c r="E76" i="1" s="1"/>
  <c r="D75" i="1"/>
  <c r="E75" i="1" s="1"/>
  <c r="D74" i="1"/>
  <c r="E74" i="1" s="1"/>
  <c r="D73" i="1"/>
  <c r="E73" i="1" s="1"/>
  <c r="L31" i="2" l="1"/>
  <c r="D29" i="2"/>
  <c r="D72" i="1"/>
  <c r="E72" i="1" s="1"/>
  <c r="D28" i="2" l="1"/>
  <c r="D71" i="1"/>
  <c r="E71" i="1" s="1"/>
  <c r="D2" i="2" l="1"/>
  <c r="D70" i="1"/>
  <c r="E70" i="1" s="1"/>
  <c r="D27" i="2"/>
  <c r="D69" i="1" l="1"/>
  <c r="E69" i="1" s="1"/>
  <c r="D26" i="2"/>
  <c r="D68" i="1" l="1"/>
  <c r="E68" i="1" s="1"/>
  <c r="D25" i="2"/>
  <c r="D67" i="1" l="1"/>
  <c r="E67" i="1" s="1"/>
  <c r="D24" i="2"/>
  <c r="D23" i="2" l="1"/>
  <c r="D66" i="1"/>
  <c r="E66" i="1" s="1"/>
  <c r="D31" i="1"/>
  <c r="E31" i="1" s="1"/>
  <c r="D22" i="2"/>
  <c r="D65" i="1"/>
  <c r="E65" i="1" s="1"/>
  <c r="D64" i="1"/>
  <c r="E64" i="1" s="1"/>
  <c r="D60" i="1" l="1"/>
  <c r="E60" i="1" s="1"/>
  <c r="D63" i="1"/>
  <c r="E63" i="1" s="1"/>
  <c r="B1" i="4"/>
  <c r="D62" i="1"/>
  <c r="E62" i="1" s="1"/>
  <c r="D58" i="1"/>
  <c r="E58" i="1" s="1"/>
  <c r="D59" i="1"/>
  <c r="E59" i="1" s="1"/>
  <c r="D61" i="1"/>
  <c r="E61" i="1" s="1"/>
  <c r="D56" i="1"/>
  <c r="E56" i="1" s="1"/>
  <c r="D57" i="1"/>
  <c r="E57" i="1" s="1"/>
  <c r="D52" i="1"/>
  <c r="D53" i="1"/>
  <c r="D54" i="1"/>
  <c r="E54" i="1" s="1"/>
  <c r="D55" i="1"/>
  <c r="E55" i="1" s="1"/>
  <c r="E52" i="1"/>
  <c r="E53" i="1"/>
  <c r="D49" i="1"/>
  <c r="E49" i="1" s="1"/>
  <c r="D50" i="1"/>
  <c r="E50" i="1" s="1"/>
  <c r="D51" i="1"/>
  <c r="E51" i="1" s="1"/>
  <c r="D46" i="1"/>
  <c r="E46" i="1" s="1"/>
  <c r="D47" i="1"/>
  <c r="E47" i="1" s="1"/>
  <c r="D48" i="1"/>
  <c r="E48" i="1" s="1"/>
  <c r="D44" i="1"/>
  <c r="E44" i="1" s="1"/>
  <c r="D45" i="1"/>
  <c r="E45" i="1" s="1"/>
  <c r="D40" i="1"/>
  <c r="E40" i="1" s="1"/>
  <c r="D41" i="1"/>
  <c r="E41" i="1" s="1"/>
  <c r="D42" i="1"/>
  <c r="E42" i="1" s="1"/>
  <c r="D43" i="1"/>
  <c r="E43" i="1" s="1"/>
  <c r="D36" i="1"/>
  <c r="D37" i="1"/>
  <c r="E37" i="1" s="1"/>
  <c r="D38" i="1"/>
  <c r="E38" i="1" s="1"/>
  <c r="D39" i="1"/>
  <c r="E39" i="1" s="1"/>
  <c r="E36" i="1"/>
  <c r="D33" i="1"/>
  <c r="E33" i="1" s="1"/>
  <c r="D34" i="1"/>
  <c r="E34" i="1" s="1"/>
  <c r="D35" i="1"/>
  <c r="E35" i="1" s="1"/>
  <c r="D32" i="1"/>
  <c r="E32" i="1" s="1"/>
  <c r="D28" i="1"/>
  <c r="E28" i="1" s="1"/>
  <c r="D29" i="1"/>
  <c r="E29" i="1" s="1"/>
  <c r="D30" i="1"/>
  <c r="E30" i="1" s="1"/>
  <c r="D26" i="1"/>
  <c r="E26" i="1" s="1"/>
  <c r="D27" i="1"/>
  <c r="E27" i="1" s="1"/>
  <c r="D24" i="1"/>
  <c r="E24" i="1" s="1"/>
  <c r="D25" i="1"/>
  <c r="E25" i="1" s="1"/>
  <c r="D23" i="1"/>
  <c r="E23" i="1" s="1"/>
  <c r="D15" i="1"/>
  <c r="D16" i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E15" i="1"/>
  <c r="E16" i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4" i="1"/>
  <c r="E4" i="1" s="1"/>
  <c r="D5" i="1"/>
  <c r="E5" i="1" s="1"/>
  <c r="D6" i="1"/>
  <c r="E6" i="1" s="1"/>
  <c r="D7" i="1"/>
  <c r="E7" i="1" s="1"/>
  <c r="D8" i="1"/>
  <c r="E8" i="1" s="1"/>
  <c r="D2" i="1"/>
  <c r="D3" i="1"/>
  <c r="E3" i="1" s="1"/>
  <c r="B30" i="2" l="1" a="1"/>
  <c r="B30" i="2" s="1"/>
  <c r="C30" i="2" a="1"/>
  <c r="C30" i="2" s="1"/>
  <c r="C2" i="2" a="1"/>
  <c r="C2" i="2" s="1"/>
  <c r="C5" i="2" a="1"/>
  <c r="C5" i="2" s="1"/>
  <c r="C10" i="2" a="1"/>
  <c r="C10" i="2" s="1"/>
  <c r="C13" i="2" a="1"/>
  <c r="C13" i="2" s="1"/>
  <c r="C18" i="2" a="1"/>
  <c r="C18" i="2" s="1"/>
  <c r="C21" i="2" a="1"/>
  <c r="C21" i="2" s="1"/>
  <c r="C26" i="2" a="1"/>
  <c r="C26" i="2" s="1"/>
  <c r="G26" i="2" s="1"/>
  <c r="C29" i="2" a="1"/>
  <c r="C29" i="2" s="1"/>
  <c r="G29" i="2" s="1"/>
  <c r="B4" i="2" a="1"/>
  <c r="B4" i="2" s="1"/>
  <c r="B7" i="2" a="1"/>
  <c r="B7" i="2" s="1"/>
  <c r="B12" i="2" a="1"/>
  <c r="B12" i="2" s="1"/>
  <c r="B15" i="2" a="1"/>
  <c r="B15" i="2" s="1"/>
  <c r="B20" i="2" a="1"/>
  <c r="B20" i="2" s="1"/>
  <c r="B23" i="2" a="1"/>
  <c r="B23" i="2" s="1"/>
  <c r="B28" i="2" a="1"/>
  <c r="B28" i="2" s="1"/>
  <c r="C7" i="2" a="1"/>
  <c r="C7" i="2" s="1"/>
  <c r="C20" i="2" a="1"/>
  <c r="C20" i="2" s="1"/>
  <c r="B6" i="2" a="1"/>
  <c r="B6" i="2" s="1"/>
  <c r="B17" i="2" a="1"/>
  <c r="B17" i="2" s="1"/>
  <c r="C3" i="2" a="1"/>
  <c r="C3" i="2" s="1"/>
  <c r="G3" i="2" s="1"/>
  <c r="C8" i="2" a="1"/>
  <c r="C8" i="2" s="1"/>
  <c r="F8" i="2" s="1"/>
  <c r="C11" i="2" a="1"/>
  <c r="C11" i="2" s="1"/>
  <c r="C16" i="2" a="1"/>
  <c r="C16" i="2" s="1"/>
  <c r="C19" i="2" a="1"/>
  <c r="C19" i="2" s="1"/>
  <c r="C24" i="2" a="1"/>
  <c r="C24" i="2" s="1"/>
  <c r="G24" i="2" s="1"/>
  <c r="C27" i="2" a="1"/>
  <c r="C27" i="2" s="1"/>
  <c r="G27" i="2" s="1"/>
  <c r="B2" i="2" a="1"/>
  <c r="B2" i="2" s="1"/>
  <c r="B5" i="2" a="1"/>
  <c r="B5" i="2" s="1"/>
  <c r="B10" i="2" a="1"/>
  <c r="B10" i="2" s="1"/>
  <c r="B13" i="2" a="1"/>
  <c r="B13" i="2" s="1"/>
  <c r="B18" i="2" a="1"/>
  <c r="B18" i="2" s="1"/>
  <c r="B21" i="2" a="1"/>
  <c r="B21" i="2" s="1"/>
  <c r="B26" i="2" a="1"/>
  <c r="B26" i="2" s="1"/>
  <c r="B29" i="2" a="1"/>
  <c r="B29" i="2" s="1"/>
  <c r="C4" i="2" a="1"/>
  <c r="C4" i="2" s="1"/>
  <c r="C15" i="2" a="1"/>
  <c r="C15" i="2" s="1"/>
  <c r="C28" i="2" a="1"/>
  <c r="C28" i="2" s="1"/>
  <c r="G28" i="2" s="1"/>
  <c r="B14" i="2" a="1"/>
  <c r="B14" i="2" s="1"/>
  <c r="B25" i="2" a="1"/>
  <c r="B25" i="2" s="1"/>
  <c r="C6" i="2" a="1"/>
  <c r="C6" i="2" s="1"/>
  <c r="C9" i="2" a="1"/>
  <c r="C9" i="2" s="1"/>
  <c r="C14" i="2" a="1"/>
  <c r="C14" i="2" s="1"/>
  <c r="C17" i="2" a="1"/>
  <c r="C17" i="2" s="1"/>
  <c r="C22" i="2" a="1"/>
  <c r="C22" i="2" s="1"/>
  <c r="G22" i="2" s="1"/>
  <c r="C25" i="2" a="1"/>
  <c r="C25" i="2" s="1"/>
  <c r="G25" i="2" s="1"/>
  <c r="B3" i="2" a="1"/>
  <c r="B3" i="2" s="1"/>
  <c r="B8" i="2" a="1"/>
  <c r="B8" i="2" s="1"/>
  <c r="B11" i="2" a="1"/>
  <c r="B11" i="2" s="1"/>
  <c r="B16" i="2" a="1"/>
  <c r="B16" i="2" s="1"/>
  <c r="B19" i="2" a="1"/>
  <c r="B19" i="2" s="1"/>
  <c r="B24" i="2" a="1"/>
  <c r="B24" i="2" s="1"/>
  <c r="B27" i="2" a="1"/>
  <c r="B27" i="2" s="1"/>
  <c r="C12" i="2" a="1"/>
  <c r="C12" i="2" s="1"/>
  <c r="C23" i="2" a="1"/>
  <c r="C23" i="2" s="1"/>
  <c r="G23" i="2" s="1"/>
  <c r="B9" i="2" a="1"/>
  <c r="B9" i="2" s="1"/>
  <c r="B22" i="2" a="1"/>
  <c r="B22" i="2" s="1"/>
  <c r="E22" i="2" s="1"/>
  <c r="F22" i="2" s="1"/>
  <c r="L8" i="2"/>
  <c r="H8" i="2"/>
  <c r="L3" i="2"/>
  <c r="H3" i="2"/>
  <c r="G8" i="2"/>
  <c r="G11" i="2"/>
  <c r="B2" i="4"/>
  <c r="B3" i="4"/>
  <c r="E2" i="1"/>
  <c r="E30" i="2" l="1"/>
  <c r="F30" i="2" s="1"/>
  <c r="E27" i="2"/>
  <c r="F27" i="2" s="1"/>
  <c r="G30" i="2"/>
  <c r="E24" i="2"/>
  <c r="F24" i="2" s="1"/>
  <c r="E8" i="2"/>
  <c r="E25" i="2"/>
  <c r="F25" i="2" s="1"/>
  <c r="E28" i="2"/>
  <c r="F28" i="2" s="1"/>
  <c r="E3" i="2"/>
  <c r="F3" i="2" s="1"/>
  <c r="E23" i="2"/>
  <c r="F23" i="2" s="1"/>
  <c r="H29" i="2"/>
  <c r="L29" i="2"/>
  <c r="E29" i="2"/>
  <c r="F29" i="2" s="1"/>
  <c r="L28" i="2"/>
  <c r="H28" i="2"/>
  <c r="E26" i="2"/>
  <c r="F26" i="2" s="1"/>
  <c r="E11" i="2"/>
  <c r="F11" i="2" s="1"/>
  <c r="G20" i="2"/>
  <c r="H20" i="2" s="1"/>
  <c r="E13" i="2"/>
  <c r="F13" i="2" s="1"/>
  <c r="H11" i="2"/>
  <c r="H27" i="2"/>
  <c r="H26" i="2"/>
  <c r="H25" i="2"/>
  <c r="H24" i="2"/>
  <c r="H23" i="2"/>
  <c r="H22" i="2"/>
  <c r="E21" i="2"/>
  <c r="F21" i="2" s="1"/>
  <c r="E20" i="2"/>
  <c r="F20" i="2" s="1"/>
  <c r="L25" i="2"/>
  <c r="L27" i="2"/>
  <c r="L26" i="2"/>
  <c r="E6" i="2"/>
  <c r="F6" i="2" s="1"/>
  <c r="L24" i="2"/>
  <c r="L23" i="2"/>
  <c r="E10" i="2"/>
  <c r="F10" i="2" s="1"/>
  <c r="E14" i="2"/>
  <c r="F14" i="2" s="1"/>
  <c r="E12" i="2"/>
  <c r="F12" i="2" s="1"/>
  <c r="E2" i="2"/>
  <c r="E4" i="2"/>
  <c r="F4" i="2" s="1"/>
  <c r="E18" i="2"/>
  <c r="F18" i="2" s="1"/>
  <c r="E5" i="2"/>
  <c r="F5" i="2" s="1"/>
  <c r="E16" i="2"/>
  <c r="F16" i="2" s="1"/>
  <c r="E17" i="2"/>
  <c r="F17" i="2" s="1"/>
  <c r="G19" i="2"/>
  <c r="E19" i="2"/>
  <c r="F19" i="2" s="1"/>
  <c r="F2" i="2"/>
  <c r="E7" i="2"/>
  <c r="F7" i="2" s="1"/>
  <c r="E9" i="2"/>
  <c r="F9" i="2" s="1"/>
  <c r="E15" i="2"/>
  <c r="F15" i="2" s="1"/>
  <c r="L22" i="2"/>
  <c r="L11" i="2"/>
  <c r="G6" i="2"/>
  <c r="G14" i="2"/>
  <c r="G10" i="2"/>
  <c r="G12" i="2"/>
  <c r="G15" i="2"/>
  <c r="G21" i="2"/>
  <c r="G7" i="2"/>
  <c r="G9" i="2"/>
  <c r="G13" i="2"/>
  <c r="G17" i="2"/>
  <c r="G18" i="2"/>
  <c r="G16" i="2"/>
  <c r="G5" i="2"/>
  <c r="G2" i="2"/>
  <c r="G4" i="2"/>
  <c r="H30" i="2" l="1"/>
  <c r="L30" i="2"/>
  <c r="L20" i="2"/>
  <c r="L13" i="2"/>
  <c r="H13" i="2"/>
  <c r="L19" i="2"/>
  <c r="H19" i="2"/>
  <c r="H2" i="2"/>
  <c r="L2" i="2"/>
  <c r="L17" i="2"/>
  <c r="H17" i="2"/>
  <c r="L21" i="2"/>
  <c r="H21" i="2"/>
  <c r="L14" i="2"/>
  <c r="H14" i="2"/>
  <c r="L15" i="2"/>
  <c r="H15" i="2"/>
  <c r="L6" i="2"/>
  <c r="H6" i="2"/>
  <c r="L9" i="2"/>
  <c r="H9" i="2"/>
  <c r="L5" i="2"/>
  <c r="H5" i="2"/>
  <c r="L16" i="2"/>
  <c r="H16" i="2"/>
  <c r="L12" i="2"/>
  <c r="H12" i="2"/>
  <c r="L4" i="2"/>
  <c r="H4" i="2"/>
  <c r="L18" i="2"/>
  <c r="H18" i="2"/>
  <c r="L7" i="2"/>
  <c r="H7" i="2"/>
  <c r="L10" i="2"/>
  <c r="H10" i="2"/>
  <c r="F32" i="2"/>
</calcChain>
</file>

<file path=xl/sharedStrings.xml><?xml version="1.0" encoding="utf-8"?>
<sst xmlns="http://schemas.openxmlformats.org/spreadsheetml/2006/main" count="222" uniqueCount="139">
  <si>
    <t>Question</t>
  </si>
  <si>
    <t>Date</t>
  </si>
  <si>
    <t>Code Length</t>
  </si>
  <si>
    <t>Submission</t>
  </si>
  <si>
    <t>Largest Code</t>
  </si>
  <si>
    <t>Earliest Submission</t>
  </si>
  <si>
    <t>Latest Submission</t>
  </si>
  <si>
    <t>Current Answer</t>
  </si>
  <si>
    <t>Answer URL</t>
  </si>
  <si>
    <t>f(s,{i=0})=&gt;s.split('').reversed.map(int.parse).map((n)=&gt;i++%2&gt;0?n*2:n).map((n)=&gt;n&gt;9?n-10+1:n).fold(0,(p,e)=&gt;p+e)%10==0;</t>
  </si>
  <si>
    <t>f(s,{i=0})=&gt;s.split('').reversed.map(int.parse).map((n)=&gt;i++%2&gt;0?n*2:n).map((n)=&gt;n&gt;9?n-10+1:n).reduce((p,e)=&gt;p+e)%10==0;</t>
  </si>
  <si>
    <t>ID</t>
  </si>
  <si>
    <t>H(a)=&gt;a.toRadixString(2).runes.where((i)=&gt;i==48).length;h(List&lt;int&gt;l)=&gt;l.sort((a,b)=&gt;H(a).compareTo(H(b)));</t>
  </si>
  <si>
    <t>F(a)=&gt;a.toRadixString(2).runes.fold(0,(p,e)=&gt;p+e-48);f(List&lt;int&gt;l)=&gt;l.sort((a,b)=&gt;F(a).compareTo(F(b)));</t>
  </si>
  <si>
    <t>G(a)=&gt;a.toRadixString(2).replaceAll('0','').length;g(List&lt;int&gt;l)=&gt;l.sort((a,b)=&gt;G(a).compareTo(G(b)));</t>
  </si>
  <si>
    <t>K(a)=&gt;'1'.allMatches(a.toRadixString(2)).length;k(List&lt;int&gt;l)=&gt;l.sort((a,b)=&gt;K(a).compareTo(K(b)));</t>
  </si>
  <si>
    <t>M(a)=&gt;'1'.allMatches(a.toRadixString(2)).length;m(List l)=&gt;l.sort((a,b)=&gt;M(a)-M(b));</t>
  </si>
  <si>
    <t>Submissions</t>
  </si>
  <si>
    <t>TIO</t>
  </si>
  <si>
    <t>h(){print(List.generate(100,(i)=&gt;(i%3&gt;0?'':'Fizz')+(i%5&gt;0?(i%3&gt;0?'$i':''):'Buzz')).join('\n'));}</t>
  </si>
  <si>
    <t>g(){List.generate(100,(i)=&gt;(i%3&gt;0?'':'Fizz')+(i%5&gt;0?(i%3&gt;0?'$i':''):'Buzz')).forEach(print);}</t>
  </si>
  <si>
    <t>j({i=0}){for(;i++&lt;100;){var a=i%3&gt;0;print((a?'':'Fizz')+(i%5&gt;0?(a?'$i':''):'Buzz'));}}</t>
  </si>
  <si>
    <t>f({i=0}){for(;i++&lt;100;)print((i%3&gt;0?'':'Fizz')+(i%5&gt;0?(i%3&gt;0?'$i':''):'Buzz'));}</t>
  </si>
  <si>
    <t>k({i=0}){for(;i++&lt;100;)print("${i%3&gt;0?'':'Fizz'}${i%5&gt;0?(i%3&gt;0?i:''):'Buzz'}");}</t>
  </si>
  <si>
    <t>l({i=0}){for(;i++&lt;100;)print(i%15&lt;1?'FizzBuzz':i%5&lt;1?'Buzz':i%3&lt;1?'Fizz':'$i');}</t>
  </si>
  <si>
    <t>f(s){var u=s.length-2,v=s.contains('t');return s+'s go M'.padRight(6+u,v?'e':'o').padRight(6+2*u,'o')+(v?'w':'');}</t>
  </si>
  <si>
    <t>g(s){var u=s.length+1,v=s.contains('t');return s+'s go M'.padRight(3+u,v?'e':'o').padRight(2*u,'o')+(v?'w':'');}</t>
  </si>
  <si>
    <t>j(s){var u=s.length+1,v=s.contains('t');return s+'s go M'.padRight(v?3+u:0,'e').padRight(2*u,'o')+(v?'w':'');}</t>
  </si>
  <si>
    <t>k(s){var u=s.length+1,v=s[1]=='a';return s+'s go M'.padRight(v?3+u:0,'e').padRight(2*u,'o')+(v?'w':'');}</t>
  </si>
  <si>
    <t>l(s)=&gt;s+'s go M'.padRight(s[1]=='a'?s.length+4:0,'e').padRight(2*(s.length+1),'o')+(s[1]=='a'?'w':'');</t>
  </si>
  <si>
    <t>m(s)=&gt;s+'s go M'.padRight(s[1]=='a'?s.length+4:0,'e').padRight(2*s.length+2,'o')+(s[1]=='a'?'w':'');</t>
  </si>
  <si>
    <t>h(s)=&gt;s+'s go M'.padRight(s.length+4,s.contains('t')?'e':'o').padRight(2*(s.length+1),'o')+(s.contains('t')?'w':'');</t>
  </si>
  <si>
    <t>i(s)=&gt;s+'s go M'.padRight(s.contains('t')?s.length+4:0,'e').padRight(2*(s.length+1),'o')+(s.contains('t')?'w':'');</t>
  </si>
  <si>
    <t>Improvement</t>
  </si>
  <si>
    <t>F(List s)=&gt;s.indexWhere((a)=&gt;a.contains('*'));f(String s){var b=s.split('\n'),v=F(b),c=b[v].split(' '),w=F(c),x=c[w].indexOf('*')+1;return '${w+1}${b.length-v}$x';}</t>
  </si>
  <si>
    <t>f(s)=&gt;s.runes.map((t)=&gt;'${t-96}'.padLeft(2,'0')).join('');</t>
  </si>
  <si>
    <t>g(s)=&gt;s.runes.map((t)=&gt;(t&gt;106?'0':'')+'${t-96}').join('');</t>
  </si>
  <si>
    <t>g({s='known'})=&gt;"$s $s\s\n$s un$s\s\nun$s $s\s\nun$s un$s\s";</t>
  </si>
  <si>
    <t>h()=&gt;'a as\na unas\nuna as\nuna unas'.replaceAll('a','known');</t>
  </si>
  <si>
    <t>f(){List.generate(26,(i)=&gt;''.padRight(i+1,String.fromCharCode(i+97))).forEach(print);}</t>
  </si>
  <si>
    <t>g(){'abcdefghijklmnopqrstuvwxyz'.split('').map((c)=&gt;c.padRight(c.runes.first-96,c)).forEach(print);}</t>
  </si>
  <si>
    <t>h(){'abcdefghijklmnopqrstuvwxyz'.runes.map((c)=&gt;String.fromCharCodes(List.filled(c-96, c))).forEach(print);}</t>
  </si>
  <si>
    <t>import'dart:math';f({n=99,m=' bugs in the code\n'}){while(n&gt;0){print('$n$m$n$m\Take one down and patch it around');n=n+Random().nextInt(20)-16;n=n&lt;0?0:n;print('$n$m');}}</t>
  </si>
  <si>
    <t>f(n)=&gt;List.generate(n,(e)=&gt;e&lt;1?1:'$e${e+1}');</t>
  </si>
  <si>
    <t>g(n)=&gt;List.generate(n,(e)=&gt;e==0?1:'$e${e+1}');</t>
  </si>
  <si>
    <t>h(n)=&gt;List.generate(n,(e)=&gt;int.parse('$e${e+1}'));</t>
  </si>
  <si>
    <t>h(l){while(l.contains(0)){l.removeRange(l.indexOf(0)-1, l.indexOf(0));}return l;}</t>
  </si>
  <si>
    <t>i(l){while(l.contains(0)){l.removeAt(l.indexOf(0)-1); l.remove(0);}return l;}</t>
  </si>
  <si>
    <t>f(l){var m=[];l.forEach((n){n&gt;0?m.add(n):m.removeLast();});return m;}</t>
  </si>
  <si>
    <t>g(l,{m=List}){l.forEach((n){n&gt;0?m.add(n):m.removeLast();});return m;}</t>
  </si>
  <si>
    <t>f(s)=&gt;json.encode(Map.fromIterable(s.split('\n').where((i)=&gt;i!=''),key:(i)=&gt;i.split("=")[0],value:(i)=&gt;i.split("=")[1]));</t>
  </si>
  <si>
    <t>h(s)=&gt;json.encode(Map.fromIterable(s.split('\n').where((i)=&gt;i!='').map((j)=&gt;j.split('=')),key:(i)=&gt;i[0],value:(i)=&gt;i[1]));</t>
  </si>
  <si>
    <t>g(s)=&gt;"""{${s.replaceAll('"', '\\"').replaceAllMapped(new RegExp(r'(.*)=(.*)'), (m)=&gt;'"${m[1]}":"${m[2]}",')}}""";</t>
  </si>
  <si>
    <t>k(s)=&gt;"""{${s.replaceAll('"', '\\"').replaceAllMapped(RegExp(r'(.*)=(.*)'),(m)=&gt;'"${m[1]}":"${m[2]}",')}}""";</t>
  </si>
  <si>
    <t>f(s)=&gt;['=!"·\$%&amp;/()',')!@#\$%^&amp;*('].map((b)=&gt;s.split('').map((e)=&gt;b.indexOf(e)).join()).where((e)=&gt;!e.contains('-')).toSet();</t>
  </si>
  <si>
    <t>g(s){['=!"·\$%&amp;/()',')!@#\$%^&amp;*('].map((b)=&gt;s.split('').map(b.indexOf).join()).where((e)=&gt;!e.contains('-')).toSet();}</t>
  </si>
  <si>
    <t>f(){var s='Peter Piper picked',t=' peck of pickled peppers';return"$s a$t.\nA$t $s.\nIf $s a$t,\nWhere's the$t $s?";}</t>
  </si>
  <si>
    <t>g()=&gt;"0 a 1.\nA 0 1.\nIf 0 a 1,\nWhere's the 1 0?".replaceAll('0','Peter Piper picked').replaceAll('1', 'peck of pickled peppers');</t>
  </si>
  <si>
    <t>h()=&gt;"0 a 1.\nA 0 1.\nIf 0 a 1,\nWhere's the 1 0?".split('0').join('Peter Piper picked').split('1').join('peck of pickled peppers');</t>
  </si>
  <si>
    <t>f()=&gt;List.generate(9001,(i)=&gt;i).where((i)=&gt;'$i'.contains('0')&amp;&amp;'$i'.codeUnits.fold(0,(p,e)=&gt;p+e)==201);</t>
  </si>
  <si>
    <t>g()=&gt;List.generate(9001,(i)=&gt;'$i').where((i)=&gt;i.contains('0')&amp;&amp;i.codeUnits.fold(0,(p,e)=&gt;p+e)==201);</t>
  </si>
  <si>
    <t>h()=&gt;List.generate(9001,(i)=&gt;'$i').where((i)=&gt;i.contains('0')&amp;&amp;i.runes.fold(0,(p,e)=&gt;p+e)==201);</t>
  </si>
  <si>
    <t>f()=&gt;'AWSALILAND'.runes.forEach((r)=&gt;print(String.fromCharCodes(List.filled(r-64, r))));</t>
  </si>
  <si>
    <t>g()=&gt;'AWSALILAND'.split('').forEach((c)=&gt;print(List.filled(c.runes.first-64, c).join()));</t>
  </si>
  <si>
    <t>h()=&gt;'AWSALILAND'.split('').forEach((c)=&gt;print(List.filled(c.codeUnits[0]-64, c).join()));</t>
  </si>
  <si>
    <t>i()=&gt;print('AWSALILAND'.runes.map((r)=&gt;String.fromCharCodes(List.filled(r-64, r))).join('\n'));</t>
  </si>
  <si>
    <t>f(a,b)=&gt;[a,b]+((a-b).abs()&gt;1?List.generate((a-b).abs()-1,(i)=&gt;(a&gt;b?-i-1:i+1)+a):[]);</t>
  </si>
  <si>
    <t>g(a,b)=&gt;[a,b]+((a-b).abs()&gt;1?List.generate((a-b).abs()-1,(i)=&gt;(a&gt;b?-1:1)*(i+1)+a):[]);</t>
  </si>
  <si>
    <t>f(l){var i=0,k=0,n={'C':0,'D':2,'E':4,'F':5,'G':7,'A':9,'B':11,'b':-1,'#':1},j='',y=[0,0];for(;++i&lt;7;j+='${(y[0]-y[1])%12}')for(k=0;k&lt;2;k++)y[k]=n[l[i-k][0]]+(l[i-k].length&gt;1?n[l[i-k][1]]:0);return'221222'==j;}</t>
  </si>
  <si>
    <t>h(l){var i=0,j='',k,n=l.map((m){k=m.runes.first*2-130;k-=(k&gt;3?1+(k&gt;9?1:0):0);k+=(m.endsWith('#')?1:m.endsWith('b')?-1:0);return k;}).toList();for(;++i&lt;7;j+='${(n[i]-n[i-1])%12}');return'221222'==j;}</t>
  </si>
  <si>
    <t>g(l){var i=0,j='',k,n=l.map((m){k=m.runes.first*2-130;if(k&gt;9)k--;if(k&gt;3)k--;k+=m.length&lt;2?0:m[1]=='#'?1:m[1]=='b'?-1:0;return k;}).toList();for(;++i&lt;7;j+='${(n[i]-n[i-1])%12}');return'221222'==j;}</t>
  </si>
  <si>
    <t>import'dart:math';f(a,b)=&gt;(a/(pi+pi)/b).ceil();</t>
  </si>
  <si>
    <t>Total Submissions</t>
  </si>
  <si>
    <t>Total Submitted Bytes</t>
  </si>
  <si>
    <t>Average Bytes Per Submission</t>
  </si>
  <si>
    <t>f(l){var i=0,j='',k,n=l.map((m){k=m.runes.first*2-130;k-=k&gt;3?k&gt;9?2:1:0;return m.length&lt;2?k:m[1]=='#'?k+1:m[1]=='b'?k-1:k;}).toList();for(;++i&lt;7;j+='${(n[i]-n[i-1])%12}');return'221222'==j;}</t>
  </si>
  <si>
    <t>https://tio.run/##hVHLboMwELz3KyzRyqa8gnOoCnEQkMClx94iDqBCS3ikMqQXxLdT25CkTVB72NGuPeudHb/FtB2GDJVy9xVTkJOFuicQqoVak1Kv4k@EKrkrSKXTY502epbTpn3Emrlc2IVGivXSKdbPDrZMa2HTtD3SGlR6mdbv7ccKO4VV7cyIEChBp1DMU5WwSjOtwu5lvT285E2LZDs7UGQrSr56svcKgfcdqnd5pDHQzEh@MHEP5WkExNjEGENC9nY/VHFeI7m7A8AwXukxZcknzesWQV4Bi7WdjzK0gz5U4YbFlkXAImThsvBgJF9TJc7lsOUQcAg5uBw86bZjk3BycnqaJy4Hj4M/w4cq4EqA4AIuBnA1APqi9mdmbMUNVzTxQ5F64tgT@ebUdTFjtMEwgrhsfngkylmTgNh8Uhf8FudBMLs6mMQFl43cUZZY5naX8GqEeyaPw/35TwETjiYE0sUFV5pc@Nu25D/f@uEb</t>
  </si>
  <si>
    <t>https://tio.run/##hVFdT4MwFH33VzRBc2no5COaxXZogA3@gG@kDxA3ZSAaZCaE8Nsnt7BNHdEHDve2p73nnD4lVb3fb/SCtp9JRTLXYnn/lW4LAXCLwRK4w2AF/IZBCPyWQQR8zsADfsfAB27bDFLgs/6n9V3Hti4Aa9zYYpYUm7dKF4aRLeZia7hw2epNbMlZE9uSXtlOBxQZ/UiRLxyRGwZt4ly6ZVzE2SyXPVca@lBfF@vyuX65tx@Ou7aU3KKiWte7qgTHsR3HAdfdim7/mmSlTtsLQkzzsdqt@@K9yspaB@wIByqOSxs97t2iV3SKPtElekSHkv6mashFWCGECBGCh@Br5yeWKZLTw9VYeAg@QjDBB0ZQCVFcgmIIqiEQqD6YmLFSO6ho5Eeq9NWyr@rl4dQpjCEG0wyT4uNbRqqdDIko56O68Kc4H8ikdTKKC0@OvEGWMnPuJfo1wjuSh@HB9KOQEYcQQu2UgqeNKfwdW/pfbt3@Cw</t>
  </si>
  <si>
    <t>https://tio.run/##hVFNc4IwFLz3V2SGdl5SQSQeOhVTB1C49NibwwGm0iIfOhF7YfjtNAmorTLt4e3sC/uSfct7xKu2TXBO6q@Io5RN9C0D0DO9ZPm4iPYYF6TOWDHmx3JzGCcpP1SP1LCmEztNcPbyTDLD6OhU0WwkxPmm/Kg@53QxmRVrK2QMNFhYJx7DwrBmE5tvqiMvUWY3ZFztXtNDhYmd7Di2R6N0/mRvRwzua1yu09AQYFghebBoA6SfBEotSikwtrWbtojSEpP6DiHTfOPHjSB7npYVBtmhmRg7HyV4DR7osBS1EuWLCkQ5olwIybVUk1oJKwm@hECCI8HVbieWsRTHp6slcSS4ErwBPehIOkFKi6QZJN0g8FTvDbyxUl@ko14fKOqqY1fx5WnqEkYXg2n6UX74kZFqB0NCavPenf/bnAtocHXUm/MvGzmdLbXM7S7B1RPOWdw97g3/FNRjF4KvXVJwtD6Fv2OL/8utab8B</t>
  </si>
  <si>
    <t>f(l){var i=0,j='',k,n=l.map((m){k=m.runes.first*2-130;k-=(k&gt;3?1+(k&gt;9?1:0):0);k+=m.length&lt;2?0:m[1]=='#'?1:m[1]=='b'?-1:0;return k;}).toList();for(;++i&lt;7;j+='${(n[i]-n[i-1])%12}');return'221222'==j;}</t>
  </si>
  <si>
    <t>https://tio.run/##hVFNc4IwEL33V2SGdjYpH0I8dGpMGUDx0mNvjgecQosIOhF7cfztNAmorTLtDPvYTd6ybx/viaibJsNrcvhKBMq5a604gFVYFV87ZbLFuCSHgpeO2Ffpzslysasfqe0NXVbYHBcvQ98z5evZ90YukQ8rTMlep9VH/Tmmvjsq596CczBAMrp8Cb4t6Uyk9V5UqGBH4tSb13xXY8KyjcDMNPPxE1uZHO4PuJrnC1uC7S3Ig0ePQLpOoNSjlALnK3ZsyiSvMDncITQYvIl9KpOtyKsag6rQSLadjzI8hwgsmMiYyohlzGQEMkJYkGuqobgKpgpiBTMFgYLQuO2YLBV5efq0SgIFoYKohw8WUkqQ5iIlBik1CCJdRz0zpvpGKer4M52G@jjU@eTUdTGjtWEwiJP17odHuuw1CenNO3Xxb3EhoN7VUScuvmwUtLL0Mre7zK5GBGdyOzzq/ymow9aE2Li4EBidC3/btvzPt2PzDQ</t>
  </si>
  <si>
    <t>https://tio.run/##hVHLboMwELz3KyzRynZ5BXKoGteNgAQuPVbqocoBFFAdAokM6QXx7dQ25NEEtRI7rNez7OywjnnddRna4uY75oDRibGhEBq5UdKtVcR7hArc5LSw@KFMKytjvKofXdOZTkhuUpS/TueOLl7Pc2c2weIhuU5RYaXluvpg9ReCGsTi7rKSiIop6YSn9YGXICctturdG6tqhEm244joOnt5IhudwvsGlZ9sZQownRV@cNwWHjuh6zqu60JKN6TtipiVCDd3ANj2Oz@kItlzVtYIyhOYibZTKUOfMIAGXIhYighFRCI8ET5c4WuqJrkSlhJCCZEET4Kv3XYsEklOjp@WiSfBlxCM8KEBpBKguECKAVINgIE6ByMzlupGKhr4kUp9VfZVvjh2nc3obbDtMN5WFx6p46hJQG0@qAt/i/MhGF0dDOLC80ZeL0stc7tLdDXCO5H74cH4TwED9iaE2tkFTxtc@Nu25D/f2u4H</t>
  </si>
  <si>
    <t>F(s,{t}){t=s.split('.').map(int.parse).toList();while(t.last==0)t.removeLast();return t;}f(a,b,{d,e,f,i=0}){d=F(b);e=F(a);f=e.length&gt;d.length?d.length:e.length;for(;i&lt;f;i++){if(e[i]&gt;d[i])return 1;else if(e[i]&lt;d[i])return-1;}return e.length&gt;d.length?1:(e.length&lt;d.length?-1:0);}</t>
  </si>
  <si>
    <t>G(s,{t}){t=s.split('.').map(int.parse).toList();while(t.last&lt;1)t.removeLast();return t;}g(a,b,{d,e,f,g,h,i=0}){d=G(b);e=G(a);g=d.length;h=e.length;f=h&gt;g?g:h;for(;i&lt;f;i++)if(e[i]!=d[i])return e[i]&gt;d[i]?1:-1;return h&gt;g?1:(h&lt;g?-1:0);}</t>
  </si>
  <si>
    <t>https://tio.run/##dVPJboMwEL33K1ypkm3VGdmINiQOyak99Q8QB7cYsJRNYNoD4ttTs5SQJkEwzPJm3vBkElXY0@mdlKy2Da1tWEJ53BpLMGAKO3UkZm/hqIpSU7CHD1NaQuVPbraaWNiq0q4EtVDo3eFbf6iuWmhbFXtkZZMSxT5ZnTDNUpaxnJmQO5YkfCefVGr3UlRmYQJbvc9sLvNQ/7lpmK@zTbZ03qEg0qxSaZ6fqUmJjkz8GCbO0oGpzazbxEYsZ@KPv@0XS5Kvss1MLDmVzWmnzJ7Q@gGhb1Ugi0IUOR@hCHsYDRdDWIxBH8VsQAngwPFNFL9A4XP32HKF8sDvaDuUCwS@xSjg5XUeLPCAOs@aXcLOBQfDd9b3pijxcmdYANwfdwnAx7e@cg5cjFrMIcD3FYNWkV4L3t5uvX@UfZ6LrsD7Hnw1bEz3KDGhnA7zpyr5F5pNUIvFAtyDu/wQgLjazOOtHIGruMIQnDdzoFg@OGvBHdM39ZUTUnUHDKFj4X4dgp/qlFQRj1kViZg2KFyjp7qKvLjBVDpg42xz@gU</t>
  </si>
  <si>
    <t>https://tio.run/##dVPLboMwELz3K3yIZFt1VjaiDYlDempP@QPEwS2msUQeAtMeEN@eOuAQ0iQIFu/OeGcZmUyV9nj8IBVrbEsbG1dQHQpjCQZMYasOxOwsHFRZaQp2vzaVJVT@bkyhiYVCVTaOObVQ6u3@R69VB5fa1uUOWdnmRLFP1mRMs5yZmDuJLP4gn1Rq91JU5rGGQu@@7WaV@cXbebE4QzLfl0SaZS7N8zNtTE50YtJV5gL1WkLqotLIQ8sRNBWy9aRbKbEg5@JyKE7FglPZHrfK7AhtnhD6USWyKEaJWyOU4AAjfzGExZD0Wco8SwAHju@y@BULX3YPW25YAYSdbMdyicD3FAW8vM6iOfasS6/pNe0COBp@MH4wZomXB80i4OEwSwQhvveVM@Bi8GIGEX7sGJwc6b3gp9uN90@yr3PRAbzfg2@aDeWeJUaS42bh2KXwyrMRaz6fg3twV/cJiJvJAn6yI3KIA3xymcyRUvnkogV3ot/V14aQujtgCB1K96MRPGlyUic8ZXUiUtqieIUmTZ0EaYupdMTWxfb4Bw</t>
  </si>
  <si>
    <t>https://codegolf.stackexchange.com/a/176989/64722</t>
  </si>
  <si>
    <t>Shortest Code</t>
  </si>
  <si>
    <t>https://codegolf.stackexchange.com/a/175499/64722</t>
  </si>
  <si>
    <t>https://tio.run/##XcxBDoIwEAXQvadgOZPOEIsYCcRyAW9AWExjMV3YmNKd8ewVd9jVT97P/3eJKecFhCxezbTFrACELdZiV0Cjx5tfU/1wwUVJbt@xJvDbCsTYkT3r3iuNSrCfZhzyU3wAfB@q6hV9SLDAkc6Iww74RN2/tNSWUGw6aoqThvjyo0/@Ag</t>
  </si>
  <si>
    <t>https://dartpad.dartlang.org/76525a5c2f46e9a22683ff7b4532f897</t>
  </si>
  <si>
    <t>https://codegolf.stackexchange.com/a/174120/64722</t>
  </si>
  <si>
    <t>https://codegolf.stackexchange.com/a/176573/64722</t>
  </si>
  <si>
    <t>import 'dart:math';f({n=99,m=' bugs in the code'}){while(n&gt;0){print('$n$m\n$n$m\nTake one down and patch it around');n=n+Random().nextInt(20)-16;n=n&lt;0?0:n;print('$n$m\n');}}</t>
  </si>
  <si>
    <t>https://tio.run/##VYy9CsIwFEZn@xR3KCTBH6KD0Nbq7CqOLtGkNmhuSrylQsmz14iTywcfh3O0CjRN1nU@EDCdXukUtaxq@Ih1USxczeDa319gEag1cPPasCjGobVPw3EvxdgFi8RZjrm74G/P6mHAowHtBwSFGjpFtxYsgQq@R81EhTXOTwl5x8UKzZuOqbKRYrneftlOHmSJ1V88WTFOTlnkYsxmDRdVFqcP</t>
  </si>
  <si>
    <t>https://tio.run/##TYy9DoIwFEZneYo7kLSNP0EHE0B0djWOLJUW22hvCV6CScOzV9gcvuHLyTlK9hSjdZ3vian5FE6SYWXLA1Z5vnEVg8fw/IBFIKOh8UrXyCYRRmPfmuM5E6HrLRJnKaZuWX2XLw0eNSg/IkhU0ElqDFgC2fsBFRMlVri@zcg7Lnaov3SdE4dMbPfHhZ2yS1Zg@VeenWmKTlrkIiSrlosymeIP</t>
  </si>
  <si>
    <t>Improvement Percent</t>
  </si>
  <si>
    <t>https://codegolf.stackexchange.com/a/176435/64722</t>
  </si>
  <si>
    <t>https://tio.run/##S0ksKvn/P02jOtPWoFazOi2/SMM6U1vbxtDAwFqzoCgzr0RDI1PV2M7AXl3dSt0ts6pKXVMbKGIKFIFJqGQCpdQ1rdSdSkHSmta1/3MTM/M0NKu5FBTSNDStuWr/AwA</t>
  </si>
  <si>
    <t>https://codegolf.stackexchange.com/a/175526/64722</t>
  </si>
  <si>
    <t>https://tio.run/##PY7BasMwDIbveQqtF9sjBHZtyMoOPebS7db1IBwl9XAcYytdStdnz1QGu4jvlz5@1GHide11Ns1rrhJFj5bevG8xRur0gYb9EnVSOtFifvTnt1GlxUzvFLJjd6Ftjz6TKXWLbM8wSs94fDk9NWH2fvfArXpWpl5HdEGbWwFwwQTcHIUA1IEW8NKTwQWQ4DF0lSr/jh8TWPT@sS/ha84MGa@wkbj5d9qrOAwuw0DMLgyAYZJvna2UGKe6kMlVP6U92rPWs7nF5ALrXtDUd1MX9/UX</t>
  </si>
  <si>
    <t>f(s)=&gt;s.replaceAllMapped(RegExp(r'(rex)|(\w)',caseSensitive:false),(Match m)=&gt;m[1]!=null?m[1]:'*');</t>
  </si>
  <si>
    <t>https://codegolf.stackexchange.com/a/176995/64722</t>
  </si>
  <si>
    <t>https://codegolf.stackexchange.com/a/177068/64722</t>
  </si>
  <si>
    <t>https://tio.run/##Tc1BCsIwEAXQfU8xi0oTOhUnFSrW1pWnCFkEpbQUo4TETcnZYxC0bj7/DQP/pq2LcWAGZ9715iTOdGSJFaVDOVfEN6akNt71ZBhfMoCXtuCgA5k6gGyQsFH4hfhHjfsVQIT0Y4OHVSRqJIGCVLJqs5RuOzzsRV9HxvxnFuBpJ@NYkS8D83Kn0EtSPEDXQ754KVQoeJseQ8oQ3w</t>
  </si>
  <si>
    <t>f(n,k)=&gt;n&lt;2?1:(f(n-1,k)+k-1)%n+1;</t>
  </si>
  <si>
    <t>F(l,n)=&gt;l.removeAt(l.length-1-n);G(a,b,c)=&gt;c=='+'?a+b:c=='-'?a-b:c=='*'?a*b:a/b;f(s){var l=[];s.split(' ').forEach((a){l.add('+-*/'.contains(a)?G(F(l,1),F(l,0),a):double.parse(a));});return l[0];}</t>
  </si>
  <si>
    <t>https://tio.run/##TZDLboMwEEX3@YpZRLINthMS2GCRqIs2H4FYmEcekmOQMdkgvp0OtGqzsY/uvTOeca2dn@cvarhl2clI1zzbV/PhqZGmsTd/F5GwTF2o5iWvMFJlGQnJWYdluqBAFD8YIAZlqnelutKejS/twGR5oXrZd@bhKQHC5LV1n7q6U6rZaKSua0pCEeyIrFrr9cP2aJwvdJkoYny59oxrltbtUJpGdtr1DUaYmphyjR@cBZPvCzXNT6ymbNwALC/7LEcCyImIIYGQ8Kjgv0oCB9gRfpDJuySTVXyTIsyFEEMARxBri/jPjdFL0AkxdUReaC1Hv1AbPP3/rsM6FkDnHhb/YTte6YBDswmyE2zHIY@KiTCFGdxqM83f</t>
  </si>
  <si>
    <t>https://codegolf.stackexchange.com/a/177069/64722</t>
  </si>
  <si>
    <t>https://codegolf.stackexchange.com/a/177078/64722</t>
  </si>
  <si>
    <t>https://tio.run/##nVRNa9tAEL33V@hQkIRsMTO7sx@1rEOhgZ4K7VHo4DZx6tI4xh8lEPLb07ey28gphaYDknZn37yZHb3dy8V2//i4LHblvH27un6/3tebxXZ3VeScV7t6t/m@2hd5XtY3i02Rt001rSddn9er9eXV3YdlWX@7Xa0TYLJdXK7u3oRydlGsn5Oty3p/@zEBPu23q/V1Ecpn1EMBI/7d4fPuCF39ZtmVk/Gk4vIpPfhP1OUolsvZ480CiPL@VZb9WGyz/bzDKMu6vBqsa6uRNdO@rUee8Wpaq@rTpE6DI/KMYSBoBu8UdpwmewIec7QDwXSw0weDFhnySS4mirFMntlTCN6JVeclOOejC46E1TpjTKQYreNIIuRNVBtEg/cusMGyDcYaFUsa1Ed26oNaG9hbz@AEUIwGC6cXMaxBgrWqDi4mtpYxzvvJWbv@zdoXA7Dxpula2KiXTTdtq3aKvrVt33ZVN20qDNJs6GkDJzzoZ4fnLBSRf4874bvqhVYjrG/@M2yQwIvjjvts6qSYbmhS2m36Hvc9fJrkTfx1ndTDhqCTqAJVRDXOs1L6ydFE4/H7nUT8cDJGSDmGJC4RvKEIoDk45hCjCSFEcVhShRogIrwhL9VI1rAzUBv0aTggiVIKsEA7ZCAS6y1BgGqit0oOYQ7idJwiSSUaZIa8hGNEMiRhNRQJFJCuJauWSA0L6hEbA4mHbElJcBo8WcEuEgwZUC6Y2UHCjhjHxKIWSVtFNSYmChwH8QHb9J5t1KgenEiO8@VUFQU7xAQXIiMgJgRyRqwZJsOMbmqqN6IVQqkrDrk8ZtZIOic2AEJDnY7yHiemn73Ce18vb7fvFl@@FsVhuIGybIN7Cbfe6/tlceioH99b2XyeHTruH/Jydo69KJL/Tyz9wj7g/fD4Ew</t>
  </si>
  <si>
    <t>f(s)=&gt;BigInt.parse('1'+s.split('').map('&gt;&lt;+-.,[]'.indexOf).join(''),radix:8);F(n)=&gt;BigInt.parse(n).toRadixString(8).split('').map((s)=&gt;'&gt;&lt;+-.,[]'.substring(int.parse(s),int.parse(s)+1)).join('').toString().substring(1);</t>
  </si>
  <si>
    <t>https://tio.run/##RVK7buMwEOz9FdNJQgQiKa7SubwudwiQUlCxplbyAiSl8BEXhr/dt3JsGBAEajU7OzPLkWK@Xqc6taE5f1OE2/dVNXTJpNVJritUjZmW@Ifssa5PzVmmunbGUcovp8Y4DnM@/t6H5l7bn160pWOXGM7QONa3QtNdmi5yLjHAdZerJwl1c94B28yMPXo9A331vkT2kDUVj3FxS0SSDPKcW9glJLZ5owGNskqyEmawCjX45BE8cwZHynCKK8ng7xIPAr89LaaocHGOkBSciravSl604u0SV44tcpSU5aswlMVT0c8HS1iCSvB@GRcEORwNPthpApnThj/SQTIF7bqhn0SJw00NVFzg@8GT41RoJExqLoEs1JZa2kykTOnHkYoQssVp/SHmIxIrpYaizB5U5sIG/zYXd9tItAqHVv/ZrAnqeKxH0vwjgYualGBlLBuHxSjkf4Y5mYuSULSKIafiyeOr6OzvLeNHqdUWHeO33cnmRgM3VfvrddAdDt1O3/l5Z8ptzcBUl/51aEv/Njxv1KobyU2nAL0fu8v1Pw</t>
  </si>
  <si>
    <t>f(s,n){var l=[''];s.split(' ').forEach((w){if((l.last+w).length&lt;=n)l.last+=w+' ';else l.add(w+' ');});return l;}</t>
  </si>
  <si>
    <t>https://codegolf.stackexchange.com/a/177119/64722</t>
  </si>
  <si>
    <t>Language</t>
  </si>
  <si>
    <t>Dart</t>
  </si>
  <si>
    <t>f(n){for(;n&gt;0;n=n%2&gt;0?(n-1)&gt;&gt;1:(n*3)+1)print(n);}</t>
  </si>
  <si>
    <t>https://tio.run/##bYrBCoAgEETvfYWXcLcIXOuUZN8ihOChLaSb@O0mdfU0b97M4eJTigfG5K8Ihq0yvHGvrdqBJ0JraQUeZhwJ7xj4qVeTy@kCA6ZOCA@EpuY/SvkVD7ol55Yk1bRLhVxe</t>
  </si>
  <si>
    <t>https://codegolf.stackexchange.com/a/177585/64722</t>
  </si>
  <si>
    <t>f(i,{r='.o0-',s=' : '}){i=i.split('').map((j)=&gt;int.parse(j)-1).toList();return' ${['_===_',' ___ \n.....',' /_\\ ',' ___ \n (_*_)'][i[0]]}\n${' \\  '[i[4]]}(${r[i[2]]+',._ '[i[1]]+r[i[3]]})${' /  '[i[5]]}\n${'&lt; /  '[i[4]]}(${[s,'] [','&gt; &lt;','  '][i[6]]})${'&gt; \\ '[i[5]]}\n (${[s,'" "','___','   '][i[7]]})';}</t>
  </si>
  <si>
    <t>https://tio.run/##bZBBboMwEEX3PcUIIY3dECfYtJVKzAl6A0AWUhLJVWOQcbuxODu1CVGyyF8x/8@bb3HsrJvnM9GZtxJZv99iNkqET8CJei01G4cf7QgiZZduIOSbykobx4bOjqcwbXPKXP@lR0doaU/u1xqE1NeopJQKMwSlFDSGRcVxp5oG7j4Q9aootrWu9207NSb1CGEDMDhFcEjqbfjkbbvBjKnFz8MQTRFyGoHddf/tduFwc9YL9ZhhC3WoreAQy2FpfF/5KjbeD8BKJJCE3fDOhbgiHxHBcpr/en2ES6cNof4FYLDhr5AzSYTggue8SOgGG4O0fAxzHpXzp6HgRSGCnobFIvFATvM/</t>
  </si>
  <si>
    <t>https://codegolf.stackexchange.com/a/178178/64722</t>
  </si>
  <si>
    <t>https://tio.run/##TcxNCsIwEAXgvacIuJiExqJuYy7hVlwEmrYDY1OSUBch53LvxWLrH2U27z0@pjE@ltLyINJkPCMdarJDF3uJeq/uPZLleCKRcDYXvGoNDkQaPQ6RA9Sjac7Y9ZGThC0IobCqVLYU7M@wNdodJDwfH6ePKudcbgYHLtKGsZaD83Z@r77ln7xdxVVZuFuW5dzb5/IC</t>
  </si>
  <si>
    <t>https://tio.run/##ZY29DsIgFIV3n4LE4ULARl2Rl3BVB5LS9iYIDUUdCM/l7othq4M/zdm@8@WcWodYSkMHlq46EKuGyhrXxk6gWouoAOStQ2so7ixLOIoHPCkFHliKfKyrXtd7bLtIrYAlMA5HBxI5l9nYwbwk8m2tNgIe94@otjLnYOIlOBJlLmeNjrK0IKQP6CJtKPhgxj8mf9g/CGZO5mya8lMxxb9HcnkC</t>
  </si>
  <si>
    <t>f(s){var l=s.length,i=0;while(i&lt;l){if(s[i]=='o'){print(''.padRight(l,'#'));i++;}else{print(' '.padRight(l-1,'-'));i+=2;}}}</t>
  </si>
  <si>
    <t>g(s){var l=s.length,i=0,t='';while(i&lt;l){if(s[i]=='o'){t+=''.padRight(l,'#')+'\n';i++;}else{t+=' '.padRight(l-1,'-')+'\n';i+=2;}}return t;}</t>
  </si>
  <si>
    <t>h(s){s=s.replaceAll('re','p');var l=s.length,i;for(i=0;i&lt;l;i++)print(s[i]=='o'?''.padRight(l,'#'):' '.padRight(l-1,'-'));}</t>
  </si>
  <si>
    <t>k(s){s=s.replaceAll('re','p');var l=s.length,i=0;while(i&lt;l)print(s[i++]=='o'?''.padRight(l,'#'):' '.padRight(l-1,'-'));}</t>
  </si>
  <si>
    <t>https://tio.run/##TU7LCsIwELz7FQEPu0vToldjEH/Bq3gINm0XYhOS4KX022MrojKXecFMa2IupcNEU9KpiTY4c7dn5xCiBQkBSD1NFG4JnR37PEhWnY/Ieqf46BRXFYXIY8Z05ZvW4OEE0ATTXrgfMjoJW6ADiH@v3kuogUjN5WF4RJo2QnQIPlq/DH7Ely1PfvRPrHW/Oiv8uz@XFw</t>
  </si>
  <si>
    <t>https://tio.run/##TU7LCsIwELz7FQEPm6Vp0as1iL/gVTwEm7YLaxOSoIfSb4@tiJa5zAtmGhNSzq2MOEYdq2A9m7s9M0sIFhR4wPppguA5ZDt0qVekd/WrJ7aSjow@0JBkvFJR3LQGByeAypvmQl2fJCvYAh5ArL1yr6AExHrKD0ODxHEjRCvBBevmua/4sfnHn67EUneLs8B9@lN@Aw</t>
  </si>
  <si>
    <t>m(s)=&gt;s.replaceAll('o',''.padRight(s.length,'#')+'\n').replaceAll('re',' '.padRight(s.length-1,'-')+'\n');</t>
  </si>
  <si>
    <t>l(s,{l='\n'})=&gt;s.replaceAll('o',''.padRight(s.length,'#')+l).replaceAll('re',' '.padRight(s.length-1,'-')+l);</t>
  </si>
  <si>
    <t>https://tio.run/##S0ksKvn/P02jWNPWrlivKLUgJzE51TEnR0M9X11HXV2vIDElKDM9o0SjWC8nNS@9JENHXVldU1s9Jk9dE0V5USpQvQIWDbqGOuq6MC3W/3MTM/M0NKu5FBQKijLzSjTSgDYVpeara2pao4ihCwDNxxDBFAMZlQ@SAMF8iCG1/wE</t>
  </si>
  <si>
    <t>https://tio.run/##bY2xCsMgEIb3PoXQ4TxqhM4hgb5C5i7SmES4qKhbyLNbbac05bbv//huVCHlPPEoNurgaWHHro8yaE/qpR9EHBwIAOnVOJh5STxK0nZOi4Ar4I3w4AZdZPbHbu4Cmo/f5lUZy3G7MOaDsYlP5UfQDhDbA/sFJX4iZ1ZTrg713Dey5zc</t>
  </si>
  <si>
    <t>https://codegolf.stackexchange.com/a/178357/64722</t>
  </si>
  <si>
    <t>https://tio.run/##tVPvaoMwEP/uU6RQSKTBdJ@l@7an8MoRrK5ltkp0Y7C27Mn2MHsRd4ldaVJHobB4RO93v/sbs9Km6/tStPHicSIMV0oCyKOSSDtKPEqFEo48aZtq0wkueZxsdSNERw5tkte7Tm92LalxUtbVSpS6agspGlkQodkXcZz2b9qwXLdFyxYsixjLDEdU359fJKDAfXLZmddiKa2Z46VmOHDJLqzKVxHRA4ivAkBZJADAR4ZqgkIoFNFcSz7PJ6FDQhoGEKBdQSFUhxXXg8@muZxnFKQbAg3x/ujiLPBLG@nC4@FIuCFRwAwa8Bi@FjIVwvVQFOD12Yw8YzPw161R3CH/EJJE3TyN@wTCQdpcdrOnsgfcg0IEh1z/sSffaJlG0ZbutIg/yLDZdax@oXs7T0/aVr@T6q5zUhW7525tLYNe1uZJ52shcudMDqUoRZ7NlzGbkFP2QB@NoTADmDpSQVVQktnMqgcC6TWQ@JRyKzalnJzwQ/8D</t>
  </si>
  <si>
    <t>f(s)=&gt;!(r'//,\\,~/,_\,~_,_~,/_,\~'.split(',').map((t)=&gt;s.contains(t)).fold(false,(p,e)=&gt;p|e));</t>
  </si>
  <si>
    <t>https://codegolf.stackexchange.com/a/181720/64722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</si>
</sst>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0" borderId="0" xfId="0" applyNumberFormat="1"/>
    <xf numFmtId="10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bmissions" displayName="Submissions" ref="A1:G79" totalsRowShown="0">
  <autoFilter ref="A1:G79" xr:uid="{00000000-0009-0000-0100-000001000000}"/>
  <tableColumns count="7">
    <tableColumn id="1" xr3:uid="{00000000-0010-0000-0000-000001000000}" name="Question"/>
    <tableColumn id="3" xr3:uid="{00000000-0010-0000-0000-000003000000}" name="Submission"/>
    <tableColumn id="2" xr3:uid="{00000000-0010-0000-0000-000002000000}" name="Date" dataDxfId="18"/>
    <tableColumn id="4" xr3:uid="{00000000-0010-0000-0000-000004000000}" name="Code Length" dataDxfId="17">
      <calculatedColumnFormula>LEN(Submissions[[#This Row],[Submission]])</calculatedColumnFormula>
    </tableColumn>
    <tableColumn id="5" xr3:uid="{00000000-0010-0000-0000-000005000000}" name="ID" dataDxfId="16">
      <calculatedColumnFormula>CONCATENATE(Submissions[[#This Row],[Question]],"-",Submissions[[#This Row],[Code Length]])</calculatedColumnFormula>
    </tableColumn>
    <tableColumn id="6" xr3:uid="{00000000-0010-0000-0000-000006000000}" name="TIO"/>
    <tableColumn id="7" xr3:uid="{00000000-0010-0000-0000-000007000000}" name="Langu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ummary" displayName="Summary" ref="A1:L32" totalsRowCount="1">
  <autoFilter ref="A1:L31" xr:uid="{00000000-0009-0000-0100-000002000000}"/>
  <tableColumns count="12">
    <tableColumn id="1" xr3:uid="{00000000-0010-0000-0100-000001000000}" name="Question"/>
    <tableColumn id="2" xr3:uid="{00000000-0010-0000-0100-000002000000}" name="Largest Code" dataDxfId="15" totalsRowDxfId="7">
      <calculatedColumnFormula array="1">MAX(IF(Submissions[Question]=Summary[[#This Row],[Question]],Submissions[Code Length],""))</calculatedColumnFormula>
    </tableColumn>
    <tableColumn id="3" xr3:uid="{00000000-0010-0000-0100-000003000000}" name="Shortest Code" dataDxfId="14" totalsRowDxfId="6">
      <calculatedColumnFormula array="1">MIN(IF(Submissions[Question]=Summary[[#This Row],[Question]],Submissions[Code Length],""))</calculatedColumnFormula>
    </tableColumn>
    <tableColumn id="10" xr3:uid="{00000000-0010-0000-0100-00000A000000}" name="Submissions" dataDxfId="13" totalsRowDxfId="5">
      <calculatedColumnFormula>COUNTIFS(Submissions[Question],Summary[[#This Row],[Question]])</calculatedColumnFormula>
    </tableColumn>
    <tableColumn id="8" xr3:uid="{00000000-0010-0000-0100-000008000000}" name="Improvement" dataDxfId="12" totalsRowDxfId="4">
      <calculatedColumnFormula>Summary[[#This Row],[Largest Code]]-Summary[[#This Row],[Shortest Code]]</calculatedColumnFormula>
    </tableColumn>
    <tableColumn id="11" xr3:uid="{00000000-0010-0000-0100-00000B000000}" name="Improvement Percent" totalsRowFunction="custom" dataDxfId="11" totalsRowDxfId="3">
      <calculatedColumnFormula>IF(Summary[[#This Row],[Shortest Code]]=0,"",Summary[[#This Row],[Improvement]]/Summary[[#This Row],[Largest Code]])</calculatedColumnFormula>
      <totalsRowFormula>AVERAGE(Summary[Improvement Percent])</totalsRowFormula>
    </tableColumn>
    <tableColumn id="9" xr3:uid="{00000000-0010-0000-0100-000009000000}" name="ID" dataDxfId="10" totalsRowDxfId="2">
      <calculatedColumnFormula>CONCATENATE(Summary[[#This Row],[Question]],"-",Summary[[#This Row],[Shortest Code]])</calculatedColumnFormula>
    </tableColumn>
    <tableColumn id="12" xr3:uid="{00000000-0010-0000-0100-00000C000000}" name="Language" dataDxfId="9" totalsRowDxfId="1">
      <calculatedColumnFormula>IF(Summary[[#This Row],[Submissions]]=0,"",INDEX(Submissions[Language],MATCH(Summary[[#This Row],[ID]],Submissions[ID],0)))</calculatedColumnFormula>
    </tableColumn>
    <tableColumn id="4" xr3:uid="{00000000-0010-0000-0100-000004000000}" name="Earliest Submission"/>
    <tableColumn id="5" xr3:uid="{00000000-0010-0000-0100-000005000000}" name="Latest Submission"/>
    <tableColumn id="7" xr3:uid="{00000000-0010-0000-0100-000007000000}" name="Answer URL"/>
    <tableColumn id="6" xr3:uid="{00000000-0010-0000-0100-000006000000}" name="Current Answer" dataDxfId="8" totalsRowDxfId="0">
      <calculatedColumnFormula>IF(Summary[[#This Row],[Submissions]]=0,"",INDEX(Submissions[TIO],MATCH(Summary[[#This Row],[ID]],Submissions[ID],0)))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io.run/" TargetMode="External"/><Relationship Id="rId13" Type="http://schemas.openxmlformats.org/officeDocument/2006/relationships/hyperlink" Target="https://tio.run/" TargetMode="External"/><Relationship Id="rId18" Type="http://schemas.openxmlformats.org/officeDocument/2006/relationships/hyperlink" Target="https://tio.run/" TargetMode="External"/><Relationship Id="rId26" Type="http://schemas.openxmlformats.org/officeDocument/2006/relationships/hyperlink" Target="https://tio.run/" TargetMode="External"/><Relationship Id="rId3" Type="http://schemas.openxmlformats.org/officeDocument/2006/relationships/hyperlink" Target="https://tio.run/" TargetMode="External"/><Relationship Id="rId21" Type="http://schemas.openxmlformats.org/officeDocument/2006/relationships/hyperlink" Target="https://tio.run/" TargetMode="External"/><Relationship Id="rId7" Type="http://schemas.openxmlformats.org/officeDocument/2006/relationships/hyperlink" Target="https://tio.run/" TargetMode="External"/><Relationship Id="rId12" Type="http://schemas.openxmlformats.org/officeDocument/2006/relationships/hyperlink" Target="https://tio.run/" TargetMode="External"/><Relationship Id="rId17" Type="http://schemas.openxmlformats.org/officeDocument/2006/relationships/hyperlink" Target="https://tio.run/" TargetMode="External"/><Relationship Id="rId25" Type="http://schemas.openxmlformats.org/officeDocument/2006/relationships/hyperlink" Target="https://tio.run/" TargetMode="External"/><Relationship Id="rId2" Type="http://schemas.openxmlformats.org/officeDocument/2006/relationships/hyperlink" Target="https://tio.run/" TargetMode="External"/><Relationship Id="rId16" Type="http://schemas.openxmlformats.org/officeDocument/2006/relationships/hyperlink" Target="https://tio.run/" TargetMode="External"/><Relationship Id="rId20" Type="http://schemas.openxmlformats.org/officeDocument/2006/relationships/hyperlink" Target="https://tio.run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tio.run/" TargetMode="External"/><Relationship Id="rId6" Type="http://schemas.openxmlformats.org/officeDocument/2006/relationships/hyperlink" Target="https://tio.run/" TargetMode="External"/><Relationship Id="rId11" Type="http://schemas.openxmlformats.org/officeDocument/2006/relationships/hyperlink" Target="https://dartpad.dartlang.org/76525a5c2f46e9a22683ff7b4532f897" TargetMode="External"/><Relationship Id="rId24" Type="http://schemas.openxmlformats.org/officeDocument/2006/relationships/hyperlink" Target="https://tio.run/" TargetMode="External"/><Relationship Id="rId5" Type="http://schemas.openxmlformats.org/officeDocument/2006/relationships/hyperlink" Target="https://tio.run/" TargetMode="External"/><Relationship Id="rId15" Type="http://schemas.openxmlformats.org/officeDocument/2006/relationships/hyperlink" Target="https://tio.run/" TargetMode="External"/><Relationship Id="rId23" Type="http://schemas.openxmlformats.org/officeDocument/2006/relationships/hyperlink" Target="https://tio.run/" TargetMode="External"/><Relationship Id="rId28" Type="http://schemas.openxmlformats.org/officeDocument/2006/relationships/hyperlink" Target="https://tio.run/" TargetMode="External"/><Relationship Id="rId10" Type="http://schemas.openxmlformats.org/officeDocument/2006/relationships/hyperlink" Target="https://dartpad.dartlang.org/76525a5c2f46e9a22683ff7b4532f897" TargetMode="External"/><Relationship Id="rId19" Type="http://schemas.openxmlformats.org/officeDocument/2006/relationships/hyperlink" Target="https://tio.run/" TargetMode="External"/><Relationship Id="rId4" Type="http://schemas.openxmlformats.org/officeDocument/2006/relationships/hyperlink" Target="https://tio.run/" TargetMode="External"/><Relationship Id="rId9" Type="http://schemas.openxmlformats.org/officeDocument/2006/relationships/hyperlink" Target="https://tio.run/" TargetMode="External"/><Relationship Id="rId14" Type="http://schemas.openxmlformats.org/officeDocument/2006/relationships/hyperlink" Target="https://tio.run/" TargetMode="External"/><Relationship Id="rId22" Type="http://schemas.openxmlformats.org/officeDocument/2006/relationships/hyperlink" Target="https://tio.run/" TargetMode="External"/><Relationship Id="rId27" Type="http://schemas.openxmlformats.org/officeDocument/2006/relationships/hyperlink" Target="https://tio.run/" TargetMode="External"/><Relationship Id="rId30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golf.stackexchange.com/a/177068/64722" TargetMode="External"/><Relationship Id="rId13" Type="http://schemas.openxmlformats.org/officeDocument/2006/relationships/hyperlink" Target="https://codegolf.stackexchange.com/a/178178/64722" TargetMode="External"/><Relationship Id="rId3" Type="http://schemas.openxmlformats.org/officeDocument/2006/relationships/hyperlink" Target="https://codegolf.stackexchange.com/a/175499/64722" TargetMode="External"/><Relationship Id="rId7" Type="http://schemas.openxmlformats.org/officeDocument/2006/relationships/hyperlink" Target="https://codegolf.stackexchange.com/a/176995/64722" TargetMode="External"/><Relationship Id="rId12" Type="http://schemas.openxmlformats.org/officeDocument/2006/relationships/hyperlink" Target="https://codegolf.stackexchange.com/a/177585/64722" TargetMode="External"/><Relationship Id="rId2" Type="http://schemas.openxmlformats.org/officeDocument/2006/relationships/hyperlink" Target="https://codegolf.stackexchange.com/a/176989/64722" TargetMode="External"/><Relationship Id="rId16" Type="http://schemas.openxmlformats.org/officeDocument/2006/relationships/table" Target="../tables/table2.xml"/><Relationship Id="rId1" Type="http://schemas.openxmlformats.org/officeDocument/2006/relationships/hyperlink" Target="https://codegolf.stackexchange.com/a/175526/64722" TargetMode="External"/><Relationship Id="rId6" Type="http://schemas.openxmlformats.org/officeDocument/2006/relationships/hyperlink" Target="https://codegolf.stackexchange.com/a/176435/64722" TargetMode="External"/><Relationship Id="rId11" Type="http://schemas.openxmlformats.org/officeDocument/2006/relationships/hyperlink" Target="https://codegolf.stackexchange.com/a/177119/64722" TargetMode="External"/><Relationship Id="rId5" Type="http://schemas.openxmlformats.org/officeDocument/2006/relationships/hyperlink" Target="https://codegolf.stackexchange.com/a/176573/64722" TargetMode="External"/><Relationship Id="rId15" Type="http://schemas.openxmlformats.org/officeDocument/2006/relationships/hyperlink" Target="https://codegolf.stackexchange.com/a/181720/64722" TargetMode="External"/><Relationship Id="rId10" Type="http://schemas.openxmlformats.org/officeDocument/2006/relationships/hyperlink" Target="https://codegolf.stackexchange.com/a/177078/64722" TargetMode="External"/><Relationship Id="rId4" Type="http://schemas.openxmlformats.org/officeDocument/2006/relationships/hyperlink" Target="https://codegolf.stackexchange.com/a/174120/64722" TargetMode="External"/><Relationship Id="rId9" Type="http://schemas.openxmlformats.org/officeDocument/2006/relationships/hyperlink" Target="https://codegolf.stackexchange.com/a/177069/64722" TargetMode="External"/><Relationship Id="rId14" Type="http://schemas.openxmlformats.org/officeDocument/2006/relationships/hyperlink" Target="https://codegolf.stackexchange.com/a/178357/647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opLeftCell="A70" workbookViewId="0">
      <selection activeCell="C79" sqref="C79"/>
    </sheetView>
  </sheetViews>
  <sheetFormatPr baseColWidth="10" defaultRowHeight="15" x14ac:dyDescent="0.25"/>
  <cols>
    <col min="2" max="2" width="112.42578125" bestFit="1" customWidth="1"/>
    <col min="3" max="3" width="10.7109375" style="7" bestFit="1" customWidth="1"/>
    <col min="4" max="4" width="14.28515625" bestFit="1" customWidth="1"/>
    <col min="6" max="6" width="18.7109375" customWidth="1"/>
  </cols>
  <sheetData>
    <row r="1" spans="1:7" x14ac:dyDescent="0.25">
      <c r="A1" t="s">
        <v>0</v>
      </c>
      <c r="B1" t="s">
        <v>3</v>
      </c>
      <c r="C1" s="7" t="s">
        <v>1</v>
      </c>
      <c r="D1" t="s">
        <v>2</v>
      </c>
      <c r="E1" t="s">
        <v>11</v>
      </c>
      <c r="F1" t="s">
        <v>18</v>
      </c>
      <c r="G1" t="s">
        <v>115</v>
      </c>
    </row>
    <row r="2" spans="1:7" x14ac:dyDescent="0.25">
      <c r="A2">
        <v>22</v>
      </c>
      <c r="B2" s="1" t="s">
        <v>9</v>
      </c>
      <c r="D2">
        <f>LEN(Submissions[[#This Row],[Submission]])</f>
        <v>120</v>
      </c>
      <c r="E2" t="str">
        <f>CONCATENATE(Submissions[[#This Row],[Question]],"-",Submissions[[#This Row],[Code Length]])</f>
        <v>22-120</v>
      </c>
      <c r="G2" t="s">
        <v>116</v>
      </c>
    </row>
    <row r="3" spans="1:7" x14ac:dyDescent="0.25">
      <c r="A3">
        <v>22</v>
      </c>
      <c r="B3" t="s">
        <v>10</v>
      </c>
      <c r="D3">
        <f>LEN(Submissions[[#This Row],[Submission]])</f>
        <v>120</v>
      </c>
      <c r="E3" t="str">
        <f>CONCATENATE(Submissions[[#This Row],[Question]],"-",Submissions[[#This Row],[Code Length]])</f>
        <v>22-120</v>
      </c>
      <c r="G3" t="s">
        <v>116</v>
      </c>
    </row>
    <row r="4" spans="1:7" x14ac:dyDescent="0.25">
      <c r="A4">
        <v>21326</v>
      </c>
      <c r="B4" t="s">
        <v>12</v>
      </c>
      <c r="D4" s="2">
        <f>LEN(Submissions[[#This Row],[Submission]])</f>
        <v>107</v>
      </c>
      <c r="E4" s="2" t="str">
        <f>CONCATENATE(Submissions[[#This Row],[Question]],"-",Submissions[[#This Row],[Code Length]])</f>
        <v>21326-107</v>
      </c>
      <c r="G4" t="s">
        <v>116</v>
      </c>
    </row>
    <row r="5" spans="1:7" x14ac:dyDescent="0.25">
      <c r="A5">
        <v>21326</v>
      </c>
      <c r="B5" t="s">
        <v>13</v>
      </c>
      <c r="D5" s="2">
        <f>LEN(Submissions[[#This Row],[Submission]])</f>
        <v>104</v>
      </c>
      <c r="E5" s="2" t="str">
        <f>CONCATENATE(Submissions[[#This Row],[Question]],"-",Submissions[[#This Row],[Code Length]])</f>
        <v>21326-104</v>
      </c>
      <c r="G5" t="s">
        <v>116</v>
      </c>
    </row>
    <row r="6" spans="1:7" x14ac:dyDescent="0.25">
      <c r="A6">
        <v>21326</v>
      </c>
      <c r="B6" t="s">
        <v>14</v>
      </c>
      <c r="D6" s="2">
        <f>LEN(Submissions[[#This Row],[Submission]])</f>
        <v>102</v>
      </c>
      <c r="E6" s="2" t="str">
        <f>CONCATENATE(Submissions[[#This Row],[Question]],"-",Submissions[[#This Row],[Code Length]])</f>
        <v>21326-102</v>
      </c>
      <c r="G6" t="s">
        <v>116</v>
      </c>
    </row>
    <row r="7" spans="1:7" x14ac:dyDescent="0.25">
      <c r="A7">
        <v>21326</v>
      </c>
      <c r="B7" t="s">
        <v>15</v>
      </c>
      <c r="D7" s="2">
        <f>LEN(Submissions[[#This Row],[Submission]])</f>
        <v>99</v>
      </c>
      <c r="E7" s="2" t="str">
        <f>CONCATENATE(Submissions[[#This Row],[Question]],"-",Submissions[[#This Row],[Code Length]])</f>
        <v>21326-99</v>
      </c>
      <c r="G7" t="s">
        <v>116</v>
      </c>
    </row>
    <row r="8" spans="1:7" x14ac:dyDescent="0.25">
      <c r="A8">
        <v>21326</v>
      </c>
      <c r="B8" t="s">
        <v>16</v>
      </c>
      <c r="D8" s="2">
        <f>LEN(Submissions[[#This Row],[Submission]])</f>
        <v>84</v>
      </c>
      <c r="E8" s="2" t="str">
        <f>CONCATENATE(Submissions[[#This Row],[Question]],"-",Submissions[[#This Row],[Code Length]])</f>
        <v>21326-84</v>
      </c>
      <c r="G8" t="s">
        <v>116</v>
      </c>
    </row>
    <row r="9" spans="1:7" x14ac:dyDescent="0.25">
      <c r="A9">
        <v>58615</v>
      </c>
      <c r="B9" t="s">
        <v>19</v>
      </c>
      <c r="D9" s="2">
        <f>LEN(Submissions[[#This Row],[Submission]])</f>
        <v>96</v>
      </c>
      <c r="E9" s="2" t="str">
        <f>CONCATENATE(Submissions[[#This Row],[Question]],"-",Submissions[[#This Row],[Code Length]])</f>
        <v>58615-96</v>
      </c>
      <c r="G9" t="s">
        <v>116</v>
      </c>
    </row>
    <row r="10" spans="1:7" x14ac:dyDescent="0.25">
      <c r="A10">
        <v>58615</v>
      </c>
      <c r="B10" t="s">
        <v>20</v>
      </c>
      <c r="D10" s="2">
        <f>LEN(Submissions[[#This Row],[Submission]])</f>
        <v>93</v>
      </c>
      <c r="E10" s="2" t="str">
        <f>CONCATENATE(Submissions[[#This Row],[Question]],"-",Submissions[[#This Row],[Code Length]])</f>
        <v>58615-93</v>
      </c>
      <c r="G10" t="s">
        <v>116</v>
      </c>
    </row>
    <row r="11" spans="1:7" x14ac:dyDescent="0.25">
      <c r="A11">
        <v>58615</v>
      </c>
      <c r="B11" t="s">
        <v>21</v>
      </c>
      <c r="D11" s="2">
        <f>LEN(Submissions[[#This Row],[Submission]])</f>
        <v>86</v>
      </c>
      <c r="E11" s="2" t="str">
        <f>CONCATENATE(Submissions[[#This Row],[Question]],"-",Submissions[[#This Row],[Code Length]])</f>
        <v>58615-86</v>
      </c>
      <c r="G11" t="s">
        <v>116</v>
      </c>
    </row>
    <row r="12" spans="1:7" x14ac:dyDescent="0.25">
      <c r="A12">
        <v>58615</v>
      </c>
      <c r="B12" t="s">
        <v>22</v>
      </c>
      <c r="D12" s="2">
        <f>LEN(Submissions[[#This Row],[Submission]])</f>
        <v>80</v>
      </c>
      <c r="E12" s="2" t="str">
        <f>CONCATENATE(Submissions[[#This Row],[Question]],"-",Submissions[[#This Row],[Code Length]])</f>
        <v>58615-80</v>
      </c>
      <c r="F12" s="6" t="s">
        <v>98</v>
      </c>
      <c r="G12" t="s">
        <v>116</v>
      </c>
    </row>
    <row r="13" spans="1:7" x14ac:dyDescent="0.25">
      <c r="A13">
        <v>58615</v>
      </c>
      <c r="B13" t="s">
        <v>23</v>
      </c>
      <c r="D13" s="2">
        <f>LEN(Submissions[[#This Row],[Submission]])</f>
        <v>80</v>
      </c>
      <c r="E13" s="2" t="str">
        <f>CONCATENATE(Submissions[[#This Row],[Question]],"-",Submissions[[#This Row],[Code Length]])</f>
        <v>58615-80</v>
      </c>
      <c r="F13" s="6" t="s">
        <v>98</v>
      </c>
      <c r="G13" t="s">
        <v>116</v>
      </c>
    </row>
    <row r="14" spans="1:7" x14ac:dyDescent="0.25">
      <c r="A14">
        <v>58615</v>
      </c>
      <c r="B14" t="s">
        <v>24</v>
      </c>
      <c r="D14" s="2">
        <f>LEN(Submissions[[#This Row],[Submission]])</f>
        <v>80</v>
      </c>
      <c r="E14" s="2" t="str">
        <f>CONCATENATE(Submissions[[#This Row],[Question]],"-",Submissions[[#This Row],[Code Length]])</f>
        <v>58615-80</v>
      </c>
      <c r="F14" s="6" t="s">
        <v>98</v>
      </c>
      <c r="G14" t="s">
        <v>116</v>
      </c>
    </row>
    <row r="15" spans="1:7" x14ac:dyDescent="0.25">
      <c r="A15">
        <v>67242</v>
      </c>
      <c r="B15" t="s">
        <v>25</v>
      </c>
      <c r="D15" s="2">
        <f>LEN(Submissions[[#This Row],[Submission]])</f>
        <v>114</v>
      </c>
      <c r="E15" s="2" t="str">
        <f>CONCATENATE(Submissions[[#This Row],[Question]],"-",Submissions[[#This Row],[Code Length]])</f>
        <v>67242-114</v>
      </c>
      <c r="G15" t="s">
        <v>116</v>
      </c>
    </row>
    <row r="16" spans="1:7" x14ac:dyDescent="0.25">
      <c r="A16">
        <v>67242</v>
      </c>
      <c r="B16" t="s">
        <v>26</v>
      </c>
      <c r="D16" s="2">
        <f>LEN(Submissions[[#This Row],[Submission]])</f>
        <v>112</v>
      </c>
      <c r="E16" s="2" t="str">
        <f>CONCATENATE(Submissions[[#This Row],[Question]],"-",Submissions[[#This Row],[Code Length]])</f>
        <v>67242-112</v>
      </c>
      <c r="G16" t="s">
        <v>116</v>
      </c>
    </row>
    <row r="17" spans="1:7" x14ac:dyDescent="0.25">
      <c r="A17">
        <v>67242</v>
      </c>
      <c r="B17" t="s">
        <v>27</v>
      </c>
      <c r="D17" s="2">
        <f>LEN(Submissions[[#This Row],[Submission]])</f>
        <v>110</v>
      </c>
      <c r="E17" s="2" t="str">
        <f>CONCATENATE(Submissions[[#This Row],[Question]],"-",Submissions[[#This Row],[Code Length]])</f>
        <v>67242-110</v>
      </c>
      <c r="G17" t="s">
        <v>116</v>
      </c>
    </row>
    <row r="18" spans="1:7" x14ac:dyDescent="0.25">
      <c r="A18">
        <v>67242</v>
      </c>
      <c r="B18" t="s">
        <v>28</v>
      </c>
      <c r="D18" s="2">
        <f>LEN(Submissions[[#This Row],[Submission]])</f>
        <v>104</v>
      </c>
      <c r="E18" s="2" t="str">
        <f>CONCATENATE(Submissions[[#This Row],[Question]],"-",Submissions[[#This Row],[Code Length]])</f>
        <v>67242-104</v>
      </c>
      <c r="G18" t="s">
        <v>116</v>
      </c>
    </row>
    <row r="19" spans="1:7" x14ac:dyDescent="0.25">
      <c r="A19">
        <v>67242</v>
      </c>
      <c r="B19" t="s">
        <v>29</v>
      </c>
      <c r="D19" s="2">
        <f>LEN(Submissions[[#This Row],[Submission]])</f>
        <v>102</v>
      </c>
      <c r="E19" s="2" t="str">
        <f>CONCATENATE(Submissions[[#This Row],[Question]],"-",Submissions[[#This Row],[Code Length]])</f>
        <v>67242-102</v>
      </c>
      <c r="G19" t="s">
        <v>116</v>
      </c>
    </row>
    <row r="20" spans="1:7" x14ac:dyDescent="0.25">
      <c r="A20">
        <v>67242</v>
      </c>
      <c r="B20" t="s">
        <v>30</v>
      </c>
      <c r="D20" s="2">
        <f>LEN(Submissions[[#This Row],[Submission]])</f>
        <v>100</v>
      </c>
      <c r="E20" s="2" t="str">
        <f>CONCATENATE(Submissions[[#This Row],[Question]],"-",Submissions[[#This Row],[Code Length]])</f>
        <v>67242-100</v>
      </c>
      <c r="G20" t="s">
        <v>116</v>
      </c>
    </row>
    <row r="21" spans="1:7" x14ac:dyDescent="0.25">
      <c r="A21">
        <v>67242</v>
      </c>
      <c r="B21" t="s">
        <v>31</v>
      </c>
      <c r="D21" s="2">
        <f>LEN(Submissions[[#This Row],[Submission]])</f>
        <v>116</v>
      </c>
      <c r="E21" s="2" t="str">
        <f>CONCATENATE(Submissions[[#This Row],[Question]],"-",Submissions[[#This Row],[Code Length]])</f>
        <v>67242-116</v>
      </c>
      <c r="G21" t="s">
        <v>116</v>
      </c>
    </row>
    <row r="22" spans="1:7" x14ac:dyDescent="0.25">
      <c r="A22">
        <v>67242</v>
      </c>
      <c r="B22" t="s">
        <v>32</v>
      </c>
      <c r="D22" s="2">
        <f>LEN(Submissions[[#This Row],[Submission]])</f>
        <v>114</v>
      </c>
      <c r="E22" s="2" t="str">
        <f>CONCATENATE(Submissions[[#This Row],[Question]],"-",Submissions[[#This Row],[Code Length]])</f>
        <v>67242-114</v>
      </c>
      <c r="G22" t="s">
        <v>116</v>
      </c>
    </row>
    <row r="23" spans="1:7" x14ac:dyDescent="0.25">
      <c r="A23">
        <v>68468</v>
      </c>
      <c r="B23" t="s">
        <v>34</v>
      </c>
      <c r="D23" s="2">
        <f>LEN(Submissions[[#This Row],[Submission]])</f>
        <v>164</v>
      </c>
      <c r="E23" s="2" t="str">
        <f>CONCATENATE(Submissions[[#This Row],[Question]],"-",Submissions[[#This Row],[Code Length]])</f>
        <v>68468-164</v>
      </c>
      <c r="G23" t="s">
        <v>116</v>
      </c>
    </row>
    <row r="24" spans="1:7" x14ac:dyDescent="0.25">
      <c r="A24">
        <v>97859</v>
      </c>
      <c r="B24" t="s">
        <v>35</v>
      </c>
      <c r="D24" s="2">
        <f>LEN(Submissions[[#This Row],[Submission]])</f>
        <v>58</v>
      </c>
      <c r="E24" s="2" t="str">
        <f>CONCATENATE(Submissions[[#This Row],[Question]],"-",Submissions[[#This Row],[Code Length]])</f>
        <v>97859-58</v>
      </c>
      <c r="G24" t="s">
        <v>116</v>
      </c>
    </row>
    <row r="25" spans="1:7" x14ac:dyDescent="0.25">
      <c r="A25">
        <v>97859</v>
      </c>
      <c r="B25" t="s">
        <v>36</v>
      </c>
      <c r="D25" s="2">
        <f>LEN(Submissions[[#This Row],[Submission]])</f>
        <v>58</v>
      </c>
      <c r="E25" s="2" t="str">
        <f>CONCATENATE(Submissions[[#This Row],[Question]],"-",Submissions[[#This Row],[Code Length]])</f>
        <v>97859-58</v>
      </c>
      <c r="G25" t="s">
        <v>116</v>
      </c>
    </row>
    <row r="26" spans="1:7" x14ac:dyDescent="0.25">
      <c r="A26">
        <v>145435</v>
      </c>
      <c r="B26" t="s">
        <v>37</v>
      </c>
      <c r="D26" s="2">
        <f>LEN(Submissions[[#This Row],[Submission]])</f>
        <v>61</v>
      </c>
      <c r="E26" s="2" t="str">
        <f>CONCATENATE(Submissions[[#This Row],[Question]],"-",Submissions[[#This Row],[Code Length]])</f>
        <v>145435-61</v>
      </c>
      <c r="G26" t="s">
        <v>116</v>
      </c>
    </row>
    <row r="27" spans="1:7" x14ac:dyDescent="0.25">
      <c r="A27">
        <v>145435</v>
      </c>
      <c r="B27" t="s">
        <v>38</v>
      </c>
      <c r="D27" s="2">
        <f>LEN(Submissions[[#This Row],[Submission]])</f>
        <v>62</v>
      </c>
      <c r="E27" s="2" t="str">
        <f>CONCATENATE(Submissions[[#This Row],[Question]],"-",Submissions[[#This Row],[Code Length]])</f>
        <v>145435-62</v>
      </c>
      <c r="G27" t="s">
        <v>116</v>
      </c>
    </row>
    <row r="28" spans="1:7" x14ac:dyDescent="0.25">
      <c r="A28">
        <v>147469</v>
      </c>
      <c r="B28" t="s">
        <v>39</v>
      </c>
      <c r="D28" s="2">
        <f>LEN(Submissions[[#This Row],[Submission]])</f>
        <v>86</v>
      </c>
      <c r="E28" s="2" t="str">
        <f>CONCATENATE(Submissions[[#This Row],[Question]],"-",Submissions[[#This Row],[Code Length]])</f>
        <v>147469-86</v>
      </c>
      <c r="G28" t="s">
        <v>116</v>
      </c>
    </row>
    <row r="29" spans="1:7" x14ac:dyDescent="0.25">
      <c r="A29">
        <v>147469</v>
      </c>
      <c r="B29" t="s">
        <v>40</v>
      </c>
      <c r="D29" s="2">
        <f>LEN(Submissions[[#This Row],[Submission]])</f>
        <v>100</v>
      </c>
      <c r="E29" s="2" t="str">
        <f>CONCATENATE(Submissions[[#This Row],[Question]],"-",Submissions[[#This Row],[Code Length]])</f>
        <v>147469-100</v>
      </c>
      <c r="G29" t="s">
        <v>116</v>
      </c>
    </row>
    <row r="30" spans="1:7" x14ac:dyDescent="0.25">
      <c r="A30">
        <v>147469</v>
      </c>
      <c r="B30" t="s">
        <v>41</v>
      </c>
      <c r="D30" s="2">
        <f>LEN(Submissions[[#This Row],[Submission]])</f>
        <v>108</v>
      </c>
      <c r="E30" s="2" t="str">
        <f>CONCATENATE(Submissions[[#This Row],[Question]],"-",Submissions[[#This Row],[Code Length]])</f>
        <v>147469-108</v>
      </c>
      <c r="G30" t="s">
        <v>116</v>
      </c>
    </row>
    <row r="31" spans="1:7" x14ac:dyDescent="0.25">
      <c r="A31">
        <v>165623</v>
      </c>
      <c r="B31" t="s">
        <v>93</v>
      </c>
      <c r="D31" s="2">
        <f>LEN(Submissions[[#This Row],[Submission]])</f>
        <v>173</v>
      </c>
      <c r="E31" s="2" t="str">
        <f>CONCATENATE(Submissions[[#This Row],[Question]],"-",Submissions[[#This Row],[Code Length]])</f>
        <v>165623-173</v>
      </c>
      <c r="F31" s="6" t="s">
        <v>94</v>
      </c>
      <c r="G31" t="s">
        <v>116</v>
      </c>
    </row>
    <row r="32" spans="1:7" x14ac:dyDescent="0.25">
      <c r="A32">
        <v>165623</v>
      </c>
      <c r="B32" t="s">
        <v>42</v>
      </c>
      <c r="D32" s="2">
        <f>LEN(Submissions[[#This Row],[Submission]])</f>
        <v>169</v>
      </c>
      <c r="E32" s="2" t="str">
        <f>CONCATENATE(Submissions[[#This Row],[Question]],"-",Submissions[[#This Row],[Code Length]])</f>
        <v>165623-169</v>
      </c>
      <c r="F32" s="6" t="s">
        <v>95</v>
      </c>
      <c r="G32" t="s">
        <v>116</v>
      </c>
    </row>
    <row r="33" spans="1:7" x14ac:dyDescent="0.25">
      <c r="A33">
        <v>167818</v>
      </c>
      <c r="B33" t="s">
        <v>43</v>
      </c>
      <c r="D33" s="2">
        <f>LEN(Submissions[[#This Row],[Submission]])</f>
        <v>45</v>
      </c>
      <c r="E33" s="2" t="str">
        <f>CONCATENATE(Submissions[[#This Row],[Question]],"-",Submissions[[#This Row],[Code Length]])</f>
        <v>167818-45</v>
      </c>
      <c r="G33" t="s">
        <v>116</v>
      </c>
    </row>
    <row r="34" spans="1:7" x14ac:dyDescent="0.25">
      <c r="A34">
        <v>167818</v>
      </c>
      <c r="B34" t="s">
        <v>44</v>
      </c>
      <c r="D34" s="2">
        <f>LEN(Submissions[[#This Row],[Submission]])</f>
        <v>46</v>
      </c>
      <c r="E34" s="2" t="str">
        <f>CONCATENATE(Submissions[[#This Row],[Question]],"-",Submissions[[#This Row],[Code Length]])</f>
        <v>167818-46</v>
      </c>
      <c r="G34" t="s">
        <v>116</v>
      </c>
    </row>
    <row r="35" spans="1:7" x14ac:dyDescent="0.25">
      <c r="A35">
        <v>167818</v>
      </c>
      <c r="B35" t="s">
        <v>45</v>
      </c>
      <c r="D35" s="2">
        <f>LEN(Submissions[[#This Row],[Submission]])</f>
        <v>50</v>
      </c>
      <c r="E35" s="2" t="str">
        <f>CONCATENATE(Submissions[[#This Row],[Question]],"-",Submissions[[#This Row],[Code Length]])</f>
        <v>167818-50</v>
      </c>
      <c r="G35" t="s">
        <v>116</v>
      </c>
    </row>
    <row r="36" spans="1:7" x14ac:dyDescent="0.25">
      <c r="A36">
        <v>169343</v>
      </c>
      <c r="B36" t="s">
        <v>46</v>
      </c>
      <c r="D36" s="2">
        <f>LEN(Submissions[[#This Row],[Submission]])</f>
        <v>81</v>
      </c>
      <c r="E36" s="2" t="str">
        <f>CONCATENATE(Submissions[[#This Row],[Question]],"-",Submissions[[#This Row],[Code Length]])</f>
        <v>169343-81</v>
      </c>
      <c r="G36" t="s">
        <v>116</v>
      </c>
    </row>
    <row r="37" spans="1:7" x14ac:dyDescent="0.25">
      <c r="A37">
        <v>169343</v>
      </c>
      <c r="B37" t="s">
        <v>47</v>
      </c>
      <c r="D37" s="2">
        <f>LEN(Submissions[[#This Row],[Submission]])</f>
        <v>77</v>
      </c>
      <c r="E37" s="2" t="str">
        <f>CONCATENATE(Submissions[[#This Row],[Question]],"-",Submissions[[#This Row],[Code Length]])</f>
        <v>169343-77</v>
      </c>
      <c r="G37" t="s">
        <v>116</v>
      </c>
    </row>
    <row r="38" spans="1:7" x14ac:dyDescent="0.25">
      <c r="A38">
        <v>169343</v>
      </c>
      <c r="B38" t="s">
        <v>48</v>
      </c>
      <c r="D38" s="2">
        <f>LEN(Submissions[[#This Row],[Submission]])</f>
        <v>69</v>
      </c>
      <c r="E38" s="2" t="str">
        <f>CONCATENATE(Submissions[[#This Row],[Question]],"-",Submissions[[#This Row],[Code Length]])</f>
        <v>169343-69</v>
      </c>
      <c r="G38" t="s">
        <v>116</v>
      </c>
    </row>
    <row r="39" spans="1:7" x14ac:dyDescent="0.25">
      <c r="A39">
        <v>169343</v>
      </c>
      <c r="B39" t="s">
        <v>49</v>
      </c>
      <c r="D39" s="2">
        <f>LEN(Submissions[[#This Row],[Submission]])</f>
        <v>69</v>
      </c>
      <c r="E39" s="2" t="str">
        <f>CONCATENATE(Submissions[[#This Row],[Question]],"-",Submissions[[#This Row],[Code Length]])</f>
        <v>169343-69</v>
      </c>
      <c r="G39" t="s">
        <v>116</v>
      </c>
    </row>
    <row r="40" spans="1:7" x14ac:dyDescent="0.25">
      <c r="A40">
        <v>170296</v>
      </c>
      <c r="B40" t="s">
        <v>50</v>
      </c>
      <c r="D40" s="2">
        <f>LEN(Submissions[[#This Row],[Submission]])</f>
        <v>121</v>
      </c>
      <c r="E40" s="2" t="str">
        <f>CONCATENATE(Submissions[[#This Row],[Question]],"-",Submissions[[#This Row],[Code Length]])</f>
        <v>170296-121</v>
      </c>
      <c r="G40" t="s">
        <v>116</v>
      </c>
    </row>
    <row r="41" spans="1:7" x14ac:dyDescent="0.25">
      <c r="A41">
        <v>170296</v>
      </c>
      <c r="B41" t="s">
        <v>51</v>
      </c>
      <c r="D41" s="2">
        <f>LEN(Submissions[[#This Row],[Submission]])</f>
        <v>122</v>
      </c>
      <c r="E41" s="2" t="str">
        <f>CONCATENATE(Submissions[[#This Row],[Question]],"-",Submissions[[#This Row],[Code Length]])</f>
        <v>170296-122</v>
      </c>
      <c r="G41" t="s">
        <v>116</v>
      </c>
    </row>
    <row r="42" spans="1:7" x14ac:dyDescent="0.25">
      <c r="A42">
        <v>170296</v>
      </c>
      <c r="B42" t="s">
        <v>52</v>
      </c>
      <c r="D42" s="2">
        <f>LEN(Submissions[[#This Row],[Submission]])</f>
        <v>114</v>
      </c>
      <c r="E42" s="2" t="str">
        <f>CONCATENATE(Submissions[[#This Row],[Question]],"-",Submissions[[#This Row],[Code Length]])</f>
        <v>170296-114</v>
      </c>
      <c r="G42" t="s">
        <v>116</v>
      </c>
    </row>
    <row r="43" spans="1:7" x14ac:dyDescent="0.25">
      <c r="A43">
        <v>170296</v>
      </c>
      <c r="B43" t="s">
        <v>53</v>
      </c>
      <c r="D43" s="2">
        <f>LEN(Submissions[[#This Row],[Submission]])</f>
        <v>109</v>
      </c>
      <c r="E43" s="2" t="str">
        <f>CONCATENATE(Submissions[[#This Row],[Question]],"-",Submissions[[#This Row],[Code Length]])</f>
        <v>170296-109</v>
      </c>
      <c r="G43" t="s">
        <v>116</v>
      </c>
    </row>
    <row r="44" spans="1:7" x14ac:dyDescent="0.25">
      <c r="A44">
        <v>173942</v>
      </c>
      <c r="B44" t="s">
        <v>54</v>
      </c>
      <c r="D44" s="2">
        <f>LEN(Submissions[[#This Row],[Submission]])</f>
        <v>125</v>
      </c>
      <c r="E44" s="2" t="str">
        <f>CONCATENATE(Submissions[[#This Row],[Question]],"-",Submissions[[#This Row],[Code Length]])</f>
        <v>173942-125</v>
      </c>
      <c r="G44" t="s">
        <v>116</v>
      </c>
    </row>
    <row r="45" spans="1:7" x14ac:dyDescent="0.25">
      <c r="A45">
        <v>173942</v>
      </c>
      <c r="B45" t="s">
        <v>55</v>
      </c>
      <c r="D45" s="2">
        <f>LEN(Submissions[[#This Row],[Submission]])</f>
        <v>117</v>
      </c>
      <c r="E45" s="2" t="str">
        <f>CONCATENATE(Submissions[[#This Row],[Question]],"-",Submissions[[#This Row],[Code Length]])</f>
        <v>173942-117</v>
      </c>
      <c r="G45" t="s">
        <v>116</v>
      </c>
    </row>
    <row r="46" spans="1:7" x14ac:dyDescent="0.25">
      <c r="A46">
        <v>173965</v>
      </c>
      <c r="B46" t="s">
        <v>56</v>
      </c>
      <c r="D46" s="2">
        <f>LEN(Submissions[[#This Row],[Submission]])</f>
        <v>117</v>
      </c>
      <c r="E46" s="2" t="str">
        <f>CONCATENATE(Submissions[[#This Row],[Question]],"-",Submissions[[#This Row],[Code Length]])</f>
        <v>173965-117</v>
      </c>
      <c r="G46" t="s">
        <v>116</v>
      </c>
    </row>
    <row r="47" spans="1:7" x14ac:dyDescent="0.25">
      <c r="A47">
        <v>173965</v>
      </c>
      <c r="B47" t="s">
        <v>57</v>
      </c>
      <c r="D47" s="2">
        <f>LEN(Submissions[[#This Row],[Submission]])</f>
        <v>131</v>
      </c>
      <c r="E47" s="2" t="str">
        <f>CONCATENATE(Submissions[[#This Row],[Question]],"-",Submissions[[#This Row],[Code Length]])</f>
        <v>173965-131</v>
      </c>
      <c r="G47" t="s">
        <v>116</v>
      </c>
    </row>
    <row r="48" spans="1:7" x14ac:dyDescent="0.25">
      <c r="A48">
        <v>173965</v>
      </c>
      <c r="B48" t="s">
        <v>58</v>
      </c>
      <c r="D48" s="2">
        <f>LEN(Submissions[[#This Row],[Submission]])</f>
        <v>132</v>
      </c>
      <c r="E48" s="2" t="str">
        <f>CONCATENATE(Submissions[[#This Row],[Question]],"-",Submissions[[#This Row],[Code Length]])</f>
        <v>173965-132</v>
      </c>
      <c r="G48" t="s">
        <v>116</v>
      </c>
    </row>
    <row r="49" spans="1:7" x14ac:dyDescent="0.25">
      <c r="A49">
        <v>174049</v>
      </c>
      <c r="B49" t="s">
        <v>59</v>
      </c>
      <c r="C49" s="7">
        <v>43389</v>
      </c>
      <c r="D49" s="2">
        <f>LEN(Submissions[[#This Row],[Submission]])</f>
        <v>103</v>
      </c>
      <c r="E49" s="2" t="str">
        <f>CONCATENATE(Submissions[[#This Row],[Question]],"-",Submissions[[#This Row],[Code Length]])</f>
        <v>174049-103</v>
      </c>
      <c r="G49" t="s">
        <v>116</v>
      </c>
    </row>
    <row r="50" spans="1:7" x14ac:dyDescent="0.25">
      <c r="A50">
        <v>174049</v>
      </c>
      <c r="B50" t="s">
        <v>60</v>
      </c>
      <c r="C50" s="7">
        <v>43389</v>
      </c>
      <c r="D50" s="2">
        <f>LEN(Submissions[[#This Row],[Submission]])</f>
        <v>100</v>
      </c>
      <c r="E50" s="2" t="str">
        <f>CONCATENATE(Submissions[[#This Row],[Question]],"-",Submissions[[#This Row],[Code Length]])</f>
        <v>174049-100</v>
      </c>
      <c r="F50" s="6" t="s">
        <v>90</v>
      </c>
      <c r="G50" t="s">
        <v>116</v>
      </c>
    </row>
    <row r="51" spans="1:7" x14ac:dyDescent="0.25">
      <c r="A51">
        <v>174049</v>
      </c>
      <c r="B51" t="s">
        <v>61</v>
      </c>
      <c r="C51" s="7">
        <v>43389</v>
      </c>
      <c r="D51" s="2">
        <f>LEN(Submissions[[#This Row],[Submission]])</f>
        <v>96</v>
      </c>
      <c r="E51" s="2" t="str">
        <f>CONCATENATE(Submissions[[#This Row],[Question]],"-",Submissions[[#This Row],[Code Length]])</f>
        <v>174049-96</v>
      </c>
      <c r="F51" s="6" t="s">
        <v>90</v>
      </c>
      <c r="G51" t="s">
        <v>116</v>
      </c>
    </row>
    <row r="52" spans="1:7" x14ac:dyDescent="0.25">
      <c r="A52">
        <v>174180</v>
      </c>
      <c r="B52" t="s">
        <v>62</v>
      </c>
      <c r="D52" s="2">
        <f>LEN(Submissions[[#This Row],[Submission]])</f>
        <v>88</v>
      </c>
      <c r="E52" s="2" t="str">
        <f>CONCATENATE(Submissions[[#This Row],[Question]],"-",Submissions[[#This Row],[Code Length]])</f>
        <v>174180-88</v>
      </c>
      <c r="G52" t="s">
        <v>116</v>
      </c>
    </row>
    <row r="53" spans="1:7" x14ac:dyDescent="0.25">
      <c r="A53">
        <v>174180</v>
      </c>
      <c r="B53" t="s">
        <v>63</v>
      </c>
      <c r="D53" s="2">
        <f>LEN(Submissions[[#This Row],[Submission]])</f>
        <v>89</v>
      </c>
      <c r="E53" s="2" t="str">
        <f>CONCATENATE(Submissions[[#This Row],[Question]],"-",Submissions[[#This Row],[Code Length]])</f>
        <v>174180-89</v>
      </c>
      <c r="G53" t="s">
        <v>116</v>
      </c>
    </row>
    <row r="54" spans="1:7" x14ac:dyDescent="0.25">
      <c r="A54">
        <v>174180</v>
      </c>
      <c r="B54" t="s">
        <v>64</v>
      </c>
      <c r="D54" s="2">
        <f>LEN(Submissions[[#This Row],[Submission]])</f>
        <v>90</v>
      </c>
      <c r="E54" s="2" t="str">
        <f>CONCATENATE(Submissions[[#This Row],[Question]],"-",Submissions[[#This Row],[Code Length]])</f>
        <v>174180-90</v>
      </c>
      <c r="G54" t="s">
        <v>116</v>
      </c>
    </row>
    <row r="55" spans="1:7" x14ac:dyDescent="0.25">
      <c r="A55">
        <v>174180</v>
      </c>
      <c r="B55" t="s">
        <v>65</v>
      </c>
      <c r="D55" s="2">
        <f>LEN(Submissions[[#This Row],[Submission]])</f>
        <v>95</v>
      </c>
      <c r="E55" s="2" t="str">
        <f>CONCATENATE(Submissions[[#This Row],[Question]],"-",Submissions[[#This Row],[Code Length]])</f>
        <v>174180-95</v>
      </c>
      <c r="G55" t="s">
        <v>116</v>
      </c>
    </row>
    <row r="56" spans="1:7" x14ac:dyDescent="0.25">
      <c r="A56">
        <v>175485</v>
      </c>
      <c r="B56" t="s">
        <v>66</v>
      </c>
      <c r="C56" s="7">
        <v>43412</v>
      </c>
      <c r="D56" s="2">
        <f>LEN(Submissions[[#This Row],[Submission]])</f>
        <v>84</v>
      </c>
      <c r="E56" s="2" t="str">
        <f>CONCATENATE(Submissions[[#This Row],[Question]],"-",Submissions[[#This Row],[Code Length]])</f>
        <v>175485-84</v>
      </c>
      <c r="F56" s="6" t="s">
        <v>89</v>
      </c>
      <c r="G56" t="s">
        <v>116</v>
      </c>
    </row>
    <row r="57" spans="1:7" x14ac:dyDescent="0.25">
      <c r="A57">
        <v>175485</v>
      </c>
      <c r="B57" t="s">
        <v>67</v>
      </c>
      <c r="D57" s="2">
        <f>LEN(Submissions[[#This Row],[Submission]])</f>
        <v>86</v>
      </c>
      <c r="E57" s="2" t="str">
        <f>CONCATENATE(Submissions[[#This Row],[Question]],"-",Submissions[[#This Row],[Code Length]])</f>
        <v>175485-86</v>
      </c>
      <c r="G57" t="s">
        <v>116</v>
      </c>
    </row>
    <row r="58" spans="1:7" x14ac:dyDescent="0.25">
      <c r="A58">
        <v>175516</v>
      </c>
      <c r="B58" t="s">
        <v>68</v>
      </c>
      <c r="C58" s="7">
        <v>43412.635416666664</v>
      </c>
      <c r="D58" s="2">
        <f>LEN(Submissions[[#This Row],[Submission]])</f>
        <v>210</v>
      </c>
      <c r="E58" s="2" t="str">
        <f>CONCATENATE(Submissions[[#This Row],[Question]],"-",Submissions[[#This Row],[Code Length]])</f>
        <v>175516-210</v>
      </c>
      <c r="F58" s="6" t="s">
        <v>77</v>
      </c>
      <c r="G58" t="s">
        <v>116</v>
      </c>
    </row>
    <row r="59" spans="1:7" x14ac:dyDescent="0.25">
      <c r="A59">
        <v>175516</v>
      </c>
      <c r="B59" t="s">
        <v>69</v>
      </c>
      <c r="C59" s="7">
        <v>43412.674305555556</v>
      </c>
      <c r="D59" s="2">
        <f>LEN(Submissions[[#This Row],[Submission]])</f>
        <v>198</v>
      </c>
      <c r="E59" s="2" t="str">
        <f>CONCATENATE(Submissions[[#This Row],[Question]],"-",Submissions[[#This Row],[Code Length]])</f>
        <v>175516-198</v>
      </c>
      <c r="F59" s="6" t="s">
        <v>81</v>
      </c>
      <c r="G59" t="s">
        <v>116</v>
      </c>
    </row>
    <row r="60" spans="1:7" x14ac:dyDescent="0.25">
      <c r="A60">
        <v>175516</v>
      </c>
      <c r="B60" t="s">
        <v>79</v>
      </c>
      <c r="C60" s="7">
        <v>43412.677777777775</v>
      </c>
      <c r="D60" s="2">
        <f>LEN(Submissions[[#This Row],[Submission]])</f>
        <v>197</v>
      </c>
      <c r="E60" s="2" t="str">
        <f>CONCATENATE(Submissions[[#This Row],[Question]],"-",Submissions[[#This Row],[Code Length]])</f>
        <v>175516-197</v>
      </c>
      <c r="F60" s="6" t="s">
        <v>80</v>
      </c>
      <c r="G60" t="s">
        <v>116</v>
      </c>
    </row>
    <row r="61" spans="1:7" x14ac:dyDescent="0.25">
      <c r="A61">
        <v>175516</v>
      </c>
      <c r="B61" t="s">
        <v>70</v>
      </c>
      <c r="C61" s="7">
        <v>43412.697222222225</v>
      </c>
      <c r="D61" s="2">
        <f>LEN(Submissions[[#This Row],[Submission]])</f>
        <v>196</v>
      </c>
      <c r="E61" s="2" t="str">
        <f>CONCATENATE(Submissions[[#This Row],[Question]],"-",Submissions[[#This Row],[Code Length]])</f>
        <v>175516-196</v>
      </c>
      <c r="F61" s="6" t="s">
        <v>78</v>
      </c>
      <c r="G61" t="s">
        <v>116</v>
      </c>
    </row>
    <row r="62" spans="1:7" x14ac:dyDescent="0.25">
      <c r="A62">
        <v>176328</v>
      </c>
      <c r="B62" t="s">
        <v>71</v>
      </c>
      <c r="D62" s="2">
        <f>LEN(Submissions[[#This Row],[Submission]])</f>
        <v>47</v>
      </c>
      <c r="E62" s="2" t="str">
        <f>CONCATENATE(Submissions[[#This Row],[Question]],"-",Submissions[[#This Row],[Code Length]])</f>
        <v>176328-47</v>
      </c>
      <c r="G62" t="s">
        <v>116</v>
      </c>
    </row>
    <row r="63" spans="1:7" x14ac:dyDescent="0.25">
      <c r="A63">
        <v>175516</v>
      </c>
      <c r="B63" t="s">
        <v>75</v>
      </c>
      <c r="C63" s="7">
        <v>43412.790972222225</v>
      </c>
      <c r="D63" s="2">
        <f>LEN(Submissions[[#This Row],[Submission]])</f>
        <v>189</v>
      </c>
      <c r="E63" s="2" t="str">
        <f>CONCATENATE(Submissions[[#This Row],[Question]],"-",Submissions[[#This Row],[Code Length]])</f>
        <v>175516-189</v>
      </c>
      <c r="F63" s="6" t="s">
        <v>76</v>
      </c>
      <c r="G63" t="s">
        <v>116</v>
      </c>
    </row>
    <row r="64" spans="1:7" x14ac:dyDescent="0.25">
      <c r="A64">
        <v>171018</v>
      </c>
      <c r="B64" s="1" t="s">
        <v>82</v>
      </c>
      <c r="C64" s="7">
        <v>43438</v>
      </c>
      <c r="D64" s="2">
        <f>LEN(Submissions[[#This Row],[Submission]])</f>
        <v>277</v>
      </c>
      <c r="E64" s="2" t="str">
        <f>CONCATENATE(Submissions[[#This Row],[Question]],"-",Submissions[[#This Row],[Code Length]])</f>
        <v>171018-277</v>
      </c>
      <c r="F64" s="6" t="s">
        <v>85</v>
      </c>
      <c r="G64" t="s">
        <v>116</v>
      </c>
    </row>
    <row r="65" spans="1:7" x14ac:dyDescent="0.25">
      <c r="A65">
        <v>171018</v>
      </c>
      <c r="B65" t="s">
        <v>83</v>
      </c>
      <c r="C65" s="7">
        <v>43438</v>
      </c>
      <c r="D65" s="2">
        <f>LEN(Submissions[[#This Row],[Submission]])</f>
        <v>231</v>
      </c>
      <c r="E65" s="2" t="str">
        <f>CONCATENATE(Submissions[[#This Row],[Question]],"-",Submissions[[#This Row],[Code Length]])</f>
        <v>171018-231</v>
      </c>
      <c r="F65" s="6" t="s">
        <v>84</v>
      </c>
      <c r="G65" t="s">
        <v>116</v>
      </c>
    </row>
    <row r="66" spans="1:7" x14ac:dyDescent="0.25">
      <c r="A66">
        <v>119718</v>
      </c>
      <c r="B66" t="s">
        <v>101</v>
      </c>
      <c r="C66" s="7">
        <v>43438</v>
      </c>
      <c r="D66" s="2">
        <f>LEN(Submissions[[#This Row],[Submission]])</f>
        <v>99</v>
      </c>
      <c r="E66" s="2" t="str">
        <f>CONCATENATE(Submissions[[#This Row],[Question]],"-",Submissions[[#This Row],[Code Length]])</f>
        <v>119718-99</v>
      </c>
      <c r="F66" s="6" t="s">
        <v>100</v>
      </c>
      <c r="G66" t="s">
        <v>116</v>
      </c>
    </row>
    <row r="67" spans="1:7" x14ac:dyDescent="0.25">
      <c r="A67">
        <v>5891</v>
      </c>
      <c r="B67" t="s">
        <v>105</v>
      </c>
      <c r="C67" s="7">
        <v>43440</v>
      </c>
      <c r="D67" s="2">
        <f>LEN(Submissions[[#This Row],[Submission]])</f>
        <v>33</v>
      </c>
      <c r="E67" s="2" t="str">
        <f>CONCATENATE(Submissions[[#This Row],[Question]],"-",Submissions[[#This Row],[Code Length]])</f>
        <v>5891-33</v>
      </c>
      <c r="F67" s="6" t="s">
        <v>104</v>
      </c>
      <c r="G67" t="s">
        <v>116</v>
      </c>
    </row>
    <row r="68" spans="1:7" x14ac:dyDescent="0.25">
      <c r="A68">
        <v>221</v>
      </c>
      <c r="B68" t="s">
        <v>106</v>
      </c>
      <c r="C68" s="7">
        <v>43440</v>
      </c>
      <c r="D68" s="2">
        <f>LEN(Submissions[[#This Row],[Submission]])</f>
        <v>196</v>
      </c>
      <c r="E68" s="2" t="str">
        <f>CONCATENATE(Submissions[[#This Row],[Question]],"-",Submissions[[#This Row],[Code Length]])</f>
        <v>221-196</v>
      </c>
      <c r="F68" s="6" t="s">
        <v>107</v>
      </c>
      <c r="G68" t="s">
        <v>116</v>
      </c>
    </row>
    <row r="69" spans="1:7" x14ac:dyDescent="0.25">
      <c r="A69">
        <v>52172</v>
      </c>
      <c r="B69" t="s">
        <v>111</v>
      </c>
      <c r="C69" s="7">
        <v>43440</v>
      </c>
      <c r="D69" s="2">
        <f>LEN(Submissions[[#This Row],[Submission]])</f>
        <v>219</v>
      </c>
      <c r="E69" s="2" t="str">
        <f>CONCATENATE(Submissions[[#This Row],[Question]],"-",Submissions[[#This Row],[Code Length]])</f>
        <v>52172-219</v>
      </c>
      <c r="F69" s="6" t="s">
        <v>110</v>
      </c>
      <c r="G69" t="s">
        <v>116</v>
      </c>
    </row>
    <row r="70" spans="1:7" x14ac:dyDescent="0.25">
      <c r="A70">
        <v>176870</v>
      </c>
      <c r="B70" t="s">
        <v>113</v>
      </c>
      <c r="C70" s="7">
        <v>43441</v>
      </c>
      <c r="D70" s="2">
        <f>LEN(Submissions[[#This Row],[Submission]])</f>
        <v>112</v>
      </c>
      <c r="E70" s="2" t="str">
        <f>CONCATENATE(Submissions[[#This Row],[Question]],"-",Submissions[[#This Row],[Code Length]])</f>
        <v>176870-112</v>
      </c>
      <c r="F70" s="6" t="s">
        <v>112</v>
      </c>
      <c r="G70" t="s">
        <v>116</v>
      </c>
    </row>
    <row r="71" spans="1:7" x14ac:dyDescent="0.25">
      <c r="A71">
        <v>175248</v>
      </c>
      <c r="B71" t="s">
        <v>117</v>
      </c>
      <c r="C71" s="7">
        <v>43448</v>
      </c>
      <c r="D71" s="2">
        <f>LEN(Submissions[[#This Row],[Submission]])</f>
        <v>49</v>
      </c>
      <c r="E71" s="2" t="str">
        <f>CONCATENATE(Submissions[[#This Row],[Question]],"-",Submissions[[#This Row],[Code Length]])</f>
        <v>175248-49</v>
      </c>
      <c r="F71" s="6" t="s">
        <v>118</v>
      </c>
      <c r="G71" t="s">
        <v>116</v>
      </c>
    </row>
    <row r="72" spans="1:7" x14ac:dyDescent="0.25">
      <c r="A72">
        <v>49671</v>
      </c>
      <c r="B72" t="s">
        <v>120</v>
      </c>
      <c r="C72" s="7">
        <v>43465</v>
      </c>
      <c r="D72" s="2">
        <f>LEN(Submissions[[#This Row],[Submission]])</f>
        <v>307</v>
      </c>
      <c r="E72" s="2" t="str">
        <f>CONCATENATE(Submissions[[#This Row],[Question]],"-",Submissions[[#This Row],[Code Length]])</f>
        <v>49671-307</v>
      </c>
      <c r="F72" s="6" t="s">
        <v>121</v>
      </c>
      <c r="G72" t="s">
        <v>116</v>
      </c>
    </row>
    <row r="73" spans="1:7" x14ac:dyDescent="0.25">
      <c r="A73">
        <v>178344</v>
      </c>
      <c r="B73" t="s">
        <v>125</v>
      </c>
      <c r="C73" s="7">
        <v>43104</v>
      </c>
      <c r="D73" s="2">
        <f>LEN(Submissions[[#This Row],[Submission]])</f>
        <v>122</v>
      </c>
      <c r="E73" s="2" t="str">
        <f>CONCATENATE(Submissions[[#This Row],[Question]],"-",Submissions[[#This Row],[Code Length]])</f>
        <v>178344-122</v>
      </c>
      <c r="F73" s="6" t="s">
        <v>123</v>
      </c>
      <c r="G73" t="s">
        <v>116</v>
      </c>
    </row>
    <row r="74" spans="1:7" x14ac:dyDescent="0.25">
      <c r="A74">
        <v>178344</v>
      </c>
      <c r="B74" t="s">
        <v>126</v>
      </c>
      <c r="C74" s="7">
        <v>43104</v>
      </c>
      <c r="D74" s="2">
        <f>LEN(Submissions[[#This Row],[Submission]])</f>
        <v>138</v>
      </c>
      <c r="E74" s="2" t="str">
        <f>CONCATENATE(Submissions[[#This Row],[Question]],"-",Submissions[[#This Row],[Code Length]])</f>
        <v>178344-138</v>
      </c>
      <c r="F74" s="6" t="s">
        <v>124</v>
      </c>
      <c r="G74" t="s">
        <v>116</v>
      </c>
    </row>
    <row r="75" spans="1:7" x14ac:dyDescent="0.25">
      <c r="A75">
        <v>178344</v>
      </c>
      <c r="B75" t="s">
        <v>127</v>
      </c>
      <c r="C75" s="7">
        <v>43104</v>
      </c>
      <c r="D75" s="2">
        <f>LEN(Submissions[[#This Row],[Submission]])</f>
        <v>122</v>
      </c>
      <c r="E75" s="2" t="str">
        <f>CONCATENATE(Submissions[[#This Row],[Question]],"-",Submissions[[#This Row],[Code Length]])</f>
        <v>178344-122</v>
      </c>
      <c r="F75" s="6" t="s">
        <v>129</v>
      </c>
      <c r="G75" t="s">
        <v>116</v>
      </c>
    </row>
    <row r="76" spans="1:7" x14ac:dyDescent="0.25">
      <c r="A76">
        <v>178344</v>
      </c>
      <c r="B76" t="s">
        <v>128</v>
      </c>
      <c r="C76" s="7">
        <v>43104</v>
      </c>
      <c r="D76" s="2">
        <f>LEN(Submissions[[#This Row],[Submission]])</f>
        <v>120</v>
      </c>
      <c r="E76" s="2" t="str">
        <f>CONCATENATE(Submissions[[#This Row],[Question]],"-",Submissions[[#This Row],[Code Length]])</f>
        <v>178344-120</v>
      </c>
      <c r="F76" s="6" t="s">
        <v>130</v>
      </c>
      <c r="G76" t="s">
        <v>116</v>
      </c>
    </row>
    <row r="77" spans="1:7" x14ac:dyDescent="0.25">
      <c r="A77">
        <v>178344</v>
      </c>
      <c r="B77" t="s">
        <v>131</v>
      </c>
      <c r="C77" s="7">
        <v>43104</v>
      </c>
      <c r="D77" s="2">
        <f>LEN(Submissions[[#This Row],[Submission]])</f>
        <v>106</v>
      </c>
      <c r="E77" s="2" t="str">
        <f>CONCATENATE(Submissions[[#This Row],[Question]],"-",Submissions[[#This Row],[Code Length]])</f>
        <v>178344-106</v>
      </c>
      <c r="F77" s="6" t="s">
        <v>133</v>
      </c>
      <c r="G77" t="s">
        <v>116</v>
      </c>
    </row>
    <row r="78" spans="1:7" x14ac:dyDescent="0.25">
      <c r="A78">
        <v>178344</v>
      </c>
      <c r="B78" t="s">
        <v>132</v>
      </c>
      <c r="C78" s="7">
        <v>43104</v>
      </c>
      <c r="D78" s="2">
        <f>LEN(Submissions[[#This Row],[Submission]])</f>
        <v>109</v>
      </c>
      <c r="E78" s="2" t="str">
        <f>CONCATENATE(Submissions[[#This Row],[Question]],"-",Submissions[[#This Row],[Code Length]])</f>
        <v>178344-109</v>
      </c>
      <c r="F78" s="6" t="s">
        <v>134</v>
      </c>
      <c r="G78" t="s">
        <v>116</v>
      </c>
    </row>
    <row r="79" spans="1:7" x14ac:dyDescent="0.25">
      <c r="A79">
        <v>181708</v>
      </c>
      <c r="B79" t="s">
        <v>137</v>
      </c>
      <c r="C79" s="7">
        <v>43542</v>
      </c>
      <c r="D79" s="2">
        <f>LEN(Submissions[[#This Row],[Submission]])</f>
        <v>94</v>
      </c>
      <c r="E79" s="2" t="str">
        <f>CONCATENATE(Submissions[[#This Row],[Question]],"-",Submissions[[#This Row],[Code Length]])</f>
        <v>181708-94</v>
      </c>
      <c r="F79" s="6" t="s">
        <v>136</v>
      </c>
      <c r="G79" t="s">
        <v>116</v>
      </c>
    </row>
  </sheetData>
  <hyperlinks>
    <hyperlink ref="F63" r:id="rId1" location="#hVHLboMwELz3KyzRyqa8gnOoCnEQkMClx94iDqBCS3ikMqQXxLdT25CkTVB72NGuPeudHb/FtB2GDJVy9xVTkJOFuicQqoVak1Kv4k@EKrkrSKXTY502epbTpn3Emrlc2IVGivXSKdbPDrZMa2HTtD3SGlR6mdbv7ccKO4VV7cyIEChBp1DMU5WwSjOtwu5lvT285E2LZDs7UGQrSr56svcKgfcdqnd5pDHQzEh@MHEP5WkExNjEGENC9nY/VHFeI7m7A8AwXukxZcknzesWQV4Bi7WdjzK0gz5U4YbFlkXAImThsvBgJF9TJc7lsOUQcAg5uBw86bZjk3BycnqaJy4Hj4M/w4cq4EqA4AIuBnA1APqi9mdmbMUNVzTxQ5F64tgT@ebUdTFjtMEwgrhsfngkylmTgNh8Uhf8FudBMLs6mMQFl43cUZZY5naX8GqEeyaPw/35TwETjiYE0sUFV5pc@Nu25D/f@uEb" display="https://tio.run/##hVHLboMwELz3KyzRyqa8gnOoCnEQkMClx94iDqBCS3ikMqQXxLdT25CkTVB72NGuPeudHb/FtB2GDJVy9xVTkJOFuicQqoVak1Kv4k@EKrkrSKXTY502epbTpn3Emrlc2IVGivXSKdbPDrZMa2HTtD3SGlR6mdbv7ccKO4VV7cyIEChBp1DMU5WwSjOtwu5lvT285E2LZDs7UGQrSr56svcKgfcdqnd5pDHQzEh@MHEP5WkExNjEGENC9nY/VHFeI7m7A8AwXukxZcknzesWQV4Bi7WdjzK0gz5U4YbFlkXAImThsvBgJF9TJc7lsOUQcAg5uBw86bZjk3BycnqaJy4Hj4M/w4cq4EqA4AIuBnA1APqi9mdmbMUNVzTxQ5F64tgT@ebUdTFjtMEwgrhsfngkylmTgNh8Uhf8FudBMLs6mMQFl43cUZZY5naX8GqEeyaPw/35TwETjiYE0sUFV5pc@Nu25D/f@uEb" xr:uid="{00000000-0004-0000-0000-000000000000}"/>
    <hyperlink ref="F58" r:id="rId2" location="#hVFdT4MwFH33VzRBc2no5COaxXZogA3@gG@kDxA3ZSAaZCaE8Nsnt7BNHdEHDve2p73nnD4lVb3fb/SCtp9JRTLXYnn/lW4LAXCLwRK4w2AF/IZBCPyWQQR8zsADfsfAB27bDFLgs/6n9V3Hti4Aa9zYYpYUm7dKF4aRLeZia7hw2epNbMlZE9uSXtlOBxQZ/UiRLxyRGwZt4ly6ZVzE2SyXPVca@lBfF@vyuX65tx@Ou7aU3KKiWte7qgTHsR3HAdfdim7/mmSlTtsLQkzzsdqt@@K9yspaB@wIByqOSxs97t2iV3SKPtElekSHkv6mashFWCGECBGCh@Br5yeWKZLTw9VYeAg@QjDBB0ZQCVFcgmIIqiEQqD6YmLFSO6ho5Eeq9NWyr@rl4dQpjCEG0wyT4uNbRqqdDIko56O68Kc4H8ikdTKKC0@OvEGWMnPuJfo1wjuSh@HB9KOQEYcQQu2UgqeNKfwdW/pfbt3@Cw" display="https://tio.run/##hVFdT4MwFH33VzRBc2no5COaxXZogA3@gG@kDxA3ZSAaZCaE8Nsnt7BNHdEHDve2p73nnD4lVb3fb/SCtp9JRTLXYnn/lW4LAXCLwRK4w2AF/IZBCPyWQQR8zsADfsfAB27bDFLgs/6n9V3Hti4Aa9zYYpYUm7dKF4aRLeZia7hw2epNbMlZE9uSXtlOBxQZ/UiRLxyRGwZt4ly6ZVzE2SyXPVca@lBfF@vyuX65tx@Ou7aU3KKiWte7qgTHsR3HAdfdim7/mmSlTtsLQkzzsdqt@@K9yspaB@wIByqOSxs97t2iV3SKPtElekSHkv6mashFWCGECBGCh@Br5yeWKZLTw9VYeAg@QjDBB0ZQCVFcgmIIqiEQqD6YmLFSO6ho5Eeq9NWyr@rl4dQpjCEG0wyT4uNbRqqdDIko56O68Kc4H8ikdTKKC0@OvEGWMnPuJfo1wjuSh@HB9KOQEYcQQu2UgqeNKfwdW/pfbt3@Cw" xr:uid="{00000000-0004-0000-0000-000001000000}"/>
    <hyperlink ref="F61" r:id="rId3" location="#hVFNc4IwFLz3V2SGdl5SQSQeOhVTB1C49NibwwGm0iIfOhF7YfjtNAmorTLt4e3sC/uSfct7xKu2TXBO6q@Io5RN9C0D0DO9ZPm4iPYYF6TOWDHmx3JzGCcpP1SP1LCmEztNcPbyTDLD6OhU0WwkxPmm/Kg@53QxmRVrK2QMNFhYJx7DwrBmE5tvqiMvUWY3ZFztXtNDhYmd7Di2R6N0/mRvRwzua1yu09AQYFghebBoA6SfBEotSikwtrWbtojSEpP6DiHTfOPHjSB7npYVBtmhmRg7HyV4DR7osBS1EuWLCkQ5olwIybVUk1oJKwm@hECCI8HVbieWsRTHp6slcSS4ErwBPehIOkFKi6QZJN0g8FTvDbyxUl@ko14fKOqqY1fx5WnqEkYXg2n6UX74kZFqB0NCavPenf/bnAtocHXUm/MvGzmdLbXM7S7B1RPOWdw97g3/FNRjF4KvXVJwtD6Fv2OL/8utab8B" display="https://tio.run/##hVFNc4IwFLz3V2SGdl5SQSQeOhVTB1C49NibwwGm0iIfOhF7YfjtNAmorTLt4e3sC/uSfct7xKu2TXBO6q@Io5RN9C0D0DO9ZPm4iPYYF6TOWDHmx3JzGCcpP1SP1LCmEztNcPbyTDLD6OhU0WwkxPmm/Kg@53QxmRVrK2QMNFhYJx7DwrBmE5tvqiMvUWY3ZFztXtNDhYmd7Di2R6N0/mRvRwzua1yu09AQYFghebBoA6SfBEotSikwtrWbtojSEpP6DiHTfOPHjSB7npYVBtmhmRg7HyV4DR7osBS1EuWLCkQ5olwIybVUk1oJKwm@hECCI8HVbieWsRTHp6slcSS4ErwBPehIOkFKi6QZJN0g8FTvDbyxUl@ko14fKOqqY1fx5WnqEkYXg2n6UX74kZFqB0NCavPenf/bnAtocHXUm/MvGzmdLbXM7S7B1RPOWdw97g3/FNRjF4KvXVJwtD6Fv2OL/8utab8B" xr:uid="{00000000-0004-0000-0000-000002000000}"/>
    <hyperlink ref="F60" r:id="rId4" location="#hVFNc4IwEL33V2SGdjYpH0I8dGpMGUDx0mNvjgecQosIOhF7cfztNAmorTLtDPvYTd6ybx/viaibJsNrcvhKBMq5a604gFVYFV87ZbLFuCSHgpeO2Ffpzslysasfqe0NXVbYHBcvQ98z5evZ90YukQ8rTMlep9VH/Tmmvjsq596CczBAMrp8Cb4t6Uyk9V5UqGBH4tSb13xXY8KyjcDMNPPxE1uZHO4PuJrnC1uC7S3Ig0ePQLpOoNSjlALnK3ZsyiSvMDncITQYvIl9KpOtyKsag6rQSLadjzI8hwgsmMiYyohlzGQEMkJYkGuqobgKpgpiBTMFgYLQuO2YLBV5efq0SgIFoYKohw8WUkqQ5iIlBik1CCJdRz0zpvpGKer4M52G@jjU@eTUdTGjtWEwiJP17odHuuw1CenNO3Xxb3EhoN7VUScuvmwUtLL0Mre7zK5GBGdyOzzq/ymow9aE2Li4EBidC3/btvzPt2PzDQ" display="https://tio.run/##hVFNc4IwEL33V2SGdjYpH0I8dGpMGUDx0mNvjgecQosIOhF7cfztNAmorTLtDPvYTd6ybx/viaibJsNrcvhKBMq5a604gFVYFV87ZbLFuCSHgpeO2Ffpzslysasfqe0NXVbYHBcvQ98z5evZ90YukQ8rTMlep9VH/Tmmvjsq596CczBAMrp8Cb4t6Uyk9V5UqGBH4tSb13xXY8KyjcDMNPPxE1uZHO4PuJrnC1uC7S3Ig0ePQLpOoNSjlALnK3ZsyiSvMDncITQYvIl9KpOtyKsag6rQSLadjzI8hwgsmMiYyohlzGQEMkJYkGuqobgKpgpiBTMFgYLQuO2YLBV5efq0SgIFoYKohw8WUkqQ5iIlBik1CCJdRz0zpvpGKer4M52G@jjU@eTUdTGjtWEwiJP17odHuuw1CenNO3Xxb3EhoN7VUScuvmwUtLL0Mre7zK5GBGdyOzzq/ymow9aE2Li4EBidC3/btvzPt2PzDQ" xr:uid="{00000000-0004-0000-0000-000003000000}"/>
    <hyperlink ref="F59" r:id="rId5" location="#hVHLboMwELz3KyzRynZ5BXKoGteNgAQuPVbqocoBFFAdAokM6QXx7dQ25NEEtRI7rNez7OywjnnddRna4uY75oDRibGhEBq5UdKtVcR7hArc5LSw@KFMKytjvKofXdOZTkhuUpS/TueOLl7Pc2c2weIhuU5RYaXluvpg9ReCGsTi7rKSiIop6YSn9YGXICctturdG6tqhEm244joOnt5IhudwvsGlZ9sZQownRV@cNwWHjuh6zqu60JKN6TtipiVCDd3ANj2Oz@kItlzVtYIyhOYibZTKUOfMIAGXIhYighFRCI8ET5c4WuqJrkSlhJCCZEET4Kv3XYsEklOjp@WiSfBlxCM8KEBpBKguECKAVINgIE6ByMzlupGKhr4kUp9VfZVvjh2nc3obbDtMN5WFx6p46hJQG0@qAt/i/MhGF0dDOLC80ZeL0stc7tLdDXCO5H74cH4TwED9iaE2tkFTxtc@Nu25D/f2u4H" display="https://tio.run/##hVHLboMwELz3KyzRynZ5BXKoGteNgAQuPVbqocoBFFAdAokM6QXx7dQ25NEEtRI7rNez7OywjnnddRna4uY75oDRibGhEBq5UdKtVcR7hArc5LSw@KFMKytjvKofXdOZTkhuUpS/TueOLl7Pc2c2weIhuU5RYaXluvpg9ReCGsTi7rKSiIop6YSn9YGXICctturdG6tqhEm244joOnt5IhudwvsGlZ9sZQownRV@cNwWHjuh6zqu60JKN6TtipiVCDd3ANj2Oz@kItlzVtYIyhOYibZTKUOfMIAGXIhYighFRCI8ET5c4WuqJrkSlhJCCZEET4Kv3XYsEklOjp@WiSfBlxCM8KEBpBKguECKAVINgIE6ByMzlupGKhr4kUp9VfZVvjh2nc3obbDtMN5WFx6p46hJQG0@qAt/i/MhGF0dDOLC80ZeL0stc7tLdDXCO5H74cH4TwED9iaE2tkFTxtc@Nu25D/f2u4H" xr:uid="{00000000-0004-0000-0000-000004000000}"/>
    <hyperlink ref="F65" r:id="rId6" location="#dVPJboMwEL33K1ypkm3VGdmINiQOyak99Q8QB7cYsJRNYNoD4ttTs5SQJkEwzPJm3vBkElXY0@mdlKy2Da1tWEJ53BpLMGAKO3UkZm/hqIpSU7CHD1NaQuVPbraaWNiq0q4EtVDo3eFbf6iuWmhbFXtkZZMSxT5ZnTDNUpaxnJmQO5YkfCefVGr3UlRmYQJbvc9sLvNQ/7lpmK@zTbZ03qEg0qxSaZ6fqUmJjkz8GCbO0oGpzazbxEYsZ@KPv@0XS5Kvss1MLDmVzWmnzJ7Q@gGhb1Ugi0IUOR@hCHsYDRdDWIxBH8VsQAngwPFNFL9A4XP32HKF8sDvaDuUCwS@xSjg5XUeLPCAOs@aXcLOBQfDd9b3pijxcmdYANwfdwnAx7e@cg5cjFrMIcD3FYNWkV4L3t5uvX@UfZ6LrsD7Hnw1bEz3KDGhnA7zpyr5F5pNUIvFAtyDu/wQgLjazOOtHIGruMIQnDdzoFg@OGvBHdM39ZUTUnUHDKFj4X4dgp/qlFQRj1kViZg2KFyjp7qKvLjBVDpg42xz@gU" display="https://tio.run/##dVPJboMwEL33K1ypkm3VGdmINiQOyak99Q8QB7cYsJRNYNoD4ttTs5SQJkEwzPJm3vBkElXY0@mdlKy2Da1tWEJ53BpLMGAKO3UkZm/hqIpSU7CHD1NaQuVPbraaWNiq0q4EtVDo3eFbf6iuWmhbFXtkZZMSxT5ZnTDNUpaxnJmQO5YkfCefVGr3UlRmYQJbvc9sLvNQ/7lpmK@zTbZ03qEg0qxSaZ6fqUmJjkz8GCbO0oGpzazbxEYsZ@KPv@0XS5Kvss1MLDmVzWmnzJ7Q@gGhb1Ugi0IUOR@hCHsYDRdDWIxBH8VsQAngwPFNFL9A4XP32HKF8sDvaDuUCwS@xSjg5XUeLPCAOs@aXcLOBQfDd9b3pijxcmdYANwfdwnAx7e@cg5cjFrMIcD3FYNWkV4L3t5uvX@UfZ6LrsD7Hnw1bEz3KDGhnA7zpyr5F5pNUIvFAtyDu/wQgLjazOOtHIGruMIQnDdzoFg@OGvBHdM39ZUTUnUHDKFj4X4dgp/qlFQRj1kViZg2KFyjp7qKvLjBVDpg42xz@gU" xr:uid="{00000000-0004-0000-0000-000005000000}"/>
    <hyperlink ref="F64" r:id="rId7" location="#dVPLboMwELz3K3yIZFt1VjaiDYlDempP@QPEwS2msUQeAtMeEN@eOuAQ0iQIFu/OeGcZmUyV9nj8IBVrbEsbG1dQHQpjCQZMYasOxOwsHFRZaQp2vzaVJVT@bkyhiYVCVTaOObVQ6u3@R69VB5fa1uUOWdnmRLFP1mRMs5yZmDuJLP4gn1Rq91JU5rGGQu@@7WaV@cXbebE4QzLfl0SaZS7N8zNtTE50YtJV5gL1WkLqotLIQ8sRNBWy9aRbKbEg5@JyKE7FglPZHrfK7AhtnhD6USWyKEaJWyOU4AAjfzGExZD0Wco8SwAHju@y@BULX3YPW25YAYSdbMdyicD3FAW8vM6iOfasS6/pNe0COBp@MH4wZomXB80i4OEwSwQhvveVM@Bi8GIGEX7sGJwc6b3gp9uN90@yr3PRAbzfg2@aDeWeJUaS42bh2KXwyrMRaz6fg3twV/cJiJvJAn6yI3KIA3xymcyRUvnkogV3ot/V14aQujtgCB1K96MRPGlyUic8ZXUiUtqieIUmTZ0EaYupdMTWxfb4Bw" display="https://tio.run/##dVPLboMwELz3K3yIZFt1VjaiDYlDempP@QPEwS2msUQeAtMeEN@eOuAQ0iQIFu/OeGcZmUyV9nj8IBVrbEsbG1dQHQpjCQZMYasOxOwsHFRZaQp2vzaVJVT@bkyhiYVCVTaOObVQ6u3@R69VB5fa1uUOWdnmRLFP1mRMs5yZmDuJLP4gn1Rq91JU5rGGQu@@7WaV@cXbebE4QzLfl0SaZS7N8zNtTE50YtJV5gL1WkLqotLIQ8sRNBWy9aRbKbEg5@JyKE7FglPZHrfK7AhtnhD6USWyKEaJWyOU4AAjfzGExZD0Wco8SwAHju@y@BULX3YPW25YAYSdbMdyicD3FAW8vM6iOfasS6/pNe0COBp@MH4wZomXB80i4OEwSwQhvveVM@Bi8GIGEX7sGJwc6b3gp9uN90@yr3PRAbzfg2@aDeWeJUaS42bh2KXwyrMRaz6fg3twV/cJiJvJAn6yI3KIA3xymcyRUvnkogV3ot/V14aQujtgCB1K96MRPGlyUic8ZXUiUtqieIUmTZ0EaYupdMTWxfb4Bw" xr:uid="{00000000-0004-0000-0000-000006000000}"/>
    <hyperlink ref="C56" r:id="rId8" location="#XcxBDoIwEAXQvadgOZPOEIsYCcRyAW9AWExjMV3YmNKd8ewVd9jVT97P/3eJKecFhCxezbTFrACELdZiV0Cjx5tfU/1wwUVJbt@xJvDbCsTYkT3r3iuNSrCfZhzyU3wAfB@q6hV9SLDAkc6Iww74RN2/tNSWUGw6aoqThvjyo0/@Ag" display="https://tio.run/##XcxBDoIwEAXQvadgOZPOEIsYCcRyAW9AWExjMV3YmNKd8ewVd9jVT97P/3eJKecFhCxezbTFrACELdZiV0Cjx5tfU/1wwUVJbt@xJvDbCsTYkT3r3iuNSrCfZhzyU3wAfB@q6hV9SLDAkc6Iww74RN2/tNSWUGw6aoqThvjyo0/@Ag" xr:uid="{00000000-0004-0000-0000-000007000000}"/>
    <hyperlink ref="F56" r:id="rId9" location="#XcxBDoIwEAXQvadgOZPOEIsYCcRyAW9AWExjMV3YmNKd8ewVd9jVT97P/3eJKecFhCxezbTFrACELdZiV0Cjx5tfU/1wwUVJbt@xJvDbCsTYkT3r3iuNSrCfZhzyU3wAfB@q6hV9SLDAkc6Iww74RN2/tNSWUGw6aoqThvjyo0/@Ag" xr:uid="{00000000-0004-0000-0000-000008000000}"/>
    <hyperlink ref="F50" r:id="rId10" xr:uid="{00000000-0004-0000-0000-000009000000}"/>
    <hyperlink ref="F51" r:id="rId11" xr:uid="{00000000-0004-0000-0000-00000A000000}"/>
    <hyperlink ref="F31" r:id="rId12" location="#VYy9CsIwFEZn@xR3KCTBH6KD0Nbq7CqOLtGkNmhuSrylQsmz14iTywcfh3O0CjRN1nU@EDCdXukUtaxq@Ih1USxczeDa319gEag1cPPasCjGobVPw3EvxdgFi8RZjrm74G/P6mHAowHtBwSFGjpFtxYsgQq@R81EhTXOTwl5x8UKzZuOqbKRYrneftlOHmSJ1V88WTFOTlnkYsxmDRdVFqcP" xr:uid="{00000000-0004-0000-0000-00000B000000}"/>
    <hyperlink ref="F32" r:id="rId13" location="#TYy9DoIwFEZneYo7kLSNP0EHE0B0djWOLJUW22hvCV6CScOzV9gcvuHLyTlK9hSjdZ3vian5FE6SYWXLA1Z5vnEVg8fw/IBFIKOh8UrXyCYRRmPfmuM5E6HrLRJnKaZuWX2XLw0eNSg/IkhU0ElqDFgC2fsBFRMlVri@zcg7Lnaov3SdE4dMbPfHhZ2yS1Zg@VeenWmKTlrkIiSrlosymeIP" xr:uid="{00000000-0004-0000-0000-00000C000000}"/>
    <hyperlink ref="F12" r:id="rId14" location="#S0ksKvn/P02jOtPWoFazOi2/SMM6U1vbxtDAwFqzoCgzr0RDI1PV2M7AXl3dSt0ts6pKXVMbKGIKFIFJqGQCpdQ1rdSdSkHSmta1/3MTM/M0NKu5FBTSNDStuWr/AwA" xr:uid="{00000000-0004-0000-0000-00000D000000}"/>
    <hyperlink ref="F13" r:id="rId15" location="#S0ksKvn/P02jOtPWoFazOi2/SMM6U1vbxtDAwFqzoCgzr0RDI1PV2M7AXl3dSt0ts6pKXVMbKGIKFIFJqGQCpdQ1rdSdSkHSmta1/3MTM/M0NKu5FBTSNDStuWr/AwA" xr:uid="{00000000-0004-0000-0000-00000E000000}"/>
    <hyperlink ref="F14" r:id="rId16" location="#S0ksKvn/P02jOtPWoFazOi2/SMM6U1vbxtDAwFqzoCgzr0RDI1PV2M7AXl3dSt0ts6pKXVMbKGIKFIFJqGQCpdQ1rdSdSkHSmta1/3MTM/M0NKu5FBTSNDStuWr/AwA" xr:uid="{00000000-0004-0000-0000-00000F000000}"/>
    <hyperlink ref="F66" r:id="rId17" location="#PY7BasMwDIbveQqtF9sjBHZtyMoOPebS7db1IBwl9XAcYytdStdnz1QGu4jvlz5@1GHide11Ns1rrhJFj5bevG8xRur0gYb9EnVSOtFifvTnt1GlxUzvFLJjd6Ftjz6TKXWLbM8wSs94fDk9NWH2fvfArXpWpl5HdEGbWwFwwQTcHIUA1IEW8NKTwQWQ4DF0lSr/jh8TWPT@sS/ha84MGa@wkbj5d9qrOAwuw0DMLgyAYZJvna2UGKe6kMlVP6U92rPWs7nF5ALrXtDUd1MX9/UX" display="https://tio.run/##PY7BasMwDIbveQqtF9sjBHZtyMoOPebS7db1IBwl9XAcYytdStdnz1QGu4jvlz5@1GHide11Ns1rrhJFj5bevG8xRur0gYb9EnVSOtFifvTnt1GlxUzvFLJjd6Ftjz6TKXWLbM8wSs94fDk9NWH2fvfArXpWpl5HdEGbWwFwwQTcHIUA1IEW8NKTwQWQ4DF0lSr/jh8TWPT@sS/ha84MGa@wkbj5d9qrOAwuw0DMLgyAYZJvna2UGKe6kMlVP6U92rPWs7nF5ALrXtDUd1MX9/UX" xr:uid="{00000000-0004-0000-0000-000010000000}"/>
    <hyperlink ref="F67" r:id="rId18" location="#Tc1BCsIwEAXQfU8xi0oTOhUnFSrW1pWnCFkEpbQUo4TETcnZYxC0bj7/DQP/pq2LcWAGZ9715iTOdGSJFaVDOVfEN6akNt71ZBhfMoCXtuCgA5k6gGyQsFH4hfhHjfsVQIT0Y4OHVSRqJIGCVLJqs5RuOzzsRV9HxvxnFuBpJ@NYkS8D83Kn0EtSPEDXQ754KVQoeJseQ8oQ3w" xr:uid="{00000000-0004-0000-0000-000011000000}"/>
    <hyperlink ref="F68" r:id="rId19" location="#TZDLboMwEEX3@YpZRLINthMS2GCRqIs2H4FYmEcekmOQMdkgvp0OtGqzsY/uvTOeca2dn@cvarhl2clI1zzbV/PhqZGmsTd/F5GwTF2o5iWvMFJlGQnJWYdluqBAFD8YIAZlqnelutKejS/twGR5oXrZd@bhKQHC5LV1n7q6U6rZaKSua0pCEeyIrFrr9cP2aJwvdJkoYny59oxrltbtUJpGdtr1DUaYmphyjR@cBZPvCzXNT6ymbNwALC/7LEcCyImIIYGQ8Kjgv0oCB9gRfpDJuySTVXyTIsyFEEMARxBri/jPjdFL0AkxdUReaC1Hv1AbPP3/rsM6FkDnHhb/YTte6YBDswmyE2zHIY@KiTCFGdxqM83f" display="https://tio.run/##TZDLboMwEEX3@YpZRLINthMS2GCRqIs2H4FYmEcekmOQMdkgvp0OtGqzsY/uvTOeca2dn@cvarhl2clI1zzbV/PhqZGmsTd/F5GwTF2o5iWvMFJlGQnJWYdluqBAFD8YIAZlqnelutKejS/twGR5oXrZd@bhKQHC5LV1n7q6U6rZaKSua0pCEeyIrFrr9cP2aJwvdJkoYny59oxrltbtUJpGdtr1DUaYmphyjR@cBZPvCzXNT6ymbNwALC/7LEcCyImIIYGQ8Kjgv0oCB9gRfpDJuySTVXyTIsyFEEMARxBri/jPjdFL0AkxdUReaC1Hv1AbPP3/rsM6FkDnHhb/YTte6YBDswmyE2zHIY@KiTCFGdxqM83f" xr:uid="{00000000-0004-0000-0000-000012000000}"/>
    <hyperlink ref="F70" r:id="rId20" location="#RVK7buMwEOz9FdNJQgQiKa7SubwudwiQUlCxplbyAiSl8BEXhr/dt3JsGBAEajU7OzPLkWK@Xqc6taE5f1OE2/dVNXTJpNVJritUjZmW@Ifssa5PzVmmunbGUcovp8Y4DnM@/t6H5l7bn160pWOXGM7QONa3QtNdmi5yLjHAdZerJwl1c94B28yMPXo9A331vkT2kDUVj3FxS0SSDPKcW9glJLZ5owGNskqyEmawCjX45BE8cwZHynCKK8ng7xIPAr89LaaocHGOkBSciravSl604u0SV44tcpSU5aswlMVT0c8HS1iCSvB@GRcEORwNPthpApnThj/SQTIF7bqhn0SJw00NVFzg@8GT41RoJExqLoEs1JZa2kykTOnHkYoQssVp/SHmIxIrpYaizB5U5sIG/zYXd9tItAqHVv/ZrAnqeKxH0vwjgYualGBlLBuHxSjkf4Y5mYuSULSKIafiyeOr6OzvLeNHqdUWHeO33cnmRgM3VfvrddAdDt1O3/l5Z8ptzcBUl/51aEv/Njxv1KobyU2nAL0fu8v1Pw" display="https://tio.run/##RVK7buMwEOz9FdNJQgQiKa7SubwudwiQUlCxplbyAiSl8BEXhr/dt3JsGBAEajU7OzPLkWK@Xqc6taE5f1OE2/dVNXTJpNVJritUjZmW@Ifssa5PzVmmunbGUcovp8Y4DnM@/t6H5l7bn160pWOXGM7QONa3QtNdmi5yLjHAdZerJwl1c94B28yMPXo9A331vkT2kDUVj3FxS0SSDPKcW9glJLZ5owGNskqyEmawCjX45BE8cwZHynCKK8ng7xIPAr89LaaocHGOkBSciravSl604u0SV44tcpSU5aswlMVT0c8HS1iCSvB@GRcEORwNPthpApnThj/SQTIF7bqhn0SJw00NVFzg@8GT41RoJExqLoEs1JZa2kykTOnHkYoQssVp/SHmIxIrpYaizB5U5sIG/zYXd9tItAqHVv/ZrAnqeKxH0vwjgYualGBlLBuHxSjkf4Y5mYuSULSKIafiyeOr6OzvLeNHqdUWHeO33cnmRgM3VfvrddAdDt1O3/l5Z8ptzcBUl/51aEv/Njxv1KobyU2nAL0fu8v1Pw" xr:uid="{00000000-0004-0000-0000-000013000000}"/>
    <hyperlink ref="F71" r:id="rId21" location="#bYrBCoAgEETvfYWXcLcIXOuUZN8ihOChLaSb@O0mdfU0b97M4eJTigfG5K8Ihq0yvHGvrdqBJ0JraQUeZhwJ7xj4qVeTy@kCA6ZOCA@EpuY/SvkVD7ol55Yk1bRLhVxe" xr:uid="{00000000-0004-0000-0000-000014000000}"/>
    <hyperlink ref="F72" display="https://tio.run/##bZBBboMwEEX3PcUIIY3dECfYtJVKzAl6A0AWUhLJVWOQcbuxODu1CVGyyF8x/8@bb3HsrJvnM9GZtxJZv99iNkqET8CJei01G4cf7QgiZZduIOSbykobx4bOjqcwbXPKXP@lR0doaU/u1xqE1NeopJQKMwSlFDSGRcVxp5oG7j4Q9aootrWu9207NSb1CGEDMDhFcEjqbfjkbbvBjKnFz8MQTRFyGoHddf/tduFwc9YL9" xr:uid="{00000000-0004-0000-0000-000015000000}"/>
    <hyperlink ref="F73" r:id="rId22" location="#TcxNCsIwEAXgvacIuJiExqJuYy7hVlwEmrYDY1OSUBch53LvxWLrH2U27z0@pjE@ltLyINJkPCMdarJDF3uJeq/uPZLleCKRcDYXvGoNDkQaPQ6RA9Sjac7Y9ZGThC0IobCqVLYU7M@wNdodJDwfH6ePKudcbgYHLtKGsZaD83Z@r77ln7xdxVVZuFuW5dzb5/IC" xr:uid="{00000000-0004-0000-0000-000016000000}"/>
    <hyperlink ref="F74" r:id="rId23" location="#ZY29DsIgFIV3n4LE4ULARl2Rl3BVB5LS9iYIDUUdCM/l7othq4M/zdm@8@WcWodYSkMHlq46EKuGyhrXxk6gWouoAOStQ2so7ixLOIoHPCkFHliKfKyrXtd7bLtIrYAlMA5HBxI5l9nYwbwk8m2tNgIe94@otjLnYOIlOBJlLmeNjrK0IKQP6CJtKPhgxj8mf9g/CGZO5mya8lMxxb9HcnkC" xr:uid="{00000000-0004-0000-0000-000017000000}"/>
    <hyperlink ref="F75" r:id="rId24" location="#TU7LCsIwELz7FQEPu0vToldjEH/Bq3gINm0XYhOS4KX022MrojKXecFMa2IupcNEU9KpiTY4c7dn5xCiBQkBSD1NFG4JnR37PEhWnY/Ieqf46BRXFYXIY8Z05ZvW4OEE0ATTXrgfMjoJW6ADiH@v3kuogUjN5WF4RJo2QnQIPlq/DH7Ely1PfvRPrHW/Oiv8uz@XFw" xr:uid="{00000000-0004-0000-0000-000018000000}"/>
    <hyperlink ref="F76" r:id="rId25" location="#TU7LCsIwELz7FQEPm6Vp0as1iL/gVTwEm7YLaxOSoIfSb4@tiJa5zAtmGhNSzq2MOEYdq2A9m7s9M0sIFhR4wPppguA5ZDt0qVekd/WrJ7aSjow@0JBkvFJR3LQGByeAypvmQl2fJCvYAh5ArL1yr6AExHrKD0ODxHEjRCvBBevmua/4sfnHn67EUneLs8B9@lN@Aw" xr:uid="{00000000-0004-0000-0000-000019000000}"/>
    <hyperlink ref="F77" r:id="rId26" location="#S0ksKvn/P02jWNPWrlivKLUgJzE51TEnR0M9X11HXV2vIDElKDM9o0SjWC8nNS@9JENHXVldU1s9Jk9dE0V5USpQvQIWDbqGOuq6MC3W/3MTM/M0NKu5FBQKijLzSjTSgDYVpeara2pao4ihCwDNxxDBFAMZlQ@SAMF8iCG1/wE" xr:uid="{00000000-0004-0000-0000-00001A000000}"/>
    <hyperlink ref="F78" r:id="rId27" location="#bY2xCsMgEIb3PoXQ4TxqhM4hgb5C5i7SmES4qKhbyLNbbac05bbv//huVCHlPPEoNurgaWHHro8yaE/qpR9EHBwIAOnVOJh5STxK0nZOi4Ar4I3w4AZdZPbHbu4Cmo/f5lUZy3G7MOaDsYlP5UfQDhDbA/sFJX4iZ1ZTrg713Dey5zc" xr:uid="{00000000-0004-0000-0000-00001B000000}"/>
    <hyperlink ref="F79" r:id="rId28" location="#tVPvaoMwEP/uU6RQSKTBdJ@l@7an8MoRrK5ltkp0Y7C27Mn2MHsRd4ldaVJHobB4RO93v/sbs9Km6/tStPHicSIMV0oCyKOSSDtKPEqFEo48aZtq0wkueZxsdSNERw5tkte7Tm92LalxUtbVSpS6agspGlkQodkXcZz2b9qwXLdFyxYsixjLDEdU359fJKDAfXLZmddiKa2Z46VmOHDJLqzKVxHRA4ivAkBZJADAR4ZqgkIoFNFcSz7PJ6FDQhoGEKBdQSFUhxXXg8@muZxnFKQbAg3x/ujiLPBLG@nC4@FIuCFRwAwa8Bi@FjIVwvVQFOD12Yw8YzPw161R3CH/EJJE3TyN@wTCQdpcdrOnsgfcg0IEh1z/sSffaJlG0ZbutIg/yLDZdax@oXs7T0/aVr@T6q5zUhW7525tLYNe1uZJ52shcudMDqUoRZ7NlzGbkFP2QB@NoTADmDpSQVVQktnMqgcC6TWQ@JRyKzalnJzwQ/8D" display="https://tio.run/##tVPvaoMwEP/uU6RQSKTBdJ@l@7an8MoRrK5ltkp0Y7C27Mn2MHsRd4ldaVJHobB4RO93v/sbs9Km6/tStPHicSIMV0oCyKOSSDtKPEqFEo48aZtq0wkueZxsdSNERw5tkte7Tm92LalxUtbVSpS6agspGlkQodkXcZz2b9qwXLdFyxYsixjLDEdU359fJKDAfXLZmddiKa2Z46VmOHDJLqzKVxHRA4ivAkBZJADAR4ZqgkIoFNFcSz7PJ6FDQhoGEKBdQSFUhxXXg8@muZxnFKQbAg3x/ujiLPBLG@nC4@FIuCFRwAwa8Bi@FjIVwvVQFOD12Yw8YzPw161R3CH/EJJE3TyN@wTCQdpcdrOnsgfcg0IEh1z/sSffaJlG0ZbutIg/yLDZdax@oXs7T0/aVr@T6q5zUhW7525tLYNe1uZJ52shcudMDqUoRZ7NlzGbkFP2QB@NoTADmDpSQVVQktnMqgcC6TWQ@JRyKzalnJzwQ/8D" xr:uid="{9B32C347-DCB8-4FC0-A5AA-9DA42321C2B5}"/>
  </hyperlinks>
  <pageMargins left="0.7" right="0.7" top="0.75" bottom="0.75" header="0.3" footer="0.3"/>
  <pageSetup paperSize="9" orientation="portrait" r:id="rId29"/>
  <tableParts count="1">
    <tablePart r:id="rId3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tabSelected="1" topLeftCell="A10" workbookViewId="0">
      <selection activeCell="H26" sqref="H26"/>
    </sheetView>
  </sheetViews>
  <sheetFormatPr baseColWidth="10" defaultRowHeight="15" x14ac:dyDescent="0.25"/>
  <cols>
    <col min="2" max="2" width="14.42578125" customWidth="1"/>
    <col min="3" max="5" width="15.140625" customWidth="1"/>
    <col min="6" max="6" width="15.140625" style="3" customWidth="1"/>
    <col min="7" max="8" width="15.140625" customWidth="1"/>
    <col min="9" max="9" width="20.28515625" customWidth="1"/>
    <col min="10" max="10" width="19" customWidth="1"/>
    <col min="11" max="11" width="48.85546875" bestFit="1" customWidth="1"/>
    <col min="12" max="12" width="255.7109375" bestFit="1" customWidth="1"/>
  </cols>
  <sheetData>
    <row r="1" spans="1:12" x14ac:dyDescent="0.25">
      <c r="A1" t="s">
        <v>0</v>
      </c>
      <c r="B1" t="s">
        <v>4</v>
      </c>
      <c r="C1" t="s">
        <v>87</v>
      </c>
      <c r="D1" t="s">
        <v>17</v>
      </c>
      <c r="E1" t="s">
        <v>33</v>
      </c>
      <c r="F1" s="3" t="s">
        <v>96</v>
      </c>
      <c r="G1" t="s">
        <v>11</v>
      </c>
      <c r="H1" t="s">
        <v>115</v>
      </c>
      <c r="I1" t="s">
        <v>5</v>
      </c>
      <c r="J1" t="s">
        <v>6</v>
      </c>
      <c r="K1" t="s">
        <v>8</v>
      </c>
      <c r="L1" t="s">
        <v>7</v>
      </c>
    </row>
    <row r="2" spans="1:12" x14ac:dyDescent="0.25">
      <c r="A2">
        <v>22</v>
      </c>
      <c r="B2">
        <f t="array" ref="B2">MAX(IF(Submissions[Question]=Summary[[#This Row],[Question]],Submissions[Code Length],""))</f>
        <v>120</v>
      </c>
      <c r="C2">
        <f t="array" ref="C2">MIN(IF(Submissions[Question]=Summary[[#This Row],[Question]],Submissions[Code Length],""))</f>
        <v>120</v>
      </c>
      <c r="D2">
        <f>COUNTIFS(Submissions[Question],Summary[[#This Row],[Question]])</f>
        <v>2</v>
      </c>
      <c r="E2">
        <f>Summary[[#This Row],[Largest Code]]-Summary[[#This Row],[Shortest Code]]</f>
        <v>0</v>
      </c>
      <c r="F2" s="3">
        <f>IF(Summary[[#This Row],[Shortest Code]]=0,"",Summary[[#This Row],[Improvement]]/Summary[[#This Row],[Largest Code]])</f>
        <v>0</v>
      </c>
      <c r="G2" t="str">
        <f>CONCATENATE(Summary[[#This Row],[Question]],"-",Summary[[#This Row],[Shortest Code]])</f>
        <v>22-120</v>
      </c>
      <c r="H2" t="str">
        <f>IF(Summary[[#This Row],[Submissions]]=0,"",INDEX(Submissions[Language],MATCH(Summary[[#This Row],[ID]],Submissions[ID],0)))</f>
        <v>Dart</v>
      </c>
      <c r="L2" s="1">
        <f>IF(Summary[[#This Row],[Submissions]]=0,"",INDEX(Submissions[TIO],MATCH(Summary[[#This Row],[ID]],Submissions[ID],0)))</f>
        <v>0</v>
      </c>
    </row>
    <row r="3" spans="1:12" x14ac:dyDescent="0.25">
      <c r="A3">
        <v>6043</v>
      </c>
      <c r="B3">
        <f t="array" ref="B3">MAX(IF(Submissions[Question]=Summary[[#This Row],[Question]],Submissions[Code Length],""))</f>
        <v>0</v>
      </c>
      <c r="C3">
        <f t="array" ref="C3">MIN(IF(Submissions[Question]=Summary[[#This Row],[Question]],Submissions[Code Length],""))</f>
        <v>0</v>
      </c>
      <c r="D3">
        <f>COUNTIFS(Submissions[Question],Summary[[#This Row],[Question]])</f>
        <v>0</v>
      </c>
      <c r="E3">
        <f>Summary[[#This Row],[Largest Code]]-Summary[[#This Row],[Shortest Code]]</f>
        <v>0</v>
      </c>
      <c r="F3" s="3" t="str">
        <f>IF(Summary[[#This Row],[Shortest Code]]=0,"",Summary[[#This Row],[Improvement]]/Summary[[#This Row],[Largest Code]])</f>
        <v/>
      </c>
      <c r="G3" t="str">
        <f>CONCATENATE(Summary[[#This Row],[Question]],"-",Summary[[#This Row],[Shortest Code]])</f>
        <v>6043-0</v>
      </c>
      <c r="H3" t="str">
        <f>IF(Summary[[#This Row],[Submissions]]=0,"",INDEX(Submissions[Language],MATCH(Summary[[#This Row],[ID]],Submissions[ID],0)))</f>
        <v/>
      </c>
      <c r="L3" t="str">
        <f>IF(Summary[[#This Row],[Submissions]]=0,"",INDEX(Submissions[TIO],MATCH(Summary[[#This Row],[ID]],Submissions[ID],0)))</f>
        <v/>
      </c>
    </row>
    <row r="4" spans="1:12" x14ac:dyDescent="0.25">
      <c r="A4">
        <v>21326</v>
      </c>
      <c r="B4">
        <f t="array" ref="B4">MAX(IF(Submissions[Question]=Summary[[#This Row],[Question]],Submissions[Code Length],""))</f>
        <v>107</v>
      </c>
      <c r="C4">
        <f t="array" ref="C4">MIN(IF(Submissions[Question]=Summary[[#This Row],[Question]],Submissions[Code Length],""))</f>
        <v>84</v>
      </c>
      <c r="D4">
        <f>COUNTIFS(Submissions[Question],Summary[[#This Row],[Question]])</f>
        <v>5</v>
      </c>
      <c r="E4">
        <f>Summary[[#This Row],[Largest Code]]-Summary[[#This Row],[Shortest Code]]</f>
        <v>23</v>
      </c>
      <c r="F4" s="3">
        <f>IF(Summary[[#This Row],[Shortest Code]]=0,"",Summary[[#This Row],[Improvement]]/Summary[[#This Row],[Largest Code]])</f>
        <v>0.21495327102803738</v>
      </c>
      <c r="G4" t="str">
        <f>CONCATENATE(Summary[[#This Row],[Question]],"-",Summary[[#This Row],[Shortest Code]])</f>
        <v>21326-84</v>
      </c>
      <c r="H4" t="str">
        <f>IF(Summary[[#This Row],[Submissions]]=0,"",INDEX(Submissions[Language],MATCH(Summary[[#This Row],[ID]],Submissions[ID],0)))</f>
        <v>Dart</v>
      </c>
      <c r="L4">
        <f>IF(Summary[[#This Row],[Submissions]]=0,"",INDEX(Submissions[TIO],MATCH(Summary[[#This Row],[ID]],Submissions[ID],0)))</f>
        <v>0</v>
      </c>
    </row>
    <row r="5" spans="1:12" x14ac:dyDescent="0.25">
      <c r="A5">
        <v>58615</v>
      </c>
      <c r="B5">
        <f t="array" ref="B5">MAX(IF(Submissions[Question]=Summary[[#This Row],[Question]],Submissions[Code Length],""))</f>
        <v>96</v>
      </c>
      <c r="C5">
        <f t="array" ref="C5">MIN(IF(Submissions[Question]=Summary[[#This Row],[Question]],Submissions[Code Length],""))</f>
        <v>80</v>
      </c>
      <c r="D5">
        <f>COUNTIFS(Submissions[Question],Summary[[#This Row],[Question]])</f>
        <v>6</v>
      </c>
      <c r="E5">
        <f>Summary[[#This Row],[Largest Code]]-Summary[[#This Row],[Shortest Code]]</f>
        <v>16</v>
      </c>
      <c r="F5" s="3">
        <f>IF(Summary[[#This Row],[Shortest Code]]=0,"",Summary[[#This Row],[Improvement]]/Summary[[#This Row],[Largest Code]])</f>
        <v>0.16666666666666666</v>
      </c>
      <c r="G5" t="str">
        <f>CONCATENATE(Summary[[#This Row],[Question]],"-",Summary[[#This Row],[Shortest Code]])</f>
        <v>58615-80</v>
      </c>
      <c r="H5" t="str">
        <f>IF(Summary[[#This Row],[Submissions]]=0,"",INDEX(Submissions[Language],MATCH(Summary[[#This Row],[ID]],Submissions[ID],0)))</f>
        <v>Dart</v>
      </c>
      <c r="K5" s="6" t="s">
        <v>97</v>
      </c>
      <c r="L5" t="str">
        <f>IF(Summary[[#This Row],[Submissions]]=0,"",INDEX(Submissions[TIO],MATCH(Summary[[#This Row],[ID]],Submissions[ID],0)))</f>
        <v>https://tio.run/##S0ksKvn/P02jOtPWoFazOi2/SMM6U1vbxtDAwFqzoCgzr0RDI1PV2M7AXl3dSt0ts6pKXVMbKGIKFIFJqGQCpdQ1rdSdSkHSmta1/3MTM/M0NKu5FBTSNDStuWr/AwA</v>
      </c>
    </row>
    <row r="6" spans="1:12" x14ac:dyDescent="0.25">
      <c r="A6">
        <v>67242</v>
      </c>
      <c r="B6">
        <f t="array" ref="B6">MAX(IF(Submissions[Question]=Summary[[#This Row],[Question]],Submissions[Code Length],""))</f>
        <v>116</v>
      </c>
      <c r="C6">
        <f t="array" ref="C6">MIN(IF(Submissions[Question]=Summary[[#This Row],[Question]],Submissions[Code Length],""))</f>
        <v>100</v>
      </c>
      <c r="D6">
        <f>COUNTIFS(Submissions[Question],Summary[[#This Row],[Question]])</f>
        <v>8</v>
      </c>
      <c r="E6">
        <f>Summary[[#This Row],[Largest Code]]-Summary[[#This Row],[Shortest Code]]</f>
        <v>16</v>
      </c>
      <c r="F6" s="3">
        <f>IF(Summary[[#This Row],[Shortest Code]]=0,"",Summary[[#This Row],[Improvement]]/Summary[[#This Row],[Largest Code]])</f>
        <v>0.13793103448275862</v>
      </c>
      <c r="G6" t="str">
        <f>CONCATENATE(Summary[[#This Row],[Question]],"-",Summary[[#This Row],[Shortest Code]])</f>
        <v>67242-100</v>
      </c>
      <c r="H6" t="str">
        <f>IF(Summary[[#This Row],[Submissions]]=0,"",INDEX(Submissions[Language],MATCH(Summary[[#This Row],[ID]],Submissions[ID],0)))</f>
        <v>Dart</v>
      </c>
      <c r="L6">
        <f>IF(Summary[[#This Row],[Submissions]]=0,"",INDEX(Submissions[TIO],MATCH(Summary[[#This Row],[ID]],Submissions[ID],0)))</f>
        <v>0</v>
      </c>
    </row>
    <row r="7" spans="1:12" x14ac:dyDescent="0.25">
      <c r="A7">
        <v>68468</v>
      </c>
      <c r="B7">
        <f t="array" ref="B7">MAX(IF(Submissions[Question]=Summary[[#This Row],[Question]],Submissions[Code Length],""))</f>
        <v>164</v>
      </c>
      <c r="C7">
        <f t="array" ref="C7">MIN(IF(Submissions[Question]=Summary[[#This Row],[Question]],Submissions[Code Length],""))</f>
        <v>164</v>
      </c>
      <c r="D7">
        <f>COUNTIFS(Submissions[Question],Summary[[#This Row],[Question]])</f>
        <v>1</v>
      </c>
      <c r="E7">
        <f>Summary[[#This Row],[Largest Code]]-Summary[[#This Row],[Shortest Code]]</f>
        <v>0</v>
      </c>
      <c r="F7" s="3">
        <f>IF(Summary[[#This Row],[Shortest Code]]=0,"",Summary[[#This Row],[Improvement]]/Summary[[#This Row],[Largest Code]])</f>
        <v>0</v>
      </c>
      <c r="G7" t="str">
        <f>CONCATENATE(Summary[[#This Row],[Question]],"-",Summary[[#This Row],[Shortest Code]])</f>
        <v>68468-164</v>
      </c>
      <c r="H7" t="str">
        <f>IF(Summary[[#This Row],[Submissions]]=0,"",INDEX(Submissions[Language],MATCH(Summary[[#This Row],[ID]],Submissions[ID],0)))</f>
        <v>Dart</v>
      </c>
      <c r="L7">
        <f>IF(Summary[[#This Row],[Submissions]]=0,"",INDEX(Submissions[TIO],MATCH(Summary[[#This Row],[ID]],Submissions[ID],0)))</f>
        <v>0</v>
      </c>
    </row>
    <row r="8" spans="1:12" x14ac:dyDescent="0.25">
      <c r="A8">
        <v>96859</v>
      </c>
      <c r="B8">
        <f t="array" ref="B8">MAX(IF(Submissions[Question]=Summary[[#This Row],[Question]],Submissions[Code Length],""))</f>
        <v>0</v>
      </c>
      <c r="C8">
        <f t="array" ref="C8">MIN(IF(Submissions[Question]=Summary[[#This Row],[Question]],Submissions[Code Length],""))</f>
        <v>0</v>
      </c>
      <c r="D8">
        <f>COUNTIFS(Submissions[Question],Summary[[#This Row],[Question]])</f>
        <v>0</v>
      </c>
      <c r="E8">
        <f>Summary[[#This Row],[Largest Code]]-Summary[[#This Row],[Shortest Code]]</f>
        <v>0</v>
      </c>
      <c r="F8" s="3" t="str">
        <f>IF(Summary[[#This Row],[Shortest Code]]=0,"",Summary[[#This Row],[Improvement]]/Summary[[#This Row],[Largest Code]])</f>
        <v/>
      </c>
      <c r="G8" t="str">
        <f>CONCATENATE(Summary[[#This Row],[Question]],"-",Summary[[#This Row],[Shortest Code]])</f>
        <v>96859-0</v>
      </c>
      <c r="H8" t="str">
        <f>IF(Summary[[#This Row],[Submissions]]=0,"",INDEX(Submissions[Language],MATCH(Summary[[#This Row],[ID]],Submissions[ID],0)))</f>
        <v/>
      </c>
      <c r="L8" t="str">
        <f>IF(Summary[[#This Row],[Submissions]]=0,"",INDEX(Submissions[TIO],MATCH(Summary[[#This Row],[ID]],Submissions[ID],0)))</f>
        <v/>
      </c>
    </row>
    <row r="9" spans="1:12" x14ac:dyDescent="0.25">
      <c r="A9">
        <v>145435</v>
      </c>
      <c r="B9">
        <f t="array" ref="B9">MAX(IF(Submissions[Question]=Summary[[#This Row],[Question]],Submissions[Code Length],""))</f>
        <v>62</v>
      </c>
      <c r="C9">
        <f t="array" ref="C9">MIN(IF(Submissions[Question]=Summary[[#This Row],[Question]],Submissions[Code Length],""))</f>
        <v>61</v>
      </c>
      <c r="D9">
        <f>COUNTIFS(Submissions[Question],Summary[[#This Row],[Question]])</f>
        <v>2</v>
      </c>
      <c r="E9">
        <f>Summary[[#This Row],[Largest Code]]-Summary[[#This Row],[Shortest Code]]</f>
        <v>1</v>
      </c>
      <c r="F9" s="3">
        <f>IF(Summary[[#This Row],[Shortest Code]]=0,"",Summary[[#This Row],[Improvement]]/Summary[[#This Row],[Largest Code]])</f>
        <v>1.6129032258064516E-2</v>
      </c>
      <c r="G9" t="str">
        <f>CONCATENATE(Summary[[#This Row],[Question]],"-",Summary[[#This Row],[Shortest Code]])</f>
        <v>145435-61</v>
      </c>
      <c r="H9" t="str">
        <f>IF(Summary[[#This Row],[Submissions]]=0,"",INDEX(Submissions[Language],MATCH(Summary[[#This Row],[ID]],Submissions[ID],0)))</f>
        <v>Dart</v>
      </c>
      <c r="L9">
        <f>IF(Summary[[#This Row],[Submissions]]=0,"",INDEX(Submissions[TIO],MATCH(Summary[[#This Row],[ID]],Submissions[ID],0)))</f>
        <v>0</v>
      </c>
    </row>
    <row r="10" spans="1:12" x14ac:dyDescent="0.25">
      <c r="A10">
        <v>147469</v>
      </c>
      <c r="B10">
        <f t="array" ref="B10">MAX(IF(Submissions[Question]=Summary[[#This Row],[Question]],Submissions[Code Length],""))</f>
        <v>108</v>
      </c>
      <c r="C10">
        <f t="array" ref="C10">MIN(IF(Submissions[Question]=Summary[[#This Row],[Question]],Submissions[Code Length],""))</f>
        <v>86</v>
      </c>
      <c r="D10">
        <f>COUNTIFS(Submissions[Question],Summary[[#This Row],[Question]])</f>
        <v>3</v>
      </c>
      <c r="E10">
        <f>Summary[[#This Row],[Largest Code]]-Summary[[#This Row],[Shortest Code]]</f>
        <v>22</v>
      </c>
      <c r="F10" s="3">
        <f>IF(Summary[[#This Row],[Shortest Code]]=0,"",Summary[[#This Row],[Improvement]]/Summary[[#This Row],[Largest Code]])</f>
        <v>0.20370370370370369</v>
      </c>
      <c r="G10" t="str">
        <f>CONCATENATE(Summary[[#This Row],[Question]],"-",Summary[[#This Row],[Shortest Code]])</f>
        <v>147469-86</v>
      </c>
      <c r="H10" t="str">
        <f>IF(Summary[[#This Row],[Submissions]]=0,"",INDEX(Submissions[Language],MATCH(Summary[[#This Row],[ID]],Submissions[ID],0)))</f>
        <v>Dart</v>
      </c>
      <c r="L10">
        <f>IF(Summary[[#This Row],[Submissions]]=0,"",INDEX(Submissions[TIO],MATCH(Summary[[#This Row],[ID]],Submissions[ID],0)))</f>
        <v>0</v>
      </c>
    </row>
    <row r="11" spans="1:12" x14ac:dyDescent="0.25">
      <c r="A11">
        <v>165623</v>
      </c>
      <c r="B11">
        <f t="array" ref="B11">MAX(IF(Submissions[Question]=Summary[[#This Row],[Question]],Submissions[Code Length],""))</f>
        <v>173</v>
      </c>
      <c r="C11">
        <f t="array" ref="C11">MIN(IF(Submissions[Question]=Summary[[#This Row],[Question]],Submissions[Code Length],""))</f>
        <v>169</v>
      </c>
      <c r="D11">
        <f>COUNTIFS(Submissions[Question],Summary[[#This Row],[Question]])</f>
        <v>2</v>
      </c>
      <c r="E11">
        <f>Summary[[#This Row],[Largest Code]]-Summary[[#This Row],[Shortest Code]]</f>
        <v>4</v>
      </c>
      <c r="F11" s="3">
        <f>IF(Summary[[#This Row],[Shortest Code]]=0,"",Summary[[#This Row],[Improvement]]/Summary[[#This Row],[Largest Code]])</f>
        <v>2.3121387283236993E-2</v>
      </c>
      <c r="G11" t="str">
        <f>CONCATENATE(Summary[[#This Row],[Question]],"-",Summary[[#This Row],[Shortest Code]])</f>
        <v>165623-169</v>
      </c>
      <c r="H11" t="str">
        <f>IF(Summary[[#This Row],[Submissions]]=0,"",INDEX(Submissions[Language],MATCH(Summary[[#This Row],[ID]],Submissions[ID],0)))</f>
        <v>Dart</v>
      </c>
      <c r="K11" s="6" t="s">
        <v>92</v>
      </c>
      <c r="L11" t="str">
        <f>IF(Summary[[#This Row],[Submissions]]=0,"",INDEX(Submissions[TIO],MATCH(Summary[[#This Row],[ID]],Submissions[ID],0)))</f>
        <v>https://tio.run/##TYy9DoIwFEZneYo7kLSNP0EHE0B0djWOLJUW22hvCV6CScOzV9gcvuHLyTlK9hSjdZ3vian5FE6SYWXLA1Z5vnEVg8fw/IBFIKOh8UrXyCYRRmPfmuM5E6HrLRJnKaZuWX2XLw0eNSg/IkhU0ElqDFgC2fsBFRMlVri@zcg7Lnaov3SdE4dMbPfHhZ2yS1Zg@VeenWmKTlrkIiSrlosymeIP</v>
      </c>
    </row>
    <row r="12" spans="1:12" x14ac:dyDescent="0.25">
      <c r="A12">
        <v>167818</v>
      </c>
      <c r="B12">
        <f t="array" ref="B12">MAX(IF(Submissions[Question]=Summary[[#This Row],[Question]],Submissions[Code Length],""))</f>
        <v>50</v>
      </c>
      <c r="C12">
        <f t="array" ref="C12">MIN(IF(Submissions[Question]=Summary[[#This Row],[Question]],Submissions[Code Length],""))</f>
        <v>45</v>
      </c>
      <c r="D12">
        <f>COUNTIFS(Submissions[Question],Summary[[#This Row],[Question]])</f>
        <v>3</v>
      </c>
      <c r="E12">
        <f>Summary[[#This Row],[Largest Code]]-Summary[[#This Row],[Shortest Code]]</f>
        <v>5</v>
      </c>
      <c r="F12" s="3">
        <f>IF(Summary[[#This Row],[Shortest Code]]=0,"",Summary[[#This Row],[Improvement]]/Summary[[#This Row],[Largest Code]])</f>
        <v>0.1</v>
      </c>
      <c r="G12" t="str">
        <f>CONCATENATE(Summary[[#This Row],[Question]],"-",Summary[[#This Row],[Shortest Code]])</f>
        <v>167818-45</v>
      </c>
      <c r="H12" t="str">
        <f>IF(Summary[[#This Row],[Submissions]]=0,"",INDEX(Submissions[Language],MATCH(Summary[[#This Row],[ID]],Submissions[ID],0)))</f>
        <v>Dart</v>
      </c>
      <c r="L12">
        <f>IF(Summary[[#This Row],[Submissions]]=0,"",INDEX(Submissions[TIO],MATCH(Summary[[#This Row],[ID]],Submissions[ID],0)))</f>
        <v>0</v>
      </c>
    </row>
    <row r="13" spans="1:12" x14ac:dyDescent="0.25">
      <c r="A13">
        <v>169343</v>
      </c>
      <c r="B13">
        <f t="array" ref="B13">MAX(IF(Submissions[Question]=Summary[[#This Row],[Question]],Submissions[Code Length],""))</f>
        <v>81</v>
      </c>
      <c r="C13">
        <f t="array" ref="C13">MIN(IF(Submissions[Question]=Summary[[#This Row],[Question]],Submissions[Code Length],""))</f>
        <v>69</v>
      </c>
      <c r="D13">
        <f>COUNTIFS(Submissions[Question],Summary[[#This Row],[Question]])</f>
        <v>4</v>
      </c>
      <c r="E13">
        <f>Summary[[#This Row],[Largest Code]]-Summary[[#This Row],[Shortest Code]]</f>
        <v>12</v>
      </c>
      <c r="F13" s="3">
        <f>IF(Summary[[#This Row],[Shortest Code]]=0,"",Summary[[#This Row],[Improvement]]/Summary[[#This Row],[Largest Code]])</f>
        <v>0.14814814814814814</v>
      </c>
      <c r="G13" t="str">
        <f>CONCATENATE(Summary[[#This Row],[Question]],"-",Summary[[#This Row],[Shortest Code]])</f>
        <v>169343-69</v>
      </c>
      <c r="H13" t="str">
        <f>IF(Summary[[#This Row],[Submissions]]=0,"",INDEX(Submissions[Language],MATCH(Summary[[#This Row],[ID]],Submissions[ID],0)))</f>
        <v>Dart</v>
      </c>
      <c r="L13">
        <f>IF(Summary[[#This Row],[Submissions]]=0,"",INDEX(Submissions[TIO],MATCH(Summary[[#This Row],[ID]],Submissions[ID],0)))</f>
        <v>0</v>
      </c>
    </row>
    <row r="14" spans="1:12" x14ac:dyDescent="0.25">
      <c r="A14">
        <v>170296</v>
      </c>
      <c r="B14">
        <f t="array" ref="B14">MAX(IF(Submissions[Question]=Summary[[#This Row],[Question]],Submissions[Code Length],""))</f>
        <v>122</v>
      </c>
      <c r="C14">
        <f t="array" ref="C14">MIN(IF(Submissions[Question]=Summary[[#This Row],[Question]],Submissions[Code Length],""))</f>
        <v>109</v>
      </c>
      <c r="D14">
        <f>COUNTIFS(Submissions[Question],Summary[[#This Row],[Question]])</f>
        <v>4</v>
      </c>
      <c r="E14">
        <f>Summary[[#This Row],[Largest Code]]-Summary[[#This Row],[Shortest Code]]</f>
        <v>13</v>
      </c>
      <c r="F14" s="3">
        <f>IF(Summary[[#This Row],[Shortest Code]]=0,"",Summary[[#This Row],[Improvement]]/Summary[[#This Row],[Largest Code]])</f>
        <v>0.10655737704918032</v>
      </c>
      <c r="G14" t="str">
        <f>CONCATENATE(Summary[[#This Row],[Question]],"-",Summary[[#This Row],[Shortest Code]])</f>
        <v>170296-109</v>
      </c>
      <c r="H14" t="str">
        <f>IF(Summary[[#This Row],[Submissions]]=0,"",INDEX(Submissions[Language],MATCH(Summary[[#This Row],[ID]],Submissions[ID],0)))</f>
        <v>Dart</v>
      </c>
      <c r="L14">
        <f>IF(Summary[[#This Row],[Submissions]]=0,"",INDEX(Submissions[TIO],MATCH(Summary[[#This Row],[ID]],Submissions[ID],0)))</f>
        <v>0</v>
      </c>
    </row>
    <row r="15" spans="1:12" x14ac:dyDescent="0.25">
      <c r="A15">
        <v>173942</v>
      </c>
      <c r="B15">
        <f t="array" ref="B15">MAX(IF(Submissions[Question]=Summary[[#This Row],[Question]],Submissions[Code Length],""))</f>
        <v>125</v>
      </c>
      <c r="C15">
        <f t="array" ref="C15">MIN(IF(Submissions[Question]=Summary[[#This Row],[Question]],Submissions[Code Length],""))</f>
        <v>117</v>
      </c>
      <c r="D15">
        <f>COUNTIFS(Submissions[Question],Summary[[#This Row],[Question]])</f>
        <v>2</v>
      </c>
      <c r="E15">
        <f>Summary[[#This Row],[Largest Code]]-Summary[[#This Row],[Shortest Code]]</f>
        <v>8</v>
      </c>
      <c r="F15" s="3">
        <f>IF(Summary[[#This Row],[Shortest Code]]=0,"",Summary[[#This Row],[Improvement]]/Summary[[#This Row],[Largest Code]])</f>
        <v>6.4000000000000001E-2</v>
      </c>
      <c r="G15" t="str">
        <f>CONCATENATE(Summary[[#This Row],[Question]],"-",Summary[[#This Row],[Shortest Code]])</f>
        <v>173942-117</v>
      </c>
      <c r="H15" t="str">
        <f>IF(Summary[[#This Row],[Submissions]]=0,"",INDEX(Submissions[Language],MATCH(Summary[[#This Row],[ID]],Submissions[ID],0)))</f>
        <v>Dart</v>
      </c>
      <c r="L15">
        <f>IF(Summary[[#This Row],[Submissions]]=0,"",INDEX(Submissions[TIO],MATCH(Summary[[#This Row],[ID]],Submissions[ID],0)))</f>
        <v>0</v>
      </c>
    </row>
    <row r="16" spans="1:12" x14ac:dyDescent="0.25">
      <c r="A16">
        <v>173965</v>
      </c>
      <c r="B16">
        <f t="array" ref="B16">MAX(IF(Submissions[Question]=Summary[[#This Row],[Question]],Submissions[Code Length],""))</f>
        <v>132</v>
      </c>
      <c r="C16">
        <f t="array" ref="C16">MIN(IF(Submissions[Question]=Summary[[#This Row],[Question]],Submissions[Code Length],""))</f>
        <v>117</v>
      </c>
      <c r="D16">
        <f>COUNTIFS(Submissions[Question],Summary[[#This Row],[Question]])</f>
        <v>3</v>
      </c>
      <c r="E16">
        <f>Summary[[#This Row],[Largest Code]]-Summary[[#This Row],[Shortest Code]]</f>
        <v>15</v>
      </c>
      <c r="F16" s="3">
        <f>IF(Summary[[#This Row],[Shortest Code]]=0,"",Summary[[#This Row],[Improvement]]/Summary[[#This Row],[Largest Code]])</f>
        <v>0.11363636363636363</v>
      </c>
      <c r="G16" t="str">
        <f>CONCATENATE(Summary[[#This Row],[Question]],"-",Summary[[#This Row],[Shortest Code]])</f>
        <v>173965-117</v>
      </c>
      <c r="H16" t="str">
        <f>IF(Summary[[#This Row],[Submissions]]=0,"",INDEX(Submissions[Language],MATCH(Summary[[#This Row],[ID]],Submissions[ID],0)))</f>
        <v>Dart</v>
      </c>
      <c r="L16">
        <f>IF(Summary[[#This Row],[Submissions]]=0,"",INDEX(Submissions[TIO],MATCH(Summary[[#This Row],[ID]],Submissions[ID],0)))</f>
        <v>0</v>
      </c>
    </row>
    <row r="17" spans="1:12" x14ac:dyDescent="0.25">
      <c r="A17">
        <v>174049</v>
      </c>
      <c r="B17">
        <f t="array" ref="B17">MAX(IF(Submissions[Question]=Summary[[#This Row],[Question]],Submissions[Code Length],""))</f>
        <v>103</v>
      </c>
      <c r="C17">
        <f t="array" ref="C17">MIN(IF(Submissions[Question]=Summary[[#This Row],[Question]],Submissions[Code Length],""))</f>
        <v>96</v>
      </c>
      <c r="D17">
        <f>COUNTIFS(Submissions[Question],Summary[[#This Row],[Question]])</f>
        <v>3</v>
      </c>
      <c r="E17">
        <f>Summary[[#This Row],[Largest Code]]-Summary[[#This Row],[Shortest Code]]</f>
        <v>7</v>
      </c>
      <c r="F17" s="3">
        <f>IF(Summary[[#This Row],[Shortest Code]]=0,"",Summary[[#This Row],[Improvement]]/Summary[[#This Row],[Largest Code]])</f>
        <v>6.7961165048543687E-2</v>
      </c>
      <c r="G17" t="str">
        <f>CONCATENATE(Summary[[#This Row],[Question]],"-",Summary[[#This Row],[Shortest Code]])</f>
        <v>174049-96</v>
      </c>
      <c r="H17" t="str">
        <f>IF(Summary[[#This Row],[Submissions]]=0,"",INDEX(Submissions[Language],MATCH(Summary[[#This Row],[ID]],Submissions[ID],0)))</f>
        <v>Dart</v>
      </c>
      <c r="K17" s="6" t="s">
        <v>91</v>
      </c>
      <c r="L17" t="str">
        <f>IF(Summary[[#This Row],[Submissions]]=0,"",INDEX(Submissions[TIO],MATCH(Summary[[#This Row],[ID]],Submissions[ID],0)))</f>
        <v>https://dartpad.dartlang.org/76525a5c2f46e9a22683ff7b4532f897</v>
      </c>
    </row>
    <row r="18" spans="1:12" x14ac:dyDescent="0.25">
      <c r="A18">
        <v>174180</v>
      </c>
      <c r="B18">
        <f t="array" ref="B18">MAX(IF(Submissions[Question]=Summary[[#This Row],[Question]],Submissions[Code Length],""))</f>
        <v>95</v>
      </c>
      <c r="C18">
        <f t="array" ref="C18">MIN(IF(Submissions[Question]=Summary[[#This Row],[Question]],Submissions[Code Length],""))</f>
        <v>88</v>
      </c>
      <c r="D18">
        <f>COUNTIFS(Submissions[Question],Summary[[#This Row],[Question]])</f>
        <v>4</v>
      </c>
      <c r="E18">
        <f>Summary[[#This Row],[Largest Code]]-Summary[[#This Row],[Shortest Code]]</f>
        <v>7</v>
      </c>
      <c r="F18" s="3">
        <f>IF(Summary[[#This Row],[Shortest Code]]=0,"",Summary[[#This Row],[Improvement]]/Summary[[#This Row],[Largest Code]])</f>
        <v>7.3684210526315783E-2</v>
      </c>
      <c r="G18" t="str">
        <f>CONCATENATE(Summary[[#This Row],[Question]],"-",Summary[[#This Row],[Shortest Code]])</f>
        <v>174180-88</v>
      </c>
      <c r="H18" t="str">
        <f>IF(Summary[[#This Row],[Submissions]]=0,"",INDEX(Submissions[Language],MATCH(Summary[[#This Row],[ID]],Submissions[ID],0)))</f>
        <v>Dart</v>
      </c>
      <c r="L18">
        <f>IF(Summary[[#This Row],[Submissions]]=0,"",INDEX(Submissions[TIO],MATCH(Summary[[#This Row],[ID]],Submissions[ID],0)))</f>
        <v>0</v>
      </c>
    </row>
    <row r="19" spans="1:12" x14ac:dyDescent="0.25">
      <c r="A19">
        <v>175485</v>
      </c>
      <c r="B19">
        <f t="array" ref="B19">MAX(IF(Submissions[Question]=Summary[[#This Row],[Question]],Submissions[Code Length],""))</f>
        <v>86</v>
      </c>
      <c r="C19">
        <f t="array" ref="C19">MIN(IF(Submissions[Question]=Summary[[#This Row],[Question]],Submissions[Code Length],""))</f>
        <v>84</v>
      </c>
      <c r="D19">
        <f>COUNTIFS(Submissions[Question],Summary[[#This Row],[Question]])</f>
        <v>2</v>
      </c>
      <c r="E19">
        <f>Summary[[#This Row],[Largest Code]]-Summary[[#This Row],[Shortest Code]]</f>
        <v>2</v>
      </c>
      <c r="F19" s="3">
        <f>IF(Summary[[#This Row],[Shortest Code]]=0,"",Summary[[#This Row],[Improvement]]/Summary[[#This Row],[Largest Code]])</f>
        <v>2.3255813953488372E-2</v>
      </c>
      <c r="G19" t="str">
        <f>CONCATENATE(Summary[[#This Row],[Question]],"-",Summary[[#This Row],[Shortest Code]])</f>
        <v>175485-84</v>
      </c>
      <c r="H19" t="str">
        <f>IF(Summary[[#This Row],[Submissions]]=0,"",INDEX(Submissions[Language],MATCH(Summary[[#This Row],[ID]],Submissions[ID],0)))</f>
        <v>Dart</v>
      </c>
      <c r="K19" s="6" t="s">
        <v>88</v>
      </c>
      <c r="L19" t="str">
        <f>IF(Summary[[#This Row],[Submissions]]=0,"",INDEX(Submissions[TIO],MATCH(Summary[[#This Row],[ID]],Submissions[ID],0)))</f>
        <v>https://tio.run/##XcxBDoIwEAXQvadgOZPOEIsYCcRyAW9AWExjMV3YmNKd8ewVd9jVT97P/3eJKecFhCxezbTFrACELdZiV0Cjx5tfU/1wwUVJbt@xJvDbCsTYkT3r3iuNSrCfZhzyU3wAfB@q6hV9SLDAkc6Iww74RN2/tNSWUGw6aoqThvjyo0/@Ag</v>
      </c>
    </row>
    <row r="20" spans="1:12" x14ac:dyDescent="0.25">
      <c r="A20">
        <v>175516</v>
      </c>
      <c r="B20">
        <f t="array" ref="B20">MAX(IF(Submissions[Question]=Summary[[#This Row],[Question]],Submissions[Code Length],""))</f>
        <v>210</v>
      </c>
      <c r="C20">
        <f t="array" ref="C20">MIN(IF(Submissions[Question]=Summary[[#This Row],[Question]],Submissions[Code Length],""))</f>
        <v>189</v>
      </c>
      <c r="D20">
        <f>COUNTIFS(Submissions[Question],Summary[[#This Row],[Question]])</f>
        <v>5</v>
      </c>
      <c r="E20">
        <f>Summary[[#This Row],[Largest Code]]-Summary[[#This Row],[Shortest Code]]</f>
        <v>21</v>
      </c>
      <c r="F20" s="3">
        <f>IF(Summary[[#This Row],[Shortest Code]]=0,"",Summary[[#This Row],[Improvement]]/Summary[[#This Row],[Largest Code]])</f>
        <v>0.1</v>
      </c>
      <c r="G20" t="str">
        <f>CONCATENATE(Summary[[#This Row],[Question]],"-",Summary[[#This Row],[Shortest Code]])</f>
        <v>175516-189</v>
      </c>
      <c r="H20" t="str">
        <f>IF(Summary[[#This Row],[Submissions]]=0,"",INDEX(Submissions[Language],MATCH(Summary[[#This Row],[ID]],Submissions[ID],0)))</f>
        <v>Dart</v>
      </c>
      <c r="K20" s="6" t="s">
        <v>99</v>
      </c>
      <c r="L20" t="str">
        <f>IF(Summary[[#This Row],[Submissions]]=0,"",INDEX(Submissions[TIO],MATCH(Summary[[#This Row],[ID]],Submissions[ID],0)))</f>
        <v>https://tio.run/##hVHLboMwELz3KyzRyqa8gnOoCnEQkMClx94iDqBCS3ikMqQXxLdT25CkTVB72NGuPeudHb/FtB2GDJVy9xVTkJOFuicQqoVak1Kv4k@EKrkrSKXTY502epbTpn3Emrlc2IVGivXSKdbPDrZMa2HTtD3SGlR6mdbv7ccKO4VV7cyIEChBp1DMU5WwSjOtwu5lvT285E2LZDs7UGQrSr56svcKgfcdqnd5pDHQzEh@MHEP5WkExNjEGENC9nY/VHFeI7m7A8AwXukxZcknzesWQV4Bi7WdjzK0gz5U4YbFlkXAImThsvBgJF9TJc7lsOUQcAg5uBw86bZjk3BycnqaJy4Hj4M/w4cq4EqA4AIuBnA1APqi9mdmbMUNVzTxQ5F64tgT@ebUdTFjtMEwgrhsfngkylmTgNh8Uhf8FudBMLs6mMQFl43cUZZY5naX8GqEeyaPw/35TwETjiYE0sUFV5pc@Nu25D/f@uEb</v>
      </c>
    </row>
    <row r="21" spans="1:12" x14ac:dyDescent="0.25">
      <c r="A21">
        <v>176328</v>
      </c>
      <c r="B21">
        <f t="array" ref="B21">MAX(IF(Submissions[Question]=Summary[[#This Row],[Question]],Submissions[Code Length],""))</f>
        <v>47</v>
      </c>
      <c r="C21">
        <f t="array" ref="C21">MIN(IF(Submissions[Question]=Summary[[#This Row],[Question]],Submissions[Code Length],""))</f>
        <v>47</v>
      </c>
      <c r="D21">
        <f>COUNTIFS(Submissions[Question],Summary[[#This Row],[Question]])</f>
        <v>1</v>
      </c>
      <c r="E21">
        <f>Summary[[#This Row],[Largest Code]]-Summary[[#This Row],[Shortest Code]]</f>
        <v>0</v>
      </c>
      <c r="F21" s="3">
        <f>IF(Summary[[#This Row],[Shortest Code]]=0,"",Summary[[#This Row],[Improvement]]/Summary[[#This Row],[Largest Code]])</f>
        <v>0</v>
      </c>
      <c r="G21" t="str">
        <f>CONCATENATE(Summary[[#This Row],[Question]],"-",Summary[[#This Row],[Shortest Code]])</f>
        <v>176328-47</v>
      </c>
      <c r="H21" t="str">
        <f>IF(Summary[[#This Row],[Submissions]]=0,"",INDEX(Submissions[Language],MATCH(Summary[[#This Row],[ID]],Submissions[ID],0)))</f>
        <v>Dart</v>
      </c>
      <c r="L21">
        <f>IF(Summary[[#This Row],[Submissions]]=0,"",INDEX(Submissions[TIO],MATCH(Summary[[#This Row],[ID]],Submissions[ID],0)))</f>
        <v>0</v>
      </c>
    </row>
    <row r="22" spans="1:12" x14ac:dyDescent="0.25">
      <c r="A22">
        <v>171018</v>
      </c>
      <c r="B22" s="2">
        <f t="array" ref="B22">MAX(IF(Submissions[Question]=Summary[[#This Row],[Question]],Submissions[Code Length],""))</f>
        <v>277</v>
      </c>
      <c r="C22" s="2">
        <f t="array" ref="C22">MIN(IF(Submissions[Question]=Summary[[#This Row],[Question]],Submissions[Code Length],""))</f>
        <v>231</v>
      </c>
      <c r="D22" s="2">
        <f>COUNTIFS(Submissions[Question],Summary[[#This Row],[Question]])</f>
        <v>2</v>
      </c>
      <c r="E22" s="2">
        <f>Summary[[#This Row],[Largest Code]]-Summary[[#This Row],[Shortest Code]]</f>
        <v>46</v>
      </c>
      <c r="F22" s="3">
        <f>IF(Summary[[#This Row],[Shortest Code]]=0,"",Summary[[#This Row],[Improvement]]/Summary[[#This Row],[Largest Code]])</f>
        <v>0.16606498194945848</v>
      </c>
      <c r="G22" s="2" t="str">
        <f>CONCATENATE(Summary[[#This Row],[Question]],"-",Summary[[#This Row],[Shortest Code]])</f>
        <v>171018-231</v>
      </c>
      <c r="H22" s="2" t="str">
        <f>IF(Summary[[#This Row],[Submissions]]=0,"",INDEX(Submissions[Language],MATCH(Summary[[#This Row],[ID]],Submissions[ID],0)))</f>
        <v>Dart</v>
      </c>
      <c r="K22" s="6" t="s">
        <v>86</v>
      </c>
      <c r="L22" s="2" t="str">
        <f>IF(Summary[[#This Row],[Submissions]]=0,"",INDEX(Submissions[TIO],MATCH(Summary[[#This Row],[ID]],Submissions[ID],0)))</f>
        <v>https://tio.run/##dVPJboMwEL33K1ypkm3VGdmINiQOyak99Q8QB7cYsJRNYNoD4ttTs5SQJkEwzPJm3vBkElXY0@mdlKy2Da1tWEJ53BpLMGAKO3UkZm/hqIpSU7CHD1NaQuVPbraaWNiq0q4EtVDo3eFbf6iuWmhbFXtkZZMSxT5ZnTDNUpaxnJmQO5YkfCefVGr3UlRmYQJbvc9sLvNQ/7lpmK@zTbZ03qEg0qxSaZ6fqUmJjkz8GCbO0oGpzazbxEYsZ@KPv@0XS5Kvss1MLDmVzWmnzJ7Q@gGhb1Ugi0IUOR@hCHsYDRdDWIxBH8VsQAngwPFNFL9A4XP32HKF8sDvaDuUCwS@xSjg5XUeLPCAOs@aXcLOBQfDd9b3pijxcmdYANwfdwnAx7e@cg5cjFrMIcD3FYNWkV4L3t5uvX@UfZ6LrsD7Hnw1bEz3KDGhnA7zpyr5F5pNUIvFAtyDu/wQgLjazOOtHIGruMIQnDdzoFg@OGvBHdM39ZUTUnUHDKFj4X4dgp/qlFQRj1kViZg2KFyjp7qKvLjBVDpg42xz@gU</v>
      </c>
    </row>
    <row r="23" spans="1:12" x14ac:dyDescent="0.25">
      <c r="A23">
        <v>119718</v>
      </c>
      <c r="B23" s="2">
        <f t="array" ref="B23">MAX(IF(Submissions[Question]=Summary[[#This Row],[Question]],Submissions[Code Length],""))</f>
        <v>99</v>
      </c>
      <c r="C23" s="2">
        <f t="array" ref="C23">MIN(IF(Submissions[Question]=Summary[[#This Row],[Question]],Submissions[Code Length],""))</f>
        <v>99</v>
      </c>
      <c r="D23" s="2">
        <f>COUNTIFS(Submissions[Question],Summary[[#This Row],[Question]])</f>
        <v>1</v>
      </c>
      <c r="E23" s="2">
        <f>Summary[[#This Row],[Largest Code]]-Summary[[#This Row],[Shortest Code]]</f>
        <v>0</v>
      </c>
      <c r="F23" s="3">
        <f>IF(Summary[[#This Row],[Shortest Code]]=0,"",Summary[[#This Row],[Improvement]]/Summary[[#This Row],[Largest Code]])</f>
        <v>0</v>
      </c>
      <c r="G23" s="2" t="str">
        <f>CONCATENATE(Summary[[#This Row],[Question]],"-",Summary[[#This Row],[Shortest Code]])</f>
        <v>119718-99</v>
      </c>
      <c r="H23" s="2" t="str">
        <f>IF(Summary[[#This Row],[Submissions]]=0,"",INDEX(Submissions[Language],MATCH(Summary[[#This Row],[ID]],Submissions[ID],0)))</f>
        <v>Dart</v>
      </c>
      <c r="K23" s="6" t="s">
        <v>102</v>
      </c>
      <c r="L23" s="2" t="str">
        <f>IF(Summary[[#This Row],[Submissions]]=0,"",INDEX(Submissions[TIO],MATCH(Summary[[#This Row],[ID]],Submissions[ID],0)))</f>
        <v>https://tio.run/##PY7BasMwDIbveQqtF9sjBHZtyMoOPebS7db1IBwl9XAcYytdStdnz1QGu4jvlz5@1GHide11Ns1rrhJFj5bevG8xRur0gYb9EnVSOtFifvTnt1GlxUzvFLJjd6Ftjz6TKXWLbM8wSs94fDk9NWH2fvfArXpWpl5HdEGbWwFwwQTcHIUA1IEW8NKTwQWQ4DF0lSr/jh8TWPT@sS/ha84MGa@wkbj5d9qrOAwuw0DMLgyAYZJvna2UGKe6kMlVP6U92rPWs7nF5ALrXtDUd1MX9/UX</v>
      </c>
    </row>
    <row r="24" spans="1:12" x14ac:dyDescent="0.25">
      <c r="A24">
        <v>5891</v>
      </c>
      <c r="B24" s="2">
        <f t="array" ref="B24">MAX(IF(Submissions[Question]=Summary[[#This Row],[Question]],Submissions[Code Length],""))</f>
        <v>33</v>
      </c>
      <c r="C24" s="2">
        <f t="array" ref="C24">MIN(IF(Submissions[Question]=Summary[[#This Row],[Question]],Submissions[Code Length],""))</f>
        <v>33</v>
      </c>
      <c r="D24" s="2">
        <f>COUNTIFS(Submissions[Question],Summary[[#This Row],[Question]])</f>
        <v>1</v>
      </c>
      <c r="E24" s="2">
        <f>Summary[[#This Row],[Largest Code]]-Summary[[#This Row],[Shortest Code]]</f>
        <v>0</v>
      </c>
      <c r="F24" s="3">
        <f>IF(Summary[[#This Row],[Shortest Code]]=0,"",Summary[[#This Row],[Improvement]]/Summary[[#This Row],[Largest Code]])</f>
        <v>0</v>
      </c>
      <c r="G24" s="2" t="str">
        <f>CONCATENATE(Summary[[#This Row],[Question]],"-",Summary[[#This Row],[Shortest Code]])</f>
        <v>5891-33</v>
      </c>
      <c r="H24" s="2" t="str">
        <f>IF(Summary[[#This Row],[Submissions]]=0,"",INDEX(Submissions[Language],MATCH(Summary[[#This Row],[ID]],Submissions[ID],0)))</f>
        <v>Dart</v>
      </c>
      <c r="K24" s="6" t="s">
        <v>103</v>
      </c>
      <c r="L24" s="2" t="str">
        <f>IF(Summary[[#This Row],[Submissions]]=0,"",INDEX(Submissions[TIO],MATCH(Summary[[#This Row],[ID]],Submissions[ID],0)))</f>
        <v>https://tio.run/##Tc1BCsIwEAXQfU8xi0oTOhUnFSrW1pWnCFkEpbQUo4TETcnZYxC0bj7/DQP/pq2LcWAGZ9715iTOdGSJFaVDOVfEN6akNt71ZBhfMoCXtuCgA5k6gGyQsFH4hfhHjfsVQIT0Y4OHVSRqJIGCVLJqs5RuOzzsRV9HxvxnFuBpJ@NYkS8D83Kn0EtSPEDXQ754KVQoeJseQ8oQ3w</v>
      </c>
    </row>
    <row r="25" spans="1:12" x14ac:dyDescent="0.25">
      <c r="A25">
        <v>221</v>
      </c>
      <c r="B25" s="2">
        <f t="array" ref="B25">MAX(IF(Submissions[Question]=Summary[[#This Row],[Question]],Submissions[Code Length],""))</f>
        <v>196</v>
      </c>
      <c r="C25" s="2">
        <f t="array" ref="C25">MIN(IF(Submissions[Question]=Summary[[#This Row],[Question]],Submissions[Code Length],""))</f>
        <v>196</v>
      </c>
      <c r="D25" s="2">
        <f>COUNTIFS(Submissions[Question],Summary[[#This Row],[Question]])</f>
        <v>1</v>
      </c>
      <c r="E25" s="2">
        <f>Summary[[#This Row],[Largest Code]]-Summary[[#This Row],[Shortest Code]]</f>
        <v>0</v>
      </c>
      <c r="F25" s="3">
        <f>IF(Summary[[#This Row],[Shortest Code]]=0,"",Summary[[#This Row],[Improvement]]/Summary[[#This Row],[Largest Code]])</f>
        <v>0</v>
      </c>
      <c r="G25" s="2" t="str">
        <f>CONCATENATE(Summary[[#This Row],[Question]],"-",Summary[[#This Row],[Shortest Code]])</f>
        <v>221-196</v>
      </c>
      <c r="H25" s="2" t="str">
        <f>IF(Summary[[#This Row],[Submissions]]=0,"",INDEX(Submissions[Language],MATCH(Summary[[#This Row],[ID]],Submissions[ID],0)))</f>
        <v>Dart</v>
      </c>
      <c r="K25" s="6" t="s">
        <v>108</v>
      </c>
      <c r="L25" s="2" t="str">
        <f>IF(Summary[[#This Row],[Submissions]]=0,"",INDEX(Submissions[TIO],MATCH(Summary[[#This Row],[ID]],Submissions[ID],0)))</f>
        <v>https://tio.run/##TZDLboMwEEX3@YpZRLINthMS2GCRqIs2H4FYmEcekmOQMdkgvp0OtGqzsY/uvTOeca2dn@cvarhl2clI1zzbV/PhqZGmsTd/F5GwTF2o5iWvMFJlGQnJWYdluqBAFD8YIAZlqnelutKejS/twGR5oXrZd@bhKQHC5LV1n7q6U6rZaKSua0pCEeyIrFrr9cP2aJwvdJkoYny59oxrltbtUJpGdtr1DUaYmphyjR@cBZPvCzXNT6ymbNwALC/7LEcCyImIIYGQ8Kjgv0oCB9gRfpDJuySTVXyTIsyFEEMARxBri/jPjdFL0AkxdUReaC1Hv1AbPP3/rsM6FkDnHhb/YTte6YBDswmyE2zHIY@KiTCFGdxqM83f</v>
      </c>
    </row>
    <row r="26" spans="1:12" x14ac:dyDescent="0.25">
      <c r="A26">
        <v>52172</v>
      </c>
      <c r="B26" s="2">
        <f t="array" ref="B26">MAX(IF(Submissions[Question]=Summary[[#This Row],[Question]],Submissions[Code Length],""))</f>
        <v>219</v>
      </c>
      <c r="C26" s="2">
        <f t="array" ref="C26">MIN(IF(Submissions[Question]=Summary[[#This Row],[Question]],Submissions[Code Length],""))</f>
        <v>219</v>
      </c>
      <c r="D26" s="2">
        <f>COUNTIFS(Submissions[Question],Summary[[#This Row],[Question]])</f>
        <v>1</v>
      </c>
      <c r="E26" s="2">
        <f>Summary[[#This Row],[Largest Code]]-Summary[[#This Row],[Shortest Code]]</f>
        <v>0</v>
      </c>
      <c r="F26" s="3">
        <f>IF(Summary[[#This Row],[Shortest Code]]=0,"",Summary[[#This Row],[Improvement]]/Summary[[#This Row],[Largest Code]])</f>
        <v>0</v>
      </c>
      <c r="G26" s="2" t="str">
        <f>CONCATENATE(Summary[[#This Row],[Question]],"-",Summary[[#This Row],[Shortest Code]])</f>
        <v>52172-219</v>
      </c>
      <c r="H26" s="2" t="str">
        <f>IF(Summary[[#This Row],[Submissions]]=0,"",INDEX(Submissions[Language],MATCH(Summary[[#This Row],[ID]],Submissions[ID],0)))</f>
        <v>Dart</v>
      </c>
      <c r="K26" s="6" t="s">
        <v>109</v>
      </c>
      <c r="L26" s="2" t="str">
        <f>IF(Summary[[#This Row],[Submissions]]=0,"",INDEX(Submissions[TIO],MATCH(Summary[[#This Row],[ID]],Submissions[ID],0)))</f>
        <v>https://tio.run/##nVRNa9tAEL33V@hQkIRsMTO7sx@1rEOhgZ4K7VHo4DZx6tI4xh8lEPLb07ey28gphaYDknZn37yZHb3dy8V2//i4LHblvH27un6/3tebxXZ3VeScV7t6t/m@2hd5XtY3i02Rt001rSddn9er9eXV3YdlWX@7Xa0TYLJdXK7u3oRydlGsn5Oty3p/@zEBPu23q/V1Ecpn1EMBI/7d4fPuCF39ZtmVk/Gk4vIpPfhP1OUolsvZ480CiPL@VZb9WGyz/bzDKMu6vBqsa6uRNdO@rUee8Wpaq@rTpE6DI/KMYSBoBu8UdpwmewIec7QDwXSw0weDFhnySS4mirFMntlTCN6JVeclOOejC46E1TpjTKQYreNIIuRNVBtEg/cusMGyDcYaFUsa1Ed26oNaG9hbz@AEUIwGC6cXMaxBgrWqDi4mtpYxzvvJWbv@zdoXA7Dxpula2KiXTTdtq3aKvrVt33ZVN20qDNJs6GkDJzzoZ4fnLBSRf4874bvqhVYjrG/@M2yQwIvjjvts6qSYbmhS2m36Hvc9fJrkTfx1ndTDhqCTqAJVRDXOs1L6ydFE4/H7nUT8cDJGSDmGJC4RvKEIoDk45hCjCSFEcVhShRogIrwhL9VI1rAzUBv0aTggiVIKsEA7ZCAS6y1BgGqit0oOYQ7idJwiSSUaZIa8hGNEMiRhNRQJFJCuJauWSA0L6hEbA4mHbElJcBo8WcEuEgwZUC6Y2UHCjhjHxKIWSVtFNSYmChwH8QHb9J5t1KgenEiO8@VUFQU7xAQXIiMgJgRyRqwZJsOMbmqqN6IVQqkrDrk8ZtZIOic2AEJDnY7yHiemn73Ce18vb7fvFl@@FsVhuIGybIN7Cbfe6/tlceioH99b2XyeHTruH/Jydo69KJL/Tyz9wj7g/fD4Ew</v>
      </c>
    </row>
    <row r="27" spans="1:12" x14ac:dyDescent="0.25">
      <c r="A27">
        <v>176870</v>
      </c>
      <c r="B27" s="2">
        <f t="array" ref="B27">MAX(IF(Submissions[Question]=Summary[[#This Row],[Question]],Submissions[Code Length],""))</f>
        <v>112</v>
      </c>
      <c r="C27" s="2">
        <f t="array" ref="C27">MIN(IF(Submissions[Question]=Summary[[#This Row],[Question]],Submissions[Code Length],""))</f>
        <v>112</v>
      </c>
      <c r="D27" s="2">
        <f>COUNTIFS(Submissions[Question],Summary[[#This Row],[Question]])</f>
        <v>1</v>
      </c>
      <c r="E27" s="2">
        <f>Summary[[#This Row],[Largest Code]]-Summary[[#This Row],[Shortest Code]]</f>
        <v>0</v>
      </c>
      <c r="F27" s="3">
        <f>IF(Summary[[#This Row],[Shortest Code]]=0,"",Summary[[#This Row],[Improvement]]/Summary[[#This Row],[Largest Code]])</f>
        <v>0</v>
      </c>
      <c r="G27" s="2" t="str">
        <f>CONCATENATE(Summary[[#This Row],[Question]],"-",Summary[[#This Row],[Shortest Code]])</f>
        <v>176870-112</v>
      </c>
      <c r="H27" s="2" t="str">
        <f>IF(Summary[[#This Row],[Submissions]]=0,"",INDEX(Submissions[Language],MATCH(Summary[[#This Row],[ID]],Submissions[ID],0)))</f>
        <v>Dart</v>
      </c>
      <c r="K27" s="6" t="s">
        <v>114</v>
      </c>
      <c r="L27" s="2" t="str">
        <f>IF(Summary[[#This Row],[Submissions]]=0,"",INDEX(Submissions[TIO],MATCH(Summary[[#This Row],[ID]],Submissions[ID],0)))</f>
        <v>https://tio.run/##RVK7buMwEOz9FdNJQgQiKa7SubwudwiQUlCxplbyAiSl8BEXhr/dt3JsGBAEajU7OzPLkWK@Xqc6taE5f1OE2/dVNXTJpNVJritUjZmW@Ifssa5PzVmmunbGUcovp8Y4DnM@/t6H5l7bn160pWOXGM7QONa3QtNdmi5yLjHAdZerJwl1c94B28yMPXo9A331vkT2kDUVj3FxS0SSDPKcW9glJLZ5owGNskqyEmawCjX45BE8cwZHynCKK8ng7xIPAr89LaaocHGOkBSciravSl604u0SV44tcpSU5aswlMVT0c8HS1iCSvB@GRcEORwNPthpApnThj/SQTIF7bqhn0SJw00NVFzg@8GT41RoJExqLoEs1JZa2kykTOnHkYoQssVp/SHmIxIrpYaizB5U5sIG/zYXd9tItAqHVv/ZrAnqeKxH0vwjgYualGBlLBuHxSjkf4Y5mYuSULSKIafiyeOr6OzvLeNHqdUWHeO33cnmRgM3VfvrddAdDt1O3/l5Z8ptzcBUl/51aEv/Njxv1KobyU2nAL0fu8v1Pw</v>
      </c>
    </row>
    <row r="28" spans="1:12" x14ac:dyDescent="0.25">
      <c r="A28">
        <v>175248</v>
      </c>
      <c r="B28" s="2">
        <f t="array" ref="B28">MAX(IF(Submissions[Question]=Summary[[#This Row],[Question]],Submissions[Code Length],""))</f>
        <v>49</v>
      </c>
      <c r="C28" s="2">
        <f t="array" ref="C28">MIN(IF(Submissions[Question]=Summary[[#This Row],[Question]],Submissions[Code Length],""))</f>
        <v>49</v>
      </c>
      <c r="D28" s="2">
        <f>COUNTIFS(Submissions[Question],Summary[[#This Row],[Question]])</f>
        <v>1</v>
      </c>
      <c r="E28" s="2">
        <f>Summary[[#This Row],[Largest Code]]-Summary[[#This Row],[Shortest Code]]</f>
        <v>0</v>
      </c>
      <c r="F28" s="3">
        <f>IF(Summary[[#This Row],[Shortest Code]]=0,"",Summary[[#This Row],[Improvement]]/Summary[[#This Row],[Largest Code]])</f>
        <v>0</v>
      </c>
      <c r="G28" s="2" t="str">
        <f>CONCATENATE(Summary[[#This Row],[Question]],"-",Summary[[#This Row],[Shortest Code]])</f>
        <v>175248-49</v>
      </c>
      <c r="H28" s="2" t="str">
        <f>IF(Summary[[#This Row],[Submissions]]=0,"",INDEX(Submissions[Language],MATCH(Summary[[#This Row],[ID]],Submissions[ID],0)))</f>
        <v>Dart</v>
      </c>
      <c r="K28" s="6" t="s">
        <v>119</v>
      </c>
      <c r="L28" s="2" t="str">
        <f>IF(Summary[[#This Row],[Submissions]]=0,"",INDEX(Submissions[TIO],MATCH(Summary[[#This Row],[ID]],Submissions[ID],0)))</f>
        <v>https://tio.run/##bYrBCoAgEETvfYWXcLcIXOuUZN8ihOChLaSb@O0mdfU0b97M4eJTigfG5K8Ihq0yvHGvrdqBJ0JraQUeZhwJ7xj4qVeTy@kCA6ZOCA@EpuY/SvkVD7ol55Yk1bRLhVxe</v>
      </c>
    </row>
    <row r="29" spans="1:12" x14ac:dyDescent="0.25">
      <c r="A29">
        <v>49671</v>
      </c>
      <c r="B29" s="2">
        <f t="array" ref="B29">MAX(IF(Submissions[Question]=Summary[[#This Row],[Question]],Submissions[Code Length],""))</f>
        <v>307</v>
      </c>
      <c r="C29" s="2">
        <f t="array" ref="C29">MIN(IF(Submissions[Question]=Summary[[#This Row],[Question]],Submissions[Code Length],""))</f>
        <v>307</v>
      </c>
      <c r="D29" s="2">
        <f>COUNTIFS(Submissions[Question],Summary[[#This Row],[Question]])</f>
        <v>1</v>
      </c>
      <c r="E29" s="2">
        <f>Summary[[#This Row],[Largest Code]]-Summary[[#This Row],[Shortest Code]]</f>
        <v>0</v>
      </c>
      <c r="F29" s="3">
        <f>IF(Summary[[#This Row],[Shortest Code]]=0,"",Summary[[#This Row],[Improvement]]/Summary[[#This Row],[Largest Code]])</f>
        <v>0</v>
      </c>
      <c r="G29" s="2" t="str">
        <f>CONCATENATE(Summary[[#This Row],[Question]],"-",Summary[[#This Row],[Shortest Code]])</f>
        <v>49671-307</v>
      </c>
      <c r="H29" s="2" t="str">
        <f>IF(Summary[[#This Row],[Submissions]]=0,"",INDEX(Submissions[Language],MATCH(Summary[[#This Row],[ID]],Submissions[ID],0)))</f>
        <v>Dart</v>
      </c>
      <c r="K29" s="6" t="s">
        <v>122</v>
      </c>
      <c r="L29" s="2" t="str">
        <f>IF(Summary[[#This Row],[Submissions]]=0,"",INDEX(Submissions[TIO],MATCH(Summary[[#This Row],[ID]],Submissions[ID],0)))</f>
        <v>https://tio.run/##bZBBboMwEEX3PcUIIY3dECfYtJVKzAl6A0AWUhLJVWOQcbuxODu1CVGyyF8x/8@bb3HsrJvnM9GZtxJZv99iNkqET8CJei01G4cf7QgiZZduIOSbykobx4bOjqcwbXPKXP@lR0doaU/u1xqE1NeopJQKMwSlFDSGRcVxp5oG7j4Q9aootrWu9207NSb1CGEDMDhFcEjqbfjkbbvBjKnFz8MQTRFyGoHddf/tduFwc9YL9ZhhC3WoreAQy2FpfF/5KjbeD8BKJJCE3fDOhbgiHxHBcpr/en2ES6cNof4FYLDhr5AzSYTggue8SOgGG4O0fAxzHpXzp6HgRSGCnobFIvFATvM/</v>
      </c>
    </row>
    <row r="30" spans="1:12" x14ac:dyDescent="0.25">
      <c r="A30">
        <v>178344</v>
      </c>
      <c r="B30" s="2">
        <f t="array" ref="B30">MAX(IF(Submissions[Question]=Summary[[#This Row],[Question]],Submissions[Code Length],""))</f>
        <v>138</v>
      </c>
      <c r="C30" s="2">
        <f t="array" ref="C30">MIN(IF(Submissions[Question]=Summary[[#This Row],[Question]],Submissions[Code Length],""))</f>
        <v>106</v>
      </c>
      <c r="D30" s="2">
        <f>COUNTIFS(Submissions[Question],Summary[[#This Row],[Question]])</f>
        <v>6</v>
      </c>
      <c r="E30" s="2">
        <f>Summary[[#This Row],[Largest Code]]-Summary[[#This Row],[Shortest Code]]</f>
        <v>32</v>
      </c>
      <c r="F30" s="3">
        <f>IF(Summary[[#This Row],[Shortest Code]]=0,"",Summary[[#This Row],[Improvement]]/Summary[[#This Row],[Largest Code]])</f>
        <v>0.2318840579710145</v>
      </c>
      <c r="G30" s="2" t="str">
        <f>CONCATENATE(Summary[[#This Row],[Question]],"-",Summary[[#This Row],[Shortest Code]])</f>
        <v>178344-106</v>
      </c>
      <c r="H30" s="2" t="str">
        <f>IF(Summary[[#This Row],[Submissions]]=0,"",INDEX(Submissions[Language],MATCH(Summary[[#This Row],[ID]],Submissions[ID],0)))</f>
        <v>Dart</v>
      </c>
      <c r="K30" s="6" t="s">
        <v>135</v>
      </c>
      <c r="L30" s="2" t="str">
        <f>IF(Summary[[#This Row],[Submissions]]=0,"",INDEX(Submissions[TIO],MATCH(Summary[[#This Row],[ID]],Submissions[ID],0)))</f>
        <v>https://tio.run/##S0ksKvn/P02jWNPWrlivKLUgJzE51TEnR0M9X11HXV2vIDElKDM9o0SjWC8nNS@9JENHXVldU1s9Jk9dE0V5USpQvQIWDbqGOuq6MC3W/3MTM/M0NKu5FBQKijLzSjTSgDYVpeara2pao4ihCwDNxxDBFAMZlQ@SAMF8iCG1/wE</v>
      </c>
    </row>
    <row r="31" spans="1:12" x14ac:dyDescent="0.25">
      <c r="A31">
        <v>181708</v>
      </c>
      <c r="B31" s="2">
        <f t="array" ref="B31">MAX(IF(Submissions[Question]=Summary[[#This Row],[Question]],Submissions[Code Length],""))</f>
        <v>94</v>
      </c>
      <c r="C31" s="2">
        <f t="array" ref="C31">MIN(IF(Submissions[Question]=Summary[[#This Row],[Question]],Submissions[Code Length],""))</f>
        <v>94</v>
      </c>
      <c r="D31" s="2">
        <f>COUNTIFS(Submissions[Question],Summary[[#This Row],[Question]])</f>
        <v>1</v>
      </c>
      <c r="E31" s="2">
        <f>Summary[[#This Row],[Largest Code]]-Summary[[#This Row],[Shortest Code]]</f>
        <v>0</v>
      </c>
      <c r="F31" s="3">
        <f>IF(Summary[[#This Row],[Shortest Code]]=0,"",Summary[[#This Row],[Improvement]]/Summary[[#This Row],[Largest Code]])</f>
        <v>0</v>
      </c>
      <c r="G31" s="2" t="str">
        <f>CONCATENATE(Summary[[#This Row],[Question]],"-",Summary[[#This Row],[Shortest Code]])</f>
        <v>181708-94</v>
      </c>
      <c r="H31" s="2" t="str">
        <f>IF(Summary[[#This Row],[Submissions]]=0,"",INDEX(Submissions[Language],MATCH(Summary[[#This Row],[ID]],Submissions[ID],0)))</f>
        <v>Dart</v>
      </c>
      <c r="K31" s="6" t="s">
        <v>138</v>
      </c>
      <c r="L31" s="2" t="str">
        <f>IF(Summary[[#This Row],[Submissions]]=0,"",INDEX(Submissions[TIO],MATCH(Summary[[#This Row],[ID]],Submissions[ID],0)))</f>
        <v>https://tio.run/##tVPvaoMwEP/uU6RQSKTBdJ@l@7an8MoRrK5ltkp0Y7C27Mn2MHsRd4ldaVJHobB4RO93v/sbs9Km6/tStPHicSIMV0oCyKOSSDtKPEqFEo48aZtq0wkueZxsdSNERw5tkte7Tm92LalxUtbVSpS6agspGlkQodkXcZz2b9qwXLdFyxYsixjLDEdU359fJKDAfXLZmddiKa2Z46VmOHDJLqzKVxHRA4ivAkBZJADAR4ZqgkIoFNFcSz7PJ6FDQhoGEKBdQSFUhxXXg8@muZxnFKQbAg3x/ujiLPBLG@nC4@FIuCFRwAwa8Bi@FjIVwvVQFOD12Yw8YzPw161R3CH/EJJE3TyN@wTCQdpcdrOnsgfcg0IEh1z/sSffaJlG0ZbutIg/yLDZdax@oXs7T0/aVr@T6q5zUhW7525tLYNe1uZJ52shcudMDqUoRZ7NlzGbkFP2QB@NoTADmDpSQVVQktnMqgcC6TWQ@JRyKzalnJzwQ/8D</v>
      </c>
    </row>
    <row r="32" spans="1:12" x14ac:dyDescent="0.25">
      <c r="B32" s="2"/>
      <c r="C32" s="2"/>
      <c r="D32" s="2"/>
      <c r="E32" s="2"/>
      <c r="F32" s="3">
        <f>AVERAGE(Summary[Improvement Percent])</f>
        <v>6.9917757632320748E-2</v>
      </c>
      <c r="G32" s="2"/>
      <c r="H32" s="2"/>
      <c r="L32" s="2"/>
    </row>
  </sheetData>
  <hyperlinks>
    <hyperlink ref="K20" r:id="rId1" xr:uid="{00000000-0004-0000-0100-000000000000}"/>
    <hyperlink ref="K22" r:id="rId2" xr:uid="{00000000-0004-0000-0100-000001000000}"/>
    <hyperlink ref="K19" r:id="rId3" xr:uid="{00000000-0004-0000-0100-000002000000}"/>
    <hyperlink ref="K17" r:id="rId4" xr:uid="{00000000-0004-0000-0100-000003000000}"/>
    <hyperlink ref="K11" r:id="rId5" xr:uid="{00000000-0004-0000-0100-000004000000}"/>
    <hyperlink ref="K5" r:id="rId6" xr:uid="{00000000-0004-0000-0100-000005000000}"/>
    <hyperlink ref="K23" r:id="rId7" xr:uid="{00000000-0004-0000-0100-000006000000}"/>
    <hyperlink ref="K24" r:id="rId8" xr:uid="{00000000-0004-0000-0100-000007000000}"/>
    <hyperlink ref="K25" r:id="rId9" xr:uid="{00000000-0004-0000-0100-000008000000}"/>
    <hyperlink ref="K26" r:id="rId10" xr:uid="{00000000-0004-0000-0100-000009000000}"/>
    <hyperlink ref="K27" r:id="rId11" xr:uid="{00000000-0004-0000-0100-00000A000000}"/>
    <hyperlink ref="K28" r:id="rId12" xr:uid="{00000000-0004-0000-0100-00000B000000}"/>
    <hyperlink ref="K29" r:id="rId13" xr:uid="{00000000-0004-0000-0100-00000C000000}"/>
    <hyperlink ref="K30" r:id="rId14" xr:uid="{00000000-0004-0000-0100-00000D000000}"/>
    <hyperlink ref="K31" r:id="rId15" xr:uid="{80EE2C0F-2DB9-4F2B-86BB-C18013F7D4C0}"/>
  </hyperlinks>
  <pageMargins left="0.7" right="0.7" top="0.75" bottom="0.75" header="0.3" footer="0.3"/>
  <tableParts count="1">
    <tablePart r:id="rId1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1" sqref="B1"/>
    </sheetView>
  </sheetViews>
  <sheetFormatPr baseColWidth="10" defaultRowHeight="15" x14ac:dyDescent="0.25"/>
  <cols>
    <col min="1" max="1" width="27.140625" bestFit="1" customWidth="1"/>
  </cols>
  <sheetData>
    <row r="1" spans="1:2" x14ac:dyDescent="0.25">
      <c r="A1" s="4" t="s">
        <v>72</v>
      </c>
      <c r="B1">
        <f>COUNT(Submissions[Question])</f>
        <v>78</v>
      </c>
    </row>
    <row r="2" spans="1:2" x14ac:dyDescent="0.25">
      <c r="A2" s="4" t="s">
        <v>73</v>
      </c>
      <c r="B2">
        <f>SUM(Submissions[Code Length])</f>
        <v>8889</v>
      </c>
    </row>
    <row r="3" spans="1:2" x14ac:dyDescent="0.25">
      <c r="A3" s="4" t="s">
        <v>74</v>
      </c>
      <c r="B3" s="5">
        <f>AVERAGE(Submissions[Code Length])</f>
        <v>113.96153846153847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Submissions</vt:lpstr>
      <vt:lpstr>Summary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VINCI Energies</dc:creator>
  <cp:lastModifiedBy>VINCI Energies</cp:lastModifiedBy>
  <dcterms:created xsi:type="dcterms:W3CDTF">2018-11-26T10:37:49Z</dcterms:created>
  <dcterms:modified xsi:type="dcterms:W3CDTF">2019-03-18T16:49:22Z</dcterms:modified>
</cp:coreProperties>
</file>