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 tabRatio="712" activeTab="7"/>
  </bookViews>
  <sheets>
    <sheet name="test section" sheetId="1" r:id="rId1"/>
    <sheet name="202" sheetId="3" r:id="rId2"/>
    <sheet name="204" sheetId="4" r:id="rId3"/>
    <sheet name="206" sheetId="5" r:id="rId4"/>
    <sheet name="208" sheetId="6" r:id="rId5"/>
    <sheet name="steam" sheetId="7" r:id="rId6"/>
    <sheet name="heat structure" sheetId="9" r:id="rId7"/>
    <sheet name="214" sheetId="10" r:id="rId8"/>
    <sheet name="fl203" sheetId="11" r:id="rId9"/>
    <sheet name="FL205" sheetId="12" r:id="rId10"/>
    <sheet name="FL207" sheetId="13" r:id="rId11"/>
    <sheet name="FL209" sheetId="14" r:id="rId12"/>
    <sheet name="FL210" sheetId="15" r:id="rId13"/>
    <sheet name="Fl212" sheetId="16" r:id="rId14"/>
  </sheets>
  <calcPr calcId="145621"/>
</workbook>
</file>

<file path=xl/calcChain.xml><?xml version="1.0" encoding="utf-8"?>
<calcChain xmlns="http://schemas.openxmlformats.org/spreadsheetml/2006/main">
  <c r="B3" i="16" l="1"/>
  <c r="B2" i="16"/>
  <c r="D1" i="16"/>
  <c r="B1" i="3"/>
  <c r="B1" i="14"/>
  <c r="B1" i="12"/>
  <c r="E1" i="10"/>
  <c r="B1" i="4"/>
  <c r="J4" i="4" s="1"/>
  <c r="B3" i="11"/>
  <c r="B2" i="11"/>
  <c r="B1" i="11"/>
  <c r="B1" i="16"/>
  <c r="J4" i="3"/>
  <c r="B4" i="16"/>
  <c r="I4" i="3"/>
  <c r="B1" i="10"/>
  <c r="B3" i="10" l="1"/>
  <c r="B6" i="10" s="1"/>
  <c r="B9" i="10" s="1"/>
  <c r="B8" i="10"/>
  <c r="B7" i="10"/>
  <c r="B1" i="15" l="1"/>
  <c r="B4" i="15"/>
  <c r="B4" i="14"/>
  <c r="B1" i="13"/>
  <c r="B4" i="13"/>
  <c r="B4" i="12"/>
  <c r="B4" i="11"/>
  <c r="B3" i="4"/>
  <c r="B8" i="4" s="1"/>
  <c r="B8" i="6"/>
  <c r="B8" i="5"/>
  <c r="B13" i="7" l="1"/>
  <c r="B1" i="7"/>
  <c r="B2" i="7" s="1"/>
  <c r="B10" i="3" l="1"/>
  <c r="J4" i="6"/>
  <c r="I4" i="6"/>
  <c r="I3" i="6"/>
  <c r="I4" i="5"/>
  <c r="I3" i="5"/>
  <c r="J4" i="5"/>
  <c r="B7" i="4"/>
  <c r="I4" i="4"/>
  <c r="I3" i="4"/>
  <c r="B7" i="3"/>
  <c r="B1" i="9"/>
  <c r="B6" i="4"/>
  <c r="B8" i="3"/>
  <c r="B6" i="6"/>
  <c r="B7" i="6"/>
  <c r="B1" i="5"/>
  <c r="B7" i="5" s="1"/>
  <c r="B6" i="3"/>
  <c r="B3" i="5" l="1"/>
  <c r="B9" i="4"/>
  <c r="B6" i="5"/>
  <c r="B9" i="5" s="1"/>
  <c r="B10" i="5" s="1"/>
  <c r="B9" i="3"/>
  <c r="B9" i="6"/>
  <c r="B10" i="6" s="1"/>
</calcChain>
</file>

<file path=xl/sharedStrings.xml><?xml version="1.0" encoding="utf-8"?>
<sst xmlns="http://schemas.openxmlformats.org/spreadsheetml/2006/main" count="93" uniqueCount="28">
  <si>
    <t>total</t>
  </si>
  <si>
    <t>length</t>
  </si>
  <si>
    <t>wide</t>
  </si>
  <si>
    <t>thickness</t>
  </si>
  <si>
    <t>lenth</t>
  </si>
  <si>
    <t>volume</t>
  </si>
  <si>
    <t>area</t>
  </si>
  <si>
    <t>long</t>
  </si>
  <si>
    <t>per</t>
  </si>
  <si>
    <t>Dh</t>
  </si>
  <si>
    <t>heat transfer are</t>
  </si>
  <si>
    <t>CV_VAT</t>
    <phoneticPr fontId="1" type="noConversion"/>
  </si>
  <si>
    <t>table row index</t>
    <phoneticPr fontId="1" type="noConversion"/>
  </si>
  <si>
    <t>altitude</t>
    <phoneticPr fontId="1" type="noConversion"/>
  </si>
  <si>
    <t>volume</t>
    <phoneticPr fontId="1" type="noConversion"/>
  </si>
  <si>
    <t>D</t>
    <phoneticPr fontId="1" type="noConversion"/>
  </si>
  <si>
    <t>A</t>
    <phoneticPr fontId="1" type="noConversion"/>
  </si>
  <si>
    <t>Initial temperature</t>
    <phoneticPr fontId="1" type="noConversion"/>
  </si>
  <si>
    <t>initial pressure</t>
    <phoneticPr fontId="1" type="noConversion"/>
  </si>
  <si>
    <t>mass flow rate</t>
    <phoneticPr fontId="1" type="noConversion"/>
  </si>
  <si>
    <t>desity</t>
    <phoneticPr fontId="1" type="noConversion"/>
  </si>
  <si>
    <t>velocity</t>
    <phoneticPr fontId="1" type="noConversion"/>
  </si>
  <si>
    <t>sub-volume</t>
    <phoneticPr fontId="1" type="noConversion"/>
  </si>
  <si>
    <t>length</t>
    <phoneticPr fontId="1" type="noConversion"/>
  </si>
  <si>
    <t>area</t>
    <phoneticPr fontId="1" type="noConversion"/>
  </si>
  <si>
    <t>per</t>
    <phoneticPr fontId="1" type="noConversion"/>
  </si>
  <si>
    <t>Dh</t>
    <phoneticPr fontId="1" type="noConversion"/>
  </si>
  <si>
    <t>volume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</si>
</sst>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 applyAlignment="1">
      <alignment horizontal="center" vertic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B2">
        <v>2.4384000000000001</v>
      </c>
      <c r="C2">
        <v>1.4</v>
      </c>
      <c r="D2">
        <v>0.30480000000000002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3.5" x14ac:dyDescent="0.15"/>
  <sheetData>
    <row r="1" spans="1:2" x14ac:dyDescent="0.15">
      <c r="A1" t="s">
        <v>23</v>
      </c>
      <c r="B1">
        <f>(0.91/2+(2.4384-0.91)/2/2)</f>
        <v>0.83709999999999996</v>
      </c>
    </row>
    <row r="2" spans="1:2" x14ac:dyDescent="0.15">
      <c r="A2" t="s">
        <v>24</v>
      </c>
      <c r="B2">
        <v>0.14935199999999998</v>
      </c>
    </row>
    <row r="3" spans="1:2" x14ac:dyDescent="0.15">
      <c r="A3" t="s">
        <v>25</v>
      </c>
      <c r="B3">
        <v>1.2847999999999999</v>
      </c>
    </row>
    <row r="4" spans="1:2" x14ac:dyDescent="0.15">
      <c r="A4" t="s">
        <v>26</v>
      </c>
      <c r="B4">
        <f>4*B2/B3</f>
        <v>0.46498132004981318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3.5" x14ac:dyDescent="0.15"/>
  <sheetData>
    <row r="1" spans="1:2" x14ac:dyDescent="0.15">
      <c r="A1" t="s">
        <v>23</v>
      </c>
      <c r="B1">
        <f>1.4/2</f>
        <v>0.7</v>
      </c>
    </row>
    <row r="2" spans="1:2" x14ac:dyDescent="0.15">
      <c r="A2" t="s">
        <v>24</v>
      </c>
      <c r="B2">
        <v>0.277368</v>
      </c>
    </row>
    <row r="3" spans="1:2" x14ac:dyDescent="0.15">
      <c r="A3" t="s">
        <v>25</v>
      </c>
      <c r="B3">
        <v>2.1248</v>
      </c>
    </row>
    <row r="4" spans="1:2" x14ac:dyDescent="0.15">
      <c r="A4" t="s">
        <v>26</v>
      </c>
      <c r="B4">
        <f>4*B2/B3</f>
        <v>0.52215361445783137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3.5" x14ac:dyDescent="0.15"/>
  <sheetData>
    <row r="1" spans="1:2" x14ac:dyDescent="0.15">
      <c r="A1" t="s">
        <v>23</v>
      </c>
      <c r="B1">
        <f>(0.91/2+(2.4384-0.91)/2/2)</f>
        <v>0.83709999999999996</v>
      </c>
    </row>
    <row r="2" spans="1:2" x14ac:dyDescent="0.15">
      <c r="A2" t="s">
        <v>24</v>
      </c>
      <c r="B2">
        <v>0.277368</v>
      </c>
    </row>
    <row r="3" spans="1:2" x14ac:dyDescent="0.15">
      <c r="A3" t="s">
        <v>25</v>
      </c>
      <c r="B3">
        <v>2.1248</v>
      </c>
    </row>
    <row r="4" spans="1:2" x14ac:dyDescent="0.15">
      <c r="A4" t="s">
        <v>26</v>
      </c>
      <c r="B4">
        <f>4*B2/B3</f>
        <v>0.52215361445783137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3.5" x14ac:dyDescent="0.15"/>
  <sheetData>
    <row r="1" spans="1:2" x14ac:dyDescent="0.15">
      <c r="A1" t="s">
        <v>23</v>
      </c>
      <c r="B1">
        <f>((2.4384-0.91)-0.195)/2+0.195/2</f>
        <v>0.76419999999999999</v>
      </c>
    </row>
    <row r="2" spans="1:2" x14ac:dyDescent="0.15">
      <c r="A2" t="s">
        <v>24</v>
      </c>
      <c r="B2">
        <v>0.277368</v>
      </c>
    </row>
    <row r="3" spans="1:2" x14ac:dyDescent="0.15">
      <c r="A3" t="s">
        <v>25</v>
      </c>
      <c r="B3">
        <v>2.1248</v>
      </c>
    </row>
    <row r="4" spans="1:2" x14ac:dyDescent="0.15">
      <c r="A4" t="s">
        <v>26</v>
      </c>
      <c r="B4">
        <f>4*B2/B3</f>
        <v>0.52215361445783137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9" sqref="H9"/>
    </sheetView>
  </sheetViews>
  <sheetFormatPr defaultRowHeight="13.5" x14ac:dyDescent="0.15"/>
  <sheetData>
    <row r="1" spans="1:4" x14ac:dyDescent="0.15">
      <c r="A1" t="s">
        <v>23</v>
      </c>
      <c r="B1">
        <f>1.4/2</f>
        <v>0.7</v>
      </c>
      <c r="D1">
        <f>(2.4384-0.91)/2/2+(2.4384-0.91)/2</f>
        <v>1.1463000000000001</v>
      </c>
    </row>
    <row r="2" spans="1:4" x14ac:dyDescent="0.15">
      <c r="A2" t="s">
        <v>24</v>
      </c>
      <c r="B2">
        <f>(2.4384-0.91)/2*0.3048</f>
        <v>0.23292816</v>
      </c>
    </row>
    <row r="3" spans="1:4" x14ac:dyDescent="0.15">
      <c r="A3" t="s">
        <v>25</v>
      </c>
      <c r="B3">
        <f>(2.4384-0.91)/2*2</f>
        <v>1.5284</v>
      </c>
    </row>
    <row r="4" spans="1:4" x14ac:dyDescent="0.15">
      <c r="A4" t="s">
        <v>26</v>
      </c>
      <c r="B4">
        <f>4*B2/B3</f>
        <v>0.60960000000000003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K14"/>
    </sheetView>
  </sheetViews>
  <sheetFormatPr defaultRowHeight="13.5" x14ac:dyDescent="0.15"/>
  <cols>
    <col min="3" max="3" width="10.375" customWidth="1"/>
  </cols>
  <sheetData>
    <row r="1" spans="1:10" x14ac:dyDescent="0.15">
      <c r="A1" t="s">
        <v>4</v>
      </c>
      <c r="B1">
        <f>(2.4384-0.91)/2</f>
        <v>0.76419999999999999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v>1.4</v>
      </c>
      <c r="H3">
        <v>1</v>
      </c>
      <c r="I3">
        <v>0</v>
      </c>
      <c r="J3">
        <v>0</v>
      </c>
    </row>
    <row r="4" spans="1:10" x14ac:dyDescent="0.15">
      <c r="H4">
        <v>2</v>
      </c>
      <c r="I4">
        <f>B1</f>
        <v>0.76419999999999999</v>
      </c>
      <c r="J4">
        <f>B1*B2*B3</f>
        <v>0.32609942399999997</v>
      </c>
    </row>
    <row r="5" spans="1:10" x14ac:dyDescent="0.15">
      <c r="A5" t="s">
        <v>22</v>
      </c>
      <c r="B5">
        <v>3</v>
      </c>
    </row>
    <row r="6" spans="1:10" x14ac:dyDescent="0.15">
      <c r="A6" t="s">
        <v>6</v>
      </c>
      <c r="B6">
        <f>B2*B3</f>
        <v>0.42671999999999999</v>
      </c>
    </row>
    <row r="7" spans="1:10" x14ac:dyDescent="0.15">
      <c r="A7" t="s">
        <v>7</v>
      </c>
      <c r="B7">
        <f>B1/3</f>
        <v>0.25473333333333331</v>
      </c>
    </row>
    <row r="8" spans="1:10" x14ac:dyDescent="0.15">
      <c r="A8" t="s">
        <v>8</v>
      </c>
      <c r="B8">
        <f>2*(B2+B3)</f>
        <v>3.4095999999999997</v>
      </c>
    </row>
    <row r="9" spans="1:10" x14ac:dyDescent="0.15">
      <c r="A9" t="s">
        <v>9</v>
      </c>
      <c r="B9">
        <f>4*B6/B8</f>
        <v>0.5006100422336931</v>
      </c>
    </row>
    <row r="10" spans="1:10" x14ac:dyDescent="0.15">
      <c r="B10">
        <f>B9/2</f>
        <v>0.25030502111684655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sqref="A1:K17"/>
    </sheetView>
  </sheetViews>
  <sheetFormatPr defaultRowHeight="13.5" x14ac:dyDescent="0.15"/>
  <sheetData>
    <row r="1" spans="1:10" x14ac:dyDescent="0.15">
      <c r="A1" t="s">
        <v>4</v>
      </c>
      <c r="B1">
        <f>(2.4384-0.91)/2</f>
        <v>0.76419999999999999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f>(1.4-0.91)</f>
        <v>0.48999999999999988</v>
      </c>
      <c r="H3">
        <v>1</v>
      </c>
      <c r="I3">
        <f>1.3334</f>
        <v>1.3333999999999999</v>
      </c>
      <c r="J3">
        <v>0</v>
      </c>
    </row>
    <row r="4" spans="1:10" x14ac:dyDescent="0.15">
      <c r="H4">
        <v>2</v>
      </c>
      <c r="I4">
        <f>0.195+I3</f>
        <v>1.5284</v>
      </c>
      <c r="J4">
        <f>B1*B2*B3</f>
        <v>0.11413479839999997</v>
      </c>
    </row>
    <row r="5" spans="1:10" x14ac:dyDescent="0.15">
      <c r="A5" t="s">
        <v>22</v>
      </c>
      <c r="B5">
        <v>1</v>
      </c>
    </row>
    <row r="6" spans="1:10" x14ac:dyDescent="0.15">
      <c r="A6" t="s">
        <v>6</v>
      </c>
      <c r="B6">
        <f>B2*B3</f>
        <v>0.14935199999999998</v>
      </c>
    </row>
    <row r="7" spans="1:10" x14ac:dyDescent="0.15">
      <c r="A7" t="s">
        <v>7</v>
      </c>
      <c r="B7">
        <f>B1/B5</f>
        <v>0.76419999999999999</v>
      </c>
    </row>
    <row r="8" spans="1:10" x14ac:dyDescent="0.15">
      <c r="A8" t="s">
        <v>8</v>
      </c>
      <c r="B8">
        <f>B2+B3+B3</f>
        <v>1.2847999999999997</v>
      </c>
    </row>
    <row r="9" spans="1:10" x14ac:dyDescent="0.15">
      <c r="A9" t="s">
        <v>9</v>
      </c>
      <c r="B9">
        <f>4*B6/B8</f>
        <v>0.46498132004981324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L15"/>
    </sheetView>
  </sheetViews>
  <sheetFormatPr defaultRowHeight="13.5" x14ac:dyDescent="0.15"/>
  <sheetData>
    <row r="1" spans="1:10" x14ac:dyDescent="0.15">
      <c r="A1" t="s">
        <v>4</v>
      </c>
      <c r="B1">
        <f>0.91</f>
        <v>0.91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f>1.4-B1</f>
        <v>0.48999999999999988</v>
      </c>
      <c r="H3">
        <v>1</v>
      </c>
      <c r="I3">
        <f>1.5284</f>
        <v>1.5284</v>
      </c>
      <c r="J3">
        <v>0</v>
      </c>
    </row>
    <row r="4" spans="1:10" x14ac:dyDescent="0.15">
      <c r="H4">
        <v>2</v>
      </c>
      <c r="I4">
        <f>B7+I3</f>
        <v>2.4384000000000001</v>
      </c>
      <c r="J4">
        <f>B7*B2*B3</f>
        <v>0.13591031999999997</v>
      </c>
    </row>
    <row r="5" spans="1:10" x14ac:dyDescent="0.15">
      <c r="A5" t="s">
        <v>22</v>
      </c>
      <c r="B5">
        <v>1</v>
      </c>
    </row>
    <row r="6" spans="1:10" x14ac:dyDescent="0.15">
      <c r="A6" t="s">
        <v>6</v>
      </c>
      <c r="B6">
        <f>B2*B3</f>
        <v>0.14935199999999998</v>
      </c>
    </row>
    <row r="7" spans="1:10" x14ac:dyDescent="0.15">
      <c r="A7" t="s">
        <v>7</v>
      </c>
      <c r="B7">
        <f>B1/B5</f>
        <v>0.91</v>
      </c>
    </row>
    <row r="8" spans="1:10" x14ac:dyDescent="0.15">
      <c r="A8" t="s">
        <v>8</v>
      </c>
      <c r="B8">
        <f>B2+B3+B3</f>
        <v>1.2847999999999997</v>
      </c>
    </row>
    <row r="9" spans="1:10" x14ac:dyDescent="0.15">
      <c r="A9" t="s">
        <v>9</v>
      </c>
      <c r="B9">
        <f>4*B6/B8</f>
        <v>0.46498132004981324</v>
      </c>
    </row>
    <row r="10" spans="1:10" x14ac:dyDescent="0.15">
      <c r="B10">
        <f>B9/2</f>
        <v>0.23249066002490662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K18"/>
    </sheetView>
  </sheetViews>
  <sheetFormatPr defaultRowHeight="13.5" x14ac:dyDescent="0.15"/>
  <sheetData>
    <row r="1" spans="1:10" x14ac:dyDescent="0.15">
      <c r="A1" t="s">
        <v>4</v>
      </c>
      <c r="B1">
        <v>0.91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v>0.91</v>
      </c>
      <c r="H3">
        <v>1</v>
      </c>
      <c r="I3">
        <f>1.5284</f>
        <v>1.5284</v>
      </c>
      <c r="J3">
        <v>0</v>
      </c>
    </row>
    <row r="4" spans="1:10" x14ac:dyDescent="0.15">
      <c r="H4">
        <v>2</v>
      </c>
      <c r="I4">
        <f>B7+I3</f>
        <v>2.4384000000000001</v>
      </c>
      <c r="J4">
        <f>B7*B2*B3</f>
        <v>0.25240488</v>
      </c>
    </row>
    <row r="5" spans="1:10" x14ac:dyDescent="0.15">
      <c r="A5" t="s">
        <v>5</v>
      </c>
      <c r="B5">
        <v>1</v>
      </c>
    </row>
    <row r="6" spans="1:10" x14ac:dyDescent="0.15">
      <c r="A6" t="s">
        <v>6</v>
      </c>
      <c r="B6">
        <f>B2*B3</f>
        <v>0.277368</v>
      </c>
    </row>
    <row r="7" spans="1:10" x14ac:dyDescent="0.15">
      <c r="A7" t="s">
        <v>7</v>
      </c>
      <c r="B7">
        <f>B1/B5</f>
        <v>0.91</v>
      </c>
    </row>
    <row r="8" spans="1:10" x14ac:dyDescent="0.15">
      <c r="A8" t="s">
        <v>8</v>
      </c>
      <c r="B8">
        <f>B2+B3+B3</f>
        <v>2.1248</v>
      </c>
    </row>
    <row r="9" spans="1:10" x14ac:dyDescent="0.15">
      <c r="A9" t="s">
        <v>9</v>
      </c>
      <c r="B9">
        <f>4*B6/B8</f>
        <v>0.52215361445783137</v>
      </c>
    </row>
    <row r="10" spans="1:10" x14ac:dyDescent="0.15">
      <c r="B10">
        <f>B9/2</f>
        <v>0.26107680722891569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4" sqref="B14"/>
    </sheetView>
  </sheetViews>
  <sheetFormatPr defaultRowHeight="13.5" x14ac:dyDescent="0.15"/>
  <cols>
    <col min="1" max="1" width="13.875" customWidth="1"/>
    <col min="2" max="2" width="9.5" bestFit="1" customWidth="1"/>
  </cols>
  <sheetData>
    <row r="1" spans="1:2" x14ac:dyDescent="0.15">
      <c r="A1" t="s">
        <v>15</v>
      </c>
      <c r="B1">
        <f>2.54/100</f>
        <v>2.5399999999999999E-2</v>
      </c>
    </row>
    <row r="2" spans="1:2" x14ac:dyDescent="0.15">
      <c r="A2" t="s">
        <v>16</v>
      </c>
      <c r="B2">
        <f>B1^2*3.14/4</f>
        <v>5.0645059999999997E-4</v>
      </c>
    </row>
    <row r="5" spans="1:2" x14ac:dyDescent="0.15">
      <c r="A5" t="s">
        <v>17</v>
      </c>
      <c r="B5" s="1">
        <v>398.28</v>
      </c>
    </row>
    <row r="6" spans="1:2" x14ac:dyDescent="0.15">
      <c r="A6" t="s">
        <v>18</v>
      </c>
      <c r="B6" s="2">
        <v>172369</v>
      </c>
    </row>
    <row r="8" spans="1:2" x14ac:dyDescent="0.15">
      <c r="A8" t="s">
        <v>19</v>
      </c>
      <c r="B8">
        <v>2.7E-2</v>
      </c>
    </row>
    <row r="11" spans="1:2" x14ac:dyDescent="0.15">
      <c r="A11" t="s">
        <v>20</v>
      </c>
      <c r="B11">
        <v>0.95609999999999995</v>
      </c>
    </row>
    <row r="13" spans="1:2" x14ac:dyDescent="0.15">
      <c r="A13" t="s">
        <v>21</v>
      </c>
      <c r="B13">
        <f>B8/B11/B2</f>
        <v>55.760075865751595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17" sqref="D17"/>
    </sheetView>
  </sheetViews>
  <sheetFormatPr defaultRowHeight="13.5" x14ac:dyDescent="0.15"/>
  <cols>
    <col min="1" max="1" width="18.75" customWidth="1"/>
  </cols>
  <sheetData>
    <row r="1" spans="1:2" x14ac:dyDescent="0.15">
      <c r="A1" t="s">
        <v>10</v>
      </c>
      <c r="B1">
        <f>0.9*0.3048</f>
        <v>0.27432000000000001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F21" sqref="F21"/>
    </sheetView>
  </sheetViews>
  <sheetFormatPr defaultRowHeight="13.5" x14ac:dyDescent="0.15"/>
  <sheetData>
    <row r="1" spans="1:5" x14ac:dyDescent="0.15">
      <c r="A1" t="s">
        <v>4</v>
      </c>
      <c r="B1">
        <f>(2.4384-0.91)/2</f>
        <v>0.76419999999999999</v>
      </c>
      <c r="D1" t="s">
        <v>27</v>
      </c>
      <c r="E1">
        <f>B1*B2*B3</f>
        <v>0.21196462560000001</v>
      </c>
    </row>
    <row r="2" spans="1:5" x14ac:dyDescent="0.15">
      <c r="A2" t="s">
        <v>3</v>
      </c>
      <c r="B2">
        <v>0.30480000000000002</v>
      </c>
    </row>
    <row r="3" spans="1:5" x14ac:dyDescent="0.15">
      <c r="A3" t="s">
        <v>2</v>
      </c>
      <c r="B3">
        <f>0.91</f>
        <v>0.91</v>
      </c>
    </row>
    <row r="5" spans="1:5" x14ac:dyDescent="0.15">
      <c r="A5" t="s">
        <v>22</v>
      </c>
      <c r="B5">
        <v>1</v>
      </c>
    </row>
    <row r="6" spans="1:5" x14ac:dyDescent="0.15">
      <c r="A6" t="s">
        <v>6</v>
      </c>
      <c r="B6">
        <f>B2*B3</f>
        <v>0.277368</v>
      </c>
    </row>
    <row r="7" spans="1:5" x14ac:dyDescent="0.15">
      <c r="A7" t="s">
        <v>7</v>
      </c>
      <c r="B7">
        <f>B1/B5</f>
        <v>0.76419999999999999</v>
      </c>
    </row>
    <row r="8" spans="1:5" x14ac:dyDescent="0.15">
      <c r="A8" t="s">
        <v>8</v>
      </c>
      <c r="B8">
        <f>B2+B3+B3</f>
        <v>2.1248</v>
      </c>
    </row>
    <row r="9" spans="1:5" x14ac:dyDescent="0.15">
      <c r="A9" t="s">
        <v>9</v>
      </c>
      <c r="B9">
        <f>4*B6/B8</f>
        <v>0.52215361445783137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7" sqref="B17"/>
    </sheetView>
  </sheetViews>
  <sheetFormatPr defaultRowHeight="13.5" x14ac:dyDescent="0.15"/>
  <cols>
    <col min="2" max="2" width="13.875" customWidth="1"/>
  </cols>
  <sheetData>
    <row r="1" spans="1:2" x14ac:dyDescent="0.15">
      <c r="A1" t="s">
        <v>23</v>
      </c>
      <c r="B1">
        <f>(2.4384-0.91)/2</f>
        <v>0.76419999999999999</v>
      </c>
    </row>
    <row r="2" spans="1:2" x14ac:dyDescent="0.15">
      <c r="A2" t="s">
        <v>24</v>
      </c>
      <c r="B2">
        <f>(1.4-0.91)*0.3048</f>
        <v>0.14935199999999998</v>
      </c>
    </row>
    <row r="3" spans="1:2" x14ac:dyDescent="0.15">
      <c r="A3" t="s">
        <v>25</v>
      </c>
      <c r="B3">
        <f>(1.4-0.91)*2+0.3048</f>
        <v>1.2847999999999997</v>
      </c>
    </row>
    <row r="4" spans="1:2" x14ac:dyDescent="0.15">
      <c r="A4" t="s">
        <v>26</v>
      </c>
      <c r="B4">
        <f>4*B2/B3</f>
        <v>0.46498132004981324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test section</vt:lpstr>
      <vt:lpstr>202</vt:lpstr>
      <vt:lpstr>204</vt:lpstr>
      <vt:lpstr>206</vt:lpstr>
      <vt:lpstr>208</vt:lpstr>
      <vt:lpstr>steam</vt:lpstr>
      <vt:lpstr>heat structure</vt:lpstr>
      <vt:lpstr>214</vt:lpstr>
      <vt:lpstr>fl203</vt:lpstr>
      <vt:lpstr>FL205</vt:lpstr>
      <vt:lpstr>FL207</vt:lpstr>
      <vt:lpstr>FL209</vt:lpstr>
      <vt:lpstr>FL210</vt:lpstr>
      <vt:lpstr>Fl212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2014-08-19T16:42:44Z</dcterms:modified>
</cp:coreProperties>
</file>