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tabRatio="719" firstSheet="2" activeTab="11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07FL" sheetId="10" r:id="rId8"/>
    <sheet name="209FL" sheetId="11" r:id="rId9"/>
    <sheet name="01-56V" sheetId="12" r:id="rId10"/>
    <sheet name="1101FL" sheetId="13" r:id="rId11"/>
    <sheet name="hs" sheetId="14" r:id="rId12"/>
    <sheet name="Sheet2" sheetId="15" r:id="rId13"/>
  </sheets>
  <calcPr calcId="145621"/>
</workbook>
</file>

<file path=xl/calcChain.xml><?xml version="1.0" encoding="utf-8"?>
<calcChain xmlns="http://schemas.openxmlformats.org/spreadsheetml/2006/main">
  <c r="B1" i="15" l="1"/>
  <c r="B2" i="14"/>
  <c r="B1" i="14"/>
  <c r="B6" i="13"/>
  <c r="B3" i="12"/>
  <c r="B6" i="11"/>
  <c r="B7" i="10" l="1"/>
  <c r="B3" i="13"/>
  <c r="B4" i="13" s="1"/>
  <c r="B2" i="13"/>
  <c r="B1" i="13"/>
  <c r="B2" i="12"/>
  <c r="B1" i="12"/>
  <c r="F2" i="12"/>
  <c r="F1" i="12"/>
  <c r="E6" i="12"/>
  <c r="E5" i="12"/>
  <c r="E4" i="12"/>
  <c r="E3" i="12"/>
  <c r="E2" i="12"/>
  <c r="E1" i="12"/>
  <c r="B2" i="11"/>
  <c r="B1" i="11"/>
  <c r="B3" i="11" s="1"/>
  <c r="B4" i="11" s="1"/>
  <c r="B4" i="10"/>
  <c r="B3" i="10"/>
  <c r="B2" i="10"/>
  <c r="B1" i="10"/>
  <c r="F7" i="12" l="1"/>
  <c r="F3" i="12"/>
  <c r="F4" i="12" s="1"/>
  <c r="F5" i="12" s="1"/>
  <c r="F6" i="12" s="1"/>
  <c r="B8" i="5"/>
  <c r="B8" i="6"/>
  <c r="E16" i="6" l="1"/>
  <c r="E15" i="6"/>
  <c r="E17" i="6" s="1"/>
  <c r="E18" i="6" s="1"/>
  <c r="B13" i="7" l="1"/>
  <c r="B1" i="7"/>
  <c r="B2" i="7" s="1"/>
  <c r="E9" i="6" l="1"/>
  <c r="E8" i="6"/>
  <c r="E7" i="6"/>
  <c r="E6" i="6"/>
  <c r="B10" i="3"/>
  <c r="J4" i="6"/>
  <c r="I4" i="6"/>
  <c r="I3" i="6"/>
  <c r="I4" i="5"/>
  <c r="I3" i="5"/>
  <c r="J4" i="5"/>
  <c r="J4" i="4"/>
  <c r="B7" i="4"/>
  <c r="I4" i="4"/>
  <c r="I3" i="4"/>
  <c r="J4" i="3"/>
  <c r="I6" i="3"/>
  <c r="I5" i="3"/>
  <c r="I4" i="3"/>
  <c r="J6" i="3"/>
  <c r="J5" i="3"/>
  <c r="B1" i="3"/>
  <c r="B7" i="3" s="1"/>
  <c r="B1" i="9"/>
  <c r="B8" i="4"/>
  <c r="B6" i="4"/>
  <c r="B8" i="3"/>
  <c r="B6" i="6"/>
  <c r="B1" i="4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<sst xmlns="http://schemas.openxmlformats.org/spreadsheetml/2006/main" count="87" uniqueCount="36">
  <si>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</si>
  <si>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</si>
  <si>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</si>
  <si>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</si>
  <si>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</si>
  <si>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</si>
  <si>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</si>
  <si>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</si>
  <si>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</si>
  <si>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</si>
  <si>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</si>
  <si>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</si>
  <si>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</si>
  <si>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</si>
  <si>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</si>
  <si>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</si>
  <si>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</si>
  <si>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FL From 206 to 208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</si>
  <si>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</si>
  <si>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</si>
  <si>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</si>
  <si>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</si>
  <si>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</si>
  <si>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</si>
  <si>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</si>
  <si>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</si>
  <si>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FL From 208 to 204</t>
    <phoneticPr fontId="1" type="noConversion"/>
  </si>
  <si>
    <t>sub-volume</t>
    <phoneticPr fontId="1" type="noConversion"/>
  </si>
  <si>
    <t>R</t>
    <phoneticPr fontId="1" type="noConversion"/>
  </si>
  <si>
    <t>VOLUME</t>
    <phoneticPr fontId="1" type="noConversion"/>
  </si>
  <si>
    <t>ELEVATION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</si>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</sst>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3.5" x14ac:dyDescent="0.15"/>
  <sheetData>
    <row r="1" spans="1:6" x14ac:dyDescent="0.15">
      <c r="A1" t="s">
        <v>29</v>
      </c>
      <c r="B1">
        <f>0.91*0.91*0.3048</f>
        <v>0.25240488000000005</v>
      </c>
      <c r="D1" t="s">
        <v>30</v>
      </c>
      <c r="E1">
        <f>1.5284</f>
        <v>1.5284</v>
      </c>
      <c r="F1">
        <f>0</f>
        <v>0</v>
      </c>
    </row>
    <row r="2" spans="1:6" x14ac:dyDescent="0.15">
      <c r="B2">
        <f>B1/6</f>
        <v>4.2067480000000011E-2</v>
      </c>
      <c r="E2">
        <f>(E7-E1)/6+E1</f>
        <v>1.6800666666666666</v>
      </c>
      <c r="F2">
        <f>B1/36</f>
        <v>7.0112466666666685E-3</v>
      </c>
    </row>
    <row r="3" spans="1:6" x14ac:dyDescent="0.15">
      <c r="B3">
        <f>B1/36</f>
        <v>7.0112466666666685E-3</v>
      </c>
      <c r="E3">
        <f>(E7-E1)/6+E2</f>
        <v>1.8317333333333332</v>
      </c>
      <c r="F3">
        <f>B1/36+F2</f>
        <v>1.4022493333333337E-2</v>
      </c>
    </row>
    <row r="4" spans="1:6" x14ac:dyDescent="0.15">
      <c r="E4">
        <f>(E7-E1)/6+E3</f>
        <v>1.9833999999999998</v>
      </c>
      <c r="F4">
        <f>B1/36+F3</f>
        <v>2.1033740000000006E-2</v>
      </c>
    </row>
    <row r="5" spans="1:6" x14ac:dyDescent="0.15">
      <c r="E5">
        <f>(E7-E1)/6+E4</f>
        <v>2.1350666666666664</v>
      </c>
      <c r="F5">
        <f>B1/36+F4</f>
        <v>2.8044986666666674E-2</v>
      </c>
    </row>
    <row r="6" spans="1:6" x14ac:dyDescent="0.15">
      <c r="E6">
        <f>(E7-E1)/6+E5</f>
        <v>2.2867333333333333</v>
      </c>
      <c r="F6">
        <f>B1/36+F5</f>
        <v>3.5056233333333339E-2</v>
      </c>
    </row>
    <row r="7" spans="1:6" x14ac:dyDescent="0.15">
      <c r="E7">
        <v>2.4384000000000001</v>
      </c>
      <c r="F7">
        <f>B1/36+F6</f>
        <v>4.2067480000000004E-2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(0.91+0.3048)*2/6</f>
        <v>0.40493333333333337</v>
      </c>
    </row>
    <row r="3" spans="1:2" x14ac:dyDescent="0.15">
      <c r="A3" t="s">
        <v>9</v>
      </c>
      <c r="B3">
        <f>4*B1/B2</f>
        <v>0.45664800790253535</v>
      </c>
    </row>
    <row r="4" spans="1:2" x14ac:dyDescent="0.15">
      <c r="A4" t="s">
        <v>28</v>
      </c>
      <c r="B4">
        <f>B3/2</f>
        <v>0.22832400395126767</v>
      </c>
    </row>
    <row r="6" spans="1:2" x14ac:dyDescent="0.15">
      <c r="A6" t="s">
        <v>33</v>
      </c>
      <c r="B6">
        <f>0.91/6</f>
        <v>0.15166666666666667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3" sqref="H13"/>
    </sheetView>
  </sheetViews>
  <sheetFormatPr defaultRowHeight="13.5" x14ac:dyDescent="0.15"/>
  <sheetData>
    <row r="1" spans="1:2" x14ac:dyDescent="0.15">
      <c r="A1" t="s">
        <v>34</v>
      </c>
      <c r="B1">
        <f>0.91/6</f>
        <v>0.15166666666666667</v>
      </c>
    </row>
    <row r="2" spans="1:2" x14ac:dyDescent="0.15">
      <c r="A2" t="s">
        <v>35</v>
      </c>
      <c r="B2">
        <f>0.91*0.3048/6</f>
        <v>4.6227999999999998E-2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2" sqref="I12"/>
    </sheetView>
  </sheetViews>
  <sheetFormatPr defaultRowHeight="13.5" x14ac:dyDescent="0.15"/>
  <cols>
    <col min="1" max="1" width="12.5" customWidth="1"/>
    <col min="2" max="2" width="11" customWidth="1"/>
  </cols>
  <sheetData>
    <row r="1" spans="1:2" x14ac:dyDescent="0.15">
      <c r="A1" s="2">
        <v>2.4384000000000001</v>
      </c>
      <c r="B1" s="2">
        <f>A1-A2</f>
        <v>0.15167000000000019</v>
      </c>
    </row>
    <row r="2" spans="1:2" x14ac:dyDescent="0.15">
      <c r="A2" s="2">
        <v>2.2867299999999999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" sqref="B1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(2.4384-0.91)-0.195</f>
        <v>1.3333999999999999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B7</f>
        <v>0.44446666666666662</v>
      </c>
      <c r="J4">
        <f>B7*B2*B3</f>
        <v>0.18966281599999998</v>
      </c>
    </row>
    <row r="5" spans="1:10" x14ac:dyDescent="0.15">
      <c r="A5" t="s">
        <v>27</v>
      </c>
      <c r="B5">
        <v>3</v>
      </c>
      <c r="H5">
        <v>3</v>
      </c>
      <c r="I5">
        <f>B7*2</f>
        <v>0.88893333333333324</v>
      </c>
      <c r="J5">
        <f>J4*2</f>
        <v>0.37932563199999997</v>
      </c>
    </row>
    <row r="6" spans="1:10" x14ac:dyDescent="0.15">
      <c r="A6" t="s">
        <v>6</v>
      </c>
      <c r="B6">
        <f>B2*B3</f>
        <v>0.42671999999999999</v>
      </c>
      <c r="H6">
        <v>4</v>
      </c>
      <c r="I6">
        <f>B7*3</f>
        <v>1.3333999999999999</v>
      </c>
      <c r="J6">
        <f>J4*3</f>
        <v>0.56898844799999992</v>
      </c>
    </row>
    <row r="7" spans="1:10" x14ac:dyDescent="0.15">
      <c r="A7" t="s">
        <v>7</v>
      </c>
      <c r="B7">
        <f>B1/3</f>
        <v>0.44446666666666662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" sqref="B1"/>
    </sheetView>
  </sheetViews>
  <sheetFormatPr defaultRowHeight="13.5" x14ac:dyDescent="0.15"/>
  <sheetData>
    <row r="1" spans="1:10" x14ac:dyDescent="0.15">
      <c r="A1" t="s">
        <v>4</v>
      </c>
      <c r="B1">
        <f>0.39/2</f>
        <v>0.19500000000000001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B7*B2*B3</f>
        <v>8.3210400000000004E-2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0.42671999999999999</v>
      </c>
    </row>
    <row r="7" spans="1:10" x14ac:dyDescent="0.15">
      <c r="A7" t="s">
        <v>7</v>
      </c>
      <c r="B7">
        <f>B1/B5</f>
        <v>0.19500000000000001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0" sqref="B10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B2+B3+B3+B2</f>
        <v>1.5895999999999997</v>
      </c>
    </row>
    <row r="9" spans="1:10" x14ac:dyDescent="0.15">
      <c r="A9" t="s">
        <v>9</v>
      </c>
      <c r="B9">
        <f>4*B6/B8</f>
        <v>0.37582284851534981</v>
      </c>
    </row>
    <row r="10" spans="1:10" x14ac:dyDescent="0.15">
      <c r="B10">
        <f>B9/2</f>
        <v>0.1879114242576749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4" sqref="I4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D4" t="s">
        <v>17</v>
      </c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  <c r="D6" t="s">
        <v>18</v>
      </c>
      <c r="E6">
        <f>B1*B2</f>
        <v>0.277368</v>
      </c>
    </row>
    <row r="7" spans="1:10" x14ac:dyDescent="0.15">
      <c r="A7" t="s">
        <v>7</v>
      </c>
      <c r="B7">
        <f>B1/B5</f>
        <v>0.91</v>
      </c>
      <c r="D7" t="s">
        <v>19</v>
      </c>
      <c r="E7">
        <f>2*(B1+B2)</f>
        <v>2.4296000000000002</v>
      </c>
    </row>
    <row r="8" spans="1:10" x14ac:dyDescent="0.15">
      <c r="A8" t="s">
        <v>8</v>
      </c>
      <c r="B8">
        <f>B2+B3+B3+B2</f>
        <v>2.4296000000000002</v>
      </c>
      <c r="D8" t="s">
        <v>20</v>
      </c>
      <c r="E8">
        <f>4*E6/E7</f>
        <v>0.45664800790253535</v>
      </c>
    </row>
    <row r="9" spans="1:10" x14ac:dyDescent="0.15">
      <c r="A9" t="s">
        <v>9</v>
      </c>
      <c r="B9">
        <f>4*B6/B8</f>
        <v>0.45664800790253535</v>
      </c>
      <c r="E9">
        <f>E8/2</f>
        <v>0.22832400395126767</v>
      </c>
    </row>
    <row r="10" spans="1:10" x14ac:dyDescent="0.15">
      <c r="B10">
        <f>B9/2</f>
        <v>0.22832400395126767</v>
      </c>
    </row>
    <row r="13" spans="1:10" x14ac:dyDescent="0.15">
      <c r="D13" t="s">
        <v>26</v>
      </c>
    </row>
    <row r="15" spans="1:10" x14ac:dyDescent="0.15">
      <c r="D15" t="s">
        <v>18</v>
      </c>
      <c r="E15">
        <f>B1*B2</f>
        <v>0.277368</v>
      </c>
    </row>
    <row r="16" spans="1:10" x14ac:dyDescent="0.15">
      <c r="D16" t="s">
        <v>19</v>
      </c>
      <c r="E16">
        <f>2*(B2+B3)</f>
        <v>2.4296000000000002</v>
      </c>
    </row>
    <row r="17" spans="4:5" x14ac:dyDescent="0.15">
      <c r="D17" t="s">
        <v>20</v>
      </c>
      <c r="E17">
        <f>4*E15/E16</f>
        <v>0.45664800790253535</v>
      </c>
    </row>
    <row r="18" spans="4:5" x14ac:dyDescent="0.15">
      <c r="E18">
        <f>E17/2</f>
        <v>0.22832400395126767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21</v>
      </c>
      <c r="B5" s="1">
        <v>398.28</v>
      </c>
    </row>
    <row r="6" spans="1:2" x14ac:dyDescent="0.15">
      <c r="A6" t="s">
        <v>22</v>
      </c>
      <c r="B6" s="2">
        <v>172369</v>
      </c>
    </row>
    <row r="8" spans="1:2" x14ac:dyDescent="0.15">
      <c r="A8" t="s">
        <v>23</v>
      </c>
      <c r="B8">
        <v>2.7E-2</v>
      </c>
    </row>
    <row r="11" spans="1:2" x14ac:dyDescent="0.15">
      <c r="A11" t="s">
        <v>24</v>
      </c>
      <c r="B11">
        <v>0.95609999999999995</v>
      </c>
    </row>
    <row r="13" spans="1:2" x14ac:dyDescent="0.15">
      <c r="A13" t="s">
        <v>25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(0.91+0.3048)*2/6</f>
        <v>0.40493333333333337</v>
      </c>
    </row>
    <row r="3" spans="1:2" x14ac:dyDescent="0.15">
      <c r="A3" t="s">
        <v>9</v>
      </c>
      <c r="B3">
        <f>4*B1/B2</f>
        <v>0.45664800790253535</v>
      </c>
    </row>
    <row r="4" spans="1:2" x14ac:dyDescent="0.15">
      <c r="A4" t="s">
        <v>28</v>
      </c>
      <c r="B4">
        <f>B3/2</f>
        <v>0.22832400395126767</v>
      </c>
    </row>
    <row r="7" spans="1:2" x14ac:dyDescent="0.15">
      <c r="A7" t="s">
        <v>31</v>
      </c>
      <c r="B7">
        <f>(1.4-0.91)/2+0.91/6/2</f>
        <v>0.3208333333333333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(0.91+0.3048)*2/6</f>
        <v>0.40493333333333337</v>
      </c>
    </row>
    <row r="3" spans="1:2" x14ac:dyDescent="0.15">
      <c r="A3" t="s">
        <v>9</v>
      </c>
      <c r="B3">
        <f>4*B1/B2</f>
        <v>0.45664800790253535</v>
      </c>
    </row>
    <row r="4" spans="1:2" x14ac:dyDescent="0.15">
      <c r="A4" t="s">
        <v>28</v>
      </c>
      <c r="B4">
        <f>B3/2</f>
        <v>0.22832400395126767</v>
      </c>
    </row>
    <row r="6" spans="1:2" x14ac:dyDescent="0.15">
      <c r="A6" t="s">
        <v>32</v>
      </c>
      <c r="B6">
        <f>0.91/6/2+0.195/2</f>
        <v>0.17333333333333334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section</vt:lpstr>
      <vt:lpstr>202</vt:lpstr>
      <vt:lpstr>204</vt:lpstr>
      <vt:lpstr>206</vt:lpstr>
      <vt:lpstr>208</vt:lpstr>
      <vt:lpstr>steam</vt:lpstr>
      <vt:lpstr>heat structure</vt:lpstr>
      <vt:lpstr>207FL</vt:lpstr>
      <vt:lpstr>209FL</vt:lpstr>
      <vt:lpstr>01-56V</vt:lpstr>
      <vt:lpstr>1101FL</vt:lpstr>
      <vt:lpstr>hs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2014-07-15T22:10:10Z</dcterms:modified>
</cp:coreProperties>
</file>