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che\OneDrive\Documentos\"/>
    </mc:Choice>
  </mc:AlternateContent>
  <xr:revisionPtr revIDLastSave="0" documentId="8_{9A76F2CD-3436-4A99-870B-1125F4B094AE}" xr6:coauthVersionLast="47" xr6:coauthVersionMax="47" xr10:uidLastSave="{00000000-0000-0000-0000-000000000000}"/>
  <bookViews>
    <workbookView xWindow="-108" yWindow="-108" windowWidth="23256" windowHeight="12456" tabRatio="53" xr2:uid="{FA69C0D9-9A87-4309-A060-4F323F509247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9" i="1"/>
  <c r="D20" i="1" s="1"/>
  <c r="C23" i="1"/>
  <c r="D23" i="1" s="1"/>
  <c r="C24" i="1"/>
  <c r="D24" i="1"/>
  <c r="C25" i="1"/>
  <c r="D25" i="1"/>
  <c r="C26" i="1"/>
  <c r="D26" i="1" s="1"/>
  <c r="C27" i="1"/>
  <c r="D27" i="1" s="1"/>
  <c r="C30" i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38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<sst xmlns="http://schemas.openxmlformats.org/spreadsheetml/2006/main" count="69" uniqueCount="33">
  <si>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</si>
  <si>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</si>
  <si>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</si>
  <si>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</si>
  <si>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</si>
  <si>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</si>
  <si>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 2 anos ?</t>
  </si>
  <si>
    <t>Quanto em  5 anos ?</t>
  </si>
  <si>
    <t>Quanto em  10 anos ?</t>
  </si>
  <si>
    <t>Quanto em  20 anos ?</t>
  </si>
  <si>
    <t>Quanto em  30 anos ?</t>
  </si>
  <si>
    <t>Cenários</t>
  </si>
  <si>
    <t>Dividendo</t>
  </si>
  <si>
    <t>Rendimento carteira</t>
  </si>
  <si>
    <t>Rendimento Carteira</t>
  </si>
  <si>
    <t>CONFIGURAÇÕES</t>
  </si>
  <si>
    <t>Agressivo</t>
  </si>
  <si>
    <t>Consevador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</si>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</sst>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1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Segoe UI Black"/>
      <family val="2"/>
    </font>
    <font>
      <b/>
      <sz val="20"/>
      <color theme="0"/>
      <name val="Segoe UI Black"/>
      <family val="2"/>
    </font>
    <font>
      <b/>
      <sz val="12"/>
      <color theme="0"/>
      <name val="Segoe UI Black"/>
      <family val="2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top"/>
    </xf>
    <xf numFmtId="0" fontId="4" fillId="0" borderId="0" xfId="0" applyFont="1"/>
    <xf numFmtId="0" fontId="0" fillId="4" borderId="11" xfId="0" applyFill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1" fontId="0" fillId="0" borderId="14" xfId="1" applyNumberFormat="1" applyFont="1" applyBorder="1" applyAlignment="1">
      <alignment horizontal="center" vertical="center"/>
    </xf>
    <xf numFmtId="171" fontId="0" fillId="0" borderId="10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8" fontId="0" fillId="4" borderId="9" xfId="0" applyNumberFormat="1" applyFill="1" applyBorder="1" applyAlignment="1">
      <alignment horizontal="center" vertical="center"/>
    </xf>
    <xf numFmtId="8" fontId="0" fillId="4" borderId="10" xfId="0" applyNumberFormat="1" applyFill="1" applyBorder="1" applyAlignment="1">
      <alignment horizontal="center" vertical="center"/>
    </xf>
    <xf numFmtId="8" fontId="0" fillId="4" borderId="12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indent="1"/>
    </xf>
    <xf numFmtId="0" fontId="5" fillId="4" borderId="11" xfId="0" applyFont="1" applyFill="1" applyBorder="1" applyAlignment="1">
      <alignment horizontal="left" indent="1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top"/>
    </xf>
    <xf numFmtId="0" fontId="8" fillId="3" borderId="15" xfId="0" applyFont="1" applyFill="1" applyBorder="1" applyAlignment="1">
      <alignment horizontal="center" vertical="top"/>
    </xf>
    <xf numFmtId="0" fontId="8" fillId="3" borderId="16" xfId="0" applyFont="1" applyFill="1" applyBorder="1" applyAlignment="1">
      <alignment horizontal="center" vertical="top"/>
    </xf>
    <xf numFmtId="171" fontId="1" fillId="0" borderId="14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8" fontId="0" fillId="4" borderId="10" xfId="0" applyNumberFormat="1" applyFont="1" applyFill="1" applyBorder="1" applyAlignment="1">
      <alignment horizontal="center" vertical="center"/>
    </xf>
    <xf numFmtId="8" fontId="0" fillId="4" borderId="13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10" fillId="2" borderId="5" xfId="2" applyFont="1" applyBorder="1"/>
    <xf numFmtId="0" fontId="10" fillId="2" borderId="6" xfId="2" applyFont="1" applyBorder="1"/>
    <xf numFmtId="0" fontId="2" fillId="2" borderId="7" xfId="2" applyBorder="1"/>
    <xf numFmtId="0" fontId="3" fillId="4" borderId="8" xfId="0" applyFont="1" applyFill="1" applyBorder="1" applyAlignment="1">
      <alignment horizontal="center" vertical="center"/>
    </xf>
    <xf numFmtId="171" fontId="3" fillId="4" borderId="9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71" fontId="0" fillId="4" borderId="10" xfId="0" applyNumberFormat="1" applyFill="1" applyBorder="1" applyAlignment="1">
      <alignment horizontal="center" vertical="center"/>
    </xf>
    <xf numFmtId="0" fontId="0" fillId="4" borderId="12" xfId="0" applyFill="1" applyBorder="1"/>
    <xf numFmtId="171" fontId="0" fillId="4" borderId="13" xfId="0" applyNumberForma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left" indent="1"/>
    </xf>
    <xf numFmtId="0" fontId="6" fillId="4" borderId="18" xfId="0" applyFont="1" applyFill="1" applyBorder="1" applyAlignment="1">
      <alignment horizontal="left" indent="1"/>
    </xf>
    <xf numFmtId="0" fontId="6" fillId="4" borderId="19" xfId="0" applyFont="1" applyFill="1" applyBorder="1" applyAlignment="1">
      <alignment horizontal="left" indent="1"/>
    </xf>
    <xf numFmtId="0" fontId="6" fillId="4" borderId="20" xfId="0" applyFont="1" applyFill="1" applyBorder="1" applyAlignment="1">
      <alignment horizontal="left" indent="1"/>
    </xf>
    <xf numFmtId="0" fontId="5" fillId="0" borderId="19" xfId="0" applyFont="1" applyBorder="1" applyAlignment="1">
      <alignment horizontal="left" indent="1"/>
    </xf>
    <xf numFmtId="0" fontId="5" fillId="0" borderId="20" xfId="0" applyFont="1" applyBorder="1" applyAlignment="1">
      <alignment horizontal="left" indent="1"/>
    </xf>
    <xf numFmtId="0" fontId="5" fillId="0" borderId="21" xfId="0" applyFont="1" applyBorder="1" applyAlignment="1">
      <alignment horizontal="left" wrapText="1" indent="1"/>
    </xf>
    <xf numFmtId="0" fontId="5" fillId="0" borderId="22" xfId="0" applyFont="1" applyBorder="1" applyAlignment="1">
      <alignment horizontal="left" wrapText="1" indent="1"/>
    </xf>
    <xf numFmtId="0" fontId="5" fillId="4" borderId="17" xfId="0" applyFont="1" applyFill="1" applyBorder="1" applyAlignment="1">
      <alignment horizontal="left" vertical="center" indent="1"/>
    </xf>
    <xf numFmtId="0" fontId="5" fillId="4" borderId="18" xfId="0" applyFont="1" applyFill="1" applyBorder="1" applyAlignment="1">
      <alignment horizontal="left" vertical="center" indent="1"/>
    </xf>
    <xf numFmtId="0" fontId="5" fillId="4" borderId="19" xfId="0" applyFont="1" applyFill="1" applyBorder="1" applyAlignment="1">
      <alignment horizontal="left" vertical="center" indent="1"/>
    </xf>
    <xf numFmtId="0" fontId="5" fillId="4" borderId="20" xfId="0" applyFont="1" applyFill="1" applyBorder="1" applyAlignment="1">
      <alignment horizontal="left" vertical="center" indent="1"/>
    </xf>
    <xf numFmtId="0" fontId="5" fillId="4" borderId="21" xfId="0" applyFont="1" applyFill="1" applyBorder="1" applyAlignment="1">
      <alignment horizontal="left" vertical="center" indent="1"/>
    </xf>
    <xf numFmtId="0" fontId="5" fillId="4" borderId="22" xfId="0" applyFont="1" applyFill="1" applyBorder="1" applyAlignment="1">
      <alignment horizontal="left" vertical="center" indent="1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SUGERIDO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1-4B45-98C2-6183350EDD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38</xdr:row>
      <xdr:rowOff>179070</xdr:rowOff>
    </xdr:from>
    <xdr:to>
      <xdr:col>4</xdr:col>
      <xdr:colOff>15240</xdr:colOff>
      <xdr:row>54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D788C3-5B1C-6C17-CB9E-BC2E13B9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251459</xdr:colOff>
      <xdr:row>1</xdr:row>
      <xdr:rowOff>0</xdr:rowOff>
    </xdr:from>
    <xdr:to>
      <xdr:col>3</xdr:col>
      <xdr:colOff>853440</xdr:colOff>
      <xdr:row>6</xdr:row>
      <xdr:rowOff>160020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E1C389A-FE7A-BFF2-E8E0-28568423DC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121" t="33125" r="8163" b="38438"/>
        <a:stretch>
          <a:fillRect/>
        </a:stretch>
      </xdr:blipFill>
      <xdr:spPr>
        <a:xfrm>
          <a:off x="251459" y="182880"/>
          <a:ext cx="5410201" cy="1074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FC73-A084-4DBC-B11A-93ED981EFDD6}">
  <dimension ref="A8:H38"/>
  <sheetViews>
    <sheetView showGridLines="0" showRowColHeaders="0" tabSelected="1" zoomScaleNormal="100" workbookViewId="0">
      <selection activeCell="G8" sqref="G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.6640625" customWidth="1"/>
    <col min="2" max="2" width="38.33203125" bestFit="1" customWidth="1"/>
    <col min="3" max="3" width="28.109375" bestFit="1" customWidth="1"/>
    <col min="4" max="4" width="12.5546875" bestFit="1" customWidth="1"/>
    <col min="5" max="5" width="2.109375" customWidth="1"/>
    <col min="6" max="6" width="2.33203125" customWidth="1"/>
    <col min="7" max="7" width="2" customWidth="1"/>
    <col min="8" max="8" width="1.21875" customWidth="1"/>
    <col min="9" max="11" width="8.88671875" hidden="1" customWidth="1"/>
    <col min="12" max="16384" width="8.88671875" hidden="1"/>
  </cols>
  <sheetData>
    <row r="8" spans="1:4" ht="15" thickBot="1" x14ac:dyDescent="0.35"/>
    <row r="9" spans="1:4" ht="15" hidden="1" thickBot="1" x14ac:dyDescent="0.35"/>
    <row r="10" spans="1:4" ht="20.399999999999999" x14ac:dyDescent="0.3">
      <c r="B10" s="16" t="s">
        <v>15</v>
      </c>
      <c r="C10" s="17"/>
      <c r="D10" s="21"/>
    </row>
    <row r="11" spans="1:4" ht="15.6" x14ac:dyDescent="0.3">
      <c r="B11" s="57" t="s">
        <v>13</v>
      </c>
      <c r="C11" s="58"/>
      <c r="D11" s="7">
        <v>4200</v>
      </c>
    </row>
    <row r="12" spans="1:4" ht="15.6" x14ac:dyDescent="0.3">
      <c r="B12" s="55" t="s">
        <v>14</v>
      </c>
      <c r="C12" s="56"/>
      <c r="D12" s="8">
        <v>6.0000000000000001E-3</v>
      </c>
    </row>
    <row r="13" spans="1:4" ht="16.2" thickBot="1" x14ac:dyDescent="0.35">
      <c r="B13" s="53" t="s">
        <v>32</v>
      </c>
      <c r="C13" s="54"/>
      <c r="D13" s="9">
        <f>D11*30%</f>
        <v>1260</v>
      </c>
    </row>
    <row r="14" spans="1:4" ht="15" thickBot="1" x14ac:dyDescent="0.35"/>
    <row r="15" spans="1:4" ht="29.4" x14ac:dyDescent="0.3">
      <c r="A15" s="1"/>
      <c r="B15" s="18" t="s">
        <v>5</v>
      </c>
      <c r="C15" s="19"/>
      <c r="D15" s="22"/>
    </row>
    <row r="16" spans="1:4" ht="15" customHeight="1" x14ac:dyDescent="0.3">
      <c r="B16" s="51" t="s">
        <v>0</v>
      </c>
      <c r="C16" s="52"/>
      <c r="D16" s="25">
        <v>200</v>
      </c>
    </row>
    <row r="17" spans="1:4" ht="15" customHeight="1" x14ac:dyDescent="0.3">
      <c r="B17" s="49" t="s">
        <v>1</v>
      </c>
      <c r="C17" s="50"/>
      <c r="D17" s="26">
        <v>5</v>
      </c>
    </row>
    <row r="18" spans="1:4" ht="15" customHeight="1" x14ac:dyDescent="0.3">
      <c r="B18" s="49" t="s">
        <v>2</v>
      </c>
      <c r="C18" s="50"/>
      <c r="D18" s="27">
        <v>1.0789999999999999E-2</v>
      </c>
    </row>
    <row r="19" spans="1:4" ht="15" customHeight="1" x14ac:dyDescent="0.3">
      <c r="B19" s="47" t="s">
        <v>3</v>
      </c>
      <c r="C19" s="48"/>
      <c r="D19" s="28">
        <f>FV(taxa_mensal,qtd_anos*12,aporte*-1)</f>
        <v>16755.382799697527</v>
      </c>
    </row>
    <row r="20" spans="1:4" ht="15" customHeight="1" thickBot="1" x14ac:dyDescent="0.35">
      <c r="B20" s="45" t="s">
        <v>4</v>
      </c>
      <c r="C20" s="46"/>
      <c r="D20" s="29">
        <f>patrimonio*Rendimento_carteira</f>
        <v>100.53229679818516</v>
      </c>
    </row>
    <row r="21" spans="1:4" ht="15" thickBot="1" x14ac:dyDescent="0.35"/>
    <row r="22" spans="1:4" ht="29.4" x14ac:dyDescent="0.3">
      <c r="B22" s="23" t="s">
        <v>11</v>
      </c>
      <c r="C22" s="24"/>
      <c r="D22" s="20" t="s">
        <v>12</v>
      </c>
    </row>
    <row r="23" spans="1:4" ht="15.6" x14ac:dyDescent="0.3">
      <c r="A23" s="2">
        <v>2</v>
      </c>
      <c r="B23" s="14" t="s">
        <v>6</v>
      </c>
      <c r="C23" s="10">
        <f>FV($D$18,$A23*12,$D$16*-1)</f>
        <v>5445.5254595290435</v>
      </c>
      <c r="D23" s="11">
        <f>C23*Rendimento_carteira</f>
        <v>32.673152757174265</v>
      </c>
    </row>
    <row r="24" spans="1:4" ht="15.6" x14ac:dyDescent="0.3">
      <c r="A24" s="2">
        <v>5</v>
      </c>
      <c r="B24" s="14" t="s">
        <v>7</v>
      </c>
      <c r="C24" s="10">
        <f>FV($D$18,$A24*12,$D$16*-1)</f>
        <v>16755.382799697527</v>
      </c>
      <c r="D24" s="11">
        <f>C24*Rendimento_carteira</f>
        <v>100.53229679818516</v>
      </c>
    </row>
    <row r="25" spans="1:4" ht="15.6" x14ac:dyDescent="0.3">
      <c r="A25" s="2">
        <v>10</v>
      </c>
      <c r="B25" s="14" t="s">
        <v>8</v>
      </c>
      <c r="C25" s="10">
        <f>FV($D$18,$A25*12,$D$16*-1)</f>
        <v>48656.842506034438</v>
      </c>
      <c r="D25" s="11">
        <f>C25*Rendimento_carteira</f>
        <v>291.94105503620665</v>
      </c>
    </row>
    <row r="26" spans="1:4" ht="15.6" x14ac:dyDescent="0.3">
      <c r="A26" s="2">
        <v>20</v>
      </c>
      <c r="B26" s="14" t="s">
        <v>9</v>
      </c>
      <c r="C26" s="10">
        <f>FV($D$18,$A26*12,$D$16*-1)</f>
        <v>225039.68001941612</v>
      </c>
      <c r="D26" s="11">
        <f>C26*Rendimento_carteira</f>
        <v>1350.2380801164968</v>
      </c>
    </row>
    <row r="27" spans="1:4" ht="16.2" thickBot="1" x14ac:dyDescent="0.35">
      <c r="A27" s="2">
        <v>30</v>
      </c>
      <c r="B27" s="15" t="s">
        <v>10</v>
      </c>
      <c r="C27" s="12">
        <f>FV($D$18,$A27*12,$D$16*-1)</f>
        <v>864433.93100094295</v>
      </c>
      <c r="D27" s="13">
        <f>C27*Rendimento_carteira</f>
        <v>5186.6035860056581</v>
      </c>
    </row>
    <row r="28" spans="1:4" ht="15" thickBot="1" x14ac:dyDescent="0.35"/>
    <row r="29" spans="1:4" x14ac:dyDescent="0.3">
      <c r="B29" s="33" t="s">
        <v>20</v>
      </c>
      <c r="C29" s="34" t="s">
        <v>18</v>
      </c>
      <c r="D29" s="35"/>
    </row>
    <row r="30" spans="1:4" x14ac:dyDescent="0.3">
      <c r="B30" s="36" t="s">
        <v>19</v>
      </c>
      <c r="C30" s="37">
        <f>aporte</f>
        <v>200</v>
      </c>
      <c r="D30" s="38"/>
    </row>
    <row r="31" spans="1:4" x14ac:dyDescent="0.3">
      <c r="B31" s="36" t="s">
        <v>21</v>
      </c>
      <c r="C31" s="39" t="s">
        <v>22</v>
      </c>
      <c r="D31" s="40" t="s">
        <v>23</v>
      </c>
    </row>
    <row r="32" spans="1:4" x14ac:dyDescent="0.3">
      <c r="B32" s="6" t="s">
        <v>24</v>
      </c>
      <c r="C32" s="41">
        <f>VLOOKUP($C$29&amp;"-"&amp;B32,Planilha2!$A:$D,4,)</f>
        <v>0.32</v>
      </c>
      <c r="D32" s="42">
        <f>C32*$C$30</f>
        <v>64</v>
      </c>
    </row>
    <row r="33" spans="2:4" x14ac:dyDescent="0.3">
      <c r="B33" s="6" t="s">
        <v>25</v>
      </c>
      <c r="C33" s="41">
        <f>VLOOKUP($C$29&amp;"-"&amp;B33,Planilha2!$A:$D,4,)</f>
        <v>0.35</v>
      </c>
      <c r="D33" s="42">
        <f t="shared" ref="D33:D37" si="0">C33*$C$30</f>
        <v>70</v>
      </c>
    </row>
    <row r="34" spans="2:4" x14ac:dyDescent="0.3">
      <c r="B34" s="6" t="s">
        <v>26</v>
      </c>
      <c r="C34" s="41">
        <f>VLOOKUP($C$29&amp;"-"&amp;B34,Planilha2!$A:$D,4,)</f>
        <v>0.08</v>
      </c>
      <c r="D34" s="42">
        <f t="shared" si="0"/>
        <v>16</v>
      </c>
    </row>
    <row r="35" spans="2:4" x14ac:dyDescent="0.3">
      <c r="B35" s="6" t="s">
        <v>27</v>
      </c>
      <c r="C35" s="41">
        <f>VLOOKUP($C$29&amp;"-"&amp;B35,Planilha2!$A:$D,4,)</f>
        <v>0.05</v>
      </c>
      <c r="D35" s="42">
        <f t="shared" si="0"/>
        <v>10</v>
      </c>
    </row>
    <row r="36" spans="2:4" x14ac:dyDescent="0.3">
      <c r="B36" s="6" t="s">
        <v>28</v>
      </c>
      <c r="C36" s="41">
        <f>VLOOKUP($C$29&amp;"-"&amp;B36,Planilha2!$A:$D,4,)</f>
        <v>0.1</v>
      </c>
      <c r="D36" s="42">
        <f t="shared" si="0"/>
        <v>20</v>
      </c>
    </row>
    <row r="37" spans="2:4" x14ac:dyDescent="0.3">
      <c r="B37" s="6" t="s">
        <v>29</v>
      </c>
      <c r="C37" s="41">
        <f>VLOOKUP($C$29&amp;"-"&amp;B37,Planilha2!$A:$D,4,)</f>
        <v>0.1</v>
      </c>
      <c r="D37" s="42">
        <f t="shared" si="0"/>
        <v>20</v>
      </c>
    </row>
    <row r="38" spans="2:4" ht="15" thickBot="1" x14ac:dyDescent="0.35">
      <c r="B38" s="3"/>
      <c r="C38" s="43"/>
      <c r="D38" s="44">
        <f>SUM(D32:D37)</f>
        <v>200</v>
      </c>
    </row>
  </sheetData>
  <mergeCells count="11">
    <mergeCell ref="B11:C11"/>
    <mergeCell ref="B12:C12"/>
    <mergeCell ref="B13:C13"/>
    <mergeCell ref="B10:D10"/>
    <mergeCell ref="B15:D15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C29" xr:uid="{FE751690-8389-49E2-BA14-536F36583855}">
      <formula1>"Consevador,Moderado,Agressivo"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C944-BFF0-4EBC-85E4-D6A668C121EE}">
  <dimension ref="A2:D20"/>
  <sheetViews>
    <sheetView workbookViewId="0">
      <selection activeCell="G2" sqref="G2:H4"/>
    </sheetView>
  </sheetViews>
  <sheetFormatPr defaultRowHeight="14.4" x14ac:dyDescent="0.3"/>
  <cols>
    <col min="1" max="1" width="28.109375" bestFit="1" customWidth="1"/>
    <col min="2" max="2" width="10.5546875" bestFit="1" customWidth="1"/>
    <col min="3" max="3" width="17.6640625" bestFit="1" customWidth="1"/>
    <col min="4" max="4" width="7" customWidth="1"/>
    <col min="7" max="7" width="15.44140625" bestFit="1" customWidth="1"/>
  </cols>
  <sheetData>
    <row r="2" spans="1:4" x14ac:dyDescent="0.3">
      <c r="A2" t="s">
        <v>31</v>
      </c>
      <c r="B2" s="4" t="s">
        <v>20</v>
      </c>
      <c r="C2" s="4" t="s">
        <v>21</v>
      </c>
      <c r="D2" s="4" t="s">
        <v>30</v>
      </c>
    </row>
    <row r="3" spans="1:4" x14ac:dyDescent="0.3">
      <c r="A3" t="str">
        <f>B3&amp;"-"&amp;C3</f>
        <v>Consevador-PAPEL</v>
      </c>
      <c r="B3" s="4" t="s">
        <v>17</v>
      </c>
      <c r="C3" s="4" t="s">
        <v>24</v>
      </c>
      <c r="D3" s="5">
        <v>0.3</v>
      </c>
    </row>
    <row r="4" spans="1:4" x14ac:dyDescent="0.3">
      <c r="A4" t="str">
        <f t="shared" ref="A4:A20" si="0">B4&amp;"-"&amp;C4</f>
        <v>Consevador-TIJOLO</v>
      </c>
      <c r="B4" s="4" t="s">
        <v>17</v>
      </c>
      <c r="C4" s="4" t="s">
        <v>25</v>
      </c>
      <c r="D4" s="5">
        <v>0.5</v>
      </c>
    </row>
    <row r="5" spans="1:4" x14ac:dyDescent="0.3">
      <c r="A5" t="str">
        <f t="shared" si="0"/>
        <v>Consevador-HÍBRIDOS</v>
      </c>
      <c r="B5" s="4" t="s">
        <v>17</v>
      </c>
      <c r="C5" s="4" t="s">
        <v>26</v>
      </c>
      <c r="D5" s="5">
        <v>0.1</v>
      </c>
    </row>
    <row r="6" spans="1:4" x14ac:dyDescent="0.3">
      <c r="A6" t="str">
        <f t="shared" si="0"/>
        <v>Consevador-FOFs</v>
      </c>
      <c r="B6" s="4" t="s">
        <v>17</v>
      </c>
      <c r="C6" s="4" t="s">
        <v>27</v>
      </c>
      <c r="D6" s="5">
        <v>0.1</v>
      </c>
    </row>
    <row r="7" spans="1:4" x14ac:dyDescent="0.3">
      <c r="A7" t="str">
        <f t="shared" si="0"/>
        <v>Consevador-DESENVOLVIMENTO</v>
      </c>
      <c r="B7" s="4" t="s">
        <v>17</v>
      </c>
      <c r="C7" s="4" t="s">
        <v>28</v>
      </c>
      <c r="D7" s="5">
        <v>0</v>
      </c>
    </row>
    <row r="8" spans="1:4" ht="15" thickBot="1" x14ac:dyDescent="0.35">
      <c r="A8" s="30" t="str">
        <f t="shared" si="0"/>
        <v>Consevador-HOTELARIAS</v>
      </c>
      <c r="B8" s="31" t="s">
        <v>17</v>
      </c>
      <c r="C8" s="31" t="s">
        <v>29</v>
      </c>
      <c r="D8" s="32">
        <v>0</v>
      </c>
    </row>
    <row r="9" spans="1:4" x14ac:dyDescent="0.3">
      <c r="A9" t="str">
        <f t="shared" si="0"/>
        <v>Moderado-PAPEL</v>
      </c>
      <c r="B9" t="s">
        <v>18</v>
      </c>
      <c r="C9" s="4" t="s">
        <v>24</v>
      </c>
      <c r="D9" s="5">
        <v>0.32</v>
      </c>
    </row>
    <row r="10" spans="1:4" x14ac:dyDescent="0.3">
      <c r="A10" t="str">
        <f t="shared" si="0"/>
        <v>Moderado-TIJOLO</v>
      </c>
      <c r="B10" t="s">
        <v>18</v>
      </c>
      <c r="C10" s="4" t="s">
        <v>25</v>
      </c>
      <c r="D10" s="5">
        <v>0.35</v>
      </c>
    </row>
    <row r="11" spans="1:4" x14ac:dyDescent="0.3">
      <c r="A11" t="str">
        <f t="shared" si="0"/>
        <v>Moderado-HÍBRIDOS</v>
      </c>
      <c r="B11" t="s">
        <v>18</v>
      </c>
      <c r="C11" s="4" t="s">
        <v>26</v>
      </c>
      <c r="D11" s="5">
        <v>0.08</v>
      </c>
    </row>
    <row r="12" spans="1:4" x14ac:dyDescent="0.3">
      <c r="A12" t="str">
        <f t="shared" si="0"/>
        <v>Moderado-FOFs</v>
      </c>
      <c r="B12" t="s">
        <v>18</v>
      </c>
      <c r="C12" s="4" t="s">
        <v>27</v>
      </c>
      <c r="D12" s="5">
        <v>0.05</v>
      </c>
    </row>
    <row r="13" spans="1:4" x14ac:dyDescent="0.3">
      <c r="A13" t="str">
        <f t="shared" si="0"/>
        <v>Moderado-DESENVOLVIMENTO</v>
      </c>
      <c r="B13" t="s">
        <v>18</v>
      </c>
      <c r="C13" s="4" t="s">
        <v>28</v>
      </c>
      <c r="D13" s="5">
        <v>0.1</v>
      </c>
    </row>
    <row r="14" spans="1:4" ht="15" thickBot="1" x14ac:dyDescent="0.35">
      <c r="A14" s="30" t="str">
        <f t="shared" si="0"/>
        <v>Moderado-HOTELARIAS</v>
      </c>
      <c r="B14" s="30" t="s">
        <v>18</v>
      </c>
      <c r="C14" s="31" t="s">
        <v>29</v>
      </c>
      <c r="D14" s="32">
        <v>0.1</v>
      </c>
    </row>
    <row r="15" spans="1:4" x14ac:dyDescent="0.3">
      <c r="A15" t="str">
        <f t="shared" si="0"/>
        <v>Agressivo-PAPEL</v>
      </c>
      <c r="B15" t="s">
        <v>16</v>
      </c>
      <c r="C15" s="4" t="s">
        <v>24</v>
      </c>
      <c r="D15" s="5">
        <v>0.5</v>
      </c>
    </row>
    <row r="16" spans="1:4" x14ac:dyDescent="0.3">
      <c r="A16" t="str">
        <f t="shared" si="0"/>
        <v>Agressivo-TIJOLO</v>
      </c>
      <c r="B16" t="s">
        <v>16</v>
      </c>
      <c r="C16" s="4" t="s">
        <v>25</v>
      </c>
      <c r="D16" s="5">
        <v>0.1</v>
      </c>
    </row>
    <row r="17" spans="1:4" x14ac:dyDescent="0.3">
      <c r="A17" t="str">
        <f t="shared" si="0"/>
        <v>Agressivo-HÍBRIDOS</v>
      </c>
      <c r="B17" t="s">
        <v>16</v>
      </c>
      <c r="C17" s="4" t="s">
        <v>26</v>
      </c>
      <c r="D17" s="5">
        <v>0.05</v>
      </c>
    </row>
    <row r="18" spans="1:4" x14ac:dyDescent="0.3">
      <c r="A18" t="str">
        <f t="shared" si="0"/>
        <v>Agressivo-FOFs</v>
      </c>
      <c r="B18" t="s">
        <v>16</v>
      </c>
      <c r="C18" s="4" t="s">
        <v>27</v>
      </c>
      <c r="D18" s="5">
        <v>0.05</v>
      </c>
    </row>
    <row r="19" spans="1:4" x14ac:dyDescent="0.3">
      <c r="A19" t="str">
        <f t="shared" si="0"/>
        <v>Agressivo-DESENVOLVIMENTO</v>
      </c>
      <c r="B19" t="s">
        <v>16</v>
      </c>
      <c r="C19" s="4" t="s">
        <v>28</v>
      </c>
      <c r="D19" s="5">
        <v>0.2</v>
      </c>
    </row>
    <row r="20" spans="1:4" x14ac:dyDescent="0.3">
      <c r="A20" t="str">
        <f t="shared" si="0"/>
        <v>Agressivo-HOTELARIAS</v>
      </c>
      <c r="B20" t="s">
        <v>16</v>
      </c>
      <c r="C20" s="4" t="s">
        <v>29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Fuchelberguer Neves</dc:creator>
  <cp:lastModifiedBy>Matheus Fuchelberguer Neves</cp:lastModifiedBy>
  <dcterms:created xsi:type="dcterms:W3CDTF">2025-07-22T13:14:16Z</dcterms:created>
  <dcterms:modified xsi:type="dcterms:W3CDTF">2025-07-22T18:42:24Z</dcterms:modified>
</cp:coreProperties>
</file>