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2" windowWidth="12504" windowHeight="10080" activeTab="2"/>
  </bookViews>
  <sheets>
    <sheet name="KONSTANTEN" sheetId="2" r:id="rId1"/>
    <sheet name="SIMULATION" sheetId="1" r:id="rId2"/>
    <sheet name="ERGEBNIS-ANALYSE" sheetId="3" r:id="rId3"/>
  </sheets>
  <calcPr calcId="125725"/>
</workbook>
</file>

<file path=xl/calcChain.xml><?xml version="1.0" encoding="utf-8"?>
<calcChain xmlns="http://schemas.openxmlformats.org/spreadsheetml/2006/main">
  <c r="B4" i="2"/>
  <c r="F21" i="1" s="1"/>
  <c r="D9"/>
  <c r="R21"/>
  <c r="C21"/>
  <c r="F33" i="3"/>
  <c r="F34"/>
  <c r="F35"/>
  <c r="F32"/>
  <c r="G35"/>
  <c r="G32"/>
  <c r="O21" i="1" l="1"/>
  <c r="N21"/>
  <c r="V21"/>
  <c r="M21"/>
  <c r="L21"/>
  <c r="H21"/>
  <c r="R22" s="1"/>
  <c r="W21"/>
  <c r="I21"/>
  <c r="S21"/>
  <c r="G34" i="3"/>
  <c r="G33"/>
  <c r="C375" i="1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22"/>
  <c r="D13"/>
  <c r="E9"/>
  <c r="E12" s="1"/>
  <c r="D12"/>
  <c r="D22" l="1"/>
  <c r="E11"/>
  <c r="E10"/>
  <c r="D11"/>
  <c r="D10"/>
  <c r="P21" l="1"/>
  <c r="X21" s="1"/>
  <c r="Q21"/>
  <c r="K21"/>
  <c r="J21"/>
  <c r="G21"/>
  <c r="U21" l="1"/>
  <c r="Y21"/>
  <c r="T21"/>
  <c r="S22"/>
  <c r="E22"/>
  <c r="F22" s="1"/>
  <c r="O22" l="1"/>
  <c r="N22"/>
  <c r="L22"/>
  <c r="M22"/>
  <c r="H22"/>
  <c r="R23" s="1"/>
  <c r="W22"/>
  <c r="V22"/>
  <c r="P22"/>
  <c r="Q22"/>
  <c r="J22"/>
  <c r="I22"/>
  <c r="K22"/>
  <c r="G22"/>
  <c r="Y22" l="1"/>
  <c r="X22"/>
  <c r="D23"/>
  <c r="E23" s="1"/>
  <c r="F23" s="1"/>
  <c r="U22"/>
  <c r="T22"/>
  <c r="O23" l="1"/>
  <c r="N23"/>
  <c r="L23"/>
  <c r="M23"/>
  <c r="S23"/>
  <c r="V23"/>
  <c r="W23"/>
  <c r="Q23"/>
  <c r="P23"/>
  <c r="K23"/>
  <c r="H23"/>
  <c r="R24" s="1"/>
  <c r="I23"/>
  <c r="J23"/>
  <c r="G23"/>
  <c r="X23" l="1"/>
  <c r="Y23"/>
  <c r="T23"/>
  <c r="U23"/>
  <c r="D24"/>
  <c r="S24" l="1"/>
  <c r="E24"/>
  <c r="F24" s="1"/>
  <c r="O24" l="1"/>
  <c r="N24"/>
  <c r="L24"/>
  <c r="M24"/>
  <c r="V24"/>
  <c r="W24"/>
  <c r="Q24"/>
  <c r="P24"/>
  <c r="G24"/>
  <c r="K24"/>
  <c r="I24"/>
  <c r="J24"/>
  <c r="H24"/>
  <c r="R25" s="1"/>
  <c r="X24" l="1"/>
  <c r="U24"/>
  <c r="Y24"/>
  <c r="T24"/>
  <c r="D25"/>
  <c r="E25" l="1"/>
  <c r="F25" s="1"/>
  <c r="S25"/>
  <c r="O25" l="1"/>
  <c r="N25"/>
  <c r="L25"/>
  <c r="M25"/>
  <c r="W25"/>
  <c r="V25"/>
  <c r="Q25"/>
  <c r="P25"/>
  <c r="I25"/>
  <c r="K25"/>
  <c r="G25"/>
  <c r="J25"/>
  <c r="H25"/>
  <c r="R26" s="1"/>
  <c r="X25" l="1"/>
  <c r="U25"/>
  <c r="Y25"/>
  <c r="T25"/>
  <c r="D26"/>
  <c r="E26" l="1"/>
  <c r="F26" s="1"/>
  <c r="S26"/>
  <c r="O26" l="1"/>
  <c r="N26"/>
  <c r="L26"/>
  <c r="M26"/>
  <c r="W26"/>
  <c r="V26"/>
  <c r="Q26"/>
  <c r="P26"/>
  <c r="J26"/>
  <c r="I26"/>
  <c r="H26"/>
  <c r="R27" s="1"/>
  <c r="K26"/>
  <c r="G26"/>
  <c r="Y26" l="1"/>
  <c r="X26"/>
  <c r="U26"/>
  <c r="T26"/>
  <c r="D27"/>
  <c r="E27" l="1"/>
  <c r="F27" s="1"/>
  <c r="S27"/>
  <c r="O27" l="1"/>
  <c r="N27"/>
  <c r="L27"/>
  <c r="M27"/>
  <c r="V27"/>
  <c r="W27"/>
  <c r="P27"/>
  <c r="Q27"/>
  <c r="I27"/>
  <c r="G27"/>
  <c r="H27"/>
  <c r="R28" s="1"/>
  <c r="K27"/>
  <c r="J27"/>
  <c r="X27" l="1"/>
  <c r="U27"/>
  <c r="Y27"/>
  <c r="T27"/>
  <c r="D28"/>
  <c r="E28" l="1"/>
  <c r="F28" s="1"/>
  <c r="S28"/>
  <c r="O28" l="1"/>
  <c r="N28"/>
  <c r="L28"/>
  <c r="M28"/>
  <c r="V28"/>
  <c r="W28"/>
  <c r="Q28"/>
  <c r="P28"/>
  <c r="J28"/>
  <c r="K28"/>
  <c r="G28"/>
  <c r="H28"/>
  <c r="R29" s="1"/>
  <c r="I28"/>
  <c r="X28" l="1"/>
  <c r="Y28"/>
  <c r="U28"/>
  <c r="T28"/>
  <c r="D29"/>
  <c r="S29" l="1"/>
  <c r="E29"/>
  <c r="F29" s="1"/>
  <c r="O29" l="1"/>
  <c r="N29"/>
  <c r="L29"/>
  <c r="M29"/>
  <c r="W29"/>
  <c r="V29"/>
  <c r="P29"/>
  <c r="Q29"/>
  <c r="K29"/>
  <c r="J29"/>
  <c r="H29"/>
  <c r="R30" s="1"/>
  <c r="I29"/>
  <c r="G29"/>
  <c r="X29" l="1"/>
  <c r="Y29"/>
  <c r="U29"/>
  <c r="T29"/>
  <c r="D30"/>
  <c r="E30" l="1"/>
  <c r="F30" s="1"/>
  <c r="S30"/>
  <c r="O30" l="1"/>
  <c r="N30"/>
  <c r="L30"/>
  <c r="M30"/>
  <c r="W30"/>
  <c r="V30"/>
  <c r="P30"/>
  <c r="Q30"/>
  <c r="G30"/>
  <c r="J30"/>
  <c r="I30"/>
  <c r="H30"/>
  <c r="R31" s="1"/>
  <c r="K30"/>
  <c r="Y30" l="1"/>
  <c r="X30"/>
  <c r="U30"/>
  <c r="T30"/>
  <c r="D31"/>
  <c r="S31" l="1"/>
  <c r="E31"/>
  <c r="F31" s="1"/>
  <c r="O31" l="1"/>
  <c r="N31"/>
  <c r="L31"/>
  <c r="M31"/>
  <c r="V31"/>
  <c r="W31"/>
  <c r="P31"/>
  <c r="Q31"/>
  <c r="G31"/>
  <c r="K31"/>
  <c r="I31"/>
  <c r="J31"/>
  <c r="H31"/>
  <c r="R32" s="1"/>
  <c r="X31" l="1"/>
  <c r="Y31"/>
  <c r="U31"/>
  <c r="T31"/>
  <c r="D32"/>
  <c r="S32" l="1"/>
  <c r="E32"/>
  <c r="F32" s="1"/>
  <c r="O32" l="1"/>
  <c r="N32"/>
  <c r="L32"/>
  <c r="M32"/>
  <c r="V32"/>
  <c r="W32"/>
  <c r="P32"/>
  <c r="Q32"/>
  <c r="G32"/>
  <c r="K32"/>
  <c r="H32"/>
  <c r="R33" s="1"/>
  <c r="J32"/>
  <c r="I32"/>
  <c r="X32" l="1"/>
  <c r="U32"/>
  <c r="Y32"/>
  <c r="T32"/>
  <c r="D33"/>
  <c r="E33" l="1"/>
  <c r="F33" s="1"/>
  <c r="S33"/>
  <c r="O33" l="1"/>
  <c r="N33"/>
  <c r="L33"/>
  <c r="M33"/>
  <c r="W33"/>
  <c r="V33"/>
  <c r="P33"/>
  <c r="Q33"/>
  <c r="G33"/>
  <c r="K33"/>
  <c r="I33"/>
  <c r="J33"/>
  <c r="H33"/>
  <c r="R34" s="1"/>
  <c r="Y33" l="1"/>
  <c r="X33"/>
  <c r="U33"/>
  <c r="T33"/>
  <c r="D34"/>
  <c r="E34" l="1"/>
  <c r="F34" s="1"/>
  <c r="S34"/>
  <c r="O34" l="1"/>
  <c r="N34"/>
  <c r="L34"/>
  <c r="M34"/>
  <c r="W34"/>
  <c r="V34"/>
  <c r="P34"/>
  <c r="Q34"/>
  <c r="I34"/>
  <c r="K34"/>
  <c r="G34"/>
  <c r="J34"/>
  <c r="H34"/>
  <c r="R35" s="1"/>
  <c r="X34" l="1"/>
  <c r="Y34"/>
  <c r="U34"/>
  <c r="T34"/>
  <c r="D35"/>
  <c r="E35" l="1"/>
  <c r="F35" s="1"/>
  <c r="S35"/>
  <c r="O35" l="1"/>
  <c r="N35"/>
  <c r="L35"/>
  <c r="M35"/>
  <c r="V35"/>
  <c r="W35"/>
  <c r="P35"/>
  <c r="Q35"/>
  <c r="G35"/>
  <c r="I35"/>
  <c r="J35"/>
  <c r="H35"/>
  <c r="R36" s="1"/>
  <c r="K35"/>
  <c r="X35" l="1"/>
  <c r="U35"/>
  <c r="Y35"/>
  <c r="T35"/>
  <c r="D36"/>
  <c r="S36" l="1"/>
  <c r="E36"/>
  <c r="F36" s="1"/>
  <c r="O36" l="1"/>
  <c r="N36"/>
  <c r="L36"/>
  <c r="M36"/>
  <c r="V36"/>
  <c r="W36"/>
  <c r="P36"/>
  <c r="Q36"/>
  <c r="I36"/>
  <c r="J36"/>
  <c r="G36"/>
  <c r="K36"/>
  <c r="H36"/>
  <c r="R37" s="1"/>
  <c r="X36" l="1"/>
  <c r="U36"/>
  <c r="Y36"/>
  <c r="T36"/>
  <c r="D37"/>
  <c r="S37" l="1"/>
  <c r="E37"/>
  <c r="F37" s="1"/>
  <c r="O37" l="1"/>
  <c r="N37"/>
  <c r="L37"/>
  <c r="M37"/>
  <c r="W37"/>
  <c r="V37"/>
  <c r="P37"/>
  <c r="Q37"/>
  <c r="I37"/>
  <c r="H37"/>
  <c r="R38" s="1"/>
  <c r="K37"/>
  <c r="G37"/>
  <c r="J37"/>
  <c r="X37" l="1"/>
  <c r="Y37"/>
  <c r="U37"/>
  <c r="T37"/>
  <c r="D38"/>
  <c r="S38" l="1"/>
  <c r="E38"/>
  <c r="F38" s="1"/>
  <c r="O38" l="1"/>
  <c r="N38"/>
  <c r="L38"/>
  <c r="M38"/>
  <c r="W38"/>
  <c r="V38"/>
  <c r="P38"/>
  <c r="Q38"/>
  <c r="I38"/>
  <c r="K38"/>
  <c r="J38"/>
  <c r="G38"/>
  <c r="H38"/>
  <c r="R39" s="1"/>
  <c r="Y38" l="1"/>
  <c r="X38"/>
  <c r="U38"/>
  <c r="T38"/>
  <c r="D39"/>
  <c r="E39" l="1"/>
  <c r="F39" s="1"/>
  <c r="S39"/>
  <c r="O39" l="1"/>
  <c r="N39"/>
  <c r="L39"/>
  <c r="M39"/>
  <c r="V39"/>
  <c r="W39"/>
  <c r="P39"/>
  <c r="Q39"/>
  <c r="I39"/>
  <c r="J39"/>
  <c r="G39"/>
  <c r="H39"/>
  <c r="R40" s="1"/>
  <c r="K39"/>
  <c r="Y39" l="1"/>
  <c r="X39"/>
  <c r="U39"/>
  <c r="T39"/>
  <c r="D40"/>
  <c r="S40" l="1"/>
  <c r="E40"/>
  <c r="F40" s="1"/>
  <c r="O40" l="1"/>
  <c r="N40"/>
  <c r="L40"/>
  <c r="M40"/>
  <c r="V40"/>
  <c r="W40"/>
  <c r="P40"/>
  <c r="Q40"/>
  <c r="G40"/>
  <c r="I40"/>
  <c r="K40"/>
  <c r="J40"/>
  <c r="H40"/>
  <c r="R41" s="1"/>
  <c r="U40" l="1"/>
  <c r="Y40"/>
  <c r="X40"/>
  <c r="T40"/>
  <c r="D41"/>
  <c r="S41" l="1"/>
  <c r="E41"/>
  <c r="F41" s="1"/>
  <c r="O41" l="1"/>
  <c r="N41"/>
  <c r="L41"/>
  <c r="M41"/>
  <c r="W41"/>
  <c r="V41"/>
  <c r="Q41"/>
  <c r="P41"/>
  <c r="J41"/>
  <c r="H41"/>
  <c r="R42" s="1"/>
  <c r="G41"/>
  <c r="I41"/>
  <c r="K41"/>
  <c r="Y41" l="1"/>
  <c r="X41"/>
  <c r="U41"/>
  <c r="T41"/>
  <c r="D42"/>
  <c r="S42" l="1"/>
  <c r="E42"/>
  <c r="F42" s="1"/>
  <c r="O42" l="1"/>
  <c r="N42"/>
  <c r="L42"/>
  <c r="M42"/>
  <c r="W42"/>
  <c r="V42"/>
  <c r="P42"/>
  <c r="Q42"/>
  <c r="J42"/>
  <c r="K42"/>
  <c r="I42"/>
  <c r="G42"/>
  <c r="H42"/>
  <c r="R43" s="1"/>
  <c r="X42" l="1"/>
  <c r="Y42"/>
  <c r="U42"/>
  <c r="T42"/>
  <c r="D43"/>
  <c r="E43" l="1"/>
  <c r="F43" s="1"/>
  <c r="S43"/>
  <c r="O43" l="1"/>
  <c r="N43"/>
  <c r="L43"/>
  <c r="M43"/>
  <c r="V43"/>
  <c r="W43"/>
  <c r="P43"/>
  <c r="Q43"/>
  <c r="K43"/>
  <c r="G43"/>
  <c r="J43"/>
  <c r="H43"/>
  <c r="R44" s="1"/>
  <c r="I43"/>
  <c r="X43" l="1"/>
  <c r="Y43"/>
  <c r="U43"/>
  <c r="T43"/>
  <c r="D44"/>
  <c r="S44" l="1"/>
  <c r="E44"/>
  <c r="F44" s="1"/>
  <c r="O44" l="1"/>
  <c r="N44"/>
  <c r="L44"/>
  <c r="M44"/>
  <c r="V44"/>
  <c r="W44"/>
  <c r="P44"/>
  <c r="Q44"/>
  <c r="G44"/>
  <c r="J44"/>
  <c r="K44"/>
  <c r="I44"/>
  <c r="H44"/>
  <c r="R45" s="1"/>
  <c r="X44" l="1"/>
  <c r="U44"/>
  <c r="Y44"/>
  <c r="T44"/>
  <c r="D45"/>
  <c r="E45" l="1"/>
  <c r="F45" s="1"/>
  <c r="S45"/>
  <c r="O45" l="1"/>
  <c r="N45"/>
  <c r="L45"/>
  <c r="M45"/>
  <c r="W45"/>
  <c r="V45"/>
  <c r="P45"/>
  <c r="Q45"/>
  <c r="I45"/>
  <c r="H45"/>
  <c r="R46" s="1"/>
  <c r="K45"/>
  <c r="J45"/>
  <c r="G45"/>
  <c r="Y45" l="1"/>
  <c r="X45"/>
  <c r="U45"/>
  <c r="T45"/>
  <c r="D46"/>
  <c r="S46" l="1"/>
  <c r="E46"/>
  <c r="F46" s="1"/>
  <c r="O46" l="1"/>
  <c r="N46"/>
  <c r="L46"/>
  <c r="M46"/>
  <c r="W46"/>
  <c r="V46"/>
  <c r="Q46"/>
  <c r="P46"/>
  <c r="K46"/>
  <c r="G46"/>
  <c r="I46"/>
  <c r="J46"/>
  <c r="H46"/>
  <c r="R47" s="1"/>
  <c r="X46" l="1"/>
  <c r="U46"/>
  <c r="Y46"/>
  <c r="T46"/>
  <c r="D47"/>
  <c r="E47" l="1"/>
  <c r="F47" s="1"/>
  <c r="S47"/>
  <c r="O47" l="1"/>
  <c r="N47"/>
  <c r="L47"/>
  <c r="M47"/>
  <c r="V47"/>
  <c r="W47"/>
  <c r="P47"/>
  <c r="Q47"/>
  <c r="G47"/>
  <c r="K47"/>
  <c r="I47"/>
  <c r="J47"/>
  <c r="H47"/>
  <c r="R48" s="1"/>
  <c r="X47" l="1"/>
  <c r="U47"/>
  <c r="Y47"/>
  <c r="T47"/>
  <c r="D48"/>
  <c r="S48" l="1"/>
  <c r="E48"/>
  <c r="F48" s="1"/>
  <c r="O48" l="1"/>
  <c r="N48"/>
  <c r="L48"/>
  <c r="M48"/>
  <c r="V48"/>
  <c r="W48"/>
  <c r="Q48"/>
  <c r="P48"/>
  <c r="G48"/>
  <c r="H48"/>
  <c r="R49" s="1"/>
  <c r="K48"/>
  <c r="I48"/>
  <c r="J48"/>
  <c r="X48" l="1"/>
  <c r="Y48"/>
  <c r="T48"/>
  <c r="U48"/>
  <c r="D49"/>
  <c r="S49" l="1"/>
  <c r="E49"/>
  <c r="F49" s="1"/>
  <c r="O49" l="1"/>
  <c r="N49"/>
  <c r="L49"/>
  <c r="M49"/>
  <c r="W49"/>
  <c r="V49"/>
  <c r="P49"/>
  <c r="Q49"/>
  <c r="I49"/>
  <c r="J49"/>
  <c r="K49"/>
  <c r="G49"/>
  <c r="H49"/>
  <c r="R50" s="1"/>
  <c r="Y49" l="1"/>
  <c r="X49"/>
  <c r="U49"/>
  <c r="T49"/>
  <c r="D50"/>
  <c r="E50" l="1"/>
  <c r="F50" s="1"/>
  <c r="S50"/>
  <c r="O50" l="1"/>
  <c r="N50"/>
  <c r="L50"/>
  <c r="M50"/>
  <c r="W50"/>
  <c r="V50"/>
  <c r="Q50"/>
  <c r="P50"/>
  <c r="J50"/>
  <c r="K50"/>
  <c r="I50"/>
  <c r="H50"/>
  <c r="R51" s="1"/>
  <c r="G50"/>
  <c r="X50" l="1"/>
  <c r="U50"/>
  <c r="Y50"/>
  <c r="T50"/>
  <c r="D51"/>
  <c r="E51" l="1"/>
  <c r="F51" s="1"/>
  <c r="S51"/>
  <c r="O51" l="1"/>
  <c r="N51"/>
  <c r="L51"/>
  <c r="M51"/>
  <c r="V51"/>
  <c r="W51"/>
  <c r="P51"/>
  <c r="Q51"/>
  <c r="G51"/>
  <c r="K51"/>
  <c r="H51"/>
  <c r="R52" s="1"/>
  <c r="J51"/>
  <c r="I51"/>
  <c r="X51" l="1"/>
  <c r="U51"/>
  <c r="Y51"/>
  <c r="T51"/>
  <c r="D52"/>
  <c r="S52" l="1"/>
  <c r="E52"/>
  <c r="F52" s="1"/>
  <c r="O52" l="1"/>
  <c r="N52"/>
  <c r="L52"/>
  <c r="M52"/>
  <c r="V52"/>
  <c r="W52"/>
  <c r="P52"/>
  <c r="Q52"/>
  <c r="K52"/>
  <c r="G52"/>
  <c r="J52"/>
  <c r="H52"/>
  <c r="R53" s="1"/>
  <c r="I52"/>
  <c r="X52" l="1"/>
  <c r="Y52"/>
  <c r="T52"/>
  <c r="U52"/>
  <c r="D53"/>
  <c r="E53" l="1"/>
  <c r="F53" s="1"/>
  <c r="S53"/>
  <c r="O53" l="1"/>
  <c r="N53"/>
  <c r="L53"/>
  <c r="M53"/>
  <c r="W53"/>
  <c r="V53"/>
  <c r="Q53"/>
  <c r="P53"/>
  <c r="G53"/>
  <c r="H53"/>
  <c r="R54" s="1"/>
  <c r="K53"/>
  <c r="J53"/>
  <c r="I53"/>
  <c r="X53" l="1"/>
  <c r="U53"/>
  <c r="Y53"/>
  <c r="T53"/>
  <c r="D54"/>
  <c r="E54" l="1"/>
  <c r="F54" s="1"/>
  <c r="S54"/>
  <c r="O54" l="1"/>
  <c r="N54"/>
  <c r="L54"/>
  <c r="M54"/>
  <c r="W54"/>
  <c r="V54"/>
  <c r="P54"/>
  <c r="Q54"/>
  <c r="G54"/>
  <c r="H54"/>
  <c r="R55" s="1"/>
  <c r="I54"/>
  <c r="J54"/>
  <c r="K54"/>
  <c r="X54" l="1"/>
  <c r="Y54"/>
  <c r="U54"/>
  <c r="T54"/>
  <c r="D55"/>
  <c r="E55" l="1"/>
  <c r="F55" s="1"/>
  <c r="S55"/>
  <c r="O55" l="1"/>
  <c r="N55"/>
  <c r="L55"/>
  <c r="M55"/>
  <c r="V55"/>
  <c r="W55"/>
  <c r="Q55"/>
  <c r="P55"/>
  <c r="G55"/>
  <c r="H55"/>
  <c r="R56" s="1"/>
  <c r="J55"/>
  <c r="K55"/>
  <c r="I55"/>
  <c r="U55" l="1"/>
  <c r="Y55"/>
  <c r="X55"/>
  <c r="T55"/>
  <c r="D56"/>
  <c r="E56" l="1"/>
  <c r="F56" s="1"/>
  <c r="S56"/>
  <c r="O56" l="1"/>
  <c r="N56"/>
  <c r="L56"/>
  <c r="M56"/>
  <c r="V56"/>
  <c r="W56"/>
  <c r="P56"/>
  <c r="Q56"/>
  <c r="I56"/>
  <c r="K56"/>
  <c r="G56"/>
  <c r="H56"/>
  <c r="R57" s="1"/>
  <c r="J56"/>
  <c r="X56" l="1"/>
  <c r="Y56"/>
  <c r="U56"/>
  <c r="T56"/>
  <c r="D57"/>
  <c r="S57" l="1"/>
  <c r="E57"/>
  <c r="F57" s="1"/>
  <c r="O57" l="1"/>
  <c r="N57"/>
  <c r="L57"/>
  <c r="M57"/>
  <c r="W57"/>
  <c r="V57"/>
  <c r="Q57"/>
  <c r="P57"/>
  <c r="H57"/>
  <c r="R58" s="1"/>
  <c r="K57"/>
  <c r="J57"/>
  <c r="G57"/>
  <c r="I57"/>
  <c r="U57" l="1"/>
  <c r="Y57"/>
  <c r="X57"/>
  <c r="T57"/>
  <c r="D58"/>
  <c r="E58" l="1"/>
  <c r="F58" s="1"/>
  <c r="S58"/>
  <c r="O58" l="1"/>
  <c r="N58"/>
  <c r="L58"/>
  <c r="M58"/>
  <c r="W58"/>
  <c r="V58"/>
  <c r="P58"/>
  <c r="Q58"/>
  <c r="G58"/>
  <c r="I58"/>
  <c r="H58"/>
  <c r="R59" s="1"/>
  <c r="J58"/>
  <c r="K58"/>
  <c r="U58" l="1"/>
  <c r="Y58"/>
  <c r="X58"/>
  <c r="T58"/>
  <c r="D59"/>
  <c r="E59" l="1"/>
  <c r="F59" s="1"/>
  <c r="S59"/>
  <c r="O59" l="1"/>
  <c r="N59"/>
  <c r="L59"/>
  <c r="M59"/>
  <c r="V59"/>
  <c r="W59"/>
  <c r="P59"/>
  <c r="Q59"/>
  <c r="J59"/>
  <c r="K59"/>
  <c r="H59"/>
  <c r="R60" s="1"/>
  <c r="G59"/>
  <c r="I59"/>
  <c r="U59" l="1"/>
  <c r="Y59"/>
  <c r="X59"/>
  <c r="T59"/>
  <c r="D60"/>
  <c r="E60" l="1"/>
  <c r="F60" s="1"/>
  <c r="S60"/>
  <c r="O60" l="1"/>
  <c r="N60"/>
  <c r="L60"/>
  <c r="M60"/>
  <c r="V60"/>
  <c r="W60"/>
  <c r="P60"/>
  <c r="Q60"/>
  <c r="K60"/>
  <c r="G60"/>
  <c r="H60"/>
  <c r="R61" s="1"/>
  <c r="I60"/>
  <c r="J60"/>
  <c r="U60" l="1"/>
  <c r="Y60"/>
  <c r="X60"/>
  <c r="T60"/>
  <c r="D61"/>
  <c r="S61" l="1"/>
  <c r="E61"/>
  <c r="F61" s="1"/>
  <c r="O61" l="1"/>
  <c r="N61"/>
  <c r="L61"/>
  <c r="M61"/>
  <c r="W61"/>
  <c r="V61"/>
  <c r="P61"/>
  <c r="Q61"/>
  <c r="I61"/>
  <c r="H61"/>
  <c r="R62" s="1"/>
  <c r="J61"/>
  <c r="G61"/>
  <c r="K61"/>
  <c r="Y61" l="1"/>
  <c r="X61"/>
  <c r="U61"/>
  <c r="T61"/>
  <c r="D62"/>
  <c r="S62" l="1"/>
  <c r="E62"/>
  <c r="F62" s="1"/>
  <c r="O62" l="1"/>
  <c r="N62"/>
  <c r="L62"/>
  <c r="M62"/>
  <c r="W62"/>
  <c r="V62"/>
  <c r="Q62"/>
  <c r="P62"/>
  <c r="G62"/>
  <c r="K62"/>
  <c r="J62"/>
  <c r="H62"/>
  <c r="R63" s="1"/>
  <c r="I62"/>
  <c r="U62" l="1"/>
  <c r="Y62"/>
  <c r="X62"/>
  <c r="T62"/>
  <c r="D63"/>
  <c r="E63" l="1"/>
  <c r="F63" s="1"/>
  <c r="S63"/>
  <c r="O63" l="1"/>
  <c r="N63"/>
  <c r="L63"/>
  <c r="M63"/>
  <c r="V63"/>
  <c r="W63"/>
  <c r="P63"/>
  <c r="Q63"/>
  <c r="K63"/>
  <c r="H63"/>
  <c r="R64" s="1"/>
  <c r="G63"/>
  <c r="I63"/>
  <c r="J63"/>
  <c r="U63" l="1"/>
  <c r="Y63"/>
  <c r="X63"/>
  <c r="T63"/>
  <c r="D64"/>
  <c r="E64" l="1"/>
  <c r="F64" s="1"/>
  <c r="S64"/>
  <c r="O64" l="1"/>
  <c r="N64"/>
  <c r="L64"/>
  <c r="M64"/>
  <c r="V64"/>
  <c r="W64"/>
  <c r="P64"/>
  <c r="Q64"/>
  <c r="K64"/>
  <c r="H64"/>
  <c r="R65" s="1"/>
  <c r="I64"/>
  <c r="J64"/>
  <c r="G64"/>
  <c r="U64" l="1"/>
  <c r="Y64"/>
  <c r="X64"/>
  <c r="T64"/>
  <c r="D65"/>
  <c r="S65" l="1"/>
  <c r="E65"/>
  <c r="F65" s="1"/>
  <c r="O65" l="1"/>
  <c r="N65"/>
  <c r="L65"/>
  <c r="M65"/>
  <c r="W65"/>
  <c r="V65"/>
  <c r="P65"/>
  <c r="Q65"/>
  <c r="G65"/>
  <c r="J65"/>
  <c r="K65"/>
  <c r="H65"/>
  <c r="R66" s="1"/>
  <c r="I65"/>
  <c r="U65" l="1"/>
  <c r="Y65"/>
  <c r="X65"/>
  <c r="T65"/>
  <c r="D66"/>
  <c r="E66" l="1"/>
  <c r="F66" s="1"/>
  <c r="S66"/>
  <c r="O66" l="1"/>
  <c r="N66"/>
  <c r="L66"/>
  <c r="M66"/>
  <c r="W66"/>
  <c r="V66"/>
  <c r="P66"/>
  <c r="Q66"/>
  <c r="I66"/>
  <c r="J66"/>
  <c r="K66"/>
  <c r="H66"/>
  <c r="R67" s="1"/>
  <c r="G66"/>
  <c r="U66" l="1"/>
  <c r="Y66"/>
  <c r="X66"/>
  <c r="T66"/>
  <c r="D67"/>
  <c r="E67" l="1"/>
  <c r="F67" s="1"/>
  <c r="S67"/>
  <c r="O67" l="1"/>
  <c r="N67"/>
  <c r="L67"/>
  <c r="M67"/>
  <c r="V67"/>
  <c r="W67"/>
  <c r="P67"/>
  <c r="Q67"/>
  <c r="G67"/>
  <c r="K67"/>
  <c r="H67"/>
  <c r="R68" s="1"/>
  <c r="J67"/>
  <c r="I67"/>
  <c r="U67" l="1"/>
  <c r="Y67"/>
  <c r="X67"/>
  <c r="T67"/>
  <c r="D68"/>
  <c r="S68" l="1"/>
  <c r="E68"/>
  <c r="F68" s="1"/>
  <c r="O68" l="1"/>
  <c r="N68"/>
  <c r="L68"/>
  <c r="M68"/>
  <c r="V68"/>
  <c r="W68"/>
  <c r="P68"/>
  <c r="Q68"/>
  <c r="J68"/>
  <c r="I68"/>
  <c r="K68"/>
  <c r="G68"/>
  <c r="H68"/>
  <c r="R69" s="1"/>
  <c r="U68" l="1"/>
  <c r="Y68"/>
  <c r="X68"/>
  <c r="T68"/>
  <c r="D69"/>
  <c r="S69" l="1"/>
  <c r="E69"/>
  <c r="F69" s="1"/>
  <c r="O69" l="1"/>
  <c r="N69"/>
  <c r="L69"/>
  <c r="M69"/>
  <c r="W69"/>
  <c r="V69"/>
  <c r="Q69"/>
  <c r="P69"/>
  <c r="G69"/>
  <c r="J69"/>
  <c r="H69"/>
  <c r="R70" s="1"/>
  <c r="I69"/>
  <c r="K69"/>
  <c r="U69" l="1"/>
  <c r="Y69"/>
  <c r="X69"/>
  <c r="T69"/>
  <c r="D70"/>
  <c r="E70" l="1"/>
  <c r="F70" s="1"/>
  <c r="S70"/>
  <c r="O70" l="1"/>
  <c r="N70"/>
  <c r="L70"/>
  <c r="M70"/>
  <c r="W70"/>
  <c r="V70"/>
  <c r="P70"/>
  <c r="Q70"/>
  <c r="I70"/>
  <c r="J70"/>
  <c r="G70"/>
  <c r="K70"/>
  <c r="H70"/>
  <c r="R71" s="1"/>
  <c r="U70" l="1"/>
  <c r="Y70"/>
  <c r="X70"/>
  <c r="T70"/>
  <c r="D71"/>
  <c r="S71" l="1"/>
  <c r="E71"/>
  <c r="F71" s="1"/>
  <c r="O71" l="1"/>
  <c r="N71"/>
  <c r="L71"/>
  <c r="M71"/>
  <c r="V71"/>
  <c r="W71"/>
  <c r="P71"/>
  <c r="Q71"/>
  <c r="H71"/>
  <c r="R72" s="1"/>
  <c r="G71"/>
  <c r="K71"/>
  <c r="I71"/>
  <c r="J71"/>
  <c r="X71" l="1"/>
  <c r="U71"/>
  <c r="Y71"/>
  <c r="T71"/>
  <c r="D72"/>
  <c r="E72" l="1"/>
  <c r="F72" s="1"/>
  <c r="S72"/>
  <c r="O72" l="1"/>
  <c r="N72"/>
  <c r="L72"/>
  <c r="M72"/>
  <c r="V72"/>
  <c r="W72"/>
  <c r="Q72"/>
  <c r="P72"/>
  <c r="J72"/>
  <c r="I72"/>
  <c r="K72"/>
  <c r="G72"/>
  <c r="H72"/>
  <c r="R73" s="1"/>
  <c r="X72" l="1"/>
  <c r="U72"/>
  <c r="Y72"/>
  <c r="T72"/>
  <c r="D73"/>
  <c r="E73" l="1"/>
  <c r="F73" s="1"/>
  <c r="S73"/>
  <c r="O73" l="1"/>
  <c r="N73"/>
  <c r="L73"/>
  <c r="M73"/>
  <c r="W73"/>
  <c r="V73"/>
  <c r="Q73"/>
  <c r="P73"/>
  <c r="G73"/>
  <c r="K73"/>
  <c r="H73"/>
  <c r="R74" s="1"/>
  <c r="J73"/>
  <c r="I73"/>
  <c r="U73" l="1"/>
  <c r="Y73"/>
  <c r="X73"/>
  <c r="T73"/>
  <c r="D74"/>
  <c r="E74" l="1"/>
  <c r="F74" s="1"/>
  <c r="S74"/>
  <c r="O74" l="1"/>
  <c r="N74"/>
  <c r="L74"/>
  <c r="M74"/>
  <c r="W74"/>
  <c r="V74"/>
  <c r="Q74"/>
  <c r="P74"/>
  <c r="G74"/>
  <c r="I74"/>
  <c r="J74"/>
  <c r="K74"/>
  <c r="H74"/>
  <c r="R75" s="1"/>
  <c r="U74" l="1"/>
  <c r="Y74"/>
  <c r="X74"/>
  <c r="T74"/>
  <c r="D75"/>
  <c r="S75" l="1"/>
  <c r="E75"/>
  <c r="F75" s="1"/>
  <c r="O75" l="1"/>
  <c r="N75"/>
  <c r="L75"/>
  <c r="M75"/>
  <c r="V75"/>
  <c r="W75"/>
  <c r="P75"/>
  <c r="Q75"/>
  <c r="I75"/>
  <c r="J75"/>
  <c r="K75"/>
  <c r="G75"/>
  <c r="H75"/>
  <c r="R76" s="1"/>
  <c r="X75" l="1"/>
  <c r="U75"/>
  <c r="Y75"/>
  <c r="T75"/>
  <c r="D76"/>
  <c r="S76" l="1"/>
  <c r="E76"/>
  <c r="F76" s="1"/>
  <c r="O76" l="1"/>
  <c r="N76"/>
  <c r="L76"/>
  <c r="M76"/>
  <c r="V76"/>
  <c r="W76"/>
  <c r="Q76"/>
  <c r="P76"/>
  <c r="I76"/>
  <c r="G76"/>
  <c r="J76"/>
  <c r="K76"/>
  <c r="H76"/>
  <c r="R77" s="1"/>
  <c r="X76" l="1"/>
  <c r="Y76"/>
  <c r="T76"/>
  <c r="U76"/>
  <c r="D77"/>
  <c r="S77" l="1"/>
  <c r="E77"/>
  <c r="F77" s="1"/>
  <c r="O77" l="1"/>
  <c r="N77"/>
  <c r="L77"/>
  <c r="M77"/>
  <c r="W77"/>
  <c r="V77"/>
  <c r="P77"/>
  <c r="Q77"/>
  <c r="I77"/>
  <c r="H77"/>
  <c r="R78" s="1"/>
  <c r="K77"/>
  <c r="J77"/>
  <c r="G77"/>
  <c r="U77" l="1"/>
  <c r="Y77"/>
  <c r="X77"/>
  <c r="T77"/>
  <c r="D78"/>
  <c r="E78" l="1"/>
  <c r="F78" s="1"/>
  <c r="S78"/>
  <c r="O78" l="1"/>
  <c r="N78"/>
  <c r="L78"/>
  <c r="M78"/>
  <c r="W78"/>
  <c r="V78"/>
  <c r="Q78"/>
  <c r="P78"/>
  <c r="I78"/>
  <c r="G78"/>
  <c r="K78"/>
  <c r="J78"/>
  <c r="H78"/>
  <c r="R79" s="1"/>
  <c r="U78" l="1"/>
  <c r="Y78"/>
  <c r="X78"/>
  <c r="T78"/>
  <c r="D79"/>
  <c r="E79" l="1"/>
  <c r="F79" s="1"/>
  <c r="S79"/>
  <c r="O79" l="1"/>
  <c r="N79"/>
  <c r="L79"/>
  <c r="M79"/>
  <c r="V79"/>
  <c r="W79"/>
  <c r="P79"/>
  <c r="Q79"/>
  <c r="K79"/>
  <c r="G79"/>
  <c r="J79"/>
  <c r="I79"/>
  <c r="H79"/>
  <c r="R80" s="1"/>
  <c r="X79" l="1"/>
  <c r="U79"/>
  <c r="Y79"/>
  <c r="T79"/>
  <c r="D80"/>
  <c r="E80" l="1"/>
  <c r="F80" s="1"/>
  <c r="S80"/>
  <c r="O80" l="1"/>
  <c r="N80"/>
  <c r="L80"/>
  <c r="M80"/>
  <c r="V80"/>
  <c r="W80"/>
  <c r="P80"/>
  <c r="Q80"/>
  <c r="I80"/>
  <c r="K80"/>
  <c r="J80"/>
  <c r="G80"/>
  <c r="H80"/>
  <c r="R81" s="1"/>
  <c r="X80" l="1"/>
  <c r="U80"/>
  <c r="Y80"/>
  <c r="T80"/>
  <c r="D81"/>
  <c r="E81" l="1"/>
  <c r="F81" s="1"/>
  <c r="S81"/>
  <c r="O81" l="1"/>
  <c r="N81"/>
  <c r="L81"/>
  <c r="M81"/>
  <c r="W81"/>
  <c r="V81"/>
  <c r="P81"/>
  <c r="Q81"/>
  <c r="I81"/>
  <c r="K81"/>
  <c r="J81"/>
  <c r="G81"/>
  <c r="H81"/>
  <c r="R82" s="1"/>
  <c r="U81" l="1"/>
  <c r="Y81"/>
  <c r="X81"/>
  <c r="T81"/>
  <c r="D82"/>
  <c r="S82" l="1"/>
  <c r="E82"/>
  <c r="F82" s="1"/>
  <c r="O82" l="1"/>
  <c r="N82"/>
  <c r="L82"/>
  <c r="M82"/>
  <c r="W82"/>
  <c r="V82"/>
  <c r="P82"/>
  <c r="Q82"/>
  <c r="J82"/>
  <c r="K82"/>
  <c r="I82"/>
  <c r="G82"/>
  <c r="H82"/>
  <c r="R83" s="1"/>
  <c r="U82" l="1"/>
  <c r="Y82"/>
  <c r="X82"/>
  <c r="T82"/>
  <c r="D83"/>
  <c r="S83" l="1"/>
  <c r="E83"/>
  <c r="F83" s="1"/>
  <c r="O83" l="1"/>
  <c r="N83"/>
  <c r="L83"/>
  <c r="M83"/>
  <c r="V83"/>
  <c r="W83"/>
  <c r="P83"/>
  <c r="Q83"/>
  <c r="K83"/>
  <c r="G83"/>
  <c r="I83"/>
  <c r="J83"/>
  <c r="H83"/>
  <c r="R84" s="1"/>
  <c r="U83" l="1"/>
  <c r="Y83"/>
  <c r="X83"/>
  <c r="T83"/>
  <c r="D84"/>
  <c r="S84" l="1"/>
  <c r="E84"/>
  <c r="F84" s="1"/>
  <c r="O84" l="1"/>
  <c r="N84"/>
  <c r="L84"/>
  <c r="M84"/>
  <c r="V84"/>
  <c r="W84"/>
  <c r="P84"/>
  <c r="Q84"/>
  <c r="G84"/>
  <c r="J84"/>
  <c r="I84"/>
  <c r="K84"/>
  <c r="H84"/>
  <c r="R85" s="1"/>
  <c r="X84" l="1"/>
  <c r="U84"/>
  <c r="Y84"/>
  <c r="T84"/>
  <c r="D85"/>
  <c r="S85" l="1"/>
  <c r="E85"/>
  <c r="F85" s="1"/>
  <c r="O85" l="1"/>
  <c r="N85"/>
  <c r="L85"/>
  <c r="M85"/>
  <c r="W85"/>
  <c r="V85"/>
  <c r="Q85"/>
  <c r="P85"/>
  <c r="G85"/>
  <c r="I85"/>
  <c r="K85"/>
  <c r="J85"/>
  <c r="H85"/>
  <c r="R86" s="1"/>
  <c r="U85" l="1"/>
  <c r="Y85"/>
  <c r="X85"/>
  <c r="T85"/>
  <c r="D86"/>
  <c r="E86" l="1"/>
  <c r="F86" s="1"/>
  <c r="S86"/>
  <c r="O86" l="1"/>
  <c r="N86"/>
  <c r="L86"/>
  <c r="M86"/>
  <c r="W86"/>
  <c r="V86"/>
  <c r="P86"/>
  <c r="Q86"/>
  <c r="I86"/>
  <c r="K86"/>
  <c r="J86"/>
  <c r="G86"/>
  <c r="H86"/>
  <c r="R87" s="1"/>
  <c r="U86" l="1"/>
  <c r="Y86"/>
  <c r="X86"/>
  <c r="T86"/>
  <c r="D87"/>
  <c r="S87" l="1"/>
  <c r="E87"/>
  <c r="F87" s="1"/>
  <c r="O87" l="1"/>
  <c r="N87"/>
  <c r="L87"/>
  <c r="M87"/>
  <c r="V87"/>
  <c r="W87"/>
  <c r="Q87"/>
  <c r="P87"/>
  <c r="K87"/>
  <c r="I87"/>
  <c r="H87"/>
  <c r="R88" s="1"/>
  <c r="G87"/>
  <c r="J87"/>
  <c r="X87" l="1"/>
  <c r="U87"/>
  <c r="Y87"/>
  <c r="T87"/>
  <c r="D88"/>
  <c r="E88" l="1"/>
  <c r="F88" s="1"/>
  <c r="S88"/>
  <c r="O88" l="1"/>
  <c r="N88"/>
  <c r="L88"/>
  <c r="M88"/>
  <c r="V88"/>
  <c r="W88"/>
  <c r="Q88"/>
  <c r="P88"/>
  <c r="G88"/>
  <c r="I88"/>
  <c r="K88"/>
  <c r="J88"/>
  <c r="H88"/>
  <c r="R89" s="1"/>
  <c r="X88" l="1"/>
  <c r="U88"/>
  <c r="Y88"/>
  <c r="T88"/>
  <c r="D89"/>
  <c r="S89" l="1"/>
  <c r="E89"/>
  <c r="F89" s="1"/>
  <c r="O89" l="1"/>
  <c r="N89"/>
  <c r="L89"/>
  <c r="M89"/>
  <c r="W89"/>
  <c r="V89"/>
  <c r="Q89"/>
  <c r="P89"/>
  <c r="I89"/>
  <c r="J89"/>
  <c r="G89"/>
  <c r="K89"/>
  <c r="H89"/>
  <c r="R90" s="1"/>
  <c r="U89" l="1"/>
  <c r="Y89"/>
  <c r="X89"/>
  <c r="T89"/>
  <c r="D90"/>
  <c r="E90" l="1"/>
  <c r="F90" s="1"/>
  <c r="S90"/>
  <c r="O90" l="1"/>
  <c r="N90"/>
  <c r="L90"/>
  <c r="M90"/>
  <c r="W90"/>
  <c r="V90"/>
  <c r="Q90"/>
  <c r="P90"/>
  <c r="I90"/>
  <c r="K90"/>
  <c r="H90"/>
  <c r="R91" s="1"/>
  <c r="G90"/>
  <c r="J90"/>
  <c r="U90" l="1"/>
  <c r="Y90"/>
  <c r="X90"/>
  <c r="T90"/>
  <c r="D91"/>
  <c r="S91" l="1"/>
  <c r="E91"/>
  <c r="F91" s="1"/>
  <c r="O91" l="1"/>
  <c r="N91"/>
  <c r="L91"/>
  <c r="M91"/>
  <c r="V91"/>
  <c r="W91"/>
  <c r="P91"/>
  <c r="Q91"/>
  <c r="J91"/>
  <c r="K91"/>
  <c r="I91"/>
  <c r="G91"/>
  <c r="H91"/>
  <c r="R92" s="1"/>
  <c r="X91" l="1"/>
  <c r="U91"/>
  <c r="Y91"/>
  <c r="T91"/>
  <c r="D92"/>
  <c r="S92" l="1"/>
  <c r="E92"/>
  <c r="F92" s="1"/>
  <c r="O92" l="1"/>
  <c r="N92"/>
  <c r="L92"/>
  <c r="M92"/>
  <c r="V92"/>
  <c r="W92"/>
  <c r="Q92"/>
  <c r="P92"/>
  <c r="J92"/>
  <c r="I92"/>
  <c r="K92"/>
  <c r="G92"/>
  <c r="H92"/>
  <c r="R93" s="1"/>
  <c r="X92" l="1"/>
  <c r="Y92"/>
  <c r="T92"/>
  <c r="U92"/>
  <c r="D93"/>
  <c r="E93" l="1"/>
  <c r="F93" s="1"/>
  <c r="S93"/>
  <c r="O93" l="1"/>
  <c r="N93"/>
  <c r="L93"/>
  <c r="M93"/>
  <c r="W93"/>
  <c r="V93"/>
  <c r="P93"/>
  <c r="Q93"/>
  <c r="I93"/>
  <c r="K93"/>
  <c r="G93"/>
  <c r="J93"/>
  <c r="H93"/>
  <c r="R94" s="1"/>
  <c r="U93" l="1"/>
  <c r="Y93"/>
  <c r="X93"/>
  <c r="T93"/>
  <c r="D94"/>
  <c r="E94" l="1"/>
  <c r="F94" s="1"/>
  <c r="S94"/>
  <c r="O94" l="1"/>
  <c r="N94"/>
  <c r="L94"/>
  <c r="M94"/>
  <c r="W94"/>
  <c r="V94"/>
  <c r="P94"/>
  <c r="Q94"/>
  <c r="I94"/>
  <c r="G94"/>
  <c r="H94"/>
  <c r="R95" s="1"/>
  <c r="J94"/>
  <c r="K94"/>
  <c r="Y94" l="1"/>
  <c r="X94"/>
  <c r="U94"/>
  <c r="T94"/>
  <c r="D95"/>
  <c r="S95" l="1"/>
  <c r="E95"/>
  <c r="F95" s="1"/>
  <c r="O95" l="1"/>
  <c r="N95"/>
  <c r="L95"/>
  <c r="M95"/>
  <c r="V95"/>
  <c r="W95"/>
  <c r="P95"/>
  <c r="Q95"/>
  <c r="I95"/>
  <c r="J95"/>
  <c r="G95"/>
  <c r="H95"/>
  <c r="R96" s="1"/>
  <c r="K95"/>
  <c r="X95" l="1"/>
  <c r="U95"/>
  <c r="Y95"/>
  <c r="T95"/>
  <c r="D96"/>
  <c r="S96" l="1"/>
  <c r="E96"/>
  <c r="F96" s="1"/>
  <c r="O96" l="1"/>
  <c r="N96"/>
  <c r="L96"/>
  <c r="M96"/>
  <c r="V96"/>
  <c r="W96"/>
  <c r="P96"/>
  <c r="Q96"/>
  <c r="J96"/>
  <c r="K96"/>
  <c r="G96"/>
  <c r="I96"/>
  <c r="H96"/>
  <c r="R97" s="1"/>
  <c r="X96" l="1"/>
  <c r="Y96"/>
  <c r="U96"/>
  <c r="T96"/>
  <c r="D97"/>
  <c r="E97" l="1"/>
  <c r="F97" s="1"/>
  <c r="S97"/>
  <c r="O97" l="1"/>
  <c r="N97"/>
  <c r="L97"/>
  <c r="M97"/>
  <c r="W97"/>
  <c r="V97"/>
  <c r="P97"/>
  <c r="Q97"/>
  <c r="G97"/>
  <c r="K97"/>
  <c r="J97"/>
  <c r="I97"/>
  <c r="H97"/>
  <c r="R98" s="1"/>
  <c r="U97" l="1"/>
  <c r="Y97"/>
  <c r="X97"/>
  <c r="T97"/>
  <c r="D98"/>
  <c r="E98" l="1"/>
  <c r="F98" s="1"/>
  <c r="S98"/>
  <c r="O98" l="1"/>
  <c r="N98"/>
  <c r="L98"/>
  <c r="M98"/>
  <c r="W98"/>
  <c r="V98"/>
  <c r="Q98"/>
  <c r="P98"/>
  <c r="K98"/>
  <c r="G98"/>
  <c r="I98"/>
  <c r="J98"/>
  <c r="H98"/>
  <c r="R99" s="1"/>
  <c r="U98" l="1"/>
  <c r="Y98"/>
  <c r="X98"/>
  <c r="T98"/>
  <c r="D99"/>
  <c r="E99" l="1"/>
  <c r="F99" s="1"/>
  <c r="S99"/>
  <c r="O99" l="1"/>
  <c r="N99"/>
  <c r="L99"/>
  <c r="M99"/>
  <c r="V99"/>
  <c r="W99"/>
  <c r="P99"/>
  <c r="Q99"/>
  <c r="I99"/>
  <c r="G99"/>
  <c r="K99"/>
  <c r="H99"/>
  <c r="R100" s="1"/>
  <c r="J99"/>
  <c r="U99" l="1"/>
  <c r="Y99"/>
  <c r="X99"/>
  <c r="T99"/>
  <c r="D100"/>
  <c r="E100" l="1"/>
  <c r="F100" s="1"/>
  <c r="S100"/>
  <c r="O100" l="1"/>
  <c r="N100"/>
  <c r="L100"/>
  <c r="M100"/>
  <c r="V100"/>
  <c r="W100"/>
  <c r="P100"/>
  <c r="Q100"/>
  <c r="J100"/>
  <c r="G100"/>
  <c r="I100"/>
  <c r="K100"/>
  <c r="H100"/>
  <c r="R101" s="1"/>
  <c r="X100" l="1"/>
  <c r="U100"/>
  <c r="Y100"/>
  <c r="T100"/>
  <c r="D101"/>
  <c r="E101" l="1"/>
  <c r="F101" s="1"/>
  <c r="S101"/>
  <c r="O101" l="1"/>
  <c r="N101"/>
  <c r="L101"/>
  <c r="M101"/>
  <c r="W101"/>
  <c r="V101"/>
  <c r="Q101"/>
  <c r="P101"/>
  <c r="J101"/>
  <c r="I101"/>
  <c r="K101"/>
  <c r="G101"/>
  <c r="H101"/>
  <c r="R102" s="1"/>
  <c r="X101" l="1"/>
  <c r="U101"/>
  <c r="Y101"/>
  <c r="T101"/>
  <c r="D102"/>
  <c r="E102" l="1"/>
  <c r="F102" s="1"/>
  <c r="S102"/>
  <c r="O102" l="1"/>
  <c r="N102"/>
  <c r="L102"/>
  <c r="M102"/>
  <c r="W102"/>
  <c r="V102"/>
  <c r="P102"/>
  <c r="Q102"/>
  <c r="K102"/>
  <c r="G102"/>
  <c r="H102"/>
  <c r="R103" s="1"/>
  <c r="I102"/>
  <c r="J102"/>
  <c r="U102" l="1"/>
  <c r="Y102"/>
  <c r="X102"/>
  <c r="T102"/>
  <c r="D103"/>
  <c r="S103" l="1"/>
  <c r="E103"/>
  <c r="F103" s="1"/>
  <c r="O103" l="1"/>
  <c r="N103"/>
  <c r="L103"/>
  <c r="M103"/>
  <c r="V103"/>
  <c r="W103"/>
  <c r="P103"/>
  <c r="Q103"/>
  <c r="K103"/>
  <c r="G103"/>
  <c r="I103"/>
  <c r="J103"/>
  <c r="H103"/>
  <c r="R104" s="1"/>
  <c r="U103" l="1"/>
  <c r="Y103"/>
  <c r="X103"/>
  <c r="T103"/>
  <c r="D104"/>
  <c r="S104" l="1"/>
  <c r="E104"/>
  <c r="F104" s="1"/>
  <c r="O104" l="1"/>
  <c r="N104"/>
  <c r="L104"/>
  <c r="M104"/>
  <c r="V104"/>
  <c r="W104"/>
  <c r="P104"/>
  <c r="Q104"/>
  <c r="G104"/>
  <c r="J104"/>
  <c r="I104"/>
  <c r="K104"/>
  <c r="H104"/>
  <c r="R105" s="1"/>
  <c r="X104" l="1"/>
  <c r="U104"/>
  <c r="Y104"/>
  <c r="T104"/>
  <c r="D105"/>
  <c r="E105" l="1"/>
  <c r="F105" s="1"/>
  <c r="S105"/>
  <c r="O105" l="1"/>
  <c r="N105"/>
  <c r="L105"/>
  <c r="M105"/>
  <c r="W105"/>
  <c r="V105"/>
  <c r="Q105"/>
  <c r="P105"/>
  <c r="G105"/>
  <c r="J105"/>
  <c r="I105"/>
  <c r="K105"/>
  <c r="H105"/>
  <c r="R106" s="1"/>
  <c r="X105" l="1"/>
  <c r="Y105"/>
  <c r="U105"/>
  <c r="T105"/>
  <c r="D106"/>
  <c r="E106" l="1"/>
  <c r="F106" s="1"/>
  <c r="S106"/>
  <c r="O106" l="1"/>
  <c r="N106"/>
  <c r="L106"/>
  <c r="M106"/>
  <c r="W106"/>
  <c r="V106"/>
  <c r="P106"/>
  <c r="Q106"/>
  <c r="G106"/>
  <c r="J106"/>
  <c r="K106"/>
  <c r="I106"/>
  <c r="H106"/>
  <c r="R107" s="1"/>
  <c r="X106" l="1"/>
  <c r="U106"/>
  <c r="Y106"/>
  <c r="T106"/>
  <c r="D107"/>
  <c r="E107" l="1"/>
  <c r="F107" s="1"/>
  <c r="S107"/>
  <c r="O107" l="1"/>
  <c r="N107"/>
  <c r="L107"/>
  <c r="M107"/>
  <c r="V107"/>
  <c r="W107"/>
  <c r="P107"/>
  <c r="Q107"/>
  <c r="K107"/>
  <c r="I107"/>
  <c r="J107"/>
  <c r="H107"/>
  <c r="R108" s="1"/>
  <c r="G107"/>
  <c r="X107" l="1"/>
  <c r="U107"/>
  <c r="Y107"/>
  <c r="T107"/>
  <c r="D108"/>
  <c r="S108" l="1"/>
  <c r="E108"/>
  <c r="F108" s="1"/>
  <c r="O108" l="1"/>
  <c r="N108"/>
  <c r="L108"/>
  <c r="M108"/>
  <c r="V108"/>
  <c r="W108"/>
  <c r="P108"/>
  <c r="Q108"/>
  <c r="I108"/>
  <c r="G108"/>
  <c r="J108"/>
  <c r="K108"/>
  <c r="H108"/>
  <c r="R109" s="1"/>
  <c r="U108" l="1"/>
  <c r="Y108"/>
  <c r="X108"/>
  <c r="T108"/>
  <c r="D109"/>
  <c r="E109" l="1"/>
  <c r="F109" s="1"/>
  <c r="S109"/>
  <c r="O109" l="1"/>
  <c r="N109"/>
  <c r="L109"/>
  <c r="M109"/>
  <c r="W109"/>
  <c r="V109"/>
  <c r="P109"/>
  <c r="Q109"/>
  <c r="K109"/>
  <c r="J109"/>
  <c r="I109"/>
  <c r="G109"/>
  <c r="H109"/>
  <c r="R110" s="1"/>
  <c r="X109" l="1"/>
  <c r="U109"/>
  <c r="Y109"/>
  <c r="T109"/>
  <c r="D110"/>
  <c r="E110" l="1"/>
  <c r="F110" s="1"/>
  <c r="S110"/>
  <c r="O110" l="1"/>
  <c r="N110"/>
  <c r="L110"/>
  <c r="M110"/>
  <c r="W110"/>
  <c r="V110"/>
  <c r="Q110"/>
  <c r="P110"/>
  <c r="J110"/>
  <c r="K110"/>
  <c r="G110"/>
  <c r="I110"/>
  <c r="H110"/>
  <c r="R111" s="1"/>
  <c r="U110" l="1"/>
  <c r="Y110"/>
  <c r="X110"/>
  <c r="T110"/>
  <c r="D111"/>
  <c r="E111" l="1"/>
  <c r="F111" s="1"/>
  <c r="S111"/>
  <c r="O111" l="1"/>
  <c r="N111"/>
  <c r="L111"/>
  <c r="M111"/>
  <c r="V111"/>
  <c r="W111"/>
  <c r="P111"/>
  <c r="Q111"/>
  <c r="K111"/>
  <c r="J111"/>
  <c r="I111"/>
  <c r="G111"/>
  <c r="H111"/>
  <c r="R112" s="1"/>
  <c r="X111" l="1"/>
  <c r="U111"/>
  <c r="Y111"/>
  <c r="T111"/>
  <c r="D112"/>
  <c r="E112" l="1"/>
  <c r="F112" s="1"/>
  <c r="S112"/>
  <c r="O112" l="1"/>
  <c r="N112"/>
  <c r="L112"/>
  <c r="M112"/>
  <c r="V112"/>
  <c r="W112"/>
  <c r="Q112"/>
  <c r="P112"/>
  <c r="I112"/>
  <c r="K112"/>
  <c r="G112"/>
  <c r="J112"/>
  <c r="H112"/>
  <c r="R113" s="1"/>
  <c r="X112" l="1"/>
  <c r="U112"/>
  <c r="Y112"/>
  <c r="T112"/>
  <c r="D113"/>
  <c r="S113" l="1"/>
  <c r="E113"/>
  <c r="F113" s="1"/>
  <c r="O113" l="1"/>
  <c r="N113"/>
  <c r="L113"/>
  <c r="M113"/>
  <c r="W113"/>
  <c r="V113"/>
  <c r="P113"/>
  <c r="Q113"/>
  <c r="G113"/>
  <c r="J113"/>
  <c r="I113"/>
  <c r="K113"/>
  <c r="H113"/>
  <c r="R114" s="1"/>
  <c r="U113" l="1"/>
  <c r="Y113"/>
  <c r="X113"/>
  <c r="T113"/>
  <c r="D114"/>
  <c r="E114" l="1"/>
  <c r="F114" s="1"/>
  <c r="S114"/>
  <c r="O114" l="1"/>
  <c r="N114"/>
  <c r="L114"/>
  <c r="M114"/>
  <c r="W114"/>
  <c r="V114"/>
  <c r="X114" s="1"/>
  <c r="P114"/>
  <c r="Q114"/>
  <c r="K114"/>
  <c r="G114"/>
  <c r="J114"/>
  <c r="I114"/>
  <c r="H114"/>
  <c r="R115" s="1"/>
  <c r="U114" l="1"/>
  <c r="Y114"/>
  <c r="T114"/>
  <c r="D115"/>
  <c r="E115" l="1"/>
  <c r="F115" s="1"/>
  <c r="S115"/>
  <c r="O115" l="1"/>
  <c r="N115"/>
  <c r="L115"/>
  <c r="M115"/>
  <c r="V115"/>
  <c r="W115"/>
  <c r="P115"/>
  <c r="Q115"/>
  <c r="G115"/>
  <c r="J115"/>
  <c r="K115"/>
  <c r="I115"/>
  <c r="H115"/>
  <c r="R116" s="1"/>
  <c r="Y115" l="1"/>
  <c r="X115"/>
  <c r="U115"/>
  <c r="T115"/>
  <c r="D116"/>
  <c r="S116" l="1"/>
  <c r="E116"/>
  <c r="F116" s="1"/>
  <c r="O116" l="1"/>
  <c r="N116"/>
  <c r="L116"/>
  <c r="M116"/>
  <c r="V116"/>
  <c r="W116"/>
  <c r="P116"/>
  <c r="Q116"/>
  <c r="J116"/>
  <c r="I116"/>
  <c r="G116"/>
  <c r="K116"/>
  <c r="H116"/>
  <c r="R117" s="1"/>
  <c r="X116" l="1"/>
  <c r="U116"/>
  <c r="Y116"/>
  <c r="T116"/>
  <c r="D117"/>
  <c r="E117" l="1"/>
  <c r="F117" s="1"/>
  <c r="S117"/>
  <c r="O117" l="1"/>
  <c r="N117"/>
  <c r="L117"/>
  <c r="M117"/>
  <c r="W117"/>
  <c r="V117"/>
  <c r="Q117"/>
  <c r="P117"/>
  <c r="I117"/>
  <c r="K117"/>
  <c r="G117"/>
  <c r="J117"/>
  <c r="H117"/>
  <c r="R118" s="1"/>
  <c r="U117" l="1"/>
  <c r="Y117"/>
  <c r="X117"/>
  <c r="T117"/>
  <c r="D118"/>
  <c r="E118" l="1"/>
  <c r="F118" s="1"/>
  <c r="S118"/>
  <c r="O118" l="1"/>
  <c r="N118"/>
  <c r="L118"/>
  <c r="M118"/>
  <c r="W118"/>
  <c r="V118"/>
  <c r="Q118"/>
  <c r="P118"/>
  <c r="K118"/>
  <c r="G118"/>
  <c r="I118"/>
  <c r="J118"/>
  <c r="H118"/>
  <c r="R119" s="1"/>
  <c r="U118" l="1"/>
  <c r="Y118"/>
  <c r="X118"/>
  <c r="T118"/>
  <c r="D119"/>
  <c r="S119" l="1"/>
  <c r="E119"/>
  <c r="F119" s="1"/>
  <c r="O119" l="1"/>
  <c r="N119"/>
  <c r="L119"/>
  <c r="M119"/>
  <c r="V119"/>
  <c r="W119"/>
  <c r="Q119"/>
  <c r="P119"/>
  <c r="G119"/>
  <c r="J119"/>
  <c r="K119"/>
  <c r="I119"/>
  <c r="H119"/>
  <c r="R120" s="1"/>
  <c r="X119" l="1"/>
  <c r="U119"/>
  <c r="Y119"/>
  <c r="T119"/>
  <c r="D120"/>
  <c r="S120" l="1"/>
  <c r="E120"/>
  <c r="F120" s="1"/>
  <c r="O120" l="1"/>
  <c r="N120"/>
  <c r="L120"/>
  <c r="M120"/>
  <c r="V120"/>
  <c r="W120"/>
  <c r="P120"/>
  <c r="Q120"/>
  <c r="I120"/>
  <c r="K120"/>
  <c r="G120"/>
  <c r="H120"/>
  <c r="R121" s="1"/>
  <c r="J120"/>
  <c r="X120" l="1"/>
  <c r="U120"/>
  <c r="Y120"/>
  <c r="T120"/>
  <c r="D121"/>
  <c r="S121" l="1"/>
  <c r="E121"/>
  <c r="F121" s="1"/>
  <c r="O121" l="1"/>
  <c r="N121"/>
  <c r="L121"/>
  <c r="M121"/>
  <c r="W121"/>
  <c r="V121"/>
  <c r="Q121"/>
  <c r="P121"/>
  <c r="I121"/>
  <c r="G121"/>
  <c r="J121"/>
  <c r="K121"/>
  <c r="H121"/>
  <c r="R122" s="1"/>
  <c r="U121" l="1"/>
  <c r="Y121"/>
  <c r="X121"/>
  <c r="T121"/>
  <c r="D122"/>
  <c r="E122" l="1"/>
  <c r="F122" s="1"/>
  <c r="S122"/>
  <c r="O122" l="1"/>
  <c r="N122"/>
  <c r="L122"/>
  <c r="M122"/>
  <c r="W122"/>
  <c r="V122"/>
  <c r="P122"/>
  <c r="Q122"/>
  <c r="I122"/>
  <c r="G122"/>
  <c r="J122"/>
  <c r="K122"/>
  <c r="H122"/>
  <c r="R123" s="1"/>
  <c r="U122" l="1"/>
  <c r="Y122"/>
  <c r="X122"/>
  <c r="T122"/>
  <c r="D123"/>
  <c r="E123" l="1"/>
  <c r="F123" s="1"/>
  <c r="S123"/>
  <c r="O123" l="1"/>
  <c r="N123"/>
  <c r="L123"/>
  <c r="M123"/>
  <c r="V123"/>
  <c r="W123"/>
  <c r="P123"/>
  <c r="Q123"/>
  <c r="G123"/>
  <c r="H123"/>
  <c r="R124" s="1"/>
  <c r="I123"/>
  <c r="J123"/>
  <c r="K123"/>
  <c r="U123" l="1"/>
  <c r="Y123"/>
  <c r="X123"/>
  <c r="T123"/>
  <c r="D124"/>
  <c r="E124" l="1"/>
  <c r="F124" s="1"/>
  <c r="S124"/>
  <c r="O124" l="1"/>
  <c r="N124"/>
  <c r="L124"/>
  <c r="M124"/>
  <c r="V124"/>
  <c r="W124"/>
  <c r="P124"/>
  <c r="Q124"/>
  <c r="J124"/>
  <c r="G124"/>
  <c r="I124"/>
  <c r="K124"/>
  <c r="H124"/>
  <c r="R125" s="1"/>
  <c r="U124" l="1"/>
  <c r="Y124"/>
  <c r="X124"/>
  <c r="T124"/>
  <c r="D125"/>
  <c r="E125" l="1"/>
  <c r="F125" s="1"/>
  <c r="S125"/>
  <c r="O125" l="1"/>
  <c r="N125"/>
  <c r="L125"/>
  <c r="M125"/>
  <c r="W125"/>
  <c r="V125"/>
  <c r="P125"/>
  <c r="Q125"/>
  <c r="G125"/>
  <c r="J125"/>
  <c r="K125"/>
  <c r="I125"/>
  <c r="H125"/>
  <c r="R126" s="1"/>
  <c r="U125" l="1"/>
  <c r="Y125"/>
  <c r="X125"/>
  <c r="T125"/>
  <c r="D126"/>
  <c r="E126" l="1"/>
  <c r="F126" s="1"/>
  <c r="S126"/>
  <c r="O126" l="1"/>
  <c r="N126"/>
  <c r="L126"/>
  <c r="M126"/>
  <c r="W126"/>
  <c r="V126"/>
  <c r="Q126"/>
  <c r="P126"/>
  <c r="J126"/>
  <c r="K126"/>
  <c r="I126"/>
  <c r="G126"/>
  <c r="H126"/>
  <c r="R127" s="1"/>
  <c r="U126" l="1"/>
  <c r="Y126"/>
  <c r="X126"/>
  <c r="T126"/>
  <c r="D127"/>
  <c r="E127" l="1"/>
  <c r="F127" s="1"/>
  <c r="S127"/>
  <c r="O127" l="1"/>
  <c r="N127"/>
  <c r="L127"/>
  <c r="M127"/>
  <c r="V127"/>
  <c r="W127"/>
  <c r="P127"/>
  <c r="Q127"/>
  <c r="I127"/>
  <c r="K127"/>
  <c r="J127"/>
  <c r="G127"/>
  <c r="H127"/>
  <c r="R128" s="1"/>
  <c r="X127" l="1"/>
  <c r="Y127"/>
  <c r="T127"/>
  <c r="U127"/>
  <c r="D128"/>
  <c r="S128" l="1"/>
  <c r="E128"/>
  <c r="F128" s="1"/>
  <c r="O128" l="1"/>
  <c r="N128"/>
  <c r="L128"/>
  <c r="M128"/>
  <c r="V128"/>
  <c r="W128"/>
  <c r="P128"/>
  <c r="Q128"/>
  <c r="I128"/>
  <c r="K128"/>
  <c r="G128"/>
  <c r="H128"/>
  <c r="R129" s="1"/>
  <c r="J128"/>
  <c r="X128" l="1"/>
  <c r="U128"/>
  <c r="Y128"/>
  <c r="T128"/>
  <c r="D129"/>
  <c r="E129" l="1"/>
  <c r="F129" s="1"/>
  <c r="S129"/>
  <c r="O129" l="1"/>
  <c r="N129"/>
  <c r="L129"/>
  <c r="M129"/>
  <c r="W129"/>
  <c r="V129"/>
  <c r="P129"/>
  <c r="Q129"/>
  <c r="G129"/>
  <c r="J129"/>
  <c r="I129"/>
  <c r="K129"/>
  <c r="H129"/>
  <c r="R130" s="1"/>
  <c r="X129" l="1"/>
  <c r="U129"/>
  <c r="Y129"/>
  <c r="T129"/>
  <c r="D130"/>
  <c r="S130" l="1"/>
  <c r="E130"/>
  <c r="F130" s="1"/>
  <c r="O130" l="1"/>
  <c r="N130"/>
  <c r="L130"/>
  <c r="M130"/>
  <c r="W130"/>
  <c r="V130"/>
  <c r="P130"/>
  <c r="Q130"/>
  <c r="J130"/>
  <c r="K130"/>
  <c r="I130"/>
  <c r="G130"/>
  <c r="H130"/>
  <c r="R131" s="1"/>
  <c r="X130" l="1"/>
  <c r="U130"/>
  <c r="Y130"/>
  <c r="T130"/>
  <c r="D131"/>
  <c r="E131" l="1"/>
  <c r="F131" s="1"/>
  <c r="S131"/>
  <c r="O131" l="1"/>
  <c r="N131"/>
  <c r="L131"/>
  <c r="M131"/>
  <c r="V131"/>
  <c r="W131"/>
  <c r="P131"/>
  <c r="Q131"/>
  <c r="K131"/>
  <c r="H131"/>
  <c r="R132" s="1"/>
  <c r="G131"/>
  <c r="J131"/>
  <c r="I131"/>
  <c r="X131" l="1"/>
  <c r="U131"/>
  <c r="Y131"/>
  <c r="T131"/>
  <c r="D132"/>
  <c r="E132" l="1"/>
  <c r="F132" s="1"/>
  <c r="S132"/>
  <c r="O132" l="1"/>
  <c r="N132"/>
  <c r="L132"/>
  <c r="M132"/>
  <c r="V132"/>
  <c r="W132"/>
  <c r="P132"/>
  <c r="Q132"/>
  <c r="K132"/>
  <c r="G132"/>
  <c r="I132"/>
  <c r="J132"/>
  <c r="H132"/>
  <c r="R133" s="1"/>
  <c r="X132" l="1"/>
  <c r="U132"/>
  <c r="Y132"/>
  <c r="T132"/>
  <c r="D133"/>
  <c r="E133" l="1"/>
  <c r="F133" s="1"/>
  <c r="S133"/>
  <c r="O133" l="1"/>
  <c r="N133"/>
  <c r="L133"/>
  <c r="M133"/>
  <c r="W133"/>
  <c r="V133"/>
  <c r="Q133"/>
  <c r="P133"/>
  <c r="G133"/>
  <c r="I133"/>
  <c r="J133"/>
  <c r="K133"/>
  <c r="H133"/>
  <c r="R134" s="1"/>
  <c r="Y133" l="1"/>
  <c r="X133"/>
  <c r="U133"/>
  <c r="T133"/>
  <c r="D134"/>
  <c r="S134" l="1"/>
  <c r="E134"/>
  <c r="F134" s="1"/>
  <c r="O134" l="1"/>
  <c r="N134"/>
  <c r="L134"/>
  <c r="M134"/>
  <c r="W134"/>
  <c r="V134"/>
  <c r="P134"/>
  <c r="Q134"/>
  <c r="K134"/>
  <c r="H134"/>
  <c r="R135" s="1"/>
  <c r="I134"/>
  <c r="J134"/>
  <c r="G134"/>
  <c r="U134" l="1"/>
  <c r="Y134"/>
  <c r="X134"/>
  <c r="T134"/>
  <c r="D135"/>
  <c r="S135" l="1"/>
  <c r="E135"/>
  <c r="F135" s="1"/>
  <c r="O135" l="1"/>
  <c r="N135"/>
  <c r="L135"/>
  <c r="M135"/>
  <c r="V135"/>
  <c r="W135"/>
  <c r="P135"/>
  <c r="Q135"/>
  <c r="K135"/>
  <c r="J135"/>
  <c r="G135"/>
  <c r="H135"/>
  <c r="R136" s="1"/>
  <c r="I135"/>
  <c r="X135" l="1"/>
  <c r="U135"/>
  <c r="Y135"/>
  <c r="T135"/>
  <c r="D136"/>
  <c r="E136" l="1"/>
  <c r="F136" s="1"/>
  <c r="S136"/>
  <c r="O136" l="1"/>
  <c r="N136"/>
  <c r="L136"/>
  <c r="M136"/>
  <c r="V136"/>
  <c r="W136"/>
  <c r="Q136"/>
  <c r="P136"/>
  <c r="K136"/>
  <c r="G136"/>
  <c r="I136"/>
  <c r="H136"/>
  <c r="R137" s="1"/>
  <c r="J136"/>
  <c r="X136" l="1"/>
  <c r="U136"/>
  <c r="Y136"/>
  <c r="T136"/>
  <c r="D137"/>
  <c r="E137" l="1"/>
  <c r="F137" s="1"/>
  <c r="S137"/>
  <c r="O137" l="1"/>
  <c r="N137"/>
  <c r="L137"/>
  <c r="M137"/>
  <c r="W137"/>
  <c r="V137"/>
  <c r="Q137"/>
  <c r="P137"/>
  <c r="G137"/>
  <c r="J137"/>
  <c r="I137"/>
  <c r="H137"/>
  <c r="R138" s="1"/>
  <c r="K137"/>
  <c r="X137" l="1"/>
  <c r="U137"/>
  <c r="Y137"/>
  <c r="T137"/>
  <c r="D138"/>
  <c r="S138" l="1"/>
  <c r="E138"/>
  <c r="F138" s="1"/>
  <c r="O138" l="1"/>
  <c r="N138"/>
  <c r="L138"/>
  <c r="M138"/>
  <c r="W138"/>
  <c r="V138"/>
  <c r="Q138"/>
  <c r="P138"/>
  <c r="G138"/>
  <c r="J138"/>
  <c r="K138"/>
  <c r="I138"/>
  <c r="H138"/>
  <c r="R139" s="1"/>
  <c r="Y138" l="1"/>
  <c r="X138"/>
  <c r="U138"/>
  <c r="T138"/>
  <c r="D139"/>
  <c r="E139" l="1"/>
  <c r="F139" s="1"/>
  <c r="S139"/>
  <c r="O139" l="1"/>
  <c r="N139"/>
  <c r="L139"/>
  <c r="M139"/>
  <c r="V139"/>
  <c r="X139" s="1"/>
  <c r="W139"/>
  <c r="P139"/>
  <c r="Q139"/>
  <c r="J139"/>
  <c r="K139"/>
  <c r="G139"/>
  <c r="H139"/>
  <c r="R140" s="1"/>
  <c r="I139"/>
  <c r="U139" l="1"/>
  <c r="Y139"/>
  <c r="T139"/>
  <c r="D140"/>
  <c r="S140" l="1"/>
  <c r="E140"/>
  <c r="F140" s="1"/>
  <c r="O140" l="1"/>
  <c r="N140"/>
  <c r="L140"/>
  <c r="M140"/>
  <c r="V140"/>
  <c r="W140"/>
  <c r="Q140"/>
  <c r="P140"/>
  <c r="G140"/>
  <c r="K140"/>
  <c r="I140"/>
  <c r="J140"/>
  <c r="H140"/>
  <c r="R141" s="1"/>
  <c r="U140" l="1"/>
  <c r="Y140"/>
  <c r="X140"/>
  <c r="T140"/>
  <c r="D141"/>
  <c r="E141" l="1"/>
  <c r="F141" s="1"/>
  <c r="S141"/>
  <c r="O141" l="1"/>
  <c r="N141"/>
  <c r="L141"/>
  <c r="M141"/>
  <c r="W141"/>
  <c r="V141"/>
  <c r="P141"/>
  <c r="Q141"/>
  <c r="J141"/>
  <c r="G141"/>
  <c r="K141"/>
  <c r="I141"/>
  <c r="H141"/>
  <c r="R142" s="1"/>
  <c r="X141" l="1"/>
  <c r="U141"/>
  <c r="Y141"/>
  <c r="T141"/>
  <c r="D142"/>
  <c r="S142" l="1"/>
  <c r="E142"/>
  <c r="F142" s="1"/>
  <c r="O142" l="1"/>
  <c r="N142"/>
  <c r="L142"/>
  <c r="M142"/>
  <c r="W142"/>
  <c r="V142"/>
  <c r="Q142"/>
  <c r="P142"/>
  <c r="J142"/>
  <c r="K142"/>
  <c r="H142"/>
  <c r="R143" s="1"/>
  <c r="G142"/>
  <c r="I142"/>
  <c r="U142" l="1"/>
  <c r="Y142"/>
  <c r="X142"/>
  <c r="T142"/>
  <c r="D143"/>
  <c r="S143" l="1"/>
  <c r="E143"/>
  <c r="F143" s="1"/>
  <c r="O143" l="1"/>
  <c r="N143"/>
  <c r="L143"/>
  <c r="M143"/>
  <c r="V143"/>
  <c r="W143"/>
  <c r="P143"/>
  <c r="Q143"/>
  <c r="J143"/>
  <c r="G143"/>
  <c r="K143"/>
  <c r="I143"/>
  <c r="H143"/>
  <c r="R144" s="1"/>
  <c r="X143" l="1"/>
  <c r="Y143"/>
  <c r="T143"/>
  <c r="U143"/>
  <c r="D144"/>
  <c r="E144" l="1"/>
  <c r="F144" s="1"/>
  <c r="S144"/>
  <c r="O144" l="1"/>
  <c r="N144"/>
  <c r="L144"/>
  <c r="M144"/>
  <c r="V144"/>
  <c r="W144"/>
  <c r="P144"/>
  <c r="Q144"/>
  <c r="G144"/>
  <c r="J144"/>
  <c r="I144"/>
  <c r="K144"/>
  <c r="H144"/>
  <c r="R145" s="1"/>
  <c r="X144" l="1"/>
  <c r="U144"/>
  <c r="Y144"/>
  <c r="T144"/>
  <c r="D145"/>
  <c r="E145" l="1"/>
  <c r="F145" s="1"/>
  <c r="S145"/>
  <c r="O145" l="1"/>
  <c r="N145"/>
  <c r="L145"/>
  <c r="M145"/>
  <c r="W145"/>
  <c r="V145"/>
  <c r="P145"/>
  <c r="Q145"/>
  <c r="I145"/>
  <c r="K145"/>
  <c r="J145"/>
  <c r="G145"/>
  <c r="H145"/>
  <c r="R146" s="1"/>
  <c r="U145" l="1"/>
  <c r="Y145"/>
  <c r="X145"/>
  <c r="T145"/>
  <c r="D146"/>
  <c r="S146" l="1"/>
  <c r="E146"/>
  <c r="F146" s="1"/>
  <c r="O146" l="1"/>
  <c r="N146"/>
  <c r="L146"/>
  <c r="M146"/>
  <c r="W146"/>
  <c r="V146"/>
  <c r="Q146"/>
  <c r="P146"/>
  <c r="K146"/>
  <c r="I146"/>
  <c r="H146"/>
  <c r="R147" s="1"/>
  <c r="J146"/>
  <c r="G146"/>
  <c r="U146" l="1"/>
  <c r="Y146"/>
  <c r="X146"/>
  <c r="T146"/>
  <c r="D147"/>
  <c r="S147" l="1"/>
  <c r="E147"/>
  <c r="F147" s="1"/>
  <c r="O147" l="1"/>
  <c r="N147"/>
  <c r="L147"/>
  <c r="M147"/>
  <c r="V147"/>
  <c r="W147"/>
  <c r="P147"/>
  <c r="Q147"/>
  <c r="G147"/>
  <c r="I147"/>
  <c r="K147"/>
  <c r="J147"/>
  <c r="H147"/>
  <c r="R148" s="1"/>
  <c r="X147" l="1"/>
  <c r="U147"/>
  <c r="Y147"/>
  <c r="T147"/>
  <c r="D148"/>
  <c r="E148" l="1"/>
  <c r="F148" s="1"/>
  <c r="S148"/>
  <c r="O148" l="1"/>
  <c r="N148"/>
  <c r="L148"/>
  <c r="M148"/>
  <c r="V148"/>
  <c r="W148"/>
  <c r="P148"/>
  <c r="Q148"/>
  <c r="K148"/>
  <c r="I148"/>
  <c r="H148"/>
  <c r="R149" s="1"/>
  <c r="J148"/>
  <c r="G148"/>
  <c r="U148" l="1"/>
  <c r="Y148"/>
  <c r="X148"/>
  <c r="T148"/>
  <c r="D149"/>
  <c r="E149" l="1"/>
  <c r="F149" s="1"/>
  <c r="S149"/>
  <c r="O149" l="1"/>
  <c r="N149"/>
  <c r="L149"/>
  <c r="M149"/>
  <c r="W149"/>
  <c r="V149"/>
  <c r="Q149"/>
  <c r="P149"/>
  <c r="K149"/>
  <c r="G149"/>
  <c r="J149"/>
  <c r="I149"/>
  <c r="H149"/>
  <c r="R150" s="1"/>
  <c r="U149" l="1"/>
  <c r="Y149"/>
  <c r="X149"/>
  <c r="T149"/>
  <c r="D150"/>
  <c r="E150" l="1"/>
  <c r="F150" s="1"/>
  <c r="S150"/>
  <c r="O150" l="1"/>
  <c r="N150"/>
  <c r="L150"/>
  <c r="M150"/>
  <c r="W150"/>
  <c r="V150"/>
  <c r="P150"/>
  <c r="Q150"/>
  <c r="I150"/>
  <c r="H150"/>
  <c r="R151" s="1"/>
  <c r="K150"/>
  <c r="G150"/>
  <c r="J150"/>
  <c r="X150" l="1"/>
  <c r="U150"/>
  <c r="Y150"/>
  <c r="T150"/>
  <c r="D151"/>
  <c r="S151" l="1"/>
  <c r="E151"/>
  <c r="F151" s="1"/>
  <c r="O151" l="1"/>
  <c r="N151"/>
  <c r="L151"/>
  <c r="M151"/>
  <c r="V151"/>
  <c r="W151"/>
  <c r="Q151"/>
  <c r="P151"/>
  <c r="J151"/>
  <c r="G151"/>
  <c r="H151"/>
  <c r="R152" s="1"/>
  <c r="K151"/>
  <c r="I151"/>
  <c r="X151" l="1"/>
  <c r="U151"/>
  <c r="Y151"/>
  <c r="T151"/>
  <c r="D152"/>
  <c r="E152" l="1"/>
  <c r="F152" s="1"/>
  <c r="S152"/>
  <c r="O152" l="1"/>
  <c r="N152"/>
  <c r="L152"/>
  <c r="M152"/>
  <c r="V152"/>
  <c r="W152"/>
  <c r="Q152"/>
  <c r="P152"/>
  <c r="G152"/>
  <c r="I152"/>
  <c r="J152"/>
  <c r="K152"/>
  <c r="H152"/>
  <c r="R153" s="1"/>
  <c r="U152" l="1"/>
  <c r="Y152"/>
  <c r="X152"/>
  <c r="T152"/>
  <c r="D153"/>
  <c r="E153" l="1"/>
  <c r="F153" s="1"/>
  <c r="S153"/>
  <c r="O153" l="1"/>
  <c r="N153"/>
  <c r="L153"/>
  <c r="M153"/>
  <c r="W153"/>
  <c r="V153"/>
  <c r="Q153"/>
  <c r="P153"/>
  <c r="G153"/>
  <c r="I153"/>
  <c r="K153"/>
  <c r="J153"/>
  <c r="H153"/>
  <c r="R154" s="1"/>
  <c r="X153" l="1"/>
  <c r="U153"/>
  <c r="Y153"/>
  <c r="T153"/>
  <c r="D154"/>
  <c r="S154" l="1"/>
  <c r="E154"/>
  <c r="F154" s="1"/>
  <c r="O154" l="1"/>
  <c r="N154"/>
  <c r="L154"/>
  <c r="M154"/>
  <c r="W154"/>
  <c r="V154"/>
  <c r="Q154"/>
  <c r="P154"/>
  <c r="J154"/>
  <c r="K154"/>
  <c r="H154"/>
  <c r="R155" s="1"/>
  <c r="G154"/>
  <c r="I154"/>
  <c r="X154" l="1"/>
  <c r="U154"/>
  <c r="Y154"/>
  <c r="T154"/>
  <c r="D155"/>
  <c r="E155" l="1"/>
  <c r="F155" s="1"/>
  <c r="S155"/>
  <c r="O155" l="1"/>
  <c r="N155"/>
  <c r="L155"/>
  <c r="M155"/>
  <c r="V155"/>
  <c r="W155"/>
  <c r="P155"/>
  <c r="Q155"/>
  <c r="G155"/>
  <c r="K155"/>
  <c r="I155"/>
  <c r="J155"/>
  <c r="H155"/>
  <c r="R156" s="1"/>
  <c r="X155" l="1"/>
  <c r="Y155"/>
  <c r="U155"/>
  <c r="T155"/>
  <c r="D156"/>
  <c r="E156" l="1"/>
  <c r="F156" s="1"/>
  <c r="S156"/>
  <c r="O156" l="1"/>
  <c r="N156"/>
  <c r="L156"/>
  <c r="M156"/>
  <c r="V156"/>
  <c r="W156"/>
  <c r="Q156"/>
  <c r="P156"/>
  <c r="I156"/>
  <c r="G156"/>
  <c r="J156"/>
  <c r="K156"/>
  <c r="H156"/>
  <c r="R157" s="1"/>
  <c r="U156" l="1"/>
  <c r="Y156"/>
  <c r="X156"/>
  <c r="T156"/>
  <c r="D157"/>
  <c r="E157" l="1"/>
  <c r="F157" s="1"/>
  <c r="S157"/>
  <c r="O157" l="1"/>
  <c r="N157"/>
  <c r="L157"/>
  <c r="M157"/>
  <c r="W157"/>
  <c r="V157"/>
  <c r="P157"/>
  <c r="Q157"/>
  <c r="I157"/>
  <c r="J157"/>
  <c r="G157"/>
  <c r="K157"/>
  <c r="H157"/>
  <c r="R158" s="1"/>
  <c r="X157" l="1"/>
  <c r="Y157"/>
  <c r="U157"/>
  <c r="T157"/>
  <c r="D158"/>
  <c r="S158" l="1"/>
  <c r="E158"/>
  <c r="F158" s="1"/>
  <c r="O158" l="1"/>
  <c r="N158"/>
  <c r="L158"/>
  <c r="M158"/>
  <c r="W158"/>
  <c r="V158"/>
  <c r="P158"/>
  <c r="Q158"/>
  <c r="K158"/>
  <c r="I158"/>
  <c r="G158"/>
  <c r="J158"/>
  <c r="H158"/>
  <c r="R159" s="1"/>
  <c r="X158" l="1"/>
  <c r="Y158"/>
  <c r="T158"/>
  <c r="U158"/>
  <c r="D159"/>
  <c r="E159" l="1"/>
  <c r="F159" s="1"/>
  <c r="S159"/>
  <c r="O159" l="1"/>
  <c r="N159"/>
  <c r="L159"/>
  <c r="M159"/>
  <c r="V159"/>
  <c r="W159"/>
  <c r="P159"/>
  <c r="Q159"/>
  <c r="G159"/>
  <c r="K159"/>
  <c r="J159"/>
  <c r="I159"/>
  <c r="H159"/>
  <c r="R160" s="1"/>
  <c r="X159" l="1"/>
  <c r="U159"/>
  <c r="Y159"/>
  <c r="T159"/>
  <c r="D160"/>
  <c r="E160" l="1"/>
  <c r="F160" s="1"/>
  <c r="S160"/>
  <c r="O160" l="1"/>
  <c r="N160"/>
  <c r="L160"/>
  <c r="M160"/>
  <c r="V160"/>
  <c r="W160"/>
  <c r="P160"/>
  <c r="Q160"/>
  <c r="K160"/>
  <c r="I160"/>
  <c r="G160"/>
  <c r="J160"/>
  <c r="H160"/>
  <c r="R161" s="1"/>
  <c r="U160" l="1"/>
  <c r="Y160"/>
  <c r="X160"/>
  <c r="T160"/>
  <c r="D161"/>
  <c r="E161" l="1"/>
  <c r="F161" s="1"/>
  <c r="S161"/>
  <c r="O161" l="1"/>
  <c r="N161"/>
  <c r="L161"/>
  <c r="M161"/>
  <c r="W161"/>
  <c r="V161"/>
  <c r="P161"/>
  <c r="Q161"/>
  <c r="I161"/>
  <c r="K161"/>
  <c r="G161"/>
  <c r="J161"/>
  <c r="H161"/>
  <c r="R162" s="1"/>
  <c r="X161" l="1"/>
  <c r="U161"/>
  <c r="Y161"/>
  <c r="T161"/>
  <c r="D162"/>
  <c r="E162" l="1"/>
  <c r="F162" s="1"/>
  <c r="S162"/>
  <c r="O162" l="1"/>
  <c r="N162"/>
  <c r="L162"/>
  <c r="M162"/>
  <c r="W162"/>
  <c r="V162"/>
  <c r="P162"/>
  <c r="Q162"/>
  <c r="J162"/>
  <c r="G162"/>
  <c r="K162"/>
  <c r="I162"/>
  <c r="H162"/>
  <c r="R163" s="1"/>
  <c r="X162" l="1"/>
  <c r="U162"/>
  <c r="Y162"/>
  <c r="T162"/>
  <c r="D163"/>
  <c r="E163" l="1"/>
  <c r="F163" s="1"/>
  <c r="S163"/>
  <c r="O163" l="1"/>
  <c r="N163"/>
  <c r="L163"/>
  <c r="M163"/>
  <c r="V163"/>
  <c r="W163"/>
  <c r="P163"/>
  <c r="Q163"/>
  <c r="I163"/>
  <c r="J163"/>
  <c r="K163"/>
  <c r="G163"/>
  <c r="H163"/>
  <c r="R164" s="1"/>
  <c r="U163" l="1"/>
  <c r="Y163"/>
  <c r="X163"/>
  <c r="T163"/>
  <c r="D164"/>
  <c r="E164" l="1"/>
  <c r="F164" s="1"/>
  <c r="S164"/>
  <c r="O164" l="1"/>
  <c r="N164"/>
  <c r="L164"/>
  <c r="M164"/>
  <c r="V164"/>
  <c r="W164"/>
  <c r="P164"/>
  <c r="Q164"/>
  <c r="G164"/>
  <c r="I164"/>
  <c r="J164"/>
  <c r="K164"/>
  <c r="H164"/>
  <c r="R165" s="1"/>
  <c r="U164" l="1"/>
  <c r="Y164"/>
  <c r="X164"/>
  <c r="T164"/>
  <c r="D165"/>
  <c r="S165" l="1"/>
  <c r="E165"/>
  <c r="F165" s="1"/>
  <c r="O165" l="1"/>
  <c r="N165"/>
  <c r="L165"/>
  <c r="M165"/>
  <c r="W165"/>
  <c r="V165"/>
  <c r="Q165"/>
  <c r="P165"/>
  <c r="K165"/>
  <c r="G165"/>
  <c r="J165"/>
  <c r="I165"/>
  <c r="H165"/>
  <c r="R166" s="1"/>
  <c r="X165" l="1"/>
  <c r="U165"/>
  <c r="Y165"/>
  <c r="T165"/>
  <c r="D166"/>
  <c r="E166" l="1"/>
  <c r="F166" s="1"/>
  <c r="S166"/>
  <c r="O166" l="1"/>
  <c r="N166"/>
  <c r="L166"/>
  <c r="M166"/>
  <c r="W166"/>
  <c r="V166"/>
  <c r="P166"/>
  <c r="Q166"/>
  <c r="K166"/>
  <c r="G166"/>
  <c r="I166"/>
  <c r="J166"/>
  <c r="H166"/>
  <c r="R167" s="1"/>
  <c r="X166" l="1"/>
  <c r="U166"/>
  <c r="Y166"/>
  <c r="T166"/>
  <c r="D167"/>
  <c r="S167" l="1"/>
  <c r="E167"/>
  <c r="F167" s="1"/>
  <c r="O167" l="1"/>
  <c r="N167"/>
  <c r="L167"/>
  <c r="M167"/>
  <c r="V167"/>
  <c r="W167"/>
  <c r="P167"/>
  <c r="Q167"/>
  <c r="K167"/>
  <c r="J167"/>
  <c r="G167"/>
  <c r="I167"/>
  <c r="H167"/>
  <c r="R168" s="1"/>
  <c r="X167" l="1"/>
  <c r="U167"/>
  <c r="Y167"/>
  <c r="T167"/>
  <c r="D168"/>
  <c r="E168" l="1"/>
  <c r="F168" s="1"/>
  <c r="S168"/>
  <c r="O168" l="1"/>
  <c r="N168"/>
  <c r="L168"/>
  <c r="M168"/>
  <c r="V168"/>
  <c r="W168"/>
  <c r="P168"/>
  <c r="Q168"/>
  <c r="G168"/>
  <c r="I168"/>
  <c r="J168"/>
  <c r="K168"/>
  <c r="H168"/>
  <c r="R169" s="1"/>
  <c r="X168" l="1"/>
  <c r="U168"/>
  <c r="Y168"/>
  <c r="T168"/>
  <c r="D169"/>
  <c r="E169" l="1"/>
  <c r="F169" s="1"/>
  <c r="S169"/>
  <c r="O169" l="1"/>
  <c r="N169"/>
  <c r="L169"/>
  <c r="M169"/>
  <c r="W169"/>
  <c r="V169"/>
  <c r="Q169"/>
  <c r="P169"/>
  <c r="G169"/>
  <c r="I169"/>
  <c r="K169"/>
  <c r="J169"/>
  <c r="H169"/>
  <c r="R170" s="1"/>
  <c r="X169" l="1"/>
  <c r="U169"/>
  <c r="Y169"/>
  <c r="T169"/>
  <c r="D170"/>
  <c r="S170" l="1"/>
  <c r="E170"/>
  <c r="F170" s="1"/>
  <c r="O170" l="1"/>
  <c r="N170"/>
  <c r="L170"/>
  <c r="M170"/>
  <c r="W170"/>
  <c r="V170"/>
  <c r="P170"/>
  <c r="Q170"/>
  <c r="J170"/>
  <c r="I170"/>
  <c r="G170"/>
  <c r="K170"/>
  <c r="H170"/>
  <c r="R171" s="1"/>
  <c r="Y170" l="1"/>
  <c r="X170"/>
  <c r="U170"/>
  <c r="T170"/>
  <c r="D171"/>
  <c r="E171" l="1"/>
  <c r="F171" s="1"/>
  <c r="S171"/>
  <c r="O171" l="1"/>
  <c r="N171"/>
  <c r="L171"/>
  <c r="M171"/>
  <c r="V171"/>
  <c r="W171"/>
  <c r="P171"/>
  <c r="Q171"/>
  <c r="J171"/>
  <c r="H171"/>
  <c r="R172" s="1"/>
  <c r="K171"/>
  <c r="G171"/>
  <c r="I171"/>
  <c r="X171" l="1"/>
  <c r="U171"/>
  <c r="Y171"/>
  <c r="T171"/>
  <c r="D172"/>
  <c r="S172" l="1"/>
  <c r="E172"/>
  <c r="F172" s="1"/>
  <c r="O172" l="1"/>
  <c r="N172"/>
  <c r="L172"/>
  <c r="M172"/>
  <c r="V172"/>
  <c r="W172"/>
  <c r="P172"/>
  <c r="Q172"/>
  <c r="G172"/>
  <c r="I172"/>
  <c r="J172"/>
  <c r="K172"/>
  <c r="H172"/>
  <c r="R173" s="1"/>
  <c r="X172" l="1"/>
  <c r="Y172"/>
  <c r="U172"/>
  <c r="T172"/>
  <c r="D173"/>
  <c r="E173" l="1"/>
  <c r="F173" s="1"/>
  <c r="S173"/>
  <c r="O173" l="1"/>
  <c r="N173"/>
  <c r="L173"/>
  <c r="M173"/>
  <c r="W173"/>
  <c r="V173"/>
  <c r="P173"/>
  <c r="Q173"/>
  <c r="J173"/>
  <c r="K173"/>
  <c r="I173"/>
  <c r="G173"/>
  <c r="H173"/>
  <c r="R174" s="1"/>
  <c r="X173" l="1"/>
  <c r="U173"/>
  <c r="Y173"/>
  <c r="T173"/>
  <c r="D174"/>
  <c r="S174" l="1"/>
  <c r="E174"/>
  <c r="F174" s="1"/>
  <c r="O174" l="1"/>
  <c r="N174"/>
  <c r="L174"/>
  <c r="M174"/>
  <c r="W174"/>
  <c r="V174"/>
  <c r="Q174"/>
  <c r="P174"/>
  <c r="J174"/>
  <c r="K174"/>
  <c r="G174"/>
  <c r="I174"/>
  <c r="H174"/>
  <c r="R175" s="1"/>
  <c r="X174" l="1"/>
  <c r="U174"/>
  <c r="Y174"/>
  <c r="T174"/>
  <c r="D175"/>
  <c r="E175" l="1"/>
  <c r="F175" s="1"/>
  <c r="S175"/>
  <c r="O175" l="1"/>
  <c r="N175"/>
  <c r="L175"/>
  <c r="M175"/>
  <c r="V175"/>
  <c r="W175"/>
  <c r="P175"/>
  <c r="Q175"/>
  <c r="K175"/>
  <c r="I175"/>
  <c r="J175"/>
  <c r="G175"/>
  <c r="H175"/>
  <c r="R176" s="1"/>
  <c r="U175" l="1"/>
  <c r="Y175"/>
  <c r="X175"/>
  <c r="T175"/>
  <c r="D176"/>
  <c r="E176" l="1"/>
  <c r="F176" s="1"/>
  <c r="S176"/>
  <c r="O176" l="1"/>
  <c r="N176"/>
  <c r="L176"/>
  <c r="M176"/>
  <c r="V176"/>
  <c r="W176"/>
  <c r="Q176"/>
  <c r="P176"/>
  <c r="I176"/>
  <c r="G176"/>
  <c r="J176"/>
  <c r="K176"/>
  <c r="H176"/>
  <c r="R177" s="1"/>
  <c r="X176" l="1"/>
  <c r="U176"/>
  <c r="Y176"/>
  <c r="T176"/>
  <c r="D177"/>
  <c r="E177" l="1"/>
  <c r="F177" s="1"/>
  <c r="S177"/>
  <c r="O177" l="1"/>
  <c r="N177"/>
  <c r="L177"/>
  <c r="M177"/>
  <c r="W177"/>
  <c r="V177"/>
  <c r="P177"/>
  <c r="Q177"/>
  <c r="I177"/>
  <c r="J177"/>
  <c r="G177"/>
  <c r="K177"/>
  <c r="H177"/>
  <c r="R178" s="1"/>
  <c r="U177" l="1"/>
  <c r="Y177"/>
  <c r="X177"/>
  <c r="T177"/>
  <c r="D178"/>
  <c r="E178" l="1"/>
  <c r="F178" s="1"/>
  <c r="S178"/>
  <c r="O178" l="1"/>
  <c r="N178"/>
  <c r="L178"/>
  <c r="M178"/>
  <c r="W178"/>
  <c r="V178"/>
  <c r="Q178"/>
  <c r="P178"/>
  <c r="K178"/>
  <c r="G178"/>
  <c r="I178"/>
  <c r="J178"/>
  <c r="H178"/>
  <c r="R179" s="1"/>
  <c r="U178" l="1"/>
  <c r="Y178"/>
  <c r="X178"/>
  <c r="T178"/>
  <c r="D179"/>
  <c r="S179" l="1"/>
  <c r="E179"/>
  <c r="F179" s="1"/>
  <c r="O179" l="1"/>
  <c r="N179"/>
  <c r="L179"/>
  <c r="M179"/>
  <c r="V179"/>
  <c r="W179"/>
  <c r="P179"/>
  <c r="Q179"/>
  <c r="J179"/>
  <c r="G179"/>
  <c r="I179"/>
  <c r="K179"/>
  <c r="H179"/>
  <c r="R180" s="1"/>
  <c r="U179" l="1"/>
  <c r="Y179"/>
  <c r="X179"/>
  <c r="T179"/>
  <c r="D180"/>
  <c r="S180" l="1"/>
  <c r="E180"/>
  <c r="F180" s="1"/>
  <c r="O180" l="1"/>
  <c r="N180"/>
  <c r="L180"/>
  <c r="M180"/>
  <c r="V180"/>
  <c r="W180"/>
  <c r="P180"/>
  <c r="Q180"/>
  <c r="J180"/>
  <c r="K180"/>
  <c r="G180"/>
  <c r="I180"/>
  <c r="H180"/>
  <c r="R181" s="1"/>
  <c r="U180" l="1"/>
  <c r="Y180"/>
  <c r="X180"/>
  <c r="T180"/>
  <c r="D181"/>
  <c r="E181" l="1"/>
  <c r="F181" s="1"/>
  <c r="S181"/>
  <c r="O181" l="1"/>
  <c r="N181"/>
  <c r="L181"/>
  <c r="M181"/>
  <c r="W181"/>
  <c r="V181"/>
  <c r="Q181"/>
  <c r="P181"/>
  <c r="G181"/>
  <c r="I181"/>
  <c r="K181"/>
  <c r="J181"/>
  <c r="H181"/>
  <c r="R182" s="1"/>
  <c r="U181" l="1"/>
  <c r="Y181"/>
  <c r="X181"/>
  <c r="T181"/>
  <c r="D182"/>
  <c r="S182" l="1"/>
  <c r="E182"/>
  <c r="F182" s="1"/>
  <c r="O182" l="1"/>
  <c r="N182"/>
  <c r="L182"/>
  <c r="M182"/>
  <c r="W182"/>
  <c r="V182"/>
  <c r="P182"/>
  <c r="Q182"/>
  <c r="G182"/>
  <c r="I182"/>
  <c r="J182"/>
  <c r="K182"/>
  <c r="H182"/>
  <c r="R183" s="1"/>
  <c r="U182" l="1"/>
  <c r="Y182"/>
  <c r="X182"/>
  <c r="T182"/>
  <c r="D183"/>
  <c r="E183" l="1"/>
  <c r="F183" s="1"/>
  <c r="S183"/>
  <c r="O183" l="1"/>
  <c r="N183"/>
  <c r="L183"/>
  <c r="M183"/>
  <c r="V183"/>
  <c r="W183"/>
  <c r="Q183"/>
  <c r="P183"/>
  <c r="J183"/>
  <c r="G183"/>
  <c r="K183"/>
  <c r="I183"/>
  <c r="H183"/>
  <c r="R184" s="1"/>
  <c r="U183" l="1"/>
  <c r="Y183"/>
  <c r="X183"/>
  <c r="T183"/>
  <c r="D184"/>
  <c r="S184" l="1"/>
  <c r="E184"/>
  <c r="F184" s="1"/>
  <c r="O184" l="1"/>
  <c r="N184"/>
  <c r="L184"/>
  <c r="M184"/>
  <c r="V184"/>
  <c r="W184"/>
  <c r="P184"/>
  <c r="Q184"/>
  <c r="I184"/>
  <c r="K184"/>
  <c r="G184"/>
  <c r="J184"/>
  <c r="H184"/>
  <c r="R185" s="1"/>
  <c r="X184" l="1"/>
  <c r="U184"/>
  <c r="Y184"/>
  <c r="T184"/>
  <c r="D185"/>
  <c r="S185" l="1"/>
  <c r="E185"/>
  <c r="F185" s="1"/>
  <c r="O185" l="1"/>
  <c r="N185"/>
  <c r="L185"/>
  <c r="M185"/>
  <c r="W185"/>
  <c r="V185"/>
  <c r="Q185"/>
  <c r="P185"/>
  <c r="G185"/>
  <c r="K185"/>
  <c r="J185"/>
  <c r="I185"/>
  <c r="H185"/>
  <c r="R186" s="1"/>
  <c r="X185" l="1"/>
  <c r="U185"/>
  <c r="Y185"/>
  <c r="T185"/>
  <c r="D186"/>
  <c r="E186" l="1"/>
  <c r="F186" s="1"/>
  <c r="S186"/>
  <c r="O186" l="1"/>
  <c r="N186"/>
  <c r="L186"/>
  <c r="M186"/>
  <c r="W186"/>
  <c r="V186"/>
  <c r="P186"/>
  <c r="Q186"/>
  <c r="I186"/>
  <c r="H186"/>
  <c r="R187" s="1"/>
  <c r="G186"/>
  <c r="K186"/>
  <c r="J186"/>
  <c r="U186" l="1"/>
  <c r="Y186"/>
  <c r="X186"/>
  <c r="T186"/>
  <c r="D187"/>
  <c r="E187" l="1"/>
  <c r="F187" s="1"/>
  <c r="S187"/>
  <c r="O187" l="1"/>
  <c r="N187"/>
  <c r="L187"/>
  <c r="M187"/>
  <c r="V187"/>
  <c r="W187"/>
  <c r="P187"/>
  <c r="Q187"/>
  <c r="J187"/>
  <c r="G187"/>
  <c r="K187"/>
  <c r="I187"/>
  <c r="H187"/>
  <c r="R188" s="1"/>
  <c r="U187" l="1"/>
  <c r="Y187"/>
  <c r="X187"/>
  <c r="T187"/>
  <c r="D188"/>
  <c r="E188" l="1"/>
  <c r="F188" s="1"/>
  <c r="S188"/>
  <c r="O188" l="1"/>
  <c r="N188"/>
  <c r="L188"/>
  <c r="M188"/>
  <c r="V188"/>
  <c r="W188"/>
  <c r="P188"/>
  <c r="Q188"/>
  <c r="J188"/>
  <c r="I188"/>
  <c r="G188"/>
  <c r="K188"/>
  <c r="H188"/>
  <c r="R189" s="1"/>
  <c r="X188" l="1"/>
  <c r="Y188"/>
  <c r="U188"/>
  <c r="T188"/>
  <c r="D189"/>
  <c r="S189" l="1"/>
  <c r="E189"/>
  <c r="F189" s="1"/>
  <c r="O189" l="1"/>
  <c r="N189"/>
  <c r="L189"/>
  <c r="M189"/>
  <c r="W189"/>
  <c r="V189"/>
  <c r="P189"/>
  <c r="Q189"/>
  <c r="I189"/>
  <c r="K189"/>
  <c r="G189"/>
  <c r="J189"/>
  <c r="H189"/>
  <c r="R190" s="1"/>
  <c r="U189" l="1"/>
  <c r="Y189"/>
  <c r="X189"/>
  <c r="T189"/>
  <c r="D190"/>
  <c r="E190" l="1"/>
  <c r="F190" s="1"/>
  <c r="S190"/>
  <c r="O190" l="1"/>
  <c r="N190"/>
  <c r="L190"/>
  <c r="M190"/>
  <c r="W190"/>
  <c r="V190"/>
  <c r="Q190"/>
  <c r="P190"/>
  <c r="J190"/>
  <c r="I190"/>
  <c r="K190"/>
  <c r="H190"/>
  <c r="R191" s="1"/>
  <c r="G190"/>
  <c r="U190" l="1"/>
  <c r="Y190"/>
  <c r="X190"/>
  <c r="T190"/>
  <c r="D191"/>
  <c r="E191" l="1"/>
  <c r="F191" s="1"/>
  <c r="S191"/>
  <c r="O191" l="1"/>
  <c r="N191"/>
  <c r="L191"/>
  <c r="M191"/>
  <c r="V191"/>
  <c r="W191"/>
  <c r="P191"/>
  <c r="Q191"/>
  <c r="K191"/>
  <c r="J191"/>
  <c r="G191"/>
  <c r="I191"/>
  <c r="H191"/>
  <c r="R192" s="1"/>
  <c r="X191" l="1"/>
  <c r="U191"/>
  <c r="Y191"/>
  <c r="T191"/>
  <c r="D192"/>
  <c r="E192" l="1"/>
  <c r="F192" s="1"/>
  <c r="S192"/>
  <c r="O192" l="1"/>
  <c r="N192"/>
  <c r="L192"/>
  <c r="M192"/>
  <c r="V192"/>
  <c r="W192"/>
  <c r="P192"/>
  <c r="Q192"/>
  <c r="G192"/>
  <c r="I192"/>
  <c r="J192"/>
  <c r="K192"/>
  <c r="H192"/>
  <c r="R193" s="1"/>
  <c r="U192" l="1"/>
  <c r="Y192"/>
  <c r="X192"/>
  <c r="T192"/>
  <c r="D193"/>
  <c r="S193" l="1"/>
  <c r="E193"/>
  <c r="F193" s="1"/>
  <c r="O193" l="1"/>
  <c r="N193"/>
  <c r="L193"/>
  <c r="M193"/>
  <c r="W193"/>
  <c r="V193"/>
  <c r="P193"/>
  <c r="Q193"/>
  <c r="G193"/>
  <c r="K193"/>
  <c r="I193"/>
  <c r="J193"/>
  <c r="H193"/>
  <c r="R194" s="1"/>
  <c r="U193" l="1"/>
  <c r="Y193"/>
  <c r="X193"/>
  <c r="T193"/>
  <c r="D194"/>
  <c r="S194" l="1"/>
  <c r="E194"/>
  <c r="F194" s="1"/>
  <c r="O194" l="1"/>
  <c r="N194"/>
  <c r="L194"/>
  <c r="M194"/>
  <c r="W194"/>
  <c r="V194"/>
  <c r="P194"/>
  <c r="Q194"/>
  <c r="K194"/>
  <c r="G194"/>
  <c r="J194"/>
  <c r="I194"/>
  <c r="H194"/>
  <c r="R195" s="1"/>
  <c r="Y194" l="1"/>
  <c r="X194"/>
  <c r="U194"/>
  <c r="T194"/>
  <c r="D195"/>
  <c r="E195" l="1"/>
  <c r="F195" s="1"/>
  <c r="S195"/>
  <c r="O195" l="1"/>
  <c r="N195"/>
  <c r="L195"/>
  <c r="M195"/>
  <c r="V195"/>
  <c r="W195"/>
  <c r="P195"/>
  <c r="Q195"/>
  <c r="I195"/>
  <c r="G195"/>
  <c r="J195"/>
  <c r="K195"/>
  <c r="H195"/>
  <c r="R196" s="1"/>
  <c r="X195" l="1"/>
  <c r="U195"/>
  <c r="Y195"/>
  <c r="T195"/>
  <c r="D196"/>
  <c r="S196" l="1"/>
  <c r="E196"/>
  <c r="F196" s="1"/>
  <c r="O196" l="1"/>
  <c r="N196"/>
  <c r="L196"/>
  <c r="M196"/>
  <c r="V196"/>
  <c r="W196"/>
  <c r="P196"/>
  <c r="Q196"/>
  <c r="G196"/>
  <c r="J196"/>
  <c r="K196"/>
  <c r="I196"/>
  <c r="H196"/>
  <c r="R197" s="1"/>
  <c r="X196" l="1"/>
  <c r="Y196"/>
  <c r="U196"/>
  <c r="T196"/>
  <c r="D197"/>
  <c r="S197" l="1"/>
  <c r="E197"/>
  <c r="F197" s="1"/>
  <c r="O197" l="1"/>
  <c r="N197"/>
  <c r="L197"/>
  <c r="M197"/>
  <c r="W197"/>
  <c r="V197"/>
  <c r="Q197"/>
  <c r="P197"/>
  <c r="K197"/>
  <c r="I197"/>
  <c r="G197"/>
  <c r="J197"/>
  <c r="H197"/>
  <c r="R198" s="1"/>
  <c r="U197" l="1"/>
  <c r="Y197"/>
  <c r="X197"/>
  <c r="T197"/>
  <c r="D198"/>
  <c r="E198" l="1"/>
  <c r="F198" s="1"/>
  <c r="S198"/>
  <c r="O198" l="1"/>
  <c r="N198"/>
  <c r="L198"/>
  <c r="M198"/>
  <c r="W198"/>
  <c r="V198"/>
  <c r="P198"/>
  <c r="Q198"/>
  <c r="I198"/>
  <c r="J198"/>
  <c r="K198"/>
  <c r="H198"/>
  <c r="R199" s="1"/>
  <c r="G198"/>
  <c r="Y198" l="1"/>
  <c r="X198"/>
  <c r="U198"/>
  <c r="T198"/>
  <c r="D199"/>
  <c r="E199" l="1"/>
  <c r="F199" s="1"/>
  <c r="S199"/>
  <c r="O199" l="1"/>
  <c r="N199"/>
  <c r="L199"/>
  <c r="M199"/>
  <c r="V199"/>
  <c r="W199"/>
  <c r="P199"/>
  <c r="Q199"/>
  <c r="J199"/>
  <c r="K199"/>
  <c r="I199"/>
  <c r="G199"/>
  <c r="H199"/>
  <c r="R200" s="1"/>
  <c r="X199" l="1"/>
  <c r="U199"/>
  <c r="Y199"/>
  <c r="T199"/>
  <c r="D200"/>
  <c r="E200" l="1"/>
  <c r="F200" s="1"/>
  <c r="S200"/>
  <c r="O200" l="1"/>
  <c r="N200"/>
  <c r="L200"/>
  <c r="M200"/>
  <c r="V200"/>
  <c r="W200"/>
  <c r="Q200"/>
  <c r="P200"/>
  <c r="G200"/>
  <c r="J200"/>
  <c r="I200"/>
  <c r="K200"/>
  <c r="H200"/>
  <c r="R201" s="1"/>
  <c r="X200" l="1"/>
  <c r="U200"/>
  <c r="Y200"/>
  <c r="T200"/>
  <c r="D201"/>
  <c r="S201" l="1"/>
  <c r="E201"/>
  <c r="F201" s="1"/>
  <c r="O201" l="1"/>
  <c r="N201"/>
  <c r="L201"/>
  <c r="M201"/>
  <c r="W201"/>
  <c r="V201"/>
  <c r="Q201"/>
  <c r="P201"/>
  <c r="G201"/>
  <c r="K201"/>
  <c r="I201"/>
  <c r="J201"/>
  <c r="H201"/>
  <c r="R202" s="1"/>
  <c r="Y201" l="1"/>
  <c r="X201"/>
  <c r="U201"/>
  <c r="T201"/>
  <c r="D202"/>
  <c r="S202" l="1"/>
  <c r="E202"/>
  <c r="F202" s="1"/>
  <c r="O202" l="1"/>
  <c r="N202"/>
  <c r="L202"/>
  <c r="M202"/>
  <c r="W202"/>
  <c r="V202"/>
  <c r="Q202"/>
  <c r="P202"/>
  <c r="I202"/>
  <c r="J202"/>
  <c r="G202"/>
  <c r="K202"/>
  <c r="H202"/>
  <c r="R203" s="1"/>
  <c r="U202" l="1"/>
  <c r="Y202"/>
  <c r="X202"/>
  <c r="T202"/>
  <c r="D203"/>
  <c r="S203" l="1"/>
  <c r="E203"/>
  <c r="F203" s="1"/>
  <c r="O203" l="1"/>
  <c r="N203"/>
  <c r="L203"/>
  <c r="M203"/>
  <c r="V203"/>
  <c r="W203"/>
  <c r="P203"/>
  <c r="Q203"/>
  <c r="J203"/>
  <c r="G203"/>
  <c r="H203"/>
  <c r="R204" s="1"/>
  <c r="K203"/>
  <c r="I203"/>
  <c r="X203" l="1"/>
  <c r="Y203"/>
  <c r="U203"/>
  <c r="T203"/>
  <c r="D204"/>
  <c r="S204" l="1"/>
  <c r="E204"/>
  <c r="F204" s="1"/>
  <c r="O204" l="1"/>
  <c r="N204"/>
  <c r="L204"/>
  <c r="M204"/>
  <c r="V204"/>
  <c r="W204"/>
  <c r="Q204"/>
  <c r="P204"/>
  <c r="I204"/>
  <c r="G204"/>
  <c r="J204"/>
  <c r="K204"/>
  <c r="H204"/>
  <c r="R205" s="1"/>
  <c r="X204" l="1"/>
  <c r="U204"/>
  <c r="Y204"/>
  <c r="T204"/>
  <c r="D205"/>
  <c r="E205" l="1"/>
  <c r="F205" s="1"/>
  <c r="S205"/>
  <c r="O205" l="1"/>
  <c r="N205"/>
  <c r="L205"/>
  <c r="M205"/>
  <c r="W205"/>
  <c r="V205"/>
  <c r="P205"/>
  <c r="Q205"/>
  <c r="I205"/>
  <c r="J205"/>
  <c r="K205"/>
  <c r="G205"/>
  <c r="H205"/>
  <c r="R206" s="1"/>
  <c r="U205" l="1"/>
  <c r="Y205"/>
  <c r="X205"/>
  <c r="T205"/>
  <c r="D206"/>
  <c r="E206" l="1"/>
  <c r="F206" s="1"/>
  <c r="S206"/>
  <c r="O206" l="1"/>
  <c r="N206"/>
  <c r="L206"/>
  <c r="M206"/>
  <c r="W206"/>
  <c r="V206"/>
  <c r="Q206"/>
  <c r="P206"/>
  <c r="J206"/>
  <c r="G206"/>
  <c r="I206"/>
  <c r="K206"/>
  <c r="H206"/>
  <c r="R207" s="1"/>
  <c r="U206" l="1"/>
  <c r="Y206"/>
  <c r="X206"/>
  <c r="T206"/>
  <c r="D207"/>
  <c r="S207" l="1"/>
  <c r="E207"/>
  <c r="F207" s="1"/>
  <c r="O207" l="1"/>
  <c r="N207"/>
  <c r="L207"/>
  <c r="M207"/>
  <c r="V207"/>
  <c r="W207"/>
  <c r="P207"/>
  <c r="Q207"/>
  <c r="K207"/>
  <c r="H207"/>
  <c r="R208" s="1"/>
  <c r="J207"/>
  <c r="G207"/>
  <c r="I207"/>
  <c r="X207" l="1"/>
  <c r="U207"/>
  <c r="Y207"/>
  <c r="T207"/>
  <c r="D208"/>
  <c r="S208" l="1"/>
  <c r="E208"/>
  <c r="F208" s="1"/>
  <c r="O208" l="1"/>
  <c r="N208"/>
  <c r="L208"/>
  <c r="M208"/>
  <c r="V208"/>
  <c r="W208"/>
  <c r="P208"/>
  <c r="Q208"/>
  <c r="K208"/>
  <c r="J208"/>
  <c r="G208"/>
  <c r="I208"/>
  <c r="H208"/>
  <c r="R209" s="1"/>
  <c r="X208" l="1"/>
  <c r="U208"/>
  <c r="Y208"/>
  <c r="T208"/>
  <c r="D209"/>
  <c r="E209" l="1"/>
  <c r="F209" s="1"/>
  <c r="S209"/>
  <c r="O209" l="1"/>
  <c r="N209"/>
  <c r="L209"/>
  <c r="M209"/>
  <c r="W209"/>
  <c r="V209"/>
  <c r="P209"/>
  <c r="Q209"/>
  <c r="K209"/>
  <c r="J209"/>
  <c r="I209"/>
  <c r="G209"/>
  <c r="H209"/>
  <c r="R210" s="1"/>
  <c r="U209" l="1"/>
  <c r="Y209"/>
  <c r="X209"/>
  <c r="T209"/>
  <c r="D210"/>
  <c r="S210" l="1"/>
  <c r="E210"/>
  <c r="F210" s="1"/>
  <c r="O210" l="1"/>
  <c r="N210"/>
  <c r="L210"/>
  <c r="M210"/>
  <c r="W210"/>
  <c r="V210"/>
  <c r="P210"/>
  <c r="Q210"/>
  <c r="K210"/>
  <c r="I210"/>
  <c r="G210"/>
  <c r="H210"/>
  <c r="R211" s="1"/>
  <c r="J210"/>
  <c r="U210" l="1"/>
  <c r="Y210"/>
  <c r="X210"/>
  <c r="T210"/>
  <c r="D211"/>
  <c r="S211" l="1"/>
  <c r="E211"/>
  <c r="F211" s="1"/>
  <c r="O211" l="1"/>
  <c r="N211"/>
  <c r="L211"/>
  <c r="M211"/>
  <c r="V211"/>
  <c r="W211"/>
  <c r="P211"/>
  <c r="Q211"/>
  <c r="K211"/>
  <c r="H211"/>
  <c r="R212" s="1"/>
  <c r="J211"/>
  <c r="G211"/>
  <c r="I211"/>
  <c r="Y211" l="1"/>
  <c r="X211"/>
  <c r="U211"/>
  <c r="T211"/>
  <c r="D212"/>
  <c r="S212" l="1"/>
  <c r="E212"/>
  <c r="F212" s="1"/>
  <c r="O212" l="1"/>
  <c r="N212"/>
  <c r="L212"/>
  <c r="M212"/>
  <c r="V212"/>
  <c r="W212"/>
  <c r="P212"/>
  <c r="Q212"/>
  <c r="K212"/>
  <c r="I212"/>
  <c r="J212"/>
  <c r="G212"/>
  <c r="H212"/>
  <c r="R213" s="1"/>
  <c r="U212" l="1"/>
  <c r="Y212"/>
  <c r="X212"/>
  <c r="T212"/>
  <c r="D213"/>
  <c r="E213" l="1"/>
  <c r="F213" s="1"/>
  <c r="S213"/>
  <c r="O213" l="1"/>
  <c r="N213"/>
  <c r="L213"/>
  <c r="M213"/>
  <c r="W213"/>
  <c r="V213"/>
  <c r="P213"/>
  <c r="Q213"/>
  <c r="K213"/>
  <c r="I213"/>
  <c r="J213"/>
  <c r="H213"/>
  <c r="R214" s="1"/>
  <c r="G213"/>
  <c r="U213" l="1"/>
  <c r="Y213"/>
  <c r="X213"/>
  <c r="T213"/>
  <c r="D214"/>
  <c r="E214" l="1"/>
  <c r="F214" s="1"/>
  <c r="S214"/>
  <c r="O214" l="1"/>
  <c r="N214"/>
  <c r="L214"/>
  <c r="M214"/>
  <c r="W214"/>
  <c r="V214"/>
  <c r="P214"/>
  <c r="Q214"/>
  <c r="G214"/>
  <c r="J214"/>
  <c r="K214"/>
  <c r="H214"/>
  <c r="R215" s="1"/>
  <c r="I214"/>
  <c r="U214" l="1"/>
  <c r="Y214"/>
  <c r="X214"/>
  <c r="T214"/>
  <c r="D215"/>
  <c r="E215" l="1"/>
  <c r="F215" s="1"/>
  <c r="S215"/>
  <c r="O215" l="1"/>
  <c r="N215"/>
  <c r="L215"/>
  <c r="M215"/>
  <c r="V215"/>
  <c r="W215"/>
  <c r="P215"/>
  <c r="Q215"/>
  <c r="J215"/>
  <c r="K215"/>
  <c r="G215"/>
  <c r="H215"/>
  <c r="R216" s="1"/>
  <c r="I215"/>
  <c r="X215" l="1"/>
  <c r="U215"/>
  <c r="Y215"/>
  <c r="T215"/>
  <c r="D216"/>
  <c r="E216" l="1"/>
  <c r="F216" s="1"/>
  <c r="S216"/>
  <c r="O216" l="1"/>
  <c r="N216"/>
  <c r="L216"/>
  <c r="M216"/>
  <c r="V216"/>
  <c r="W216"/>
  <c r="Q216"/>
  <c r="P216"/>
  <c r="G216"/>
  <c r="I216"/>
  <c r="H216"/>
  <c r="R217" s="1"/>
  <c r="K216"/>
  <c r="J216"/>
  <c r="X216" l="1"/>
  <c r="U216"/>
  <c r="Y216"/>
  <c r="T216"/>
  <c r="D217"/>
  <c r="E217" l="1"/>
  <c r="F217" s="1"/>
  <c r="S217"/>
  <c r="O217" l="1"/>
  <c r="N217"/>
  <c r="L217"/>
  <c r="M217"/>
  <c r="W217"/>
  <c r="V217"/>
  <c r="Q217"/>
  <c r="P217"/>
  <c r="K217"/>
  <c r="I217"/>
  <c r="G217"/>
  <c r="H217"/>
  <c r="R218" s="1"/>
  <c r="J217"/>
  <c r="U217" l="1"/>
  <c r="Y217"/>
  <c r="X217"/>
  <c r="T217"/>
  <c r="D218"/>
  <c r="S218" l="1"/>
  <c r="E218"/>
  <c r="F218" s="1"/>
  <c r="O218" l="1"/>
  <c r="N218"/>
  <c r="L218"/>
  <c r="M218"/>
  <c r="W218"/>
  <c r="V218"/>
  <c r="P218"/>
  <c r="Q218"/>
  <c r="I218"/>
  <c r="J218"/>
  <c r="G218"/>
  <c r="K218"/>
  <c r="H218"/>
  <c r="R219" s="1"/>
  <c r="U218" l="1"/>
  <c r="Y218"/>
  <c r="X218"/>
  <c r="T218"/>
  <c r="D219"/>
  <c r="E219" l="1"/>
  <c r="F219" s="1"/>
  <c r="S219"/>
  <c r="O219" l="1"/>
  <c r="N219"/>
  <c r="L219"/>
  <c r="M219"/>
  <c r="V219"/>
  <c r="W219"/>
  <c r="P219"/>
  <c r="Q219"/>
  <c r="J219"/>
  <c r="I219"/>
  <c r="H219"/>
  <c r="R220" s="1"/>
  <c r="K219"/>
  <c r="G219"/>
  <c r="U219" l="1"/>
  <c r="Y219"/>
  <c r="X219"/>
  <c r="T219"/>
  <c r="D220"/>
  <c r="E220" l="1"/>
  <c r="F220" s="1"/>
  <c r="S220"/>
  <c r="O220" l="1"/>
  <c r="N220"/>
  <c r="L220"/>
  <c r="M220"/>
  <c r="V220"/>
  <c r="W220"/>
  <c r="Q220"/>
  <c r="P220"/>
  <c r="K220"/>
  <c r="G220"/>
  <c r="J220"/>
  <c r="H220"/>
  <c r="R221" s="1"/>
  <c r="I220"/>
  <c r="X220" l="1"/>
  <c r="Y220"/>
  <c r="U220"/>
  <c r="T220"/>
  <c r="D221"/>
  <c r="E221" l="1"/>
  <c r="F221" s="1"/>
  <c r="S221"/>
  <c r="O221" l="1"/>
  <c r="N221"/>
  <c r="L221"/>
  <c r="M221"/>
  <c r="W221"/>
  <c r="V221"/>
  <c r="P221"/>
  <c r="Q221"/>
  <c r="K221"/>
  <c r="J221"/>
  <c r="G221"/>
  <c r="I221"/>
  <c r="H221"/>
  <c r="R222" s="1"/>
  <c r="U221" l="1"/>
  <c r="Y221"/>
  <c r="X221"/>
  <c r="T221"/>
  <c r="D222"/>
  <c r="E222" l="1"/>
  <c r="F222" s="1"/>
  <c r="S222"/>
  <c r="O222" l="1"/>
  <c r="N222"/>
  <c r="L222"/>
  <c r="M222"/>
  <c r="W222"/>
  <c r="V222"/>
  <c r="Q222"/>
  <c r="P222"/>
  <c r="K222"/>
  <c r="H222"/>
  <c r="R223" s="1"/>
  <c r="J222"/>
  <c r="I222"/>
  <c r="G222"/>
  <c r="U222" l="1"/>
  <c r="Y222"/>
  <c r="X222"/>
  <c r="T222"/>
  <c r="D223"/>
  <c r="S223" l="1"/>
  <c r="E223"/>
  <c r="F223" s="1"/>
  <c r="O223" l="1"/>
  <c r="N223"/>
  <c r="L223"/>
  <c r="M223"/>
  <c r="V223"/>
  <c r="W223"/>
  <c r="Q223"/>
  <c r="P223"/>
  <c r="G223"/>
  <c r="H223"/>
  <c r="R224" s="1"/>
  <c r="K223"/>
  <c r="J223"/>
  <c r="I223"/>
  <c r="X223" l="1"/>
  <c r="U223"/>
  <c r="Y223"/>
  <c r="T223"/>
  <c r="D224"/>
  <c r="S224" l="1"/>
  <c r="E224"/>
  <c r="F224" s="1"/>
  <c r="O224" l="1"/>
  <c r="N224"/>
  <c r="L224"/>
  <c r="M224"/>
  <c r="V224"/>
  <c r="W224"/>
  <c r="P224"/>
  <c r="Q224"/>
  <c r="J224"/>
  <c r="K224"/>
  <c r="H224"/>
  <c r="R225" s="1"/>
  <c r="G224"/>
  <c r="I224"/>
  <c r="X224" l="1"/>
  <c r="Y224"/>
  <c r="U224"/>
  <c r="T224"/>
  <c r="D225"/>
  <c r="E225" l="1"/>
  <c r="F225" s="1"/>
  <c r="S225"/>
  <c r="O225" l="1"/>
  <c r="N225"/>
  <c r="L225"/>
  <c r="M225"/>
  <c r="W225"/>
  <c r="V225"/>
  <c r="P225"/>
  <c r="Q225"/>
  <c r="K225"/>
  <c r="H225"/>
  <c r="R226" s="1"/>
  <c r="I225"/>
  <c r="J225"/>
  <c r="G225"/>
  <c r="X225" l="1"/>
  <c r="U225"/>
  <c r="Y225"/>
  <c r="T225"/>
  <c r="D226"/>
  <c r="E226" l="1"/>
  <c r="F226" s="1"/>
  <c r="S226"/>
  <c r="O226" l="1"/>
  <c r="N226"/>
  <c r="L226"/>
  <c r="M226"/>
  <c r="W226"/>
  <c r="V226"/>
  <c r="Q226"/>
  <c r="P226"/>
  <c r="J226"/>
  <c r="G226"/>
  <c r="H226"/>
  <c r="R227" s="1"/>
  <c r="K226"/>
  <c r="I226"/>
  <c r="X226" l="1"/>
  <c r="U226"/>
  <c r="Y226"/>
  <c r="T226"/>
  <c r="D227"/>
  <c r="E227" l="1"/>
  <c r="F227" s="1"/>
  <c r="S227"/>
  <c r="O227" l="1"/>
  <c r="N227"/>
  <c r="L227"/>
  <c r="M227"/>
  <c r="V227"/>
  <c r="W227"/>
  <c r="P227"/>
  <c r="Q227"/>
  <c r="G227"/>
  <c r="I227"/>
  <c r="K227"/>
  <c r="H227"/>
  <c r="R228" s="1"/>
  <c r="J227"/>
  <c r="X227" l="1"/>
  <c r="U227"/>
  <c r="Y227"/>
  <c r="T227"/>
  <c r="D228"/>
  <c r="E228" l="1"/>
  <c r="F228" s="1"/>
  <c r="S228"/>
  <c r="O228" l="1"/>
  <c r="N228"/>
  <c r="L228"/>
  <c r="M228"/>
  <c r="V228"/>
  <c r="W228"/>
  <c r="P228"/>
  <c r="Q228"/>
  <c r="K228"/>
  <c r="G228"/>
  <c r="H228"/>
  <c r="R229" s="1"/>
  <c r="I228"/>
  <c r="J228"/>
  <c r="X228" l="1"/>
  <c r="U228"/>
  <c r="Y228"/>
  <c r="T228"/>
  <c r="D229"/>
  <c r="S229" l="1"/>
  <c r="E229"/>
  <c r="F229" s="1"/>
  <c r="O229" l="1"/>
  <c r="N229"/>
  <c r="L229"/>
  <c r="M229"/>
  <c r="W229"/>
  <c r="V229"/>
  <c r="Q229"/>
  <c r="P229"/>
  <c r="J229"/>
  <c r="I229"/>
  <c r="H229"/>
  <c r="R230" s="1"/>
  <c r="G229"/>
  <c r="K229"/>
  <c r="X229" l="1"/>
  <c r="U229"/>
  <c r="Y229"/>
  <c r="T229"/>
  <c r="D230"/>
  <c r="S230" l="1"/>
  <c r="E230"/>
  <c r="F230" s="1"/>
  <c r="O230" l="1"/>
  <c r="N230"/>
  <c r="L230"/>
  <c r="M230"/>
  <c r="W230"/>
  <c r="V230"/>
  <c r="P230"/>
  <c r="Q230"/>
  <c r="G230"/>
  <c r="J230"/>
  <c r="I230"/>
  <c r="K230"/>
  <c r="H230"/>
  <c r="R231" s="1"/>
  <c r="X230" l="1"/>
  <c r="U230"/>
  <c r="Y230"/>
  <c r="T230"/>
  <c r="D231"/>
  <c r="S231" l="1"/>
  <c r="E231"/>
  <c r="F231" s="1"/>
  <c r="O231" l="1"/>
  <c r="N231"/>
  <c r="L231"/>
  <c r="M231"/>
  <c r="V231"/>
  <c r="X231" s="1"/>
  <c r="W231"/>
  <c r="P231"/>
  <c r="Q231"/>
  <c r="J231"/>
  <c r="H231"/>
  <c r="R232" s="1"/>
  <c r="I231"/>
  <c r="G231"/>
  <c r="K231"/>
  <c r="U231" l="1"/>
  <c r="Y231"/>
  <c r="T231"/>
  <c r="D232"/>
  <c r="E232" l="1"/>
  <c r="F232" s="1"/>
  <c r="S232"/>
  <c r="O232" l="1"/>
  <c r="N232"/>
  <c r="L232"/>
  <c r="M232"/>
  <c r="V232"/>
  <c r="W232"/>
  <c r="P232"/>
  <c r="Q232"/>
  <c r="G232"/>
  <c r="I232"/>
  <c r="J232"/>
  <c r="K232"/>
  <c r="H232"/>
  <c r="R233" s="1"/>
  <c r="X232" l="1"/>
  <c r="U232"/>
  <c r="Y232"/>
  <c r="T232"/>
  <c r="D233"/>
  <c r="E233" l="1"/>
  <c r="F233" s="1"/>
  <c r="S233"/>
  <c r="O233" l="1"/>
  <c r="N233"/>
  <c r="L233"/>
  <c r="M233"/>
  <c r="W233"/>
  <c r="V233"/>
  <c r="Q233"/>
  <c r="P233"/>
  <c r="G233"/>
  <c r="H233"/>
  <c r="R234" s="1"/>
  <c r="I233"/>
  <c r="K233"/>
  <c r="J233"/>
  <c r="X233" l="1"/>
  <c r="U233"/>
  <c r="Y233"/>
  <c r="T233"/>
  <c r="D234"/>
  <c r="E234" l="1"/>
  <c r="F234" s="1"/>
  <c r="S234"/>
  <c r="O234" l="1"/>
  <c r="N234"/>
  <c r="L234"/>
  <c r="M234"/>
  <c r="W234"/>
  <c r="V234"/>
  <c r="P234"/>
  <c r="Q234"/>
  <c r="G234"/>
  <c r="I234"/>
  <c r="K234"/>
  <c r="J234"/>
  <c r="H234"/>
  <c r="R235" s="1"/>
  <c r="X234" l="1"/>
  <c r="U234"/>
  <c r="Y234"/>
  <c r="T234"/>
  <c r="D235"/>
  <c r="S235" l="1"/>
  <c r="E235"/>
  <c r="F235" s="1"/>
  <c r="O235" l="1"/>
  <c r="N235"/>
  <c r="L235"/>
  <c r="M235"/>
  <c r="V235"/>
  <c r="W235"/>
  <c r="P235"/>
  <c r="Q235"/>
  <c r="I235"/>
  <c r="J235"/>
  <c r="H235"/>
  <c r="R236" s="1"/>
  <c r="K235"/>
  <c r="G235"/>
  <c r="X235" l="1"/>
  <c r="U235"/>
  <c r="Y235"/>
  <c r="T235"/>
  <c r="D236"/>
  <c r="S236" l="1"/>
  <c r="E236"/>
  <c r="F236" s="1"/>
  <c r="O236" l="1"/>
  <c r="N236"/>
  <c r="L236"/>
  <c r="M236"/>
  <c r="V236"/>
  <c r="W236"/>
  <c r="P236"/>
  <c r="Q236"/>
  <c r="H236"/>
  <c r="R237" s="1"/>
  <c r="I236"/>
  <c r="G236"/>
  <c r="J236"/>
  <c r="K236"/>
  <c r="X236" l="1"/>
  <c r="U236"/>
  <c r="Y236"/>
  <c r="T236"/>
  <c r="D237"/>
  <c r="E237" l="1"/>
  <c r="F237" s="1"/>
  <c r="S237"/>
  <c r="O237" l="1"/>
  <c r="N237"/>
  <c r="L237"/>
  <c r="M237"/>
  <c r="W237"/>
  <c r="V237"/>
  <c r="P237"/>
  <c r="Q237"/>
  <c r="I237"/>
  <c r="J237"/>
  <c r="G237"/>
  <c r="H237"/>
  <c r="R238" s="1"/>
  <c r="K237"/>
  <c r="X237" l="1"/>
  <c r="U237"/>
  <c r="Y237"/>
  <c r="T237"/>
  <c r="D238"/>
  <c r="S238" l="1"/>
  <c r="E238"/>
  <c r="F238" s="1"/>
  <c r="O238" l="1"/>
  <c r="N238"/>
  <c r="L238"/>
  <c r="M238"/>
  <c r="W238"/>
  <c r="V238"/>
  <c r="Q238"/>
  <c r="P238"/>
  <c r="J238"/>
  <c r="H238"/>
  <c r="R239" s="1"/>
  <c r="K238"/>
  <c r="G238"/>
  <c r="I238"/>
  <c r="X238" l="1"/>
  <c r="U238"/>
  <c r="Y238"/>
  <c r="T238"/>
  <c r="D239"/>
  <c r="S239" l="1"/>
  <c r="E239"/>
  <c r="F239" s="1"/>
  <c r="O239" l="1"/>
  <c r="N239"/>
  <c r="L239"/>
  <c r="M239"/>
  <c r="V239"/>
  <c r="W239"/>
  <c r="P239"/>
  <c r="Q239"/>
  <c r="K239"/>
  <c r="H239"/>
  <c r="R240" s="1"/>
  <c r="I239"/>
  <c r="J239"/>
  <c r="G239"/>
  <c r="U239" l="1"/>
  <c r="Y239"/>
  <c r="X239"/>
  <c r="T239"/>
  <c r="D240"/>
  <c r="S240" l="1"/>
  <c r="E240"/>
  <c r="F240" s="1"/>
  <c r="O240" l="1"/>
  <c r="N240"/>
  <c r="L240"/>
  <c r="M240"/>
  <c r="V240"/>
  <c r="W240"/>
  <c r="Q240"/>
  <c r="P240"/>
  <c r="G240"/>
  <c r="K240"/>
  <c r="H240"/>
  <c r="R241" s="1"/>
  <c r="I240"/>
  <c r="J240"/>
  <c r="Y240" l="1"/>
  <c r="X240"/>
  <c r="U240"/>
  <c r="T240"/>
  <c r="D241"/>
  <c r="E241" l="1"/>
  <c r="F241" s="1"/>
  <c r="S241"/>
  <c r="O241" l="1"/>
  <c r="N241"/>
  <c r="L241"/>
  <c r="M241"/>
  <c r="W241"/>
  <c r="V241"/>
  <c r="P241"/>
  <c r="Q241"/>
  <c r="I241"/>
  <c r="H241"/>
  <c r="R242" s="1"/>
  <c r="G241"/>
  <c r="J241"/>
  <c r="K241"/>
  <c r="X241" l="1"/>
  <c r="U241"/>
  <c r="Y241"/>
  <c r="T241"/>
  <c r="D242"/>
  <c r="E242" l="1"/>
  <c r="F242" s="1"/>
  <c r="S242"/>
  <c r="O242" l="1"/>
  <c r="N242"/>
  <c r="L242"/>
  <c r="M242"/>
  <c r="W242"/>
  <c r="V242"/>
  <c r="X242" s="1"/>
  <c r="P242"/>
  <c r="Q242"/>
  <c r="I242"/>
  <c r="G242"/>
  <c r="J242"/>
  <c r="H242"/>
  <c r="R243" s="1"/>
  <c r="K242"/>
  <c r="U242" l="1"/>
  <c r="Y242"/>
  <c r="T242"/>
  <c r="D243"/>
  <c r="E243" l="1"/>
  <c r="F243" s="1"/>
  <c r="S243"/>
  <c r="O243" l="1"/>
  <c r="N243"/>
  <c r="L243"/>
  <c r="M243"/>
  <c r="V243"/>
  <c r="W243"/>
  <c r="Q243"/>
  <c r="P243"/>
  <c r="G243"/>
  <c r="K243"/>
  <c r="I243"/>
  <c r="J243"/>
  <c r="H243"/>
  <c r="R244" s="1"/>
  <c r="X243" l="1"/>
  <c r="U243"/>
  <c r="Y243"/>
  <c r="T243"/>
  <c r="D244"/>
  <c r="E244" l="1"/>
  <c r="F244" s="1"/>
  <c r="S244"/>
  <c r="O244" l="1"/>
  <c r="N244"/>
  <c r="L244"/>
  <c r="M244"/>
  <c r="V244"/>
  <c r="W244"/>
  <c r="P244"/>
  <c r="Q244"/>
  <c r="J244"/>
  <c r="G244"/>
  <c r="H244"/>
  <c r="R245" s="1"/>
  <c r="K244"/>
  <c r="I244"/>
  <c r="X244" l="1"/>
  <c r="Y244"/>
  <c r="U244"/>
  <c r="T244"/>
  <c r="D245"/>
  <c r="E245" l="1"/>
  <c r="F245" s="1"/>
  <c r="S245"/>
  <c r="O245" l="1"/>
  <c r="N245"/>
  <c r="L245"/>
  <c r="M245"/>
  <c r="W245"/>
  <c r="V245"/>
  <c r="Q245"/>
  <c r="P245"/>
  <c r="K245"/>
  <c r="J245"/>
  <c r="I245"/>
  <c r="G245"/>
  <c r="H245"/>
  <c r="R246" s="1"/>
  <c r="X245" l="1"/>
  <c r="Y245"/>
  <c r="U245"/>
  <c r="T245"/>
  <c r="D246"/>
  <c r="E246" l="1"/>
  <c r="F246" s="1"/>
  <c r="S246"/>
  <c r="O246" l="1"/>
  <c r="N246"/>
  <c r="L246"/>
  <c r="M246"/>
  <c r="W246"/>
  <c r="V246"/>
  <c r="P246"/>
  <c r="Q246"/>
  <c r="I246"/>
  <c r="G246"/>
  <c r="K246"/>
  <c r="H246"/>
  <c r="R247" s="1"/>
  <c r="J246"/>
  <c r="U246" l="1"/>
  <c r="Y246"/>
  <c r="X246"/>
  <c r="T246"/>
  <c r="D247"/>
  <c r="S247" l="1"/>
  <c r="E247"/>
  <c r="F247" s="1"/>
  <c r="O247" l="1"/>
  <c r="N247"/>
  <c r="L247"/>
  <c r="M247"/>
  <c r="V247"/>
  <c r="W247"/>
  <c r="Q247"/>
  <c r="P247"/>
  <c r="K247"/>
  <c r="H247"/>
  <c r="R248" s="1"/>
  <c r="G247"/>
  <c r="I247"/>
  <c r="J247"/>
  <c r="X247" l="1"/>
  <c r="U247"/>
  <c r="Y247"/>
  <c r="T247"/>
  <c r="D248"/>
  <c r="E248" l="1"/>
  <c r="F248" s="1"/>
  <c r="S248"/>
  <c r="O248" l="1"/>
  <c r="N248"/>
  <c r="L248"/>
  <c r="M248"/>
  <c r="V248"/>
  <c r="W248"/>
  <c r="P248"/>
  <c r="Q248"/>
  <c r="K248"/>
  <c r="J248"/>
  <c r="I248"/>
  <c r="H248"/>
  <c r="R249" s="1"/>
  <c r="G248"/>
  <c r="U248" l="1"/>
  <c r="Y248"/>
  <c r="X248"/>
  <c r="T248"/>
  <c r="D249"/>
  <c r="E249" l="1"/>
  <c r="F249" s="1"/>
  <c r="S249"/>
  <c r="O249" l="1"/>
  <c r="N249"/>
  <c r="L249"/>
  <c r="M249"/>
  <c r="W249"/>
  <c r="V249"/>
  <c r="P249"/>
  <c r="Q249"/>
  <c r="J249"/>
  <c r="K249"/>
  <c r="I249"/>
  <c r="G249"/>
  <c r="H249"/>
  <c r="R250" s="1"/>
  <c r="U249" l="1"/>
  <c r="Y249"/>
  <c r="X249"/>
  <c r="T249"/>
  <c r="D250"/>
  <c r="E250" l="1"/>
  <c r="F250" s="1"/>
  <c r="S250"/>
  <c r="O250" l="1"/>
  <c r="N250"/>
  <c r="L250"/>
  <c r="M250"/>
  <c r="W250"/>
  <c r="V250"/>
  <c r="Q250"/>
  <c r="P250"/>
  <c r="G250"/>
  <c r="K250"/>
  <c r="J250"/>
  <c r="H250"/>
  <c r="R251" s="1"/>
  <c r="I250"/>
  <c r="U250" l="1"/>
  <c r="Y250"/>
  <c r="X250"/>
  <c r="T250"/>
  <c r="D251"/>
  <c r="S251" l="1"/>
  <c r="E251"/>
  <c r="F251" s="1"/>
  <c r="O251" l="1"/>
  <c r="N251"/>
  <c r="L251"/>
  <c r="M251"/>
  <c r="V251"/>
  <c r="W251"/>
  <c r="Q251"/>
  <c r="P251"/>
  <c r="K251"/>
  <c r="G251"/>
  <c r="H251"/>
  <c r="R252" s="1"/>
  <c r="J251"/>
  <c r="I251"/>
  <c r="X251" l="1"/>
  <c r="Y251"/>
  <c r="U251"/>
  <c r="T251"/>
  <c r="D252"/>
  <c r="E252" l="1"/>
  <c r="F252" s="1"/>
  <c r="S252"/>
  <c r="O252" l="1"/>
  <c r="N252"/>
  <c r="L252"/>
  <c r="M252"/>
  <c r="V252"/>
  <c r="W252"/>
  <c r="P252"/>
  <c r="Q252"/>
  <c r="I252"/>
  <c r="J252"/>
  <c r="H252"/>
  <c r="R253" s="1"/>
  <c r="K252"/>
  <c r="G252"/>
  <c r="U252" l="1"/>
  <c r="Y252"/>
  <c r="X252"/>
  <c r="T252"/>
  <c r="D253"/>
  <c r="E253" l="1"/>
  <c r="F253" s="1"/>
  <c r="S253"/>
  <c r="O253" l="1"/>
  <c r="N253"/>
  <c r="L253"/>
  <c r="M253"/>
  <c r="W253"/>
  <c r="V253"/>
  <c r="P253"/>
  <c r="Q253"/>
  <c r="J253"/>
  <c r="G253"/>
  <c r="K253"/>
  <c r="I253"/>
  <c r="H253"/>
  <c r="R254" s="1"/>
  <c r="X253" l="1"/>
  <c r="U253"/>
  <c r="Y253"/>
  <c r="T253"/>
  <c r="D254"/>
  <c r="E254" l="1"/>
  <c r="F254" s="1"/>
  <c r="S254"/>
  <c r="O254" l="1"/>
  <c r="N254"/>
  <c r="L254"/>
  <c r="M254"/>
  <c r="W254"/>
  <c r="V254"/>
  <c r="Q254"/>
  <c r="P254"/>
  <c r="I254"/>
  <c r="G254"/>
  <c r="J254"/>
  <c r="H254"/>
  <c r="R255" s="1"/>
  <c r="K254"/>
  <c r="X254" l="1"/>
  <c r="U254"/>
  <c r="Y254"/>
  <c r="T254"/>
  <c r="D255"/>
  <c r="E255" l="1"/>
  <c r="F255" s="1"/>
  <c r="S255"/>
  <c r="O255" l="1"/>
  <c r="N255"/>
  <c r="L255"/>
  <c r="M255"/>
  <c r="V255"/>
  <c r="W255"/>
  <c r="P255"/>
  <c r="Q255"/>
  <c r="I255"/>
  <c r="J255"/>
  <c r="K255"/>
  <c r="G255"/>
  <c r="H255"/>
  <c r="R256" s="1"/>
  <c r="Y255" l="1"/>
  <c r="X255"/>
  <c r="T255"/>
  <c r="U255"/>
  <c r="D256"/>
  <c r="E256" l="1"/>
  <c r="F256" s="1"/>
  <c r="S256"/>
  <c r="O256" l="1"/>
  <c r="N256"/>
  <c r="L256"/>
  <c r="M256"/>
  <c r="V256"/>
  <c r="W256"/>
  <c r="P256"/>
  <c r="Q256"/>
  <c r="J256"/>
  <c r="H256"/>
  <c r="R257" s="1"/>
  <c r="G256"/>
  <c r="I256"/>
  <c r="K256"/>
  <c r="U256" l="1"/>
  <c r="Y256"/>
  <c r="X256"/>
  <c r="T256"/>
  <c r="D257"/>
  <c r="S257" l="1"/>
  <c r="E257"/>
  <c r="F257" s="1"/>
  <c r="O257" l="1"/>
  <c r="N257"/>
  <c r="L257"/>
  <c r="M257"/>
  <c r="W257"/>
  <c r="V257"/>
  <c r="P257"/>
  <c r="Q257"/>
  <c r="G257"/>
  <c r="I257"/>
  <c r="K257"/>
  <c r="H257"/>
  <c r="R258" s="1"/>
  <c r="J257"/>
  <c r="X257" l="1"/>
  <c r="U257"/>
  <c r="Y257"/>
  <c r="T257"/>
  <c r="D258"/>
  <c r="S258" l="1"/>
  <c r="E258"/>
  <c r="F258" s="1"/>
  <c r="O258" l="1"/>
  <c r="N258"/>
  <c r="L258"/>
  <c r="M258"/>
  <c r="W258"/>
  <c r="V258"/>
  <c r="P258"/>
  <c r="Q258"/>
  <c r="G258"/>
  <c r="K258"/>
  <c r="H258"/>
  <c r="R259" s="1"/>
  <c r="I258"/>
  <c r="J258"/>
  <c r="X258" l="1"/>
  <c r="U258"/>
  <c r="Y258"/>
  <c r="T258"/>
  <c r="D259"/>
  <c r="E259" l="1"/>
  <c r="F259" s="1"/>
  <c r="S259"/>
  <c r="O259" l="1"/>
  <c r="N259"/>
  <c r="L259"/>
  <c r="M259"/>
  <c r="V259"/>
  <c r="W259"/>
  <c r="Q259"/>
  <c r="P259"/>
  <c r="G259"/>
  <c r="J259"/>
  <c r="I259"/>
  <c r="H259"/>
  <c r="R260" s="1"/>
  <c r="K259"/>
  <c r="X259" l="1"/>
  <c r="U259"/>
  <c r="Y259"/>
  <c r="T259"/>
  <c r="D260"/>
  <c r="E260" l="1"/>
  <c r="F260" s="1"/>
  <c r="S260"/>
  <c r="O260" l="1"/>
  <c r="N260"/>
  <c r="L260"/>
  <c r="M260"/>
  <c r="V260"/>
  <c r="W260"/>
  <c r="P260"/>
  <c r="Q260"/>
  <c r="J260"/>
  <c r="H260"/>
  <c r="R261" s="1"/>
  <c r="G260"/>
  <c r="K260"/>
  <c r="I260"/>
  <c r="X260" l="1"/>
  <c r="U260"/>
  <c r="Y260"/>
  <c r="T260"/>
  <c r="D261"/>
  <c r="S261" l="1"/>
  <c r="E261"/>
  <c r="F261" s="1"/>
  <c r="O261" l="1"/>
  <c r="N261"/>
  <c r="L261"/>
  <c r="M261"/>
  <c r="W261"/>
  <c r="V261"/>
  <c r="P261"/>
  <c r="Q261"/>
  <c r="G261"/>
  <c r="H261"/>
  <c r="R262" s="1"/>
  <c r="J261"/>
  <c r="I261"/>
  <c r="K261"/>
  <c r="U261" l="1"/>
  <c r="Y261"/>
  <c r="X261"/>
  <c r="T261"/>
  <c r="D262"/>
  <c r="E262" l="1"/>
  <c r="F262" s="1"/>
  <c r="S262"/>
  <c r="O262" l="1"/>
  <c r="N262"/>
  <c r="L262"/>
  <c r="M262"/>
  <c r="W262"/>
  <c r="V262"/>
  <c r="P262"/>
  <c r="Q262"/>
  <c r="K262"/>
  <c r="G262"/>
  <c r="I262"/>
  <c r="J262"/>
  <c r="H262"/>
  <c r="R263" s="1"/>
  <c r="U262" l="1"/>
  <c r="Y262"/>
  <c r="X262"/>
  <c r="T262"/>
  <c r="D263"/>
  <c r="E263" l="1"/>
  <c r="F263" s="1"/>
  <c r="S263"/>
  <c r="O263" l="1"/>
  <c r="N263"/>
  <c r="L263"/>
  <c r="M263"/>
  <c r="V263"/>
  <c r="W263"/>
  <c r="P263"/>
  <c r="Q263"/>
  <c r="I263"/>
  <c r="G263"/>
  <c r="H263"/>
  <c r="R264" s="1"/>
  <c r="K263"/>
  <c r="J263"/>
  <c r="X263" l="1"/>
  <c r="U263"/>
  <c r="Y263"/>
  <c r="T263"/>
  <c r="D264"/>
  <c r="E264" l="1"/>
  <c r="F264" s="1"/>
  <c r="S264"/>
  <c r="O264" l="1"/>
  <c r="N264"/>
  <c r="L264"/>
  <c r="M264"/>
  <c r="V264"/>
  <c r="W264"/>
  <c r="Q264"/>
  <c r="P264"/>
  <c r="J264"/>
  <c r="K264"/>
  <c r="H264"/>
  <c r="R265" s="1"/>
  <c r="G264"/>
  <c r="I264"/>
  <c r="X264" l="1"/>
  <c r="U264"/>
  <c r="Y264"/>
  <c r="T264"/>
  <c r="D265"/>
  <c r="E265" l="1"/>
  <c r="F265" s="1"/>
  <c r="S265"/>
  <c r="O265" l="1"/>
  <c r="N265"/>
  <c r="L265"/>
  <c r="M265"/>
  <c r="W265"/>
  <c r="V265"/>
  <c r="Q265"/>
  <c r="P265"/>
  <c r="I265"/>
  <c r="H265"/>
  <c r="R266" s="1"/>
  <c r="J265"/>
  <c r="G265"/>
  <c r="K265"/>
  <c r="U265" l="1"/>
  <c r="Y265"/>
  <c r="X265"/>
  <c r="T265"/>
  <c r="D266"/>
  <c r="E266" l="1"/>
  <c r="F266" s="1"/>
  <c r="S266"/>
  <c r="O266" l="1"/>
  <c r="N266"/>
  <c r="L266"/>
  <c r="M266"/>
  <c r="W266"/>
  <c r="V266"/>
  <c r="Q266"/>
  <c r="P266"/>
  <c r="I266"/>
  <c r="K266"/>
  <c r="H266"/>
  <c r="R267" s="1"/>
  <c r="G266"/>
  <c r="J266"/>
  <c r="U266" l="1"/>
  <c r="Y266"/>
  <c r="X266"/>
  <c r="T266"/>
  <c r="D267"/>
  <c r="E267" l="1"/>
  <c r="F267" s="1"/>
  <c r="S267"/>
  <c r="O267" l="1"/>
  <c r="N267"/>
  <c r="L267"/>
  <c r="M267"/>
  <c r="V267"/>
  <c r="W267"/>
  <c r="P267"/>
  <c r="Q267"/>
  <c r="J267"/>
  <c r="I267"/>
  <c r="K267"/>
  <c r="G267"/>
  <c r="H267"/>
  <c r="R268" s="1"/>
  <c r="X267" l="1"/>
  <c r="U267"/>
  <c r="Y267"/>
  <c r="T267"/>
  <c r="D268"/>
  <c r="E268" l="1"/>
  <c r="F268" s="1"/>
  <c r="S268"/>
  <c r="O268" l="1"/>
  <c r="N268"/>
  <c r="L268"/>
  <c r="M268"/>
  <c r="V268"/>
  <c r="W268"/>
  <c r="Q268"/>
  <c r="P268"/>
  <c r="K268"/>
  <c r="J268"/>
  <c r="G268"/>
  <c r="I268"/>
  <c r="H268"/>
  <c r="R269" s="1"/>
  <c r="X268" l="1"/>
  <c r="U268"/>
  <c r="Y268"/>
  <c r="T268"/>
  <c r="D269"/>
  <c r="E269" l="1"/>
  <c r="F269" s="1"/>
  <c r="S269"/>
  <c r="O269" l="1"/>
  <c r="N269"/>
  <c r="L269"/>
  <c r="M269"/>
  <c r="W269"/>
  <c r="V269"/>
  <c r="P269"/>
  <c r="Q269"/>
  <c r="K269"/>
  <c r="G269"/>
  <c r="J269"/>
  <c r="I269"/>
  <c r="H269"/>
  <c r="R270" s="1"/>
  <c r="U269" l="1"/>
  <c r="Y269"/>
  <c r="X269"/>
  <c r="T269"/>
  <c r="D270"/>
  <c r="S270" l="1"/>
  <c r="E270"/>
  <c r="F270" s="1"/>
  <c r="O270" l="1"/>
  <c r="N270"/>
  <c r="L270"/>
  <c r="M270"/>
  <c r="W270"/>
  <c r="V270"/>
  <c r="X270" s="1"/>
  <c r="P270"/>
  <c r="Q270"/>
  <c r="K270"/>
  <c r="J270"/>
  <c r="I270"/>
  <c r="G270"/>
  <c r="H270"/>
  <c r="R271" s="1"/>
  <c r="U270" l="1"/>
  <c r="Y270"/>
  <c r="T270"/>
  <c r="D271"/>
  <c r="S271" l="1"/>
  <c r="E271"/>
  <c r="F271" s="1"/>
  <c r="O271" l="1"/>
  <c r="N271"/>
  <c r="L271"/>
  <c r="M271"/>
  <c r="V271"/>
  <c r="W271"/>
  <c r="Q271"/>
  <c r="P271"/>
  <c r="J271"/>
  <c r="G271"/>
  <c r="H271"/>
  <c r="R272" s="1"/>
  <c r="K271"/>
  <c r="I271"/>
  <c r="U271" l="1"/>
  <c r="Y271"/>
  <c r="X271"/>
  <c r="T271"/>
  <c r="D272"/>
  <c r="E272" l="1"/>
  <c r="F272" s="1"/>
  <c r="S272"/>
  <c r="O272" l="1"/>
  <c r="N272"/>
  <c r="L272"/>
  <c r="M272"/>
  <c r="V272"/>
  <c r="W272"/>
  <c r="P272"/>
  <c r="Q272"/>
  <c r="J272"/>
  <c r="I272"/>
  <c r="G272"/>
  <c r="K272"/>
  <c r="H272"/>
  <c r="R273" s="1"/>
  <c r="X272" l="1"/>
  <c r="U272"/>
  <c r="Y272"/>
  <c r="T272"/>
  <c r="D273"/>
  <c r="E273" l="1"/>
  <c r="F273" s="1"/>
  <c r="S273"/>
  <c r="O273" l="1"/>
  <c r="N273"/>
  <c r="L273"/>
  <c r="M273"/>
  <c r="W273"/>
  <c r="V273"/>
  <c r="P273"/>
  <c r="Q273"/>
  <c r="K273"/>
  <c r="I273"/>
  <c r="G273"/>
  <c r="J273"/>
  <c r="H273"/>
  <c r="R274" s="1"/>
  <c r="X273" l="1"/>
  <c r="U273"/>
  <c r="Y273"/>
  <c r="T273"/>
  <c r="D274"/>
  <c r="S274" l="1"/>
  <c r="E274"/>
  <c r="F274" s="1"/>
  <c r="O274" l="1"/>
  <c r="N274"/>
  <c r="L274"/>
  <c r="M274"/>
  <c r="W274"/>
  <c r="V274"/>
  <c r="P274"/>
  <c r="Q274"/>
  <c r="I274"/>
  <c r="K274"/>
  <c r="G274"/>
  <c r="J274"/>
  <c r="H274"/>
  <c r="R275" s="1"/>
  <c r="U274" l="1"/>
  <c r="Y274"/>
  <c r="X274"/>
  <c r="T274"/>
  <c r="D275"/>
  <c r="S275" l="1"/>
  <c r="E275"/>
  <c r="F275" s="1"/>
  <c r="O275" l="1"/>
  <c r="N275"/>
  <c r="L275"/>
  <c r="M275"/>
  <c r="V275"/>
  <c r="W275"/>
  <c r="Q275"/>
  <c r="P275"/>
  <c r="J275"/>
  <c r="K275"/>
  <c r="G275"/>
  <c r="I275"/>
  <c r="H275"/>
  <c r="R276" s="1"/>
  <c r="X275" l="1"/>
  <c r="U275"/>
  <c r="Y275"/>
  <c r="T275"/>
  <c r="D276"/>
  <c r="E276" l="1"/>
  <c r="F276" s="1"/>
  <c r="S276"/>
  <c r="O276" l="1"/>
  <c r="N276"/>
  <c r="L276"/>
  <c r="M276"/>
  <c r="V276"/>
  <c r="W276"/>
  <c r="P276"/>
  <c r="Q276"/>
  <c r="J276"/>
  <c r="I276"/>
  <c r="K276"/>
  <c r="G276"/>
  <c r="H276"/>
  <c r="R277" s="1"/>
  <c r="X276" l="1"/>
  <c r="U276"/>
  <c r="Y276"/>
  <c r="T276"/>
  <c r="D277"/>
  <c r="S277" l="1"/>
  <c r="E277"/>
  <c r="F277" s="1"/>
  <c r="O277" l="1"/>
  <c r="N277"/>
  <c r="L277"/>
  <c r="M277"/>
  <c r="W277"/>
  <c r="V277"/>
  <c r="P277"/>
  <c r="Q277"/>
  <c r="G277"/>
  <c r="K277"/>
  <c r="J277"/>
  <c r="I277"/>
  <c r="H277"/>
  <c r="R278" s="1"/>
  <c r="U277" l="1"/>
  <c r="Y277"/>
  <c r="X277"/>
  <c r="T277"/>
  <c r="D278"/>
  <c r="E278" l="1"/>
  <c r="F278" s="1"/>
  <c r="S278"/>
  <c r="O278" l="1"/>
  <c r="N278"/>
  <c r="L278"/>
  <c r="M278"/>
  <c r="W278"/>
  <c r="V278"/>
  <c r="P278"/>
  <c r="Q278"/>
  <c r="K278"/>
  <c r="J278"/>
  <c r="I278"/>
  <c r="G278"/>
  <c r="H278"/>
  <c r="R279" s="1"/>
  <c r="U278" l="1"/>
  <c r="Y278"/>
  <c r="X278"/>
  <c r="T278"/>
  <c r="D279"/>
  <c r="E279" l="1"/>
  <c r="F279" s="1"/>
  <c r="S279"/>
  <c r="O279" l="1"/>
  <c r="N279"/>
  <c r="L279"/>
  <c r="M279"/>
  <c r="V279"/>
  <c r="W279"/>
  <c r="P279"/>
  <c r="Q279"/>
  <c r="I279"/>
  <c r="K279"/>
  <c r="J279"/>
  <c r="G279"/>
  <c r="H279"/>
  <c r="R280" s="1"/>
  <c r="U279" l="1"/>
  <c r="Y279"/>
  <c r="X279"/>
  <c r="T279"/>
  <c r="D280"/>
  <c r="E280" l="1"/>
  <c r="F280" s="1"/>
  <c r="S280"/>
  <c r="O280" l="1"/>
  <c r="N280"/>
  <c r="L280"/>
  <c r="M280"/>
  <c r="V280"/>
  <c r="W280"/>
  <c r="Q280"/>
  <c r="P280"/>
  <c r="J280"/>
  <c r="I280"/>
  <c r="G280"/>
  <c r="K280"/>
  <c r="H280"/>
  <c r="R281" s="1"/>
  <c r="U280" l="1"/>
  <c r="Y280"/>
  <c r="X280"/>
  <c r="T280"/>
  <c r="D281"/>
  <c r="E281" l="1"/>
  <c r="F281" s="1"/>
  <c r="S281"/>
  <c r="O281" l="1"/>
  <c r="N281"/>
  <c r="L281"/>
  <c r="M281"/>
  <c r="W281"/>
  <c r="V281"/>
  <c r="Q281"/>
  <c r="P281"/>
  <c r="I281"/>
  <c r="J281"/>
  <c r="K281"/>
  <c r="G281"/>
  <c r="H281"/>
  <c r="R282" s="1"/>
  <c r="X281" l="1"/>
  <c r="U281"/>
  <c r="Y281"/>
  <c r="T281"/>
  <c r="D282"/>
  <c r="E282" l="1"/>
  <c r="F282" s="1"/>
  <c r="S282"/>
  <c r="O282" l="1"/>
  <c r="N282"/>
  <c r="L282"/>
  <c r="M282"/>
  <c r="W282"/>
  <c r="V282"/>
  <c r="P282"/>
  <c r="Q282"/>
  <c r="I282"/>
  <c r="J282"/>
  <c r="G282"/>
  <c r="K282"/>
  <c r="H282"/>
  <c r="R283" s="1"/>
  <c r="U282" l="1"/>
  <c r="Y282"/>
  <c r="X282"/>
  <c r="T282"/>
  <c r="D283"/>
  <c r="E283" l="1"/>
  <c r="F283" s="1"/>
  <c r="S283"/>
  <c r="O283" l="1"/>
  <c r="N283"/>
  <c r="L283"/>
  <c r="M283"/>
  <c r="V283"/>
  <c r="W283"/>
  <c r="P283"/>
  <c r="Q283"/>
  <c r="G283"/>
  <c r="I283"/>
  <c r="J283"/>
  <c r="H283"/>
  <c r="R284" s="1"/>
  <c r="K283"/>
  <c r="X283" l="1"/>
  <c r="U283"/>
  <c r="Y283"/>
  <c r="T283"/>
  <c r="D284"/>
  <c r="E284" l="1"/>
  <c r="F284" s="1"/>
  <c r="S284"/>
  <c r="O284" l="1"/>
  <c r="N284"/>
  <c r="L284"/>
  <c r="M284"/>
  <c r="V284"/>
  <c r="W284"/>
  <c r="Q284"/>
  <c r="P284"/>
  <c r="I284"/>
  <c r="G284"/>
  <c r="J284"/>
  <c r="K284"/>
  <c r="H284"/>
  <c r="R285" s="1"/>
  <c r="X284" l="1"/>
  <c r="U284"/>
  <c r="Y284"/>
  <c r="T284"/>
  <c r="D285"/>
  <c r="E285" l="1"/>
  <c r="F285" s="1"/>
  <c r="S285"/>
  <c r="O285" l="1"/>
  <c r="N285"/>
  <c r="L285"/>
  <c r="M285"/>
  <c r="W285"/>
  <c r="V285"/>
  <c r="Q285"/>
  <c r="P285"/>
  <c r="K285"/>
  <c r="I285"/>
  <c r="G285"/>
  <c r="J285"/>
  <c r="H285"/>
  <c r="R286" s="1"/>
  <c r="X285" l="1"/>
  <c r="U285"/>
  <c r="Y285"/>
  <c r="T285"/>
  <c r="D286"/>
  <c r="E286" l="1"/>
  <c r="F286" s="1"/>
  <c r="S286"/>
  <c r="O286" l="1"/>
  <c r="N286"/>
  <c r="L286"/>
  <c r="M286"/>
  <c r="W286"/>
  <c r="V286"/>
  <c r="Q286"/>
  <c r="P286"/>
  <c r="K286"/>
  <c r="I286"/>
  <c r="J286"/>
  <c r="G286"/>
  <c r="H286"/>
  <c r="R287" s="1"/>
  <c r="U286" l="1"/>
  <c r="Y286"/>
  <c r="X286"/>
  <c r="T286"/>
  <c r="D287"/>
  <c r="S287" l="1"/>
  <c r="E287"/>
  <c r="F287" s="1"/>
  <c r="O287" l="1"/>
  <c r="N287"/>
  <c r="L287"/>
  <c r="M287"/>
  <c r="V287"/>
  <c r="W287"/>
  <c r="Q287"/>
  <c r="P287"/>
  <c r="K287"/>
  <c r="H287"/>
  <c r="R288" s="1"/>
  <c r="J287"/>
  <c r="G287"/>
  <c r="I287"/>
  <c r="X287" l="1"/>
  <c r="U287"/>
  <c r="Y287"/>
  <c r="T287"/>
  <c r="D288"/>
  <c r="E288" l="1"/>
  <c r="F288" s="1"/>
  <c r="S288"/>
  <c r="O288" l="1"/>
  <c r="N288"/>
  <c r="L288"/>
  <c r="M288"/>
  <c r="V288"/>
  <c r="W288"/>
  <c r="P288"/>
  <c r="Q288"/>
  <c r="I288"/>
  <c r="J288"/>
  <c r="G288"/>
  <c r="K288"/>
  <c r="H288"/>
  <c r="R289" s="1"/>
  <c r="X288" l="1"/>
  <c r="U288"/>
  <c r="Y288"/>
  <c r="T288"/>
  <c r="D289"/>
  <c r="E289" l="1"/>
  <c r="F289" s="1"/>
  <c r="S289"/>
  <c r="O289" l="1"/>
  <c r="N289"/>
  <c r="L289"/>
  <c r="M289"/>
  <c r="W289"/>
  <c r="V289"/>
  <c r="P289"/>
  <c r="Q289"/>
  <c r="J289"/>
  <c r="I289"/>
  <c r="K289"/>
  <c r="G289"/>
  <c r="H289"/>
  <c r="R290" s="1"/>
  <c r="U289" l="1"/>
  <c r="Y289"/>
  <c r="X289"/>
  <c r="T289"/>
  <c r="D290"/>
  <c r="E290" l="1"/>
  <c r="F290" s="1"/>
  <c r="S290"/>
  <c r="O290" l="1"/>
  <c r="N290"/>
  <c r="L290"/>
  <c r="M290"/>
  <c r="W290"/>
  <c r="V290"/>
  <c r="Q290"/>
  <c r="P290"/>
  <c r="K290"/>
  <c r="G290"/>
  <c r="I290"/>
  <c r="J290"/>
  <c r="H290"/>
  <c r="R291" s="1"/>
  <c r="U290" l="1"/>
  <c r="Y290"/>
  <c r="X290"/>
  <c r="T290"/>
  <c r="D291"/>
  <c r="E291" l="1"/>
  <c r="F291" s="1"/>
  <c r="S291"/>
  <c r="O291" l="1"/>
  <c r="N291"/>
  <c r="L291"/>
  <c r="M291"/>
  <c r="V291"/>
  <c r="W291"/>
  <c r="P291"/>
  <c r="Q291"/>
  <c r="I291"/>
  <c r="K291"/>
  <c r="H291"/>
  <c r="R292" s="1"/>
  <c r="G291"/>
  <c r="J291"/>
  <c r="X291" l="1"/>
  <c r="Y291"/>
  <c r="U291"/>
  <c r="T291"/>
  <c r="D292"/>
  <c r="E292" l="1"/>
  <c r="F292" s="1"/>
  <c r="S292"/>
  <c r="O292" l="1"/>
  <c r="N292"/>
  <c r="L292"/>
  <c r="M292"/>
  <c r="V292"/>
  <c r="W292"/>
  <c r="P292"/>
  <c r="Q292"/>
  <c r="K292"/>
  <c r="G292"/>
  <c r="J292"/>
  <c r="I292"/>
  <c r="H292"/>
  <c r="R293" s="1"/>
  <c r="X292" l="1"/>
  <c r="U292"/>
  <c r="Y292"/>
  <c r="T292"/>
  <c r="D293"/>
  <c r="E293" l="1"/>
  <c r="F293" s="1"/>
  <c r="S293"/>
  <c r="O293" l="1"/>
  <c r="N293"/>
  <c r="L293"/>
  <c r="M293"/>
  <c r="W293"/>
  <c r="V293"/>
  <c r="Q293"/>
  <c r="P293"/>
  <c r="K293"/>
  <c r="J293"/>
  <c r="I293"/>
  <c r="G293"/>
  <c r="H293"/>
  <c r="R294" s="1"/>
  <c r="U293" l="1"/>
  <c r="Y293"/>
  <c r="X293"/>
  <c r="T293"/>
  <c r="D294"/>
  <c r="E294" l="1"/>
  <c r="F294" s="1"/>
  <c r="S294"/>
  <c r="O294" l="1"/>
  <c r="N294"/>
  <c r="L294"/>
  <c r="M294"/>
  <c r="W294"/>
  <c r="V294"/>
  <c r="Q294"/>
  <c r="P294"/>
  <c r="I294"/>
  <c r="J294"/>
  <c r="K294"/>
  <c r="G294"/>
  <c r="H294"/>
  <c r="R295" s="1"/>
  <c r="U294" l="1"/>
  <c r="Y294"/>
  <c r="X294"/>
  <c r="T294"/>
  <c r="D295"/>
  <c r="S295" l="1"/>
  <c r="E295"/>
  <c r="F295" s="1"/>
  <c r="O295" l="1"/>
  <c r="N295"/>
  <c r="L295"/>
  <c r="M295"/>
  <c r="V295"/>
  <c r="X295" s="1"/>
  <c r="W295"/>
  <c r="P295"/>
  <c r="Q295"/>
  <c r="K295"/>
  <c r="I295"/>
  <c r="J295"/>
  <c r="G295"/>
  <c r="H295"/>
  <c r="R296" s="1"/>
  <c r="U295" l="1"/>
  <c r="Y295"/>
  <c r="T295"/>
  <c r="D296"/>
  <c r="E296" l="1"/>
  <c r="F296" s="1"/>
  <c r="S296"/>
  <c r="O296" l="1"/>
  <c r="N296"/>
  <c r="L296"/>
  <c r="M296"/>
  <c r="V296"/>
  <c r="W296"/>
  <c r="P296"/>
  <c r="Q296"/>
  <c r="G296"/>
  <c r="K296"/>
  <c r="I296"/>
  <c r="H296"/>
  <c r="R297" s="1"/>
  <c r="J296"/>
  <c r="X296" l="1"/>
  <c r="U296"/>
  <c r="Y296"/>
  <c r="T296"/>
  <c r="D297"/>
  <c r="S297" l="1"/>
  <c r="E297"/>
  <c r="F297" s="1"/>
  <c r="O297" l="1"/>
  <c r="N297"/>
  <c r="L297"/>
  <c r="M297"/>
  <c r="W297"/>
  <c r="V297"/>
  <c r="Q297"/>
  <c r="P297"/>
  <c r="I297"/>
  <c r="J297"/>
  <c r="G297"/>
  <c r="K297"/>
  <c r="H297"/>
  <c r="R298" s="1"/>
  <c r="U297" l="1"/>
  <c r="Y297"/>
  <c r="X297"/>
  <c r="T297"/>
  <c r="D298"/>
  <c r="S298" l="1"/>
  <c r="E298"/>
  <c r="F298" s="1"/>
  <c r="O298" l="1"/>
  <c r="N298"/>
  <c r="L298"/>
  <c r="M298"/>
  <c r="W298"/>
  <c r="V298"/>
  <c r="P298"/>
  <c r="Q298"/>
  <c r="J298"/>
  <c r="G298"/>
  <c r="K298"/>
  <c r="I298"/>
  <c r="H298"/>
  <c r="R299" s="1"/>
  <c r="U298" l="1"/>
  <c r="Y298"/>
  <c r="X298"/>
  <c r="T298"/>
  <c r="D299"/>
  <c r="E299" l="1"/>
  <c r="F299" s="1"/>
  <c r="S299"/>
  <c r="O299" l="1"/>
  <c r="N299"/>
  <c r="L299"/>
  <c r="M299"/>
  <c r="V299"/>
  <c r="W299"/>
  <c r="P299"/>
  <c r="Q299"/>
  <c r="G299"/>
  <c r="K299"/>
  <c r="J299"/>
  <c r="I299"/>
  <c r="H299"/>
  <c r="R300" s="1"/>
  <c r="X299" l="1"/>
  <c r="U299"/>
  <c r="Y299"/>
  <c r="T299"/>
  <c r="D300"/>
  <c r="S300" l="1"/>
  <c r="E300"/>
  <c r="F300" s="1"/>
  <c r="O300" l="1"/>
  <c r="N300"/>
  <c r="L300"/>
  <c r="M300"/>
  <c r="V300"/>
  <c r="W300"/>
  <c r="P300"/>
  <c r="Q300"/>
  <c r="G300"/>
  <c r="K300"/>
  <c r="J300"/>
  <c r="I300"/>
  <c r="H300"/>
  <c r="R301" s="1"/>
  <c r="X300" l="1"/>
  <c r="U300"/>
  <c r="Y300"/>
  <c r="T300"/>
  <c r="D301"/>
  <c r="E301" l="1"/>
  <c r="F301" s="1"/>
  <c r="S301"/>
  <c r="O301" l="1"/>
  <c r="N301"/>
  <c r="L301"/>
  <c r="M301"/>
  <c r="W301"/>
  <c r="V301"/>
  <c r="P301"/>
  <c r="Q301"/>
  <c r="J301"/>
  <c r="G301"/>
  <c r="I301"/>
  <c r="K301"/>
  <c r="H301"/>
  <c r="R302" s="1"/>
  <c r="U301" l="1"/>
  <c r="Y301"/>
  <c r="X301"/>
  <c r="T301"/>
  <c r="D302"/>
  <c r="S302" l="1"/>
  <c r="E302"/>
  <c r="F302" s="1"/>
  <c r="O302" l="1"/>
  <c r="N302"/>
  <c r="L302"/>
  <c r="M302"/>
  <c r="W302"/>
  <c r="V302"/>
  <c r="Q302"/>
  <c r="P302"/>
  <c r="I302"/>
  <c r="J302"/>
  <c r="G302"/>
  <c r="K302"/>
  <c r="H302"/>
  <c r="R303" s="1"/>
  <c r="U302" l="1"/>
  <c r="Y302"/>
  <c r="X302"/>
  <c r="T302"/>
  <c r="D303"/>
  <c r="E303" l="1"/>
  <c r="F303" s="1"/>
  <c r="S303"/>
  <c r="O303" l="1"/>
  <c r="N303"/>
  <c r="L303"/>
  <c r="M303"/>
  <c r="V303"/>
  <c r="W303"/>
  <c r="P303"/>
  <c r="Q303"/>
  <c r="G303"/>
  <c r="J303"/>
  <c r="I303"/>
  <c r="K303"/>
  <c r="H303"/>
  <c r="R304" s="1"/>
  <c r="X303" l="1"/>
  <c r="U303"/>
  <c r="Y303"/>
  <c r="T303"/>
  <c r="D304"/>
  <c r="S304" l="1"/>
  <c r="E304"/>
  <c r="F304" s="1"/>
  <c r="O304" l="1"/>
  <c r="N304"/>
  <c r="L304"/>
  <c r="M304"/>
  <c r="V304"/>
  <c r="W304"/>
  <c r="Q304"/>
  <c r="P304"/>
  <c r="G304"/>
  <c r="K304"/>
  <c r="I304"/>
  <c r="J304"/>
  <c r="H304"/>
  <c r="R305" s="1"/>
  <c r="X304" l="1"/>
  <c r="U304"/>
  <c r="Y304"/>
  <c r="T304"/>
  <c r="D305"/>
  <c r="E305" l="1"/>
  <c r="F305" s="1"/>
  <c r="S305"/>
  <c r="O305" l="1"/>
  <c r="N305"/>
  <c r="L305"/>
  <c r="M305"/>
  <c r="W305"/>
  <c r="V305"/>
  <c r="P305"/>
  <c r="Q305"/>
  <c r="I305"/>
  <c r="J305"/>
  <c r="G305"/>
  <c r="K305"/>
  <c r="H305"/>
  <c r="R306" s="1"/>
  <c r="U305" l="1"/>
  <c r="Y305"/>
  <c r="X305"/>
  <c r="T305"/>
  <c r="D306"/>
  <c r="E306" l="1"/>
  <c r="F306" s="1"/>
  <c r="S306"/>
  <c r="O306" l="1"/>
  <c r="N306"/>
  <c r="L306"/>
  <c r="M306"/>
  <c r="W306"/>
  <c r="V306"/>
  <c r="P306"/>
  <c r="Q306"/>
  <c r="K306"/>
  <c r="G306"/>
  <c r="J306"/>
  <c r="I306"/>
  <c r="H306"/>
  <c r="R307" s="1"/>
  <c r="U306" l="1"/>
  <c r="Y306"/>
  <c r="X306"/>
  <c r="T306"/>
  <c r="D307"/>
  <c r="S307" l="1"/>
  <c r="E307"/>
  <c r="F307" s="1"/>
  <c r="O307" l="1"/>
  <c r="N307"/>
  <c r="L307"/>
  <c r="M307"/>
  <c r="V307"/>
  <c r="W307"/>
  <c r="Q307"/>
  <c r="P307"/>
  <c r="I307"/>
  <c r="K307"/>
  <c r="J307"/>
  <c r="G307"/>
  <c r="H307"/>
  <c r="R308" s="1"/>
  <c r="U307" l="1"/>
  <c r="Y307"/>
  <c r="X307"/>
  <c r="T307"/>
  <c r="D308"/>
  <c r="E308" l="1"/>
  <c r="F308" s="1"/>
  <c r="S308"/>
  <c r="O308" l="1"/>
  <c r="N308"/>
  <c r="L308"/>
  <c r="M308"/>
  <c r="V308"/>
  <c r="W308"/>
  <c r="P308"/>
  <c r="Q308"/>
  <c r="J308"/>
  <c r="K308"/>
  <c r="G308"/>
  <c r="I308"/>
  <c r="H308"/>
  <c r="R309" s="1"/>
  <c r="U308" l="1"/>
  <c r="Y308"/>
  <c r="X308"/>
  <c r="T308"/>
  <c r="D309"/>
  <c r="E309" l="1"/>
  <c r="F309" s="1"/>
  <c r="S309"/>
  <c r="O309" l="1"/>
  <c r="N309"/>
  <c r="L309"/>
  <c r="M309"/>
  <c r="W309"/>
  <c r="V309"/>
  <c r="Q309"/>
  <c r="P309"/>
  <c r="J309"/>
  <c r="K309"/>
  <c r="I309"/>
  <c r="G309"/>
  <c r="H309"/>
  <c r="R310" s="1"/>
  <c r="U309" l="1"/>
  <c r="Y309"/>
  <c r="X309"/>
  <c r="T309"/>
  <c r="D310"/>
  <c r="E310" l="1"/>
  <c r="F310" s="1"/>
  <c r="S310"/>
  <c r="O310" l="1"/>
  <c r="N310"/>
  <c r="L310"/>
  <c r="M310"/>
  <c r="W310"/>
  <c r="V310"/>
  <c r="P310"/>
  <c r="Q310"/>
  <c r="J310"/>
  <c r="I310"/>
  <c r="K310"/>
  <c r="G310"/>
  <c r="H310"/>
  <c r="R311" s="1"/>
  <c r="U310" l="1"/>
  <c r="Y310"/>
  <c r="X310"/>
  <c r="T310"/>
  <c r="D311"/>
  <c r="S311" l="1"/>
  <c r="E311"/>
  <c r="F311" s="1"/>
  <c r="O311" l="1"/>
  <c r="N311"/>
  <c r="L311"/>
  <c r="M311"/>
  <c r="V311"/>
  <c r="W311"/>
  <c r="P311"/>
  <c r="Q311"/>
  <c r="K311"/>
  <c r="G311"/>
  <c r="J311"/>
  <c r="I311"/>
  <c r="H311"/>
  <c r="R312" s="1"/>
  <c r="X311" l="1"/>
  <c r="U311"/>
  <c r="Y311"/>
  <c r="T311"/>
  <c r="D312"/>
  <c r="S312" l="1"/>
  <c r="E312"/>
  <c r="F312" s="1"/>
  <c r="O312" l="1"/>
  <c r="N312"/>
  <c r="L312"/>
  <c r="M312"/>
  <c r="V312"/>
  <c r="W312"/>
  <c r="P312"/>
  <c r="Q312"/>
  <c r="J312"/>
  <c r="G312"/>
  <c r="K312"/>
  <c r="I312"/>
  <c r="H312"/>
  <c r="R313" s="1"/>
  <c r="X312" l="1"/>
  <c r="U312"/>
  <c r="Y312"/>
  <c r="T312"/>
  <c r="D313"/>
  <c r="E313" l="1"/>
  <c r="F313" s="1"/>
  <c r="S313"/>
  <c r="O313" l="1"/>
  <c r="N313"/>
  <c r="L313"/>
  <c r="M313"/>
  <c r="W313"/>
  <c r="V313"/>
  <c r="P313"/>
  <c r="Q313"/>
  <c r="K313"/>
  <c r="G313"/>
  <c r="J313"/>
  <c r="I313"/>
  <c r="H313"/>
  <c r="R314" s="1"/>
  <c r="U313" l="1"/>
  <c r="Y313"/>
  <c r="X313"/>
  <c r="T313"/>
  <c r="D314"/>
  <c r="E314" l="1"/>
  <c r="F314" s="1"/>
  <c r="S314"/>
  <c r="O314" l="1"/>
  <c r="N314"/>
  <c r="L314"/>
  <c r="M314"/>
  <c r="W314"/>
  <c r="V314"/>
  <c r="Q314"/>
  <c r="P314"/>
  <c r="G314"/>
  <c r="I314"/>
  <c r="K314"/>
  <c r="J314"/>
  <c r="H314"/>
  <c r="R315" s="1"/>
  <c r="U314" l="1"/>
  <c r="Y314"/>
  <c r="X314"/>
  <c r="T314"/>
  <c r="D315"/>
  <c r="E315" l="1"/>
  <c r="F315" s="1"/>
  <c r="S315"/>
  <c r="O315" l="1"/>
  <c r="N315"/>
  <c r="L315"/>
  <c r="M315"/>
  <c r="V315"/>
  <c r="W315"/>
  <c r="P315"/>
  <c r="Q315"/>
  <c r="I315"/>
  <c r="H315"/>
  <c r="R316" s="1"/>
  <c r="J315"/>
  <c r="K315"/>
  <c r="G315"/>
  <c r="X315" l="1"/>
  <c r="U315"/>
  <c r="Y315"/>
  <c r="T315"/>
  <c r="D316"/>
  <c r="E316" l="1"/>
  <c r="F316" s="1"/>
  <c r="S316"/>
  <c r="O316" l="1"/>
  <c r="N316"/>
  <c r="L316"/>
  <c r="M316"/>
  <c r="V316"/>
  <c r="W316"/>
  <c r="P316"/>
  <c r="Q316"/>
  <c r="K316"/>
  <c r="G316"/>
  <c r="I316"/>
  <c r="J316"/>
  <c r="H316"/>
  <c r="R317" s="1"/>
  <c r="X316" l="1"/>
  <c r="U316"/>
  <c r="Y316"/>
  <c r="T316"/>
  <c r="D317"/>
  <c r="E317" l="1"/>
  <c r="F317" s="1"/>
  <c r="S317"/>
  <c r="O317" l="1"/>
  <c r="N317"/>
  <c r="L317"/>
  <c r="M317"/>
  <c r="W317"/>
  <c r="V317"/>
  <c r="P317"/>
  <c r="Q317"/>
  <c r="I317"/>
  <c r="G317"/>
  <c r="J317"/>
  <c r="K317"/>
  <c r="H317"/>
  <c r="R318" s="1"/>
  <c r="U317" l="1"/>
  <c r="Y317"/>
  <c r="X317"/>
  <c r="T317"/>
  <c r="D318"/>
  <c r="E318" l="1"/>
  <c r="F318" s="1"/>
  <c r="S318"/>
  <c r="O318" l="1"/>
  <c r="N318"/>
  <c r="L318"/>
  <c r="M318"/>
  <c r="W318"/>
  <c r="V318"/>
  <c r="Q318"/>
  <c r="P318"/>
  <c r="K318"/>
  <c r="J318"/>
  <c r="G318"/>
  <c r="I318"/>
  <c r="H318"/>
  <c r="R319" s="1"/>
  <c r="U318" l="1"/>
  <c r="Y318"/>
  <c r="X318"/>
  <c r="T318"/>
  <c r="D319"/>
  <c r="E319" l="1"/>
  <c r="F319" s="1"/>
  <c r="S319"/>
  <c r="O319" l="1"/>
  <c r="N319"/>
  <c r="L319"/>
  <c r="M319"/>
  <c r="V319"/>
  <c r="W319"/>
  <c r="P319"/>
  <c r="Q319"/>
  <c r="K319"/>
  <c r="G319"/>
  <c r="J319"/>
  <c r="I319"/>
  <c r="H319"/>
  <c r="R320" s="1"/>
  <c r="X319" l="1"/>
  <c r="U319"/>
  <c r="Y319"/>
  <c r="T319"/>
  <c r="D320"/>
  <c r="E320" l="1"/>
  <c r="F320" s="1"/>
  <c r="S320"/>
  <c r="O320" l="1"/>
  <c r="N320"/>
  <c r="L320"/>
  <c r="M320"/>
  <c r="V320"/>
  <c r="W320"/>
  <c r="P320"/>
  <c r="Q320"/>
  <c r="J320"/>
  <c r="I320"/>
  <c r="G320"/>
  <c r="K320"/>
  <c r="H320"/>
  <c r="R321" s="1"/>
  <c r="X320" l="1"/>
  <c r="U320"/>
  <c r="Y320"/>
  <c r="T320"/>
  <c r="D321"/>
  <c r="E321" l="1"/>
  <c r="F321" s="1"/>
  <c r="S321"/>
  <c r="O321" l="1"/>
  <c r="N321"/>
  <c r="L321"/>
  <c r="M321"/>
  <c r="W321"/>
  <c r="V321"/>
  <c r="P321"/>
  <c r="Q321"/>
  <c r="J321"/>
  <c r="K321"/>
  <c r="G321"/>
  <c r="I321"/>
  <c r="H321"/>
  <c r="R322" s="1"/>
  <c r="U321" l="1"/>
  <c r="Y321"/>
  <c r="X321"/>
  <c r="T321"/>
  <c r="D322"/>
  <c r="E322" l="1"/>
  <c r="F322" s="1"/>
  <c r="S322"/>
  <c r="O322" l="1"/>
  <c r="N322"/>
  <c r="L322"/>
  <c r="M322"/>
  <c r="W322"/>
  <c r="V322"/>
  <c r="P322"/>
  <c r="Q322"/>
  <c r="J322"/>
  <c r="K322"/>
  <c r="G322"/>
  <c r="I322"/>
  <c r="H322"/>
  <c r="R323" s="1"/>
  <c r="U322" l="1"/>
  <c r="Y322"/>
  <c r="X322"/>
  <c r="T322"/>
  <c r="D323"/>
  <c r="E323" l="1"/>
  <c r="F323" s="1"/>
  <c r="S323"/>
  <c r="O323" l="1"/>
  <c r="N323"/>
  <c r="L323"/>
  <c r="M323"/>
  <c r="V323"/>
  <c r="W323"/>
  <c r="Q323"/>
  <c r="P323"/>
  <c r="J323"/>
  <c r="K323"/>
  <c r="I323"/>
  <c r="G323"/>
  <c r="H323"/>
  <c r="R324" s="1"/>
  <c r="X323" l="1"/>
  <c r="U323"/>
  <c r="Y323"/>
  <c r="T323"/>
  <c r="D324"/>
  <c r="E324" l="1"/>
  <c r="F324" s="1"/>
  <c r="S324"/>
  <c r="O324" l="1"/>
  <c r="N324"/>
  <c r="L324"/>
  <c r="M324"/>
  <c r="V324"/>
  <c r="W324"/>
  <c r="P324"/>
  <c r="Q324"/>
  <c r="J324"/>
  <c r="K324"/>
  <c r="G324"/>
  <c r="H324"/>
  <c r="R325" s="1"/>
  <c r="I324"/>
  <c r="X324" l="1"/>
  <c r="U324"/>
  <c r="Y324"/>
  <c r="T324"/>
  <c r="D325"/>
  <c r="S325" l="1"/>
  <c r="E325"/>
  <c r="F325" s="1"/>
  <c r="O325" l="1"/>
  <c r="N325"/>
  <c r="L325"/>
  <c r="M325"/>
  <c r="W325"/>
  <c r="V325"/>
  <c r="P325"/>
  <c r="Q325"/>
  <c r="I325"/>
  <c r="J325"/>
  <c r="G325"/>
  <c r="K325"/>
  <c r="H325"/>
  <c r="R326" s="1"/>
  <c r="U325" l="1"/>
  <c r="Y325"/>
  <c r="X325"/>
  <c r="T325"/>
  <c r="D326"/>
  <c r="E326" l="1"/>
  <c r="F326" s="1"/>
  <c r="S326"/>
  <c r="O326" l="1"/>
  <c r="N326"/>
  <c r="L326"/>
  <c r="M326"/>
  <c r="W326"/>
  <c r="V326"/>
  <c r="P326"/>
  <c r="Q326"/>
  <c r="I326"/>
  <c r="K326"/>
  <c r="J326"/>
  <c r="G326"/>
  <c r="H326"/>
  <c r="R327" s="1"/>
  <c r="U326" l="1"/>
  <c r="Y326"/>
  <c r="X326"/>
  <c r="T326"/>
  <c r="D327"/>
  <c r="S327" l="1"/>
  <c r="E327"/>
  <c r="F327" s="1"/>
  <c r="O327" l="1"/>
  <c r="N327"/>
  <c r="L327"/>
  <c r="M327"/>
  <c r="V327"/>
  <c r="W327"/>
  <c r="Q327"/>
  <c r="P327"/>
  <c r="K327"/>
  <c r="J327"/>
  <c r="G327"/>
  <c r="I327"/>
  <c r="H327"/>
  <c r="R328" s="1"/>
  <c r="U327" l="1"/>
  <c r="Y327"/>
  <c r="X327"/>
  <c r="T327"/>
  <c r="D328"/>
  <c r="S328" l="1"/>
  <c r="E328"/>
  <c r="F328" s="1"/>
  <c r="O328" l="1"/>
  <c r="N328"/>
  <c r="L328"/>
  <c r="M328"/>
  <c r="V328"/>
  <c r="W328"/>
  <c r="Q328"/>
  <c r="P328"/>
  <c r="J328"/>
  <c r="I328"/>
  <c r="K328"/>
  <c r="G328"/>
  <c r="H328"/>
  <c r="R329" s="1"/>
  <c r="U328" l="1"/>
  <c r="Y328"/>
  <c r="X328"/>
  <c r="T328"/>
  <c r="D329"/>
  <c r="E329" l="1"/>
  <c r="F329" s="1"/>
  <c r="S329"/>
  <c r="O329" l="1"/>
  <c r="N329"/>
  <c r="L329"/>
  <c r="M329"/>
  <c r="W329"/>
  <c r="V329"/>
  <c r="Q329"/>
  <c r="P329"/>
  <c r="K329"/>
  <c r="G329"/>
  <c r="I329"/>
  <c r="J329"/>
  <c r="H329"/>
  <c r="R330" s="1"/>
  <c r="U329" l="1"/>
  <c r="Y329"/>
  <c r="X329"/>
  <c r="T329"/>
  <c r="D330"/>
  <c r="E330" l="1"/>
  <c r="F330" s="1"/>
  <c r="S330"/>
  <c r="O330" l="1"/>
  <c r="N330"/>
  <c r="L330"/>
  <c r="M330"/>
  <c r="W330"/>
  <c r="V330"/>
  <c r="Q330"/>
  <c r="P330"/>
  <c r="I330"/>
  <c r="G330"/>
  <c r="J330"/>
  <c r="K330"/>
  <c r="H330"/>
  <c r="R331" s="1"/>
  <c r="U330" l="1"/>
  <c r="Y330"/>
  <c r="X330"/>
  <c r="T330"/>
  <c r="D331"/>
  <c r="S331" l="1"/>
  <c r="E331"/>
  <c r="F331" s="1"/>
  <c r="O331" l="1"/>
  <c r="N331"/>
  <c r="L331"/>
  <c r="M331"/>
  <c r="V331"/>
  <c r="W331"/>
  <c r="P331"/>
  <c r="Q331"/>
  <c r="I331"/>
  <c r="J331"/>
  <c r="G331"/>
  <c r="K331"/>
  <c r="H331"/>
  <c r="R332" s="1"/>
  <c r="X331" l="1"/>
  <c r="U331"/>
  <c r="Y331"/>
  <c r="T331"/>
  <c r="D332"/>
  <c r="S332" l="1"/>
  <c r="E332"/>
  <c r="F332" s="1"/>
  <c r="O332" l="1"/>
  <c r="N332"/>
  <c r="L332"/>
  <c r="M332"/>
  <c r="V332"/>
  <c r="W332"/>
  <c r="Q332"/>
  <c r="P332"/>
  <c r="G332"/>
  <c r="K332"/>
  <c r="J332"/>
  <c r="I332"/>
  <c r="H332"/>
  <c r="R333" s="1"/>
  <c r="X332" l="1"/>
  <c r="U332"/>
  <c r="Y332"/>
  <c r="T332"/>
  <c r="D333"/>
  <c r="E333" l="1"/>
  <c r="F333" s="1"/>
  <c r="S333"/>
  <c r="O333" l="1"/>
  <c r="N333"/>
  <c r="L333"/>
  <c r="M333"/>
  <c r="W333"/>
  <c r="V333"/>
  <c r="P333"/>
  <c r="Q333"/>
  <c r="J333"/>
  <c r="G333"/>
  <c r="K333"/>
  <c r="I333"/>
  <c r="H333"/>
  <c r="R334" s="1"/>
  <c r="U333" l="1"/>
  <c r="Y333"/>
  <c r="X333"/>
  <c r="T333"/>
  <c r="D334"/>
  <c r="E334" l="1"/>
  <c r="F334" s="1"/>
  <c r="S334"/>
  <c r="O334" l="1"/>
  <c r="N334"/>
  <c r="L334"/>
  <c r="M334"/>
  <c r="W334"/>
  <c r="V334"/>
  <c r="P334"/>
  <c r="Q334"/>
  <c r="J334"/>
  <c r="G334"/>
  <c r="K334"/>
  <c r="I334"/>
  <c r="H334"/>
  <c r="R335" s="1"/>
  <c r="U334" l="1"/>
  <c r="Y334"/>
  <c r="X334"/>
  <c r="T334"/>
  <c r="D335"/>
  <c r="E335" l="1"/>
  <c r="F335" s="1"/>
  <c r="S335"/>
  <c r="O335" l="1"/>
  <c r="N335"/>
  <c r="L335"/>
  <c r="M335"/>
  <c r="V335"/>
  <c r="W335"/>
  <c r="Q335"/>
  <c r="P335"/>
  <c r="J335"/>
  <c r="G335"/>
  <c r="I335"/>
  <c r="H335"/>
  <c r="R336" s="1"/>
  <c r="K335"/>
  <c r="X335" l="1"/>
  <c r="U335"/>
  <c r="Y335"/>
  <c r="T335"/>
  <c r="D336"/>
  <c r="S336" l="1"/>
  <c r="E336"/>
  <c r="F336" s="1"/>
  <c r="O336" l="1"/>
  <c r="N336"/>
  <c r="L336"/>
  <c r="M336"/>
  <c r="V336"/>
  <c r="W336"/>
  <c r="P336"/>
  <c r="Q336"/>
  <c r="K336"/>
  <c r="G336"/>
  <c r="H336"/>
  <c r="R337" s="1"/>
  <c r="I336"/>
  <c r="J336"/>
  <c r="X336" l="1"/>
  <c r="U336"/>
  <c r="Y336"/>
  <c r="T336"/>
  <c r="D337"/>
  <c r="E337" l="1"/>
  <c r="F337" s="1"/>
  <c r="S337"/>
  <c r="O337" l="1"/>
  <c r="N337"/>
  <c r="L337"/>
  <c r="M337"/>
  <c r="W337"/>
  <c r="V337"/>
  <c r="Q337"/>
  <c r="P337"/>
  <c r="I337"/>
  <c r="K337"/>
  <c r="G337"/>
  <c r="H337"/>
  <c r="R338" s="1"/>
  <c r="J337"/>
  <c r="U337" l="1"/>
  <c r="Y337"/>
  <c r="X337"/>
  <c r="T337"/>
  <c r="D338"/>
  <c r="E338" l="1"/>
  <c r="F338" s="1"/>
  <c r="S338"/>
  <c r="O338" l="1"/>
  <c r="N338"/>
  <c r="L338"/>
  <c r="M338"/>
  <c r="W338"/>
  <c r="V338"/>
  <c r="P338"/>
  <c r="Q338"/>
  <c r="I338"/>
  <c r="K338"/>
  <c r="J338"/>
  <c r="G338"/>
  <c r="H338"/>
  <c r="R339" s="1"/>
  <c r="U338" l="1"/>
  <c r="Y338"/>
  <c r="X338"/>
  <c r="T338"/>
  <c r="D339"/>
  <c r="E339" l="1"/>
  <c r="F339" s="1"/>
  <c r="S339"/>
  <c r="O339" l="1"/>
  <c r="N339"/>
  <c r="L339"/>
  <c r="M339"/>
  <c r="V339"/>
  <c r="W339"/>
  <c r="Q339"/>
  <c r="P339"/>
  <c r="G339"/>
  <c r="J339"/>
  <c r="K339"/>
  <c r="H339"/>
  <c r="R340" s="1"/>
  <c r="I339"/>
  <c r="U339" l="1"/>
  <c r="Y339"/>
  <c r="X339"/>
  <c r="T339"/>
  <c r="D340"/>
  <c r="E340" l="1"/>
  <c r="F340" s="1"/>
  <c r="S340"/>
  <c r="O340" l="1"/>
  <c r="N340"/>
  <c r="L340"/>
  <c r="M340"/>
  <c r="V340"/>
  <c r="W340"/>
  <c r="P340"/>
  <c r="Q340"/>
  <c r="I340"/>
  <c r="H340"/>
  <c r="R341" s="1"/>
  <c r="J340"/>
  <c r="K340"/>
  <c r="G340"/>
  <c r="U340" l="1"/>
  <c r="Y340"/>
  <c r="X340"/>
  <c r="T340"/>
  <c r="D341"/>
  <c r="E341" l="1"/>
  <c r="F341" s="1"/>
  <c r="S341"/>
  <c r="O341" l="1"/>
  <c r="N341"/>
  <c r="L341"/>
  <c r="M341"/>
  <c r="W341"/>
  <c r="V341"/>
  <c r="X341" s="1"/>
  <c r="P341"/>
  <c r="Q341"/>
  <c r="I341"/>
  <c r="J341"/>
  <c r="H341"/>
  <c r="R342" s="1"/>
  <c r="G341"/>
  <c r="K341"/>
  <c r="U341" l="1"/>
  <c r="Y341"/>
  <c r="T341"/>
  <c r="D342"/>
  <c r="S342" l="1"/>
  <c r="E342"/>
  <c r="F342" s="1"/>
  <c r="O342" l="1"/>
  <c r="N342"/>
  <c r="L342"/>
  <c r="M342"/>
  <c r="W342"/>
  <c r="V342"/>
  <c r="P342"/>
  <c r="Q342"/>
  <c r="I342"/>
  <c r="K342"/>
  <c r="H342"/>
  <c r="R343" s="1"/>
  <c r="J342"/>
  <c r="G342"/>
  <c r="U342" l="1"/>
  <c r="Y342"/>
  <c r="X342"/>
  <c r="T342"/>
  <c r="D343"/>
  <c r="S343" l="1"/>
  <c r="E343"/>
  <c r="F343" s="1"/>
  <c r="O343" l="1"/>
  <c r="N343"/>
  <c r="L343"/>
  <c r="M343"/>
  <c r="V343"/>
  <c r="W343"/>
  <c r="P343"/>
  <c r="Q343"/>
  <c r="J343"/>
  <c r="I343"/>
  <c r="G343"/>
  <c r="K343"/>
  <c r="H343"/>
  <c r="R344" s="1"/>
  <c r="X343" l="1"/>
  <c r="U343"/>
  <c r="Y343"/>
  <c r="T343"/>
  <c r="D344"/>
  <c r="E344" l="1"/>
  <c r="F344" s="1"/>
  <c r="S344"/>
  <c r="O344" l="1"/>
  <c r="N344"/>
  <c r="L344"/>
  <c r="M344"/>
  <c r="V344"/>
  <c r="W344"/>
  <c r="Q344"/>
  <c r="P344"/>
  <c r="K344"/>
  <c r="J344"/>
  <c r="H344"/>
  <c r="R345" s="1"/>
  <c r="G344"/>
  <c r="I344"/>
  <c r="X344" l="1"/>
  <c r="U344"/>
  <c r="Y344"/>
  <c r="T344"/>
  <c r="D345"/>
  <c r="S345" l="1"/>
  <c r="E345"/>
  <c r="F345" s="1"/>
  <c r="O345" l="1"/>
  <c r="N345"/>
  <c r="L345"/>
  <c r="M345"/>
  <c r="W345"/>
  <c r="V345"/>
  <c r="Q345"/>
  <c r="P345"/>
  <c r="K345"/>
  <c r="G345"/>
  <c r="I345"/>
  <c r="J345"/>
  <c r="H345"/>
  <c r="R346" s="1"/>
  <c r="U345" l="1"/>
  <c r="Y345"/>
  <c r="X345"/>
  <c r="T345"/>
  <c r="D346"/>
  <c r="E346" l="1"/>
  <c r="F346" s="1"/>
  <c r="S346"/>
  <c r="O346" l="1"/>
  <c r="N346"/>
  <c r="L346"/>
  <c r="M346"/>
  <c r="W346"/>
  <c r="V346"/>
  <c r="P346"/>
  <c r="Q346"/>
  <c r="K346"/>
  <c r="I346"/>
  <c r="J346"/>
  <c r="G346"/>
  <c r="H346"/>
  <c r="R347" s="1"/>
  <c r="X346" l="1"/>
  <c r="U346"/>
  <c r="Y346"/>
  <c r="T346"/>
  <c r="D347"/>
  <c r="S347" l="1"/>
  <c r="E347"/>
  <c r="F347" s="1"/>
  <c r="O347" l="1"/>
  <c r="N347"/>
  <c r="L347"/>
  <c r="M347"/>
  <c r="V347"/>
  <c r="W347"/>
  <c r="P347"/>
  <c r="Q347"/>
  <c r="G347"/>
  <c r="K347"/>
  <c r="I347"/>
  <c r="J347"/>
  <c r="H347"/>
  <c r="R348" s="1"/>
  <c r="X347" l="1"/>
  <c r="U347"/>
  <c r="Y347"/>
  <c r="T347"/>
  <c r="D348"/>
  <c r="S348" l="1"/>
  <c r="E348"/>
  <c r="F348" s="1"/>
  <c r="O348" l="1"/>
  <c r="N348"/>
  <c r="L348"/>
  <c r="M348"/>
  <c r="V348"/>
  <c r="W348"/>
  <c r="Q348"/>
  <c r="P348"/>
  <c r="J348"/>
  <c r="I348"/>
  <c r="K348"/>
  <c r="H348"/>
  <c r="R349" s="1"/>
  <c r="G348"/>
  <c r="U348" l="1"/>
  <c r="Y348"/>
  <c r="X348"/>
  <c r="T348"/>
  <c r="D349"/>
  <c r="E349" l="1"/>
  <c r="F349" s="1"/>
  <c r="S349"/>
  <c r="O349" l="1"/>
  <c r="N349"/>
  <c r="L349"/>
  <c r="M349"/>
  <c r="W349"/>
  <c r="V349"/>
  <c r="P349"/>
  <c r="Q349"/>
  <c r="J349"/>
  <c r="H349"/>
  <c r="R350" s="1"/>
  <c r="K349"/>
  <c r="G349"/>
  <c r="I349"/>
  <c r="U349" l="1"/>
  <c r="Y349"/>
  <c r="X349"/>
  <c r="T349"/>
  <c r="D350"/>
  <c r="E350" l="1"/>
  <c r="F350" s="1"/>
  <c r="S350"/>
  <c r="O350" l="1"/>
  <c r="N350"/>
  <c r="L350"/>
  <c r="M350"/>
  <c r="W350"/>
  <c r="V350"/>
  <c r="Q350"/>
  <c r="P350"/>
  <c r="G350"/>
  <c r="H350"/>
  <c r="R351" s="1"/>
  <c r="K350"/>
  <c r="I350"/>
  <c r="J350"/>
  <c r="U350" l="1"/>
  <c r="Y350"/>
  <c r="X350"/>
  <c r="T350"/>
  <c r="D351"/>
  <c r="E351" l="1"/>
  <c r="F351" s="1"/>
  <c r="S351"/>
  <c r="O351" l="1"/>
  <c r="N351"/>
  <c r="L351"/>
  <c r="M351"/>
  <c r="V351"/>
  <c r="W351"/>
  <c r="Q351"/>
  <c r="P351"/>
  <c r="K351"/>
  <c r="H351"/>
  <c r="R352" s="1"/>
  <c r="I351"/>
  <c r="G351"/>
  <c r="J351"/>
  <c r="U351" l="1"/>
  <c r="Y351"/>
  <c r="X351"/>
  <c r="T351"/>
  <c r="D352"/>
  <c r="E352" l="1"/>
  <c r="F352" s="1"/>
  <c r="S352"/>
  <c r="O352" l="1"/>
  <c r="N352"/>
  <c r="L352"/>
  <c r="M352"/>
  <c r="V352"/>
  <c r="W352"/>
  <c r="P352"/>
  <c r="Q352"/>
  <c r="J352"/>
  <c r="G352"/>
  <c r="K352"/>
  <c r="I352"/>
  <c r="H352"/>
  <c r="R353" s="1"/>
  <c r="X352" l="1"/>
  <c r="U352"/>
  <c r="Y352"/>
  <c r="T352"/>
  <c r="D353"/>
  <c r="E353" l="1"/>
  <c r="F353" s="1"/>
  <c r="S353"/>
  <c r="O353" l="1"/>
  <c r="N353"/>
  <c r="L353"/>
  <c r="M353"/>
  <c r="W353"/>
  <c r="V353"/>
  <c r="P353"/>
  <c r="Q353"/>
  <c r="G353"/>
  <c r="H353"/>
  <c r="R354" s="1"/>
  <c r="I353"/>
  <c r="K353"/>
  <c r="J353"/>
  <c r="X353" l="1"/>
  <c r="U353"/>
  <c r="Y353"/>
  <c r="T353"/>
  <c r="D354"/>
  <c r="E354" l="1"/>
  <c r="F354" s="1"/>
  <c r="S354"/>
  <c r="O354" l="1"/>
  <c r="N354"/>
  <c r="L354"/>
  <c r="M354"/>
  <c r="W354"/>
  <c r="V354"/>
  <c r="Q354"/>
  <c r="P354"/>
  <c r="J354"/>
  <c r="G354"/>
  <c r="H354"/>
  <c r="R355" s="1"/>
  <c r="K354"/>
  <c r="I354"/>
  <c r="U354" l="1"/>
  <c r="Y354"/>
  <c r="X354"/>
  <c r="T354"/>
  <c r="D355"/>
  <c r="S355" l="1"/>
  <c r="E355"/>
  <c r="F355" s="1"/>
  <c r="O355" l="1"/>
  <c r="N355"/>
  <c r="L355"/>
  <c r="M355"/>
  <c r="V355"/>
  <c r="W355"/>
  <c r="P355"/>
  <c r="Q355"/>
  <c r="K355"/>
  <c r="J355"/>
  <c r="G355"/>
  <c r="I355"/>
  <c r="H355"/>
  <c r="R356" s="1"/>
  <c r="U355" l="1"/>
  <c r="Y355"/>
  <c r="X355"/>
  <c r="T355"/>
  <c r="D356"/>
  <c r="S356" l="1"/>
  <c r="E356"/>
  <c r="F356" s="1"/>
  <c r="O356" l="1"/>
  <c r="N356"/>
  <c r="L356"/>
  <c r="M356"/>
  <c r="V356"/>
  <c r="W356"/>
  <c r="P356"/>
  <c r="Q356"/>
  <c r="J356"/>
  <c r="H356"/>
  <c r="R357" s="1"/>
  <c r="I356"/>
  <c r="K356"/>
  <c r="G356"/>
  <c r="U356" l="1"/>
  <c r="Y356"/>
  <c r="X356"/>
  <c r="T356"/>
  <c r="D357"/>
  <c r="E357" l="1"/>
  <c r="F357" s="1"/>
  <c r="S357"/>
  <c r="O357" l="1"/>
  <c r="N357"/>
  <c r="L357"/>
  <c r="M357"/>
  <c r="W357"/>
  <c r="V357"/>
  <c r="Q357"/>
  <c r="P357"/>
  <c r="J357"/>
  <c r="K357"/>
  <c r="G357"/>
  <c r="H357"/>
  <c r="R358" s="1"/>
  <c r="I357"/>
  <c r="U357" l="1"/>
  <c r="Y357"/>
  <c r="X357"/>
  <c r="T357"/>
  <c r="D358"/>
  <c r="E358" l="1"/>
  <c r="F358" s="1"/>
  <c r="S358"/>
  <c r="O358" l="1"/>
  <c r="N358"/>
  <c r="L358"/>
  <c r="M358"/>
  <c r="W358"/>
  <c r="V358"/>
  <c r="P358"/>
  <c r="Q358"/>
  <c r="I358"/>
  <c r="G358"/>
  <c r="J358"/>
  <c r="K358"/>
  <c r="H358"/>
  <c r="R359" s="1"/>
  <c r="U358" l="1"/>
  <c r="Y358"/>
  <c r="X358"/>
  <c r="T358"/>
  <c r="D359"/>
  <c r="S359" l="1"/>
  <c r="E359"/>
  <c r="F359" s="1"/>
  <c r="O359" l="1"/>
  <c r="N359"/>
  <c r="L359"/>
  <c r="M359"/>
  <c r="V359"/>
  <c r="W359"/>
  <c r="P359"/>
  <c r="Q359"/>
  <c r="J359"/>
  <c r="I359"/>
  <c r="G359"/>
  <c r="K359"/>
  <c r="H359"/>
  <c r="R360" s="1"/>
  <c r="X359" l="1"/>
  <c r="U359"/>
  <c r="Y359"/>
  <c r="T359"/>
  <c r="D360"/>
  <c r="S360" l="1"/>
  <c r="E360"/>
  <c r="F360" s="1"/>
  <c r="O360" l="1"/>
  <c r="N360"/>
  <c r="L360"/>
  <c r="M360"/>
  <c r="V360"/>
  <c r="W360"/>
  <c r="P360"/>
  <c r="Q360"/>
  <c r="J360"/>
  <c r="H360"/>
  <c r="R361" s="1"/>
  <c r="I360"/>
  <c r="K360"/>
  <c r="G360"/>
  <c r="U360" l="1"/>
  <c r="Y360"/>
  <c r="X360"/>
  <c r="T360"/>
  <c r="D361"/>
  <c r="S361" l="1"/>
  <c r="E361"/>
  <c r="F361" s="1"/>
  <c r="O361" l="1"/>
  <c r="N361"/>
  <c r="L361"/>
  <c r="M361"/>
  <c r="W361"/>
  <c r="V361"/>
  <c r="Q361"/>
  <c r="P361"/>
  <c r="K361"/>
  <c r="J361"/>
  <c r="G361"/>
  <c r="H361"/>
  <c r="R362" s="1"/>
  <c r="I361"/>
  <c r="U361" l="1"/>
  <c r="Y361"/>
  <c r="X361"/>
  <c r="T361"/>
  <c r="D362"/>
  <c r="E362" l="1"/>
  <c r="F362" s="1"/>
  <c r="S362"/>
  <c r="O362" l="1"/>
  <c r="N362"/>
  <c r="L362"/>
  <c r="M362"/>
  <c r="W362"/>
  <c r="V362"/>
  <c r="P362"/>
  <c r="Q362"/>
  <c r="K362"/>
  <c r="H362"/>
  <c r="R363" s="1"/>
  <c r="J362"/>
  <c r="G362"/>
  <c r="I362"/>
  <c r="U362" l="1"/>
  <c r="Y362"/>
  <c r="X362"/>
  <c r="T362"/>
  <c r="D363"/>
  <c r="E363" l="1"/>
  <c r="F363" s="1"/>
  <c r="S363"/>
  <c r="O363" l="1"/>
  <c r="N363"/>
  <c r="L363"/>
  <c r="M363"/>
  <c r="V363"/>
  <c r="W363"/>
  <c r="P363"/>
  <c r="Q363"/>
  <c r="J363"/>
  <c r="H363"/>
  <c r="R364" s="1"/>
  <c r="K363"/>
  <c r="I363"/>
  <c r="G363"/>
  <c r="X363" l="1"/>
  <c r="U363"/>
  <c r="Y363"/>
  <c r="T363"/>
  <c r="D364"/>
  <c r="E364" l="1"/>
  <c r="F364" s="1"/>
  <c r="S364"/>
  <c r="O364" l="1"/>
  <c r="N364"/>
  <c r="L364"/>
  <c r="M364"/>
  <c r="V364"/>
  <c r="W364"/>
  <c r="P364"/>
  <c r="Q364"/>
  <c r="I364"/>
  <c r="G364"/>
  <c r="J364"/>
  <c r="K364"/>
  <c r="H364"/>
  <c r="R365" s="1"/>
  <c r="X364" l="1"/>
  <c r="U364"/>
  <c r="Y364"/>
  <c r="T364"/>
  <c r="D365"/>
  <c r="E365" l="1"/>
  <c r="F365" s="1"/>
  <c r="S365"/>
  <c r="O365" l="1"/>
  <c r="N365"/>
  <c r="L365"/>
  <c r="M365"/>
  <c r="W365"/>
  <c r="V365"/>
  <c r="P365"/>
  <c r="Q365"/>
  <c r="K365"/>
  <c r="H365"/>
  <c r="R366" s="1"/>
  <c r="I365"/>
  <c r="J365"/>
  <c r="G365"/>
  <c r="U365" l="1"/>
  <c r="Y365"/>
  <c r="X365"/>
  <c r="T365"/>
  <c r="D366"/>
  <c r="E366" l="1"/>
  <c r="F366" s="1"/>
  <c r="S366"/>
  <c r="O366" l="1"/>
  <c r="N366"/>
  <c r="L366"/>
  <c r="M366"/>
  <c r="W366"/>
  <c r="V366"/>
  <c r="Q366"/>
  <c r="P366"/>
  <c r="J366"/>
  <c r="I366"/>
  <c r="H366"/>
  <c r="R367" s="1"/>
  <c r="K366"/>
  <c r="G366"/>
  <c r="U366" l="1"/>
  <c r="Y366"/>
  <c r="X366"/>
  <c r="T366"/>
  <c r="D367"/>
  <c r="S367" l="1"/>
  <c r="E367"/>
  <c r="F367" s="1"/>
  <c r="O367" l="1"/>
  <c r="N367"/>
  <c r="L367"/>
  <c r="M367"/>
  <c r="V367"/>
  <c r="W367"/>
  <c r="P367"/>
  <c r="Q367"/>
  <c r="K367"/>
  <c r="J367"/>
  <c r="I367"/>
  <c r="H367"/>
  <c r="R368" s="1"/>
  <c r="G367"/>
  <c r="X367" l="1"/>
  <c r="U367"/>
  <c r="Y367"/>
  <c r="T367"/>
  <c r="D368"/>
  <c r="S368" l="1"/>
  <c r="E368"/>
  <c r="F368" s="1"/>
  <c r="O368" l="1"/>
  <c r="N368"/>
  <c r="L368"/>
  <c r="M368"/>
  <c r="V368"/>
  <c r="W368"/>
  <c r="Q368"/>
  <c r="P368"/>
  <c r="G368"/>
  <c r="H368"/>
  <c r="R369" s="1"/>
  <c r="I368"/>
  <c r="K368"/>
  <c r="J368"/>
  <c r="X368" l="1"/>
  <c r="U368"/>
  <c r="Y368"/>
  <c r="T368"/>
  <c r="D369"/>
  <c r="E369" l="1"/>
  <c r="F369" s="1"/>
  <c r="S369"/>
  <c r="O369" l="1"/>
  <c r="N369"/>
  <c r="L369"/>
  <c r="M369"/>
  <c r="W369"/>
  <c r="V369"/>
  <c r="P369"/>
  <c r="Q369"/>
  <c r="K369"/>
  <c r="I369"/>
  <c r="H369"/>
  <c r="R370" s="1"/>
  <c r="J369"/>
  <c r="G369"/>
  <c r="U369" l="1"/>
  <c r="Y369"/>
  <c r="X369"/>
  <c r="T369"/>
  <c r="D370"/>
  <c r="E370" l="1"/>
  <c r="F370" s="1"/>
  <c r="S370"/>
  <c r="O370" l="1"/>
  <c r="N370"/>
  <c r="L370"/>
  <c r="M370"/>
  <c r="W370"/>
  <c r="V370"/>
  <c r="P370"/>
  <c r="Q370"/>
  <c r="J370"/>
  <c r="G370"/>
  <c r="H370"/>
  <c r="R371" s="1"/>
  <c r="I370"/>
  <c r="K370"/>
  <c r="U370" l="1"/>
  <c r="Y370"/>
  <c r="X370"/>
  <c r="T370"/>
  <c r="D371"/>
  <c r="E371" l="1"/>
  <c r="F371" s="1"/>
  <c r="S371"/>
  <c r="O371" l="1"/>
  <c r="N371"/>
  <c r="L371"/>
  <c r="M371"/>
  <c r="V371"/>
  <c r="W371"/>
  <c r="Q371"/>
  <c r="P371"/>
  <c r="K371"/>
  <c r="G371"/>
  <c r="H371"/>
  <c r="R372" s="1"/>
  <c r="I371"/>
  <c r="J371"/>
  <c r="X371" l="1"/>
  <c r="U371"/>
  <c r="Y371"/>
  <c r="T371"/>
  <c r="D372"/>
  <c r="S372" l="1"/>
  <c r="E372"/>
  <c r="F372" s="1"/>
  <c r="O372" l="1"/>
  <c r="N372"/>
  <c r="L372"/>
  <c r="M372"/>
  <c r="V372"/>
  <c r="W372"/>
  <c r="P372"/>
  <c r="Q372"/>
  <c r="J372"/>
  <c r="I372"/>
  <c r="G372"/>
  <c r="K372"/>
  <c r="H372"/>
  <c r="R373" s="1"/>
  <c r="X372" l="1"/>
  <c r="U372"/>
  <c r="Y372"/>
  <c r="T372"/>
  <c r="D373"/>
  <c r="E373" l="1"/>
  <c r="F373" s="1"/>
  <c r="S373"/>
  <c r="O373" l="1"/>
  <c r="N373"/>
  <c r="L373"/>
  <c r="M373"/>
  <c r="W373"/>
  <c r="V373"/>
  <c r="Q373"/>
  <c r="P373"/>
  <c r="I373"/>
  <c r="G373"/>
  <c r="J373"/>
  <c r="H373"/>
  <c r="R374" s="1"/>
  <c r="K373"/>
  <c r="U373" l="1"/>
  <c r="Y373"/>
  <c r="X373"/>
  <c r="T373"/>
  <c r="D374"/>
  <c r="S374" l="1"/>
  <c r="E374"/>
  <c r="F374" s="1"/>
  <c r="O374" l="1"/>
  <c r="N374"/>
  <c r="L374"/>
  <c r="M374"/>
  <c r="W374"/>
  <c r="V374"/>
  <c r="P374"/>
  <c r="Q374"/>
  <c r="G374"/>
  <c r="K374"/>
  <c r="J374"/>
  <c r="I374"/>
  <c r="H374"/>
  <c r="R375" s="1"/>
  <c r="U374" l="1"/>
  <c r="Y374"/>
  <c r="X374"/>
  <c r="T374"/>
  <c r="D375"/>
  <c r="E375" l="1"/>
  <c r="F375" s="1"/>
  <c r="S375"/>
  <c r="O375" l="1"/>
  <c r="N375"/>
  <c r="L375"/>
  <c r="M375"/>
  <c r="V375"/>
  <c r="W375"/>
  <c r="P375"/>
  <c r="Q375"/>
  <c r="K375"/>
  <c r="I375"/>
  <c r="H375"/>
  <c r="R376" s="1"/>
  <c r="J375"/>
  <c r="G375"/>
  <c r="X375" l="1"/>
  <c r="U375"/>
  <c r="Y375"/>
  <c r="T375"/>
  <c r="D376"/>
  <c r="E376" l="1"/>
  <c r="F376" s="1"/>
  <c r="S376"/>
  <c r="O376" l="1"/>
  <c r="N376"/>
  <c r="L376"/>
  <c r="M376"/>
  <c r="V376"/>
  <c r="W376"/>
  <c r="P376"/>
  <c r="Q376"/>
  <c r="I376"/>
  <c r="K376"/>
  <c r="G376"/>
  <c r="H376"/>
  <c r="R377" s="1"/>
  <c r="J376"/>
  <c r="X376" l="1"/>
  <c r="U376"/>
  <c r="Y376"/>
  <c r="T376"/>
  <c r="D377"/>
  <c r="E377" l="1"/>
  <c r="F377" s="1"/>
  <c r="S377"/>
  <c r="O377" l="1"/>
  <c r="N377"/>
  <c r="L377"/>
  <c r="M377"/>
  <c r="W377"/>
  <c r="V377"/>
  <c r="P377"/>
  <c r="Q377"/>
  <c r="J377"/>
  <c r="K377"/>
  <c r="H377"/>
  <c r="R378" s="1"/>
  <c r="G377"/>
  <c r="I377"/>
  <c r="U377" l="1"/>
  <c r="Y377"/>
  <c r="X377"/>
  <c r="T377"/>
  <c r="D378"/>
  <c r="S378" l="1"/>
  <c r="E378"/>
  <c r="F378" s="1"/>
  <c r="O378" l="1"/>
  <c r="N378"/>
  <c r="L378"/>
  <c r="M378"/>
  <c r="W378"/>
  <c r="V378"/>
  <c r="Q378"/>
  <c r="P378"/>
  <c r="G378"/>
  <c r="J378"/>
  <c r="H378"/>
  <c r="R379" s="1"/>
  <c r="I378"/>
  <c r="K378"/>
  <c r="U378" l="1"/>
  <c r="Y378"/>
  <c r="X378"/>
  <c r="T378"/>
  <c r="D379"/>
  <c r="E379" l="1"/>
  <c r="F379" s="1"/>
  <c r="S379"/>
  <c r="O379" l="1"/>
  <c r="N379"/>
  <c r="L379"/>
  <c r="M379"/>
  <c r="V379"/>
  <c r="W379"/>
  <c r="Q379"/>
  <c r="P379"/>
  <c r="K379"/>
  <c r="G379"/>
  <c r="I379"/>
  <c r="H379"/>
  <c r="R380" s="1"/>
  <c r="J379"/>
  <c r="X379" l="1"/>
  <c r="U379"/>
  <c r="Y379"/>
  <c r="T379"/>
  <c r="D380"/>
  <c r="S380" l="1"/>
  <c r="E380"/>
  <c r="F380" s="1"/>
  <c r="O380" l="1"/>
  <c r="N380"/>
  <c r="L380"/>
  <c r="M380"/>
  <c r="V380"/>
  <c r="W380"/>
  <c r="P380"/>
  <c r="Q380"/>
  <c r="J380"/>
  <c r="H380"/>
  <c r="R381" s="1"/>
  <c r="G380"/>
  <c r="I380"/>
  <c r="K380"/>
  <c r="X380" l="1"/>
  <c r="U380"/>
  <c r="Y380"/>
  <c r="T380"/>
  <c r="D381"/>
  <c r="S381" l="1"/>
  <c r="E381"/>
  <c r="F381" s="1"/>
  <c r="O381" l="1"/>
  <c r="N381"/>
  <c r="L381"/>
  <c r="M381"/>
  <c r="W381"/>
  <c r="V381"/>
  <c r="P381"/>
  <c r="Q381"/>
  <c r="K381"/>
  <c r="G381"/>
  <c r="J381"/>
  <c r="I381"/>
  <c r="H381"/>
  <c r="R382" s="1"/>
  <c r="U381" l="1"/>
  <c r="Y381"/>
  <c r="X381"/>
  <c r="T381"/>
  <c r="D382"/>
  <c r="S382" l="1"/>
  <c r="E382"/>
  <c r="F382" s="1"/>
  <c r="O382" l="1"/>
  <c r="N382"/>
  <c r="L382"/>
  <c r="M382"/>
  <c r="W382"/>
  <c r="V382"/>
  <c r="Q382"/>
  <c r="P382"/>
  <c r="J382"/>
  <c r="G382"/>
  <c r="K382"/>
  <c r="I382"/>
  <c r="H382"/>
  <c r="R383" s="1"/>
  <c r="Y382" l="1"/>
  <c r="X382"/>
  <c r="U382"/>
  <c r="T382"/>
  <c r="D383"/>
  <c r="S383" l="1"/>
  <c r="E383"/>
  <c r="F383" s="1"/>
  <c r="O383" l="1"/>
  <c r="N383"/>
  <c r="L383"/>
  <c r="M383"/>
  <c r="V383"/>
  <c r="W383"/>
  <c r="P383"/>
  <c r="Q383"/>
  <c r="J383"/>
  <c r="G383"/>
  <c r="I383"/>
  <c r="K383"/>
  <c r="H383"/>
  <c r="R384" s="1"/>
  <c r="X383" l="1"/>
  <c r="Y383"/>
  <c r="U383"/>
  <c r="T383"/>
  <c r="D384"/>
  <c r="E384" l="1"/>
  <c r="F384" s="1"/>
  <c r="S384"/>
  <c r="O384" l="1"/>
  <c r="N384"/>
  <c r="L384"/>
  <c r="M384"/>
  <c r="V384"/>
  <c r="W384"/>
  <c r="P384"/>
  <c r="Q384"/>
  <c r="J384"/>
  <c r="H384"/>
  <c r="R385" s="1"/>
  <c r="K384"/>
  <c r="I384"/>
  <c r="G384"/>
  <c r="X384" l="1"/>
  <c r="U384"/>
  <c r="Y384"/>
  <c r="T384"/>
  <c r="D385"/>
  <c r="E385" l="1"/>
  <c r="F385" s="1"/>
  <c r="S385"/>
  <c r="O385" l="1"/>
  <c r="N385"/>
  <c r="L385"/>
  <c r="M385"/>
  <c r="W385"/>
  <c r="V385"/>
  <c r="P385"/>
  <c r="Q385"/>
  <c r="G385"/>
  <c r="H385"/>
  <c r="R386" s="1"/>
  <c r="I385"/>
  <c r="J385"/>
  <c r="K385"/>
  <c r="Y385" l="1"/>
  <c r="X385"/>
  <c r="U385"/>
  <c r="T385"/>
  <c r="D386"/>
  <c r="S386" l="1"/>
  <c r="E386"/>
  <c r="F386" s="1"/>
  <c r="O386" l="1"/>
  <c r="N386"/>
  <c r="L386"/>
  <c r="M386"/>
  <c r="W386"/>
  <c r="V386"/>
  <c r="P386"/>
  <c r="Q386"/>
  <c r="J386"/>
  <c r="K386"/>
  <c r="I386"/>
  <c r="H386"/>
  <c r="R387" s="1"/>
  <c r="G386"/>
  <c r="Y386" l="1"/>
  <c r="X386"/>
  <c r="U386"/>
  <c r="T386"/>
  <c r="D387"/>
  <c r="E387" l="1"/>
  <c r="F387" s="1"/>
  <c r="S387"/>
  <c r="O387" l="1"/>
  <c r="N387"/>
  <c r="L387"/>
  <c r="M387"/>
  <c r="V387"/>
  <c r="W387"/>
  <c r="Q387"/>
  <c r="P387"/>
  <c r="J387"/>
  <c r="H387"/>
  <c r="R388" s="1"/>
  <c r="G387"/>
  <c r="I387"/>
  <c r="K387"/>
  <c r="X387" l="1"/>
  <c r="U387"/>
  <c r="Y387"/>
  <c r="T387"/>
  <c r="D388"/>
  <c r="E388" l="1"/>
  <c r="F388" s="1"/>
  <c r="S388"/>
  <c r="O388" l="1"/>
  <c r="N388"/>
  <c r="L388"/>
  <c r="M388"/>
  <c r="V388"/>
  <c r="W388"/>
  <c r="P388"/>
  <c r="Q388"/>
  <c r="G388"/>
  <c r="K388"/>
  <c r="J388"/>
  <c r="H388"/>
  <c r="R389" s="1"/>
  <c r="I388"/>
  <c r="X388" l="1"/>
  <c r="U388"/>
  <c r="Y388"/>
  <c r="T388"/>
  <c r="D389"/>
  <c r="E389" l="1"/>
  <c r="F389" s="1"/>
  <c r="S389"/>
  <c r="O389" l="1"/>
  <c r="N389"/>
  <c r="L389"/>
  <c r="M389"/>
  <c r="W389"/>
  <c r="V389"/>
  <c r="P389"/>
  <c r="Q389"/>
  <c r="G389"/>
  <c r="I389"/>
  <c r="K389"/>
  <c r="J389"/>
  <c r="H389"/>
  <c r="R390" s="1"/>
  <c r="Y389" l="1"/>
  <c r="X389"/>
  <c r="U389"/>
  <c r="T389"/>
  <c r="D390"/>
  <c r="E390" l="1"/>
  <c r="F390" s="1"/>
  <c r="S390"/>
  <c r="O390" l="1"/>
  <c r="N390"/>
  <c r="L390"/>
  <c r="M390"/>
  <c r="W390"/>
  <c r="V390"/>
  <c r="P390"/>
  <c r="Q390"/>
  <c r="K390"/>
  <c r="I390"/>
  <c r="J390"/>
  <c r="H390"/>
  <c r="R391" s="1"/>
  <c r="G390"/>
  <c r="Y390" l="1"/>
  <c r="X390"/>
  <c r="U390"/>
  <c r="T390"/>
  <c r="D391"/>
  <c r="E391" l="1"/>
  <c r="F391" s="1"/>
  <c r="S391"/>
  <c r="M391" l="1"/>
  <c r="O391"/>
  <c r="N391"/>
  <c r="L391"/>
  <c r="V391"/>
  <c r="W391"/>
  <c r="P391"/>
  <c r="Q391"/>
  <c r="I391"/>
  <c r="K391"/>
  <c r="G391"/>
  <c r="H391"/>
  <c r="R392" s="1"/>
  <c r="J391"/>
  <c r="X391" l="1"/>
  <c r="Y391"/>
  <c r="U391"/>
  <c r="T391"/>
  <c r="D392"/>
  <c r="S392" l="1"/>
  <c r="E392"/>
  <c r="F392" s="1"/>
  <c r="O392" l="1"/>
  <c r="N392"/>
  <c r="L392"/>
  <c r="M392"/>
  <c r="V392"/>
  <c r="W392"/>
  <c r="Q392"/>
  <c r="P392"/>
  <c r="G392"/>
  <c r="K392"/>
  <c r="I392"/>
  <c r="J392"/>
  <c r="H392"/>
  <c r="R393" s="1"/>
  <c r="X392" l="1"/>
  <c r="Y392"/>
  <c r="U392"/>
  <c r="T392"/>
  <c r="D393"/>
  <c r="E393" l="1"/>
  <c r="F393" s="1"/>
  <c r="S393"/>
  <c r="O393" l="1"/>
  <c r="N393"/>
  <c r="L393"/>
  <c r="M393"/>
  <c r="W393"/>
  <c r="V393"/>
  <c r="Q393"/>
  <c r="P393"/>
  <c r="J393"/>
  <c r="K393"/>
  <c r="H393"/>
  <c r="R394" s="1"/>
  <c r="G393"/>
  <c r="I393"/>
  <c r="Y393" l="1"/>
  <c r="X393"/>
  <c r="U393"/>
  <c r="T393"/>
  <c r="D394"/>
  <c r="S394" l="1"/>
  <c r="E394"/>
  <c r="F394" s="1"/>
  <c r="O394" l="1"/>
  <c r="N394"/>
  <c r="L394"/>
  <c r="M394"/>
  <c r="W394"/>
  <c r="V394"/>
  <c r="Q394"/>
  <c r="P394"/>
  <c r="G394"/>
  <c r="I394"/>
  <c r="K394"/>
  <c r="J394"/>
  <c r="H394"/>
  <c r="R395" s="1"/>
  <c r="Y394" l="1"/>
  <c r="X394"/>
  <c r="U394"/>
  <c r="T394"/>
  <c r="D395"/>
  <c r="S395" l="1"/>
  <c r="E395"/>
  <c r="F395" s="1"/>
  <c r="O395" l="1"/>
  <c r="N395"/>
  <c r="L395"/>
  <c r="M395"/>
  <c r="V395"/>
  <c r="W395"/>
  <c r="P395"/>
  <c r="Q395"/>
  <c r="I395"/>
  <c r="J395"/>
  <c r="K395"/>
  <c r="G395"/>
  <c r="H395"/>
  <c r="R396" s="1"/>
  <c r="X395" l="1"/>
  <c r="Y395"/>
  <c r="U395"/>
  <c r="T395"/>
  <c r="D396"/>
  <c r="S396" l="1"/>
  <c r="E396"/>
  <c r="F396" s="1"/>
  <c r="O396" l="1"/>
  <c r="N396"/>
  <c r="L396"/>
  <c r="M396"/>
  <c r="V396"/>
  <c r="W396"/>
  <c r="Q396"/>
  <c r="P396"/>
  <c r="K396"/>
  <c r="H396"/>
  <c r="R397" s="1"/>
  <c r="G396"/>
  <c r="J396"/>
  <c r="I396"/>
  <c r="X396" l="1"/>
  <c r="Y396"/>
  <c r="U396"/>
  <c r="T396"/>
  <c r="D397"/>
  <c r="E397" l="1"/>
  <c r="F397" s="1"/>
  <c r="S397"/>
  <c r="O397" l="1"/>
  <c r="N397"/>
  <c r="L397"/>
  <c r="M397"/>
  <c r="W397"/>
  <c r="V397"/>
  <c r="P397"/>
  <c r="Q397"/>
  <c r="G397"/>
  <c r="I397"/>
  <c r="J397"/>
  <c r="K397"/>
  <c r="H397"/>
  <c r="R398" s="1"/>
  <c r="Y397" l="1"/>
  <c r="X397"/>
  <c r="U397"/>
  <c r="T397"/>
  <c r="D398"/>
  <c r="E398" l="1"/>
  <c r="F398" s="1"/>
  <c r="S398"/>
  <c r="O398" l="1"/>
  <c r="N398"/>
  <c r="L398"/>
  <c r="M398"/>
  <c r="W398"/>
  <c r="V398"/>
  <c r="P398"/>
  <c r="Q398"/>
  <c r="J398"/>
  <c r="G398"/>
  <c r="K398"/>
  <c r="I398"/>
  <c r="H398"/>
  <c r="R399" s="1"/>
  <c r="Y398" l="1"/>
  <c r="X398"/>
  <c r="U398"/>
  <c r="T398"/>
  <c r="D399"/>
  <c r="E399" l="1"/>
  <c r="F399" s="1"/>
  <c r="S399"/>
  <c r="O399" l="1"/>
  <c r="N399"/>
  <c r="L399"/>
  <c r="M399"/>
  <c r="V399"/>
  <c r="W399"/>
  <c r="Q399"/>
  <c r="P399"/>
  <c r="J399"/>
  <c r="G399"/>
  <c r="K399"/>
  <c r="I399"/>
  <c r="H399"/>
  <c r="R400" s="1"/>
  <c r="X399" l="1"/>
  <c r="Y399"/>
  <c r="U399"/>
  <c r="T399"/>
  <c r="D400"/>
  <c r="E400" l="1"/>
  <c r="F400" s="1"/>
  <c r="S400"/>
  <c r="O400" l="1"/>
  <c r="N400"/>
  <c r="L400"/>
  <c r="M400"/>
  <c r="W400"/>
  <c r="V400"/>
  <c r="P400"/>
  <c r="Q400"/>
  <c r="J400"/>
  <c r="I400"/>
  <c r="G400"/>
  <c r="K400"/>
  <c r="H400"/>
  <c r="R401" s="1"/>
  <c r="Y400" l="1"/>
  <c r="X400"/>
  <c r="U400"/>
  <c r="T400"/>
  <c r="D401"/>
  <c r="S401" l="1"/>
  <c r="E401"/>
  <c r="F401" s="1"/>
  <c r="O401" l="1"/>
  <c r="N401"/>
  <c r="L401"/>
  <c r="M401"/>
  <c r="W401"/>
  <c r="V401"/>
  <c r="P401"/>
  <c r="Q401"/>
  <c r="J401"/>
  <c r="G401"/>
  <c r="I401"/>
  <c r="K401"/>
  <c r="H401"/>
  <c r="R402" s="1"/>
  <c r="Y401" l="1"/>
  <c r="X401"/>
  <c r="U401"/>
  <c r="T401"/>
  <c r="D402"/>
  <c r="E402" l="1"/>
  <c r="F402" s="1"/>
  <c r="S402"/>
  <c r="O402" l="1"/>
  <c r="N402"/>
  <c r="L402"/>
  <c r="M402"/>
  <c r="W402"/>
  <c r="V402"/>
  <c r="Q402"/>
  <c r="P402"/>
  <c r="J402"/>
  <c r="G402"/>
  <c r="K402"/>
  <c r="H402"/>
  <c r="R403" s="1"/>
  <c r="I402"/>
  <c r="Y402" l="1"/>
  <c r="X402"/>
  <c r="U402"/>
  <c r="T402"/>
  <c r="D403"/>
  <c r="E403" l="1"/>
  <c r="F403" s="1"/>
  <c r="S403"/>
  <c r="O403" l="1"/>
  <c r="N403"/>
  <c r="L403"/>
  <c r="M403"/>
  <c r="V403"/>
  <c r="W403"/>
  <c r="Q403"/>
  <c r="P403"/>
  <c r="K403"/>
  <c r="I403"/>
  <c r="J403"/>
  <c r="G403"/>
  <c r="H403"/>
  <c r="R404" s="1"/>
  <c r="X403" l="1"/>
  <c r="Y403"/>
  <c r="U403"/>
  <c r="T403"/>
  <c r="D404"/>
  <c r="E404" l="1"/>
  <c r="F404" s="1"/>
  <c r="S404"/>
  <c r="O404" l="1"/>
  <c r="N404"/>
  <c r="L404"/>
  <c r="M404"/>
  <c r="W404"/>
  <c r="V404"/>
  <c r="P404"/>
  <c r="Q404"/>
  <c r="G404"/>
  <c r="J404"/>
  <c r="H404"/>
  <c r="R405" s="1"/>
  <c r="I404"/>
  <c r="K404"/>
  <c r="Y404" l="1"/>
  <c r="X404"/>
  <c r="U404"/>
  <c r="T404"/>
  <c r="D405"/>
  <c r="E405" l="1"/>
  <c r="F405" s="1"/>
  <c r="S405"/>
  <c r="O405" l="1"/>
  <c r="N405"/>
  <c r="L405"/>
  <c r="M405"/>
  <c r="W405"/>
  <c r="V405"/>
  <c r="Q405"/>
  <c r="P405"/>
  <c r="I405"/>
  <c r="G405"/>
  <c r="K405"/>
  <c r="J405"/>
  <c r="H405"/>
  <c r="R406" s="1"/>
  <c r="Y405" l="1"/>
  <c r="X405"/>
  <c r="U405"/>
  <c r="T405"/>
  <c r="D406"/>
  <c r="E406" l="1"/>
  <c r="F406" s="1"/>
  <c r="S406"/>
  <c r="O406" l="1"/>
  <c r="N406"/>
  <c r="L406"/>
  <c r="M406"/>
  <c r="W406"/>
  <c r="V406"/>
  <c r="P406"/>
  <c r="Q406"/>
  <c r="K406"/>
  <c r="I406"/>
  <c r="J406"/>
  <c r="H406"/>
  <c r="R407" s="1"/>
  <c r="G406"/>
  <c r="Y406" l="1"/>
  <c r="X406"/>
  <c r="U406"/>
  <c r="T406"/>
  <c r="D407"/>
  <c r="E407" l="1"/>
  <c r="F407" s="1"/>
  <c r="S407"/>
  <c r="O407" l="1"/>
  <c r="N407"/>
  <c r="L407"/>
  <c r="M407"/>
  <c r="V407"/>
  <c r="W407"/>
  <c r="P407"/>
  <c r="Q407"/>
  <c r="K407"/>
  <c r="I407"/>
  <c r="G407"/>
  <c r="H407"/>
  <c r="R408" s="1"/>
  <c r="J407"/>
  <c r="X407" l="1"/>
  <c r="Y407"/>
  <c r="U407"/>
  <c r="T407"/>
  <c r="D408"/>
  <c r="S408" l="1"/>
  <c r="E408"/>
  <c r="F408" s="1"/>
  <c r="O408" l="1"/>
  <c r="N408"/>
  <c r="L408"/>
  <c r="M408"/>
  <c r="W408"/>
  <c r="V408"/>
  <c r="P408"/>
  <c r="Q408"/>
  <c r="K408"/>
  <c r="I408"/>
  <c r="J408"/>
  <c r="G408"/>
  <c r="H408"/>
  <c r="R409" s="1"/>
  <c r="Y408" l="1"/>
  <c r="X408"/>
  <c r="U408"/>
  <c r="T408"/>
  <c r="D409"/>
  <c r="S409" l="1"/>
  <c r="E409"/>
  <c r="F409" s="1"/>
  <c r="O409" l="1"/>
  <c r="N409"/>
  <c r="L409"/>
  <c r="M409"/>
  <c r="W409"/>
  <c r="V409"/>
  <c r="Q409"/>
  <c r="P409"/>
  <c r="K409"/>
  <c r="G409"/>
  <c r="I409"/>
  <c r="J409"/>
  <c r="H409"/>
  <c r="R410" s="1"/>
  <c r="Y409" l="1"/>
  <c r="X409"/>
  <c r="U409"/>
  <c r="T409"/>
  <c r="D410"/>
  <c r="E410" l="1"/>
  <c r="F410" s="1"/>
  <c r="S410"/>
  <c r="O410" l="1"/>
  <c r="N410"/>
  <c r="L410"/>
  <c r="M410"/>
  <c r="W410"/>
  <c r="V410"/>
  <c r="Q410"/>
  <c r="P410"/>
  <c r="K410"/>
  <c r="J410"/>
  <c r="G410"/>
  <c r="I410"/>
  <c r="H410"/>
  <c r="R411" s="1"/>
  <c r="Y410" l="1"/>
  <c r="X410"/>
  <c r="U410"/>
  <c r="T410"/>
  <c r="D411"/>
  <c r="S411" l="1"/>
  <c r="E411"/>
  <c r="F411" s="1"/>
  <c r="O411" l="1"/>
  <c r="N411"/>
  <c r="L411"/>
  <c r="M411"/>
  <c r="V411"/>
  <c r="W411"/>
  <c r="P411"/>
  <c r="Q411"/>
  <c r="I411"/>
  <c r="G411"/>
  <c r="J411"/>
  <c r="K411"/>
  <c r="H411"/>
  <c r="R412" s="1"/>
  <c r="X411" l="1"/>
  <c r="Y411"/>
  <c r="U411"/>
  <c r="T411"/>
  <c r="D412"/>
  <c r="S412" l="1"/>
  <c r="E412"/>
  <c r="F412" s="1"/>
  <c r="O412" l="1"/>
  <c r="N412"/>
  <c r="L412"/>
  <c r="M412"/>
  <c r="W412"/>
  <c r="V412"/>
  <c r="Q412"/>
  <c r="P412"/>
  <c r="G412"/>
  <c r="K412"/>
  <c r="I412"/>
  <c r="J412"/>
  <c r="H412"/>
  <c r="R413" s="1"/>
  <c r="U412" l="1"/>
  <c r="Y412"/>
  <c r="X412"/>
  <c r="T412"/>
  <c r="D413"/>
  <c r="S413" l="1"/>
  <c r="E413"/>
  <c r="F413" s="1"/>
  <c r="O413" l="1"/>
  <c r="N413"/>
  <c r="L413"/>
  <c r="M413"/>
  <c r="W413"/>
  <c r="V413"/>
  <c r="P413"/>
  <c r="Q413"/>
  <c r="I413"/>
  <c r="G413"/>
  <c r="K413"/>
  <c r="H413"/>
  <c r="R414" s="1"/>
  <c r="J413"/>
  <c r="Y413" l="1"/>
  <c r="X413"/>
  <c r="U413"/>
  <c r="T413"/>
  <c r="D414"/>
  <c r="S414" l="1"/>
  <c r="E414"/>
  <c r="F414" s="1"/>
  <c r="O414" l="1"/>
  <c r="N414"/>
  <c r="L414"/>
  <c r="M414"/>
  <c r="W414"/>
  <c r="V414"/>
  <c r="Q414"/>
  <c r="P414"/>
  <c r="I414"/>
  <c r="G414"/>
  <c r="K414"/>
  <c r="H414"/>
  <c r="R415" s="1"/>
  <c r="J414"/>
  <c r="Y414" l="1"/>
  <c r="X414"/>
  <c r="U414"/>
  <c r="T414"/>
  <c r="D415"/>
  <c r="E415" l="1"/>
  <c r="F415" s="1"/>
  <c r="S415"/>
  <c r="O415" l="1"/>
  <c r="N415"/>
  <c r="L415"/>
  <c r="M415"/>
  <c r="V415"/>
  <c r="W415"/>
  <c r="P415"/>
  <c r="Q415"/>
  <c r="G415"/>
  <c r="K415"/>
  <c r="I415"/>
  <c r="J415"/>
  <c r="H415"/>
  <c r="R416" s="1"/>
  <c r="X415" l="1"/>
  <c r="Y415"/>
  <c r="U415"/>
  <c r="T415"/>
  <c r="D416"/>
  <c r="E416" l="1"/>
  <c r="F416" s="1"/>
  <c r="S416"/>
  <c r="O416" l="1"/>
  <c r="N416"/>
  <c r="L416"/>
  <c r="M416"/>
  <c r="W416"/>
  <c r="V416"/>
  <c r="Q416"/>
  <c r="P416"/>
  <c r="J416"/>
  <c r="G416"/>
  <c r="I416"/>
  <c r="H416"/>
  <c r="R417" s="1"/>
  <c r="K416"/>
  <c r="Y416" l="1"/>
  <c r="X416"/>
  <c r="U416"/>
  <c r="T416"/>
  <c r="D417"/>
  <c r="S417" l="1"/>
  <c r="E417"/>
  <c r="F417" s="1"/>
  <c r="O417" l="1"/>
  <c r="N417"/>
  <c r="L417"/>
  <c r="M417"/>
  <c r="W417"/>
  <c r="V417"/>
  <c r="Q417"/>
  <c r="P417"/>
  <c r="G417"/>
  <c r="I417"/>
  <c r="H417"/>
  <c r="R418" s="1"/>
  <c r="K417"/>
  <c r="J417"/>
  <c r="U417" l="1"/>
  <c r="Y417"/>
  <c r="X417"/>
  <c r="T417"/>
  <c r="D418"/>
  <c r="E418" l="1"/>
  <c r="F418" s="1"/>
  <c r="S418"/>
  <c r="O418" l="1"/>
  <c r="N418"/>
  <c r="L418"/>
  <c r="M418"/>
  <c r="W418"/>
  <c r="V418"/>
  <c r="P418"/>
  <c r="Q418"/>
  <c r="K418"/>
  <c r="J418"/>
  <c r="I418"/>
  <c r="G418"/>
  <c r="H418"/>
  <c r="R419" s="1"/>
  <c r="Y418" l="1"/>
  <c r="X418"/>
  <c r="U418"/>
  <c r="T418"/>
  <c r="D419"/>
  <c r="E419" l="1"/>
  <c r="F419" s="1"/>
  <c r="S419"/>
  <c r="O419" l="1"/>
  <c r="N419"/>
  <c r="L419"/>
  <c r="M419"/>
  <c r="V419"/>
  <c r="W419"/>
  <c r="Q419"/>
  <c r="P419"/>
  <c r="G419"/>
  <c r="I419"/>
  <c r="J419"/>
  <c r="K419"/>
  <c r="H419"/>
  <c r="R420" s="1"/>
  <c r="U419" l="1"/>
  <c r="Y419"/>
  <c r="X419"/>
  <c r="T419"/>
  <c r="D420"/>
  <c r="E420" l="1"/>
  <c r="F420" s="1"/>
  <c r="S420"/>
  <c r="O420" l="1"/>
  <c r="N420"/>
  <c r="L420"/>
  <c r="M420"/>
  <c r="W420"/>
  <c r="V420"/>
  <c r="Q420"/>
  <c r="P420"/>
  <c r="I420"/>
  <c r="G420"/>
  <c r="J420"/>
  <c r="H420"/>
  <c r="R421" s="1"/>
  <c r="K420"/>
  <c r="U420" l="1"/>
  <c r="Y420"/>
  <c r="X420"/>
  <c r="T420"/>
  <c r="D421"/>
  <c r="E421" l="1"/>
  <c r="F421" s="1"/>
  <c r="S421"/>
  <c r="O421" l="1"/>
  <c r="N421"/>
  <c r="L421"/>
  <c r="M421"/>
  <c r="W421"/>
  <c r="V421"/>
  <c r="Q421"/>
  <c r="P421"/>
  <c r="I421"/>
  <c r="K421"/>
  <c r="H421"/>
  <c r="R422" s="1"/>
  <c r="G421"/>
  <c r="J421"/>
  <c r="X421" l="1"/>
  <c r="U421"/>
  <c r="Y421"/>
  <c r="T421"/>
  <c r="D422"/>
  <c r="S422" l="1"/>
  <c r="E422"/>
  <c r="F422" s="1"/>
  <c r="O422" l="1"/>
  <c r="N422"/>
  <c r="L422"/>
  <c r="M422"/>
  <c r="W422"/>
  <c r="V422"/>
  <c r="P422"/>
  <c r="Q422"/>
  <c r="K422"/>
  <c r="G422"/>
  <c r="I422"/>
  <c r="H422"/>
  <c r="R423" s="1"/>
  <c r="J422"/>
  <c r="Y422" l="1"/>
  <c r="X422"/>
  <c r="U422"/>
  <c r="T422"/>
  <c r="D423"/>
  <c r="E423" l="1"/>
  <c r="F423" s="1"/>
  <c r="S423"/>
  <c r="O423" l="1"/>
  <c r="N423"/>
  <c r="L423"/>
  <c r="M423"/>
  <c r="V423"/>
  <c r="W423"/>
  <c r="Q423"/>
  <c r="P423"/>
  <c r="K423"/>
  <c r="G423"/>
  <c r="I423"/>
  <c r="H423"/>
  <c r="R424" s="1"/>
  <c r="J423"/>
  <c r="X423" l="1"/>
  <c r="Y423"/>
  <c r="U423"/>
  <c r="T423"/>
  <c r="D424"/>
  <c r="E424" l="1"/>
  <c r="F424" s="1"/>
  <c r="S424"/>
  <c r="O424" l="1"/>
  <c r="N424"/>
  <c r="L424"/>
  <c r="M424"/>
  <c r="W424"/>
  <c r="V424"/>
  <c r="P424"/>
  <c r="Q424"/>
  <c r="I424"/>
  <c r="K424"/>
  <c r="G424"/>
  <c r="H424"/>
  <c r="R425" s="1"/>
  <c r="J424"/>
  <c r="Y424" l="1"/>
  <c r="X424"/>
  <c r="U424"/>
  <c r="T424"/>
  <c r="D425"/>
  <c r="S425" l="1"/>
  <c r="E425"/>
  <c r="F425" s="1"/>
  <c r="O425" l="1"/>
  <c r="N425"/>
  <c r="L425"/>
  <c r="M425"/>
  <c r="W425"/>
  <c r="V425"/>
  <c r="Q425"/>
  <c r="P425"/>
  <c r="K425"/>
  <c r="I425"/>
  <c r="G425"/>
  <c r="H425"/>
  <c r="R426" s="1"/>
  <c r="J425"/>
  <c r="U425" l="1"/>
  <c r="Y425"/>
  <c r="X425"/>
  <c r="T425"/>
  <c r="D426"/>
  <c r="E426" l="1"/>
  <c r="F426" s="1"/>
  <c r="S426"/>
  <c r="O426" l="1"/>
  <c r="N426"/>
  <c r="L426"/>
  <c r="M426"/>
  <c r="W426"/>
  <c r="V426"/>
  <c r="Q426"/>
  <c r="P426"/>
  <c r="I426"/>
  <c r="K426"/>
  <c r="J426"/>
  <c r="G426"/>
  <c r="H426"/>
  <c r="R427" s="1"/>
  <c r="Y426" l="1"/>
  <c r="X426"/>
  <c r="U426"/>
  <c r="T426"/>
  <c r="D427"/>
  <c r="S427" l="1"/>
  <c r="E427"/>
  <c r="F427" s="1"/>
  <c r="O427" l="1"/>
  <c r="N427"/>
  <c r="L427"/>
  <c r="M427"/>
  <c r="V427"/>
  <c r="W427"/>
  <c r="P427"/>
  <c r="Q427"/>
  <c r="G427"/>
  <c r="I427"/>
  <c r="K427"/>
  <c r="J427"/>
  <c r="H427"/>
  <c r="R428" s="1"/>
  <c r="X427" l="1"/>
  <c r="Y427"/>
  <c r="U427"/>
  <c r="T427"/>
  <c r="D428"/>
  <c r="E428" l="1"/>
  <c r="F428" s="1"/>
  <c r="S428"/>
  <c r="O428" l="1"/>
  <c r="N428"/>
  <c r="L428"/>
  <c r="M428"/>
  <c r="W428"/>
  <c r="V428"/>
  <c r="P428"/>
  <c r="Q428"/>
  <c r="K428"/>
  <c r="G428"/>
  <c r="J428"/>
  <c r="H428"/>
  <c r="R429" s="1"/>
  <c r="I428"/>
  <c r="Y428" l="1"/>
  <c r="X428"/>
  <c r="U428"/>
  <c r="T428"/>
  <c r="D429"/>
  <c r="E429" l="1"/>
  <c r="F429" s="1"/>
  <c r="S429"/>
  <c r="O429" l="1"/>
  <c r="N429"/>
  <c r="L429"/>
  <c r="M429"/>
  <c r="W429"/>
  <c r="V429"/>
  <c r="P429"/>
  <c r="Q429"/>
  <c r="J429"/>
  <c r="G429"/>
  <c r="K429"/>
  <c r="I429"/>
  <c r="H429"/>
  <c r="R430" s="1"/>
  <c r="Y429" l="1"/>
  <c r="X429"/>
  <c r="U429"/>
  <c r="T429"/>
  <c r="D430"/>
  <c r="E430" l="1"/>
  <c r="F430" s="1"/>
  <c r="S430"/>
  <c r="O430" l="1"/>
  <c r="N430"/>
  <c r="L430"/>
  <c r="M430"/>
  <c r="W430"/>
  <c r="V430"/>
  <c r="Q430"/>
  <c r="P430"/>
  <c r="G430"/>
  <c r="I430"/>
  <c r="J430"/>
  <c r="K430"/>
  <c r="H430"/>
  <c r="R431" s="1"/>
  <c r="Y430" l="1"/>
  <c r="X430"/>
  <c r="U430"/>
  <c r="T430"/>
  <c r="D431"/>
  <c r="E431" l="1"/>
  <c r="F431" s="1"/>
  <c r="S431"/>
  <c r="O431" l="1"/>
  <c r="N431"/>
  <c r="L431"/>
  <c r="M431"/>
  <c r="V431"/>
  <c r="W431"/>
  <c r="P431"/>
  <c r="Q431"/>
  <c r="K431"/>
  <c r="J431"/>
  <c r="I431"/>
  <c r="G431"/>
  <c r="H431"/>
  <c r="R432" s="1"/>
  <c r="X431" l="1"/>
  <c r="Y431"/>
  <c r="U431"/>
  <c r="T431"/>
  <c r="D432"/>
  <c r="S432" l="1"/>
  <c r="E432"/>
  <c r="F432" s="1"/>
  <c r="O432" l="1"/>
  <c r="N432"/>
  <c r="L432"/>
  <c r="M432"/>
  <c r="W432"/>
  <c r="V432"/>
  <c r="Q432"/>
  <c r="P432"/>
  <c r="J432"/>
  <c r="H432"/>
  <c r="R433" s="1"/>
  <c r="I432"/>
  <c r="K432"/>
  <c r="G432"/>
  <c r="Y432" l="1"/>
  <c r="X432"/>
  <c r="U432"/>
  <c r="T432"/>
  <c r="D433"/>
  <c r="E433" l="1"/>
  <c r="F433" s="1"/>
  <c r="S433"/>
  <c r="O433" l="1"/>
  <c r="N433"/>
  <c r="L433"/>
  <c r="M433"/>
  <c r="W433"/>
  <c r="V433"/>
  <c r="P433"/>
  <c r="Q433"/>
  <c r="I433"/>
  <c r="G433"/>
  <c r="J433"/>
  <c r="H433"/>
  <c r="R434" s="1"/>
  <c r="K433"/>
  <c r="Y433" l="1"/>
  <c r="X433"/>
  <c r="U433"/>
  <c r="T433"/>
  <c r="D434"/>
  <c r="E434" l="1"/>
  <c r="F434" s="1"/>
  <c r="S434"/>
  <c r="O434" l="1"/>
  <c r="N434"/>
  <c r="L434"/>
  <c r="M434"/>
  <c r="W434"/>
  <c r="V434"/>
  <c r="P434"/>
  <c r="Q434"/>
  <c r="K434"/>
  <c r="G434"/>
  <c r="I434"/>
  <c r="J434"/>
  <c r="H434"/>
  <c r="R435" s="1"/>
  <c r="Y434" l="1"/>
  <c r="X434"/>
  <c r="U434"/>
  <c r="T434"/>
  <c r="D435"/>
  <c r="E435" l="1"/>
  <c r="F435" s="1"/>
  <c r="S435"/>
  <c r="O435" l="1"/>
  <c r="N435"/>
  <c r="L435"/>
  <c r="M435"/>
  <c r="V435"/>
  <c r="W435"/>
  <c r="Q435"/>
  <c r="P435"/>
  <c r="K435"/>
  <c r="I435"/>
  <c r="J435"/>
  <c r="G435"/>
  <c r="H435"/>
  <c r="R436" s="1"/>
  <c r="X435" l="1"/>
  <c r="Y435"/>
  <c r="U435"/>
  <c r="T435"/>
  <c r="D436"/>
  <c r="E436" l="1"/>
  <c r="F436" s="1"/>
  <c r="S436"/>
  <c r="O436" l="1"/>
  <c r="N436"/>
  <c r="L436"/>
  <c r="M436"/>
  <c r="W436"/>
  <c r="V436"/>
  <c r="P436"/>
  <c r="Q436"/>
  <c r="I436"/>
  <c r="K436"/>
  <c r="G436"/>
  <c r="J436"/>
  <c r="H436"/>
  <c r="R437" s="1"/>
  <c r="Y436" l="1"/>
  <c r="X436"/>
  <c r="U436"/>
  <c r="T436"/>
  <c r="D437"/>
  <c r="E437" l="1"/>
  <c r="F437" s="1"/>
  <c r="S437"/>
  <c r="O437" l="1"/>
  <c r="N437"/>
  <c r="L437"/>
  <c r="M437"/>
  <c r="W437"/>
  <c r="V437"/>
  <c r="Q437"/>
  <c r="P437"/>
  <c r="G437"/>
  <c r="K437"/>
  <c r="J437"/>
  <c r="H437"/>
  <c r="R438" s="1"/>
  <c r="I437"/>
  <c r="U437" l="1"/>
  <c r="Y437"/>
  <c r="X437"/>
  <c r="T437"/>
  <c r="D438"/>
  <c r="E438" l="1"/>
  <c r="F438" s="1"/>
  <c r="S438"/>
  <c r="O438" l="1"/>
  <c r="N438"/>
  <c r="L438"/>
  <c r="M438"/>
  <c r="W438"/>
  <c r="V438"/>
  <c r="P438"/>
  <c r="Q438"/>
  <c r="J438"/>
  <c r="K438"/>
  <c r="I438"/>
  <c r="H438"/>
  <c r="R439" s="1"/>
  <c r="G438"/>
  <c r="Y438" l="1"/>
  <c r="X438"/>
  <c r="U438"/>
  <c r="T438"/>
  <c r="D439"/>
  <c r="E439" l="1"/>
  <c r="F439" s="1"/>
  <c r="S439"/>
  <c r="O439" l="1"/>
  <c r="N439"/>
  <c r="L439"/>
  <c r="M439"/>
  <c r="V439"/>
  <c r="W439"/>
  <c r="P439"/>
  <c r="Q439"/>
  <c r="I439"/>
  <c r="K439"/>
  <c r="J439"/>
  <c r="G439"/>
  <c r="H439"/>
  <c r="R440" s="1"/>
  <c r="X439" l="1"/>
  <c r="Y439"/>
  <c r="U439"/>
  <c r="T439"/>
  <c r="D440"/>
  <c r="E440" l="1"/>
  <c r="F440" s="1"/>
  <c r="S440"/>
  <c r="O440" l="1"/>
  <c r="N440"/>
  <c r="L440"/>
  <c r="M440"/>
  <c r="W440"/>
  <c r="V440"/>
  <c r="P440"/>
  <c r="Q440"/>
  <c r="K440"/>
  <c r="J440"/>
  <c r="H440"/>
  <c r="R441" s="1"/>
  <c r="I440"/>
  <c r="G440"/>
  <c r="Y440" l="1"/>
  <c r="X440"/>
  <c r="U440"/>
  <c r="T440"/>
  <c r="D441"/>
  <c r="E441" l="1"/>
  <c r="F441" s="1"/>
  <c r="S441"/>
  <c r="O441" l="1"/>
  <c r="N441"/>
  <c r="L441"/>
  <c r="M441"/>
  <c r="W441"/>
  <c r="V441"/>
  <c r="Q441"/>
  <c r="P441"/>
  <c r="I441"/>
  <c r="G441"/>
  <c r="K441"/>
  <c r="J441"/>
  <c r="H441"/>
  <c r="R442" s="1"/>
  <c r="U441" l="1"/>
  <c r="Y441"/>
  <c r="X441"/>
  <c r="T441"/>
  <c r="D442"/>
  <c r="S442" l="1"/>
  <c r="E442"/>
  <c r="F442" s="1"/>
  <c r="O442" l="1"/>
  <c r="N442"/>
  <c r="L442"/>
  <c r="M442"/>
  <c r="W442"/>
  <c r="V442"/>
  <c r="Q442"/>
  <c r="P442"/>
  <c r="K442"/>
  <c r="J442"/>
  <c r="I442"/>
  <c r="H442"/>
  <c r="R443" s="1"/>
  <c r="G442"/>
  <c r="U442" l="1"/>
  <c r="Y442"/>
  <c r="X442"/>
  <c r="T442"/>
  <c r="D443"/>
  <c r="E443" l="1"/>
  <c r="F443" s="1"/>
  <c r="S443"/>
  <c r="O443" l="1"/>
  <c r="N443"/>
  <c r="L443"/>
  <c r="M443"/>
  <c r="V443"/>
  <c r="W443"/>
  <c r="P443"/>
  <c r="Q443"/>
  <c r="K443"/>
  <c r="J443"/>
  <c r="G443"/>
  <c r="I443"/>
  <c r="H443"/>
  <c r="R444" s="1"/>
  <c r="Y443" l="1"/>
  <c r="X443"/>
  <c r="U443"/>
  <c r="T443"/>
  <c r="D444"/>
  <c r="S444" l="1"/>
  <c r="E444"/>
  <c r="F444" s="1"/>
  <c r="O444" l="1"/>
  <c r="N444"/>
  <c r="L444"/>
  <c r="M444"/>
  <c r="W444"/>
  <c r="V444"/>
  <c r="P444"/>
  <c r="Q444"/>
  <c r="J444"/>
  <c r="I444"/>
  <c r="K444"/>
  <c r="G444"/>
  <c r="H444"/>
  <c r="R445" s="1"/>
  <c r="Y444" l="1"/>
  <c r="X444"/>
  <c r="U444"/>
  <c r="T444"/>
  <c r="D445"/>
  <c r="E445" l="1"/>
  <c r="F445" s="1"/>
  <c r="S445"/>
  <c r="O445" l="1"/>
  <c r="N445"/>
  <c r="L445"/>
  <c r="M445"/>
  <c r="W445"/>
  <c r="V445"/>
  <c r="P445"/>
  <c r="Q445"/>
  <c r="G445"/>
  <c r="I445"/>
  <c r="H445"/>
  <c r="R446" s="1"/>
  <c r="J445"/>
  <c r="K445"/>
  <c r="Y445" l="1"/>
  <c r="X445"/>
  <c r="U445"/>
  <c r="T445"/>
  <c r="D446"/>
  <c r="E446" l="1"/>
  <c r="F446" s="1"/>
  <c r="S446"/>
  <c r="O446" l="1"/>
  <c r="N446"/>
  <c r="L446"/>
  <c r="M446"/>
  <c r="W446"/>
  <c r="V446"/>
  <c r="Q446"/>
  <c r="P446"/>
  <c r="J446"/>
  <c r="K446"/>
  <c r="I446"/>
  <c r="H446"/>
  <c r="R447" s="1"/>
  <c r="G446"/>
  <c r="X446" l="1"/>
  <c r="U446"/>
  <c r="Y446"/>
  <c r="T446"/>
  <c r="D447"/>
  <c r="E447" l="1"/>
  <c r="F447" s="1"/>
  <c r="S447"/>
  <c r="O447" l="1"/>
  <c r="N447"/>
  <c r="L447"/>
  <c r="M447"/>
  <c r="V447"/>
  <c r="W447"/>
  <c r="P447"/>
  <c r="Q447"/>
  <c r="K447"/>
  <c r="J447"/>
  <c r="G447"/>
  <c r="H447"/>
  <c r="R448" s="1"/>
  <c r="I447"/>
  <c r="Y447" l="1"/>
  <c r="X447"/>
  <c r="U447"/>
  <c r="T447"/>
  <c r="D448"/>
  <c r="E448" l="1"/>
  <c r="F448" s="1"/>
  <c r="S448"/>
  <c r="O448" l="1"/>
  <c r="N448"/>
  <c r="L448"/>
  <c r="M448"/>
  <c r="W448"/>
  <c r="V448"/>
  <c r="P448"/>
  <c r="Q448"/>
  <c r="I448"/>
  <c r="K448"/>
  <c r="H448"/>
  <c r="R449" s="1"/>
  <c r="G448"/>
  <c r="J448"/>
  <c r="Y448" l="1"/>
  <c r="X448"/>
  <c r="U448"/>
  <c r="T448"/>
  <c r="D449"/>
  <c r="E449" l="1"/>
  <c r="F449" s="1"/>
  <c r="S449"/>
  <c r="O449" l="1"/>
  <c r="N449"/>
  <c r="L449"/>
  <c r="M449"/>
  <c r="W449"/>
  <c r="V449"/>
  <c r="Q449"/>
  <c r="P449"/>
  <c r="I449"/>
  <c r="J449"/>
  <c r="K449"/>
  <c r="G449"/>
  <c r="H449"/>
  <c r="R450" s="1"/>
  <c r="U449" l="1"/>
  <c r="Y449"/>
  <c r="X449"/>
  <c r="T449"/>
  <c r="D450"/>
  <c r="S450" l="1"/>
  <c r="E450"/>
  <c r="F450" s="1"/>
  <c r="O450" l="1"/>
  <c r="N450"/>
  <c r="L450"/>
  <c r="M450"/>
  <c r="W450"/>
  <c r="V450"/>
  <c r="Q450"/>
  <c r="P450"/>
  <c r="K450"/>
  <c r="I450"/>
  <c r="J450"/>
  <c r="H450"/>
  <c r="R451" s="1"/>
  <c r="G450"/>
  <c r="U450" l="1"/>
  <c r="Y450"/>
  <c r="X450"/>
  <c r="T450"/>
  <c r="D451"/>
  <c r="E451" l="1"/>
  <c r="F451" s="1"/>
  <c r="S451"/>
  <c r="O451" l="1"/>
  <c r="N451"/>
  <c r="L451"/>
  <c r="M451"/>
  <c r="V451"/>
  <c r="W451"/>
  <c r="Q451"/>
  <c r="P451"/>
  <c r="J451"/>
  <c r="H451"/>
  <c r="R452" s="1"/>
  <c r="K451"/>
  <c r="G451"/>
  <c r="I451"/>
  <c r="X451" l="1"/>
  <c r="U451"/>
  <c r="Y451"/>
  <c r="T451"/>
  <c r="D452"/>
  <c r="E452" l="1"/>
  <c r="F452" s="1"/>
  <c r="S452"/>
  <c r="O452" l="1"/>
  <c r="N452"/>
  <c r="L452"/>
  <c r="M452"/>
  <c r="W452"/>
  <c r="V452"/>
  <c r="P452"/>
  <c r="Q452"/>
  <c r="G452"/>
  <c r="K452"/>
  <c r="I452"/>
  <c r="H452"/>
  <c r="R453" s="1"/>
  <c r="J452"/>
  <c r="Y452" l="1"/>
  <c r="X452"/>
  <c r="U452"/>
  <c r="T452"/>
  <c r="D453"/>
  <c r="E453" l="1"/>
  <c r="F453" s="1"/>
  <c r="S453"/>
  <c r="O453" l="1"/>
  <c r="N453"/>
  <c r="L453"/>
  <c r="M453"/>
  <c r="W453"/>
  <c r="V453"/>
  <c r="Q453"/>
  <c r="P453"/>
  <c r="G453"/>
  <c r="I453"/>
  <c r="K453"/>
  <c r="H453"/>
  <c r="R454" s="1"/>
  <c r="J453"/>
  <c r="U453" l="1"/>
  <c r="Y453"/>
  <c r="X453"/>
  <c r="T453"/>
  <c r="D454"/>
  <c r="E454" l="1"/>
  <c r="F454" s="1"/>
  <c r="S454"/>
  <c r="O454" l="1"/>
  <c r="N454"/>
  <c r="L454"/>
  <c r="M454"/>
  <c r="W454"/>
  <c r="V454"/>
  <c r="P454"/>
  <c r="Q454"/>
  <c r="J454"/>
  <c r="H454"/>
  <c r="R455" s="1"/>
  <c r="I454"/>
  <c r="K454"/>
  <c r="G454"/>
  <c r="Y454" l="1"/>
  <c r="X454"/>
  <c r="U454"/>
  <c r="T454"/>
  <c r="D455"/>
  <c r="E455" l="1"/>
  <c r="F455" s="1"/>
  <c r="S455"/>
  <c r="O455" l="1"/>
  <c r="N455"/>
  <c r="L455"/>
  <c r="M455"/>
  <c r="V455"/>
  <c r="W455"/>
  <c r="Q455"/>
  <c r="P455"/>
  <c r="K455"/>
  <c r="H455"/>
  <c r="R456" s="1"/>
  <c r="I455"/>
  <c r="J455"/>
  <c r="G455"/>
  <c r="U455" l="1"/>
  <c r="Y455"/>
  <c r="X455"/>
  <c r="T455"/>
  <c r="D456"/>
  <c r="E456" l="1"/>
  <c r="F456" s="1"/>
  <c r="S456"/>
  <c r="O456" l="1"/>
  <c r="N456"/>
  <c r="L456"/>
  <c r="M456"/>
  <c r="W456"/>
  <c r="V456"/>
  <c r="P456"/>
  <c r="Q456"/>
  <c r="J456"/>
  <c r="I456"/>
  <c r="H456"/>
  <c r="R457" s="1"/>
  <c r="G456"/>
  <c r="K456"/>
  <c r="Y456" l="1"/>
  <c r="X456"/>
  <c r="U456"/>
  <c r="T456"/>
  <c r="D457"/>
  <c r="E457" l="1"/>
  <c r="F457" s="1"/>
  <c r="S457"/>
  <c r="O457" l="1"/>
  <c r="N457"/>
  <c r="L457"/>
  <c r="M457"/>
  <c r="W457"/>
  <c r="V457"/>
  <c r="Q457"/>
  <c r="P457"/>
  <c r="I457"/>
  <c r="G457"/>
  <c r="J457"/>
  <c r="H457"/>
  <c r="R458" s="1"/>
  <c r="K457"/>
  <c r="U457" l="1"/>
  <c r="Y457"/>
  <c r="X457"/>
  <c r="T457"/>
  <c r="D458"/>
  <c r="E458" l="1"/>
  <c r="F458" s="1"/>
  <c r="S458"/>
  <c r="O458" l="1"/>
  <c r="N458"/>
  <c r="L458"/>
  <c r="M458"/>
  <c r="W458"/>
  <c r="V458"/>
  <c r="Q458"/>
  <c r="P458"/>
  <c r="K458"/>
  <c r="H458"/>
  <c r="R459" s="1"/>
  <c r="J458"/>
  <c r="G458"/>
  <c r="I458"/>
  <c r="U458" l="1"/>
  <c r="Y458"/>
  <c r="X458"/>
  <c r="T458"/>
  <c r="D459"/>
  <c r="E459" l="1"/>
  <c r="F459" s="1"/>
  <c r="S459"/>
  <c r="O459" l="1"/>
  <c r="N459"/>
  <c r="L459"/>
  <c r="M459"/>
  <c r="V459"/>
  <c r="W459"/>
  <c r="P459"/>
  <c r="Q459"/>
  <c r="I459"/>
  <c r="J459"/>
  <c r="G459"/>
  <c r="H459"/>
  <c r="R460" s="1"/>
  <c r="K459"/>
  <c r="X459" l="1"/>
  <c r="Y459"/>
  <c r="U459"/>
  <c r="T459"/>
  <c r="D460"/>
  <c r="S460" l="1"/>
  <c r="E460"/>
  <c r="F460" s="1"/>
  <c r="O460" l="1"/>
  <c r="N460"/>
  <c r="L460"/>
  <c r="M460"/>
  <c r="W460"/>
  <c r="V460"/>
  <c r="Q460"/>
  <c r="P460"/>
  <c r="K460"/>
  <c r="H460"/>
  <c r="R461" s="1"/>
  <c r="J460"/>
  <c r="G460"/>
  <c r="I460"/>
  <c r="Y460" l="1"/>
  <c r="X460"/>
  <c r="U460"/>
  <c r="T460"/>
  <c r="D461"/>
  <c r="S461" l="1"/>
  <c r="E461"/>
  <c r="F461" s="1"/>
  <c r="O461" l="1"/>
  <c r="N461"/>
  <c r="L461"/>
  <c r="M461"/>
  <c r="W461"/>
  <c r="V461"/>
  <c r="P461"/>
  <c r="Q461"/>
  <c r="K461"/>
  <c r="H461"/>
  <c r="R462" s="1"/>
  <c r="J461"/>
  <c r="G461"/>
  <c r="I461"/>
  <c r="Y461" l="1"/>
  <c r="X461"/>
  <c r="U461"/>
  <c r="T461"/>
  <c r="D462"/>
  <c r="E462" l="1"/>
  <c r="F462" s="1"/>
  <c r="S462"/>
  <c r="O462" l="1"/>
  <c r="N462"/>
  <c r="L462"/>
  <c r="M462"/>
  <c r="W462"/>
  <c r="V462"/>
  <c r="Q462"/>
  <c r="P462"/>
  <c r="G462"/>
  <c r="I462"/>
  <c r="H462"/>
  <c r="R463" s="1"/>
  <c r="J462"/>
  <c r="K462"/>
  <c r="U462" l="1"/>
  <c r="Y462"/>
  <c r="X462"/>
  <c r="T462"/>
  <c r="D463"/>
  <c r="E463" l="1"/>
  <c r="F463" s="1"/>
  <c r="S463"/>
  <c r="O463" l="1"/>
  <c r="N463"/>
  <c r="L463"/>
  <c r="M463"/>
  <c r="V463"/>
  <c r="W463"/>
  <c r="P463"/>
  <c r="Q463"/>
  <c r="J463"/>
  <c r="H463"/>
  <c r="R464" s="1"/>
  <c r="K463"/>
  <c r="I463"/>
  <c r="G463"/>
  <c r="X463" l="1"/>
  <c r="Y463"/>
  <c r="U463"/>
  <c r="T463"/>
  <c r="D464"/>
  <c r="E464" l="1"/>
  <c r="F464" s="1"/>
  <c r="S464"/>
  <c r="O464" l="1"/>
  <c r="N464"/>
  <c r="L464"/>
  <c r="M464"/>
  <c r="W464"/>
  <c r="V464"/>
  <c r="P464"/>
  <c r="Q464"/>
  <c r="G464"/>
  <c r="J464"/>
  <c r="H464"/>
  <c r="R465" s="1"/>
  <c r="K464"/>
  <c r="I464"/>
  <c r="Y464" l="1"/>
  <c r="X464"/>
  <c r="U464"/>
  <c r="T464"/>
  <c r="D465"/>
  <c r="S465" l="1"/>
  <c r="E465"/>
  <c r="F465" s="1"/>
  <c r="O465" l="1"/>
  <c r="N465"/>
  <c r="L465"/>
  <c r="M465"/>
  <c r="W465"/>
  <c r="V465"/>
  <c r="P465"/>
  <c r="Q465"/>
  <c r="J465"/>
  <c r="G465"/>
  <c r="I465"/>
  <c r="K465"/>
  <c r="H465"/>
  <c r="R466" s="1"/>
  <c r="Y465" l="1"/>
  <c r="X465"/>
  <c r="U465"/>
  <c r="T465"/>
  <c r="D466"/>
  <c r="S466" l="1"/>
  <c r="E466"/>
  <c r="F466" s="1"/>
  <c r="O466" l="1"/>
  <c r="N466"/>
  <c r="L466"/>
  <c r="M466"/>
  <c r="W466"/>
  <c r="V466"/>
  <c r="P466"/>
  <c r="Q466"/>
  <c r="K466"/>
  <c r="H466"/>
  <c r="R467" s="1"/>
  <c r="G466"/>
  <c r="I466"/>
  <c r="J466"/>
  <c r="Y466" l="1"/>
  <c r="X466"/>
  <c r="U466"/>
  <c r="T466"/>
  <c r="D467"/>
  <c r="E467" l="1"/>
  <c r="F467" s="1"/>
  <c r="S467"/>
  <c r="O467" l="1"/>
  <c r="N467"/>
  <c r="L467"/>
  <c r="M467"/>
  <c r="V467"/>
  <c r="W467"/>
  <c r="Q467"/>
  <c r="P467"/>
  <c r="G467"/>
  <c r="H467"/>
  <c r="R468" s="1"/>
  <c r="I467"/>
  <c r="K467"/>
  <c r="J467"/>
  <c r="X467" l="1"/>
  <c r="U467"/>
  <c r="Y467"/>
  <c r="T467"/>
  <c r="D468"/>
  <c r="E468" l="1"/>
  <c r="F468" s="1"/>
  <c r="S468"/>
  <c r="O468" l="1"/>
  <c r="N468"/>
  <c r="L468"/>
  <c r="M468"/>
  <c r="W468"/>
  <c r="V468"/>
  <c r="P468"/>
  <c r="Q468"/>
  <c r="I468"/>
  <c r="J468"/>
  <c r="G468"/>
  <c r="K468"/>
  <c r="H468"/>
  <c r="R469" s="1"/>
  <c r="Y468" l="1"/>
  <c r="X468"/>
  <c r="U468"/>
  <c r="T468"/>
  <c r="D469"/>
  <c r="E469" l="1"/>
  <c r="F469" s="1"/>
  <c r="S469"/>
  <c r="O469" l="1"/>
  <c r="N469"/>
  <c r="L469"/>
  <c r="M469"/>
  <c r="W469"/>
  <c r="V469"/>
  <c r="Q469"/>
  <c r="P469"/>
  <c r="J469"/>
  <c r="I469"/>
  <c r="G469"/>
  <c r="K469"/>
  <c r="H469"/>
  <c r="R470" s="1"/>
  <c r="U469" l="1"/>
  <c r="Y469"/>
  <c r="X469"/>
  <c r="T469"/>
  <c r="D470"/>
  <c r="S470" l="1"/>
  <c r="E470"/>
  <c r="F470" s="1"/>
  <c r="O470" l="1"/>
  <c r="N470"/>
  <c r="L470"/>
  <c r="M470"/>
  <c r="W470"/>
  <c r="V470"/>
  <c r="P470"/>
  <c r="Q470"/>
  <c r="K470"/>
  <c r="I470"/>
  <c r="H470"/>
  <c r="R471" s="1"/>
  <c r="J470"/>
  <c r="G470"/>
  <c r="Y470" l="1"/>
  <c r="X470"/>
  <c r="U470"/>
  <c r="T470"/>
  <c r="D471"/>
  <c r="E471" l="1"/>
  <c r="F471" s="1"/>
  <c r="S471"/>
  <c r="O471" l="1"/>
  <c r="N471"/>
  <c r="L471"/>
  <c r="M471"/>
  <c r="V471"/>
  <c r="W471"/>
  <c r="P471"/>
  <c r="Q471"/>
  <c r="G471"/>
  <c r="I471"/>
  <c r="H471"/>
  <c r="R472" s="1"/>
  <c r="K471"/>
  <c r="J471"/>
  <c r="X471" l="1"/>
  <c r="U471"/>
  <c r="Y471"/>
  <c r="T471"/>
  <c r="D472"/>
  <c r="E472" l="1"/>
  <c r="F472" s="1"/>
  <c r="S472"/>
  <c r="O472" l="1"/>
  <c r="N472"/>
  <c r="L472"/>
  <c r="M472"/>
  <c r="W472"/>
  <c r="V472"/>
  <c r="P472"/>
  <c r="Q472"/>
  <c r="I472"/>
  <c r="K472"/>
  <c r="J472"/>
  <c r="H472"/>
  <c r="R473" s="1"/>
  <c r="G472"/>
  <c r="U472" l="1"/>
  <c r="Y472"/>
  <c r="X472"/>
  <c r="T472"/>
  <c r="D473"/>
  <c r="S473" l="1"/>
  <c r="E473"/>
  <c r="F473" s="1"/>
  <c r="O473" l="1"/>
  <c r="N473"/>
  <c r="L473"/>
  <c r="M473"/>
  <c r="W473"/>
  <c r="V473"/>
  <c r="Q473"/>
  <c r="P473"/>
  <c r="K473"/>
  <c r="G473"/>
  <c r="I473"/>
  <c r="J473"/>
  <c r="H473"/>
  <c r="R474" s="1"/>
  <c r="U473" l="1"/>
  <c r="Y473"/>
  <c r="X473"/>
  <c r="T473"/>
  <c r="D474"/>
  <c r="E474" l="1"/>
  <c r="F474" s="1"/>
  <c r="S474"/>
  <c r="O474" l="1"/>
  <c r="N474"/>
  <c r="L474"/>
  <c r="M474"/>
  <c r="W474"/>
  <c r="V474"/>
  <c r="Q474"/>
  <c r="P474"/>
  <c r="G474"/>
  <c r="K474"/>
  <c r="J474"/>
  <c r="I474"/>
  <c r="H474"/>
  <c r="R475" s="1"/>
  <c r="Y474" l="1"/>
  <c r="X474"/>
  <c r="U474"/>
  <c r="T474"/>
  <c r="D475"/>
  <c r="S475" l="1"/>
  <c r="E475"/>
  <c r="F475" s="1"/>
  <c r="O475" l="1"/>
  <c r="N475"/>
  <c r="L475"/>
  <c r="M475"/>
  <c r="V475"/>
  <c r="W475"/>
  <c r="P475"/>
  <c r="Q475"/>
  <c r="K475"/>
  <c r="H475"/>
  <c r="R476" s="1"/>
  <c r="J475"/>
  <c r="G475"/>
  <c r="I475"/>
  <c r="X475" l="1"/>
  <c r="Y475"/>
  <c r="U475"/>
  <c r="T475"/>
  <c r="D476"/>
  <c r="E476" l="1"/>
  <c r="F476" s="1"/>
  <c r="S476"/>
  <c r="O476" l="1"/>
  <c r="N476"/>
  <c r="L476"/>
  <c r="M476"/>
  <c r="W476"/>
  <c r="Y476" s="1"/>
  <c r="V476"/>
  <c r="Q476"/>
  <c r="P476"/>
  <c r="G476"/>
  <c r="I476"/>
  <c r="J476"/>
  <c r="H476"/>
  <c r="R477" s="1"/>
  <c r="K476"/>
  <c r="X476" l="1"/>
  <c r="U476"/>
  <c r="T476"/>
  <c r="D477"/>
  <c r="S477" l="1"/>
  <c r="E477"/>
  <c r="F477" s="1"/>
  <c r="O477" l="1"/>
  <c r="N477"/>
  <c r="L477"/>
  <c r="M477"/>
  <c r="W477"/>
  <c r="V477"/>
  <c r="P477"/>
  <c r="Q477"/>
  <c r="G477"/>
  <c r="K477"/>
  <c r="H477"/>
  <c r="R478" s="1"/>
  <c r="J477"/>
  <c r="I477"/>
  <c r="Y477" l="1"/>
  <c r="X477"/>
  <c r="U477"/>
  <c r="T477"/>
  <c r="D478"/>
  <c r="S478" l="1"/>
  <c r="E478"/>
  <c r="F478" s="1"/>
  <c r="O478" l="1"/>
  <c r="N478"/>
  <c r="L478"/>
  <c r="M478"/>
  <c r="W478"/>
  <c r="V478"/>
  <c r="Q478"/>
  <c r="P478"/>
  <c r="J478"/>
  <c r="K478"/>
  <c r="I478"/>
  <c r="G478"/>
  <c r="H478"/>
  <c r="R479" s="1"/>
  <c r="U478" l="1"/>
  <c r="Y478"/>
  <c r="X478"/>
  <c r="T478"/>
  <c r="D479"/>
  <c r="E479" l="1"/>
  <c r="F479" s="1"/>
  <c r="S479"/>
  <c r="O479" l="1"/>
  <c r="N479"/>
  <c r="L479"/>
  <c r="M479"/>
  <c r="V479"/>
  <c r="W479"/>
  <c r="P479"/>
  <c r="Q479"/>
  <c r="G479"/>
  <c r="H479"/>
  <c r="R480" s="1"/>
  <c r="J479"/>
  <c r="I479"/>
  <c r="K479"/>
  <c r="X479" l="1"/>
  <c r="Y479"/>
  <c r="U479"/>
  <c r="T479"/>
  <c r="D480"/>
  <c r="E480" l="1"/>
  <c r="F480" s="1"/>
  <c r="S480"/>
  <c r="O480" l="1"/>
  <c r="N480"/>
  <c r="L480"/>
  <c r="M480"/>
  <c r="W480"/>
  <c r="V480"/>
  <c r="Q480"/>
  <c r="P480"/>
  <c r="J480"/>
  <c r="I480"/>
  <c r="H480"/>
  <c r="R481" s="1"/>
  <c r="K480"/>
  <c r="G480"/>
  <c r="U480" l="1"/>
  <c r="Y480"/>
  <c r="X480"/>
  <c r="T480"/>
  <c r="D481"/>
  <c r="E481" l="1"/>
  <c r="F481" s="1"/>
  <c r="S481"/>
  <c r="O481" l="1"/>
  <c r="N481"/>
  <c r="L481"/>
  <c r="M481"/>
  <c r="W481"/>
  <c r="V481"/>
  <c r="Q481"/>
  <c r="P481"/>
  <c r="J481"/>
  <c r="K481"/>
  <c r="G481"/>
  <c r="I481"/>
  <c r="H481"/>
  <c r="R482" s="1"/>
  <c r="Y481" l="1"/>
  <c r="X481"/>
  <c r="U481"/>
  <c r="T481"/>
  <c r="D482"/>
  <c r="E482" l="1"/>
  <c r="F482" s="1"/>
  <c r="S482"/>
  <c r="O482" l="1"/>
  <c r="N482"/>
  <c r="L482"/>
  <c r="M482"/>
  <c r="W482"/>
  <c r="V482"/>
  <c r="P482"/>
  <c r="Q482"/>
  <c r="J482"/>
  <c r="I482"/>
  <c r="G482"/>
  <c r="K482"/>
  <c r="H482"/>
  <c r="R483" s="1"/>
  <c r="Y482" l="1"/>
  <c r="X482"/>
  <c r="U482"/>
  <c r="T482"/>
  <c r="D483"/>
  <c r="E483" l="1"/>
  <c r="F483" s="1"/>
  <c r="S483"/>
  <c r="O483" l="1"/>
  <c r="N483"/>
  <c r="L483"/>
  <c r="M483"/>
  <c r="V483"/>
  <c r="W483"/>
  <c r="Q483"/>
  <c r="P483"/>
  <c r="K483"/>
  <c r="G483"/>
  <c r="I483"/>
  <c r="J483"/>
  <c r="H483"/>
  <c r="R484" s="1"/>
  <c r="X483" l="1"/>
  <c r="Y483"/>
  <c r="U483"/>
  <c r="T483"/>
  <c r="D484"/>
  <c r="E484" l="1"/>
  <c r="F484" s="1"/>
  <c r="S484"/>
  <c r="O484" l="1"/>
  <c r="N484"/>
  <c r="L484"/>
  <c r="M484"/>
  <c r="W484"/>
  <c r="V484"/>
  <c r="Q484"/>
  <c r="P484"/>
  <c r="G484"/>
  <c r="J484"/>
  <c r="H484"/>
  <c r="R485" s="1"/>
  <c r="I484"/>
  <c r="K484"/>
  <c r="X484" l="1"/>
  <c r="Y484"/>
  <c r="U484"/>
  <c r="T484"/>
  <c r="D485"/>
  <c r="E485" l="1"/>
  <c r="F485" s="1"/>
  <c r="S485"/>
  <c r="O485" l="1"/>
  <c r="N485"/>
  <c r="L485"/>
  <c r="M485"/>
  <c r="W485"/>
  <c r="V485"/>
  <c r="Q485"/>
  <c r="P485"/>
  <c r="I485"/>
  <c r="K485"/>
  <c r="G485"/>
  <c r="J485"/>
  <c r="H485"/>
  <c r="R486" s="1"/>
  <c r="U485" l="1"/>
  <c r="Y485"/>
  <c r="X485"/>
  <c r="T485"/>
  <c r="D486"/>
  <c r="E486" l="1"/>
  <c r="F486" s="1"/>
  <c r="S486"/>
  <c r="O486" l="1"/>
  <c r="N486"/>
  <c r="L486"/>
  <c r="M486"/>
  <c r="W486"/>
  <c r="V486"/>
  <c r="P486"/>
  <c r="Q486"/>
  <c r="J486"/>
  <c r="H486"/>
  <c r="R487" s="1"/>
  <c r="I486"/>
  <c r="K486"/>
  <c r="G486"/>
  <c r="Y486" l="1"/>
  <c r="X486"/>
  <c r="U486"/>
  <c r="T486"/>
  <c r="D487"/>
  <c r="E487" l="1"/>
  <c r="F487" s="1"/>
  <c r="S487"/>
  <c r="O487" l="1"/>
  <c r="N487"/>
  <c r="L487"/>
  <c r="M487"/>
  <c r="V487"/>
  <c r="W487"/>
  <c r="Q487"/>
  <c r="P487"/>
  <c r="K487"/>
  <c r="J487"/>
  <c r="H487"/>
  <c r="R488" s="1"/>
  <c r="I487"/>
  <c r="G487"/>
  <c r="X487" l="1"/>
  <c r="U487"/>
  <c r="Y487"/>
  <c r="T487"/>
  <c r="D488"/>
  <c r="E488" l="1"/>
  <c r="F488" s="1"/>
  <c r="S488"/>
  <c r="O488" l="1"/>
  <c r="N488"/>
  <c r="L488"/>
  <c r="M488"/>
  <c r="W488"/>
  <c r="V488"/>
  <c r="P488"/>
  <c r="Q488"/>
  <c r="G488"/>
  <c r="I488"/>
  <c r="H488"/>
  <c r="R489" s="1"/>
  <c r="J488"/>
  <c r="K488"/>
  <c r="Y488" l="1"/>
  <c r="X488"/>
  <c r="U488"/>
  <c r="T488"/>
  <c r="D489"/>
  <c r="E489" l="1"/>
  <c r="F489" s="1"/>
  <c r="S489"/>
  <c r="O489" l="1"/>
  <c r="N489"/>
  <c r="L489"/>
  <c r="M489"/>
  <c r="W489"/>
  <c r="V489"/>
  <c r="Q489"/>
  <c r="P489"/>
  <c r="I489"/>
  <c r="K489"/>
  <c r="G489"/>
  <c r="J489"/>
  <c r="H489"/>
  <c r="R490" s="1"/>
  <c r="Y489" l="1"/>
  <c r="X489"/>
  <c r="U489"/>
  <c r="T489"/>
  <c r="D490"/>
  <c r="E490" l="1"/>
  <c r="F490" s="1"/>
  <c r="S490"/>
  <c r="O490" l="1"/>
  <c r="N490"/>
  <c r="L490"/>
  <c r="M490"/>
  <c r="W490"/>
  <c r="V490"/>
  <c r="Q490"/>
  <c r="P490"/>
  <c r="H490"/>
  <c r="R491" s="1"/>
  <c r="G490"/>
  <c r="J490"/>
  <c r="K490"/>
  <c r="I490"/>
  <c r="Y490" l="1"/>
  <c r="X490"/>
  <c r="U490"/>
  <c r="T490"/>
  <c r="D491"/>
  <c r="E491" l="1"/>
  <c r="F491" s="1"/>
  <c r="S491"/>
  <c r="O491" l="1"/>
  <c r="N491"/>
  <c r="L491"/>
  <c r="M491"/>
  <c r="V491"/>
  <c r="W491"/>
  <c r="P491"/>
  <c r="Q491"/>
  <c r="I491"/>
  <c r="H491"/>
  <c r="R492" s="1"/>
  <c r="G491"/>
  <c r="K491"/>
  <c r="J491"/>
  <c r="X491" l="1"/>
  <c r="Y491"/>
  <c r="U491"/>
  <c r="T491"/>
  <c r="D492"/>
  <c r="S492" l="1"/>
  <c r="E492"/>
  <c r="F492" s="1"/>
  <c r="O492" l="1"/>
  <c r="N492"/>
  <c r="L492"/>
  <c r="M492"/>
  <c r="W492"/>
  <c r="V492"/>
  <c r="P492"/>
  <c r="Q492"/>
  <c r="I492"/>
  <c r="G492"/>
  <c r="H492"/>
  <c r="R493" s="1"/>
  <c r="K492"/>
  <c r="J492"/>
  <c r="Y492" l="1"/>
  <c r="X492"/>
  <c r="U492"/>
  <c r="T492"/>
  <c r="D493"/>
  <c r="S493" l="1"/>
  <c r="E493"/>
  <c r="F493" s="1"/>
  <c r="O493" l="1"/>
  <c r="N493"/>
  <c r="L493"/>
  <c r="M493"/>
  <c r="W493"/>
  <c r="V493"/>
  <c r="P493"/>
  <c r="Q493"/>
  <c r="I493"/>
  <c r="J493"/>
  <c r="K493"/>
  <c r="H493"/>
  <c r="R494" s="1"/>
  <c r="G493"/>
  <c r="Y493" l="1"/>
  <c r="X493"/>
  <c r="U493"/>
  <c r="T493"/>
  <c r="D494"/>
  <c r="E494" l="1"/>
  <c r="F494" s="1"/>
  <c r="S494"/>
  <c r="O494" l="1"/>
  <c r="N494"/>
  <c r="L494"/>
  <c r="M494"/>
  <c r="W494"/>
  <c r="V494"/>
  <c r="Q494"/>
  <c r="P494"/>
  <c r="J494"/>
  <c r="I494"/>
  <c r="K494"/>
  <c r="H494"/>
  <c r="R495" s="1"/>
  <c r="G494"/>
  <c r="U494" l="1"/>
  <c r="Y494"/>
  <c r="X494"/>
  <c r="T494"/>
  <c r="D495"/>
  <c r="S495" l="1"/>
  <c r="E495"/>
  <c r="F495" s="1"/>
  <c r="O495" l="1"/>
  <c r="N495"/>
  <c r="L495"/>
  <c r="M495"/>
  <c r="V495"/>
  <c r="W495"/>
  <c r="P495"/>
  <c r="Q495"/>
  <c r="K495"/>
  <c r="J495"/>
  <c r="G495"/>
  <c r="I495"/>
  <c r="H495"/>
  <c r="R496" s="1"/>
  <c r="X495" l="1"/>
  <c r="Y495"/>
  <c r="U495"/>
  <c r="T495"/>
  <c r="D496"/>
  <c r="S496" l="1"/>
  <c r="E496"/>
  <c r="F496" s="1"/>
  <c r="O496" l="1"/>
  <c r="N496"/>
  <c r="L496"/>
  <c r="M496"/>
  <c r="W496"/>
  <c r="V496"/>
  <c r="Q496"/>
  <c r="P496"/>
  <c r="G496"/>
  <c r="I496"/>
  <c r="J496"/>
  <c r="H496"/>
  <c r="R497" s="1"/>
  <c r="K496"/>
  <c r="Y496" l="1"/>
  <c r="X496"/>
  <c r="U496"/>
  <c r="T496"/>
  <c r="D497"/>
  <c r="E497" l="1"/>
  <c r="F497" s="1"/>
  <c r="S497"/>
  <c r="O497" l="1"/>
  <c r="N497"/>
  <c r="L497"/>
  <c r="M497"/>
  <c r="W497"/>
  <c r="V497"/>
  <c r="P497"/>
  <c r="Q497"/>
  <c r="K497"/>
  <c r="G497"/>
  <c r="H497"/>
  <c r="R498" s="1"/>
  <c r="I497"/>
  <c r="J497"/>
  <c r="Y497" l="1"/>
  <c r="X497"/>
  <c r="U497"/>
  <c r="T497"/>
  <c r="D498"/>
  <c r="E498" l="1"/>
  <c r="F498" s="1"/>
  <c r="S498"/>
  <c r="O498" l="1"/>
  <c r="N498"/>
  <c r="L498"/>
  <c r="M498"/>
  <c r="W498"/>
  <c r="V498"/>
  <c r="Q498"/>
  <c r="P498"/>
  <c r="K498"/>
  <c r="J498"/>
  <c r="G498"/>
  <c r="H498"/>
  <c r="R499" s="1"/>
  <c r="I498"/>
  <c r="U498" l="1"/>
  <c r="Y498"/>
  <c r="X498"/>
  <c r="T498"/>
  <c r="D499"/>
  <c r="S499" l="1"/>
  <c r="E499"/>
  <c r="F499" s="1"/>
  <c r="O499" l="1"/>
  <c r="N499"/>
  <c r="L499"/>
  <c r="M499"/>
  <c r="V499"/>
  <c r="W499"/>
  <c r="Q499"/>
  <c r="P499"/>
  <c r="J499"/>
  <c r="I499"/>
  <c r="K499"/>
  <c r="H499"/>
  <c r="R500" s="1"/>
  <c r="G499"/>
  <c r="X499" l="1"/>
  <c r="Y499"/>
  <c r="U499"/>
  <c r="T499"/>
  <c r="D500"/>
  <c r="S500" l="1"/>
  <c r="E500"/>
  <c r="F500" s="1"/>
  <c r="O500" l="1"/>
  <c r="N500"/>
  <c r="L500"/>
  <c r="M500"/>
  <c r="W500"/>
  <c r="V500"/>
  <c r="P500"/>
  <c r="Q500"/>
  <c r="J500"/>
  <c r="K500"/>
  <c r="H500"/>
  <c r="R501" s="1"/>
  <c r="G500"/>
  <c r="I500"/>
  <c r="Y500" l="1"/>
  <c r="X500"/>
  <c r="U500"/>
  <c r="T500"/>
  <c r="D501"/>
  <c r="E501" l="1"/>
  <c r="F501" s="1"/>
  <c r="S501"/>
  <c r="O501" l="1"/>
  <c r="N501"/>
  <c r="L501"/>
  <c r="M501"/>
  <c r="W501"/>
  <c r="V501"/>
  <c r="Q501"/>
  <c r="P501"/>
  <c r="K501"/>
  <c r="H501"/>
  <c r="R502" s="1"/>
  <c r="G501"/>
  <c r="J501"/>
  <c r="I501"/>
  <c r="U501" l="1"/>
  <c r="Y501"/>
  <c r="X501"/>
  <c r="T501"/>
  <c r="D502"/>
  <c r="E502" l="1"/>
  <c r="F502" s="1"/>
  <c r="S502"/>
  <c r="O502" l="1"/>
  <c r="N502"/>
  <c r="L502"/>
  <c r="M502"/>
  <c r="W502"/>
  <c r="V502"/>
  <c r="P502"/>
  <c r="Q502"/>
  <c r="K502"/>
  <c r="G502"/>
  <c r="I502"/>
  <c r="J502"/>
  <c r="H502"/>
  <c r="R503" s="1"/>
  <c r="Y502" l="1"/>
  <c r="X502"/>
  <c r="U502"/>
  <c r="T502"/>
  <c r="D503"/>
  <c r="E503" l="1"/>
  <c r="F503" s="1"/>
  <c r="S503"/>
  <c r="O503" l="1"/>
  <c r="N503"/>
  <c r="L503"/>
  <c r="M503"/>
  <c r="V503"/>
  <c r="W503"/>
  <c r="P503"/>
  <c r="Q503"/>
  <c r="J503"/>
  <c r="H503"/>
  <c r="R504" s="1"/>
  <c r="G503"/>
  <c r="K503"/>
  <c r="I503"/>
  <c r="X503" l="1"/>
  <c r="Y503"/>
  <c r="U503"/>
  <c r="T503"/>
  <c r="D504"/>
  <c r="E504" l="1"/>
  <c r="F504" s="1"/>
  <c r="S504"/>
  <c r="O504" l="1"/>
  <c r="N504"/>
  <c r="L504"/>
  <c r="M504"/>
  <c r="W504"/>
  <c r="V504"/>
  <c r="P504"/>
  <c r="Q504"/>
  <c r="I504"/>
  <c r="J504"/>
  <c r="K504"/>
  <c r="G504"/>
  <c r="H504"/>
  <c r="R505" s="1"/>
  <c r="Y504" l="1"/>
  <c r="X504"/>
  <c r="U504"/>
  <c r="T504"/>
  <c r="D505"/>
  <c r="S505" l="1"/>
  <c r="E505"/>
  <c r="F505" s="1"/>
  <c r="O505" l="1"/>
  <c r="N505"/>
  <c r="L505"/>
  <c r="M505"/>
  <c r="W505"/>
  <c r="V505"/>
  <c r="Q505"/>
  <c r="P505"/>
  <c r="K505"/>
  <c r="H505"/>
  <c r="R506" s="1"/>
  <c r="G505"/>
  <c r="J505"/>
  <c r="I505"/>
  <c r="U505" l="1"/>
  <c r="Y505"/>
  <c r="X505"/>
  <c r="T505"/>
  <c r="D506"/>
  <c r="S506" l="1"/>
  <c r="E506"/>
  <c r="F506" s="1"/>
  <c r="O506" l="1"/>
  <c r="N506"/>
  <c r="L506"/>
  <c r="M506"/>
  <c r="W506"/>
  <c r="V506"/>
  <c r="Q506"/>
  <c r="P506"/>
  <c r="I506"/>
  <c r="J506"/>
  <c r="H506"/>
  <c r="R507" s="1"/>
  <c r="G506"/>
  <c r="K506"/>
  <c r="U506" l="1"/>
  <c r="Y506"/>
  <c r="X506"/>
  <c r="T506"/>
  <c r="D507"/>
  <c r="E507" l="1"/>
  <c r="F507" s="1"/>
  <c r="S507"/>
  <c r="O507" l="1"/>
  <c r="N507"/>
  <c r="L507"/>
  <c r="M507"/>
  <c r="V507"/>
  <c r="W507"/>
  <c r="P507"/>
  <c r="Q507"/>
  <c r="K507"/>
  <c r="G507"/>
  <c r="J507"/>
  <c r="I507"/>
  <c r="H507"/>
  <c r="R508" s="1"/>
  <c r="X507" l="1"/>
  <c r="Y507"/>
  <c r="U507"/>
  <c r="T507"/>
  <c r="D508"/>
  <c r="S508" l="1"/>
  <c r="E508"/>
  <c r="F508" s="1"/>
  <c r="O508" l="1"/>
  <c r="N508"/>
  <c r="L508"/>
  <c r="M508"/>
  <c r="W508"/>
  <c r="V508"/>
  <c r="P508"/>
  <c r="Q508"/>
  <c r="I508"/>
  <c r="K508"/>
  <c r="J508"/>
  <c r="G508"/>
  <c r="H508"/>
  <c r="R509" s="1"/>
  <c r="Y508" l="1"/>
  <c r="X508"/>
  <c r="U508"/>
  <c r="T508"/>
  <c r="D509"/>
  <c r="E509" l="1"/>
  <c r="F509" s="1"/>
  <c r="S509"/>
  <c r="O509" l="1"/>
  <c r="N509"/>
  <c r="L509"/>
  <c r="M509"/>
  <c r="W509"/>
  <c r="V509"/>
  <c r="P509"/>
  <c r="Q509"/>
  <c r="I509"/>
  <c r="H509"/>
  <c r="R510" s="1"/>
  <c r="K509"/>
  <c r="J509"/>
  <c r="G509"/>
  <c r="Y509" l="1"/>
  <c r="X509"/>
  <c r="U509"/>
  <c r="T509"/>
  <c r="D510"/>
  <c r="S510" l="1"/>
  <c r="E510"/>
  <c r="F510" s="1"/>
  <c r="O510" l="1"/>
  <c r="N510"/>
  <c r="L510"/>
  <c r="M510"/>
  <c r="W510"/>
  <c r="V510"/>
  <c r="Q510"/>
  <c r="P510"/>
  <c r="J510"/>
  <c r="H510"/>
  <c r="R511" s="1"/>
  <c r="G510"/>
  <c r="I510"/>
  <c r="K510"/>
  <c r="U510" l="1"/>
  <c r="Y510"/>
  <c r="X510"/>
  <c r="T510"/>
  <c r="D511"/>
  <c r="E511" l="1"/>
  <c r="F511" s="1"/>
  <c r="S511"/>
  <c r="O511" l="1"/>
  <c r="N511"/>
  <c r="L511"/>
  <c r="M511"/>
  <c r="V511"/>
  <c r="W511"/>
  <c r="P511"/>
  <c r="Q511"/>
  <c r="K511"/>
  <c r="H511"/>
  <c r="R512" s="1"/>
  <c r="G511"/>
  <c r="I511"/>
  <c r="J511"/>
  <c r="X511" l="1"/>
  <c r="Y511"/>
  <c r="U511"/>
  <c r="T511"/>
  <c r="D512"/>
  <c r="E512" l="1"/>
  <c r="F512" s="1"/>
  <c r="S512"/>
  <c r="O512" l="1"/>
  <c r="N512"/>
  <c r="L512"/>
  <c r="M512"/>
  <c r="W512"/>
  <c r="V512"/>
  <c r="P512"/>
  <c r="Q512"/>
  <c r="I512"/>
  <c r="H512"/>
  <c r="R513" s="1"/>
  <c r="G512"/>
  <c r="K512"/>
  <c r="J512"/>
  <c r="Y512" l="1"/>
  <c r="X512"/>
  <c r="U512"/>
  <c r="T512"/>
  <c r="D513"/>
  <c r="E513" l="1"/>
  <c r="F513" s="1"/>
  <c r="S513"/>
  <c r="O513" l="1"/>
  <c r="N513"/>
  <c r="L513"/>
  <c r="M513"/>
  <c r="W513"/>
  <c r="V513"/>
  <c r="Q513"/>
  <c r="P513"/>
  <c r="I513"/>
  <c r="H513"/>
  <c r="R514" s="1"/>
  <c r="J513"/>
  <c r="K513"/>
  <c r="G513"/>
  <c r="Y513" l="1"/>
  <c r="X513"/>
  <c r="U513"/>
  <c r="T513"/>
  <c r="D514"/>
  <c r="S514" l="1"/>
  <c r="E514"/>
  <c r="F514" s="1"/>
  <c r="O514" l="1"/>
  <c r="N514"/>
  <c r="L514"/>
  <c r="M514"/>
  <c r="W514"/>
  <c r="V514"/>
  <c r="P514"/>
  <c r="Q514"/>
  <c r="H514"/>
  <c r="R515" s="1"/>
  <c r="G514"/>
  <c r="J514"/>
  <c r="I514"/>
  <c r="K514"/>
  <c r="U514" l="1"/>
  <c r="Y514"/>
  <c r="X514"/>
  <c r="T514"/>
  <c r="D515"/>
  <c r="E515" l="1"/>
  <c r="F515" s="1"/>
  <c r="S515"/>
  <c r="O515" l="1"/>
  <c r="N515"/>
  <c r="L515"/>
  <c r="M515"/>
  <c r="V515"/>
  <c r="W515"/>
  <c r="Q515"/>
  <c r="P515"/>
  <c r="K515"/>
  <c r="J515"/>
  <c r="H515"/>
  <c r="R516" s="1"/>
  <c r="G515"/>
  <c r="I515"/>
  <c r="X515" l="1"/>
  <c r="U515"/>
  <c r="Y515"/>
  <c r="T515"/>
  <c r="D516"/>
  <c r="E516" l="1"/>
  <c r="F516" s="1"/>
  <c r="S516"/>
  <c r="O516" l="1"/>
  <c r="N516"/>
  <c r="L516"/>
  <c r="M516"/>
  <c r="W516"/>
  <c r="V516"/>
  <c r="P516"/>
  <c r="Q516"/>
  <c r="K516"/>
  <c r="H516"/>
  <c r="R517" s="1"/>
  <c r="J516"/>
  <c r="G516"/>
  <c r="I516"/>
  <c r="Y516" l="1"/>
  <c r="X516"/>
  <c r="U516"/>
  <c r="T516"/>
  <c r="D517"/>
  <c r="E517" l="1"/>
  <c r="F517" s="1"/>
  <c r="S517"/>
  <c r="O517" l="1"/>
  <c r="N517"/>
  <c r="L517"/>
  <c r="M517"/>
  <c r="W517"/>
  <c r="V517"/>
  <c r="Q517"/>
  <c r="P517"/>
  <c r="G517"/>
  <c r="J517"/>
  <c r="I517"/>
  <c r="K517"/>
  <c r="H517"/>
  <c r="R518" s="1"/>
  <c r="X517" l="1"/>
  <c r="U517"/>
  <c r="Y517"/>
  <c r="T517"/>
  <c r="D518"/>
  <c r="E518" l="1"/>
  <c r="F518" s="1"/>
  <c r="S518"/>
  <c r="O518" l="1"/>
  <c r="N518"/>
  <c r="L518"/>
  <c r="M518"/>
  <c r="W518"/>
  <c r="V518"/>
  <c r="P518"/>
  <c r="Q518"/>
  <c r="G518"/>
  <c r="H518"/>
  <c r="R519" s="1"/>
  <c r="K518"/>
  <c r="I518"/>
  <c r="J518"/>
  <c r="Y518" l="1"/>
  <c r="X518"/>
  <c r="U518"/>
  <c r="T518"/>
  <c r="D519"/>
  <c r="E519" l="1"/>
  <c r="F519" s="1"/>
  <c r="S519"/>
  <c r="O519" l="1"/>
  <c r="N519"/>
  <c r="L519"/>
  <c r="M519"/>
  <c r="V519"/>
  <c r="W519"/>
  <c r="Q519"/>
  <c r="P519"/>
  <c r="I519"/>
  <c r="G519"/>
  <c r="H519"/>
  <c r="R520" s="1"/>
  <c r="J519"/>
  <c r="K519"/>
  <c r="X519" l="1"/>
  <c r="Y519"/>
  <c r="U519"/>
  <c r="T519"/>
  <c r="D520"/>
  <c r="E520" l="1"/>
  <c r="F520" s="1"/>
  <c r="S520"/>
  <c r="O520" l="1"/>
  <c r="N520"/>
  <c r="L520"/>
  <c r="M520"/>
  <c r="W520"/>
  <c r="V520"/>
  <c r="P520"/>
  <c r="Q520"/>
  <c r="J520"/>
  <c r="K520"/>
  <c r="H520"/>
  <c r="R521" s="1"/>
  <c r="G520"/>
  <c r="I520"/>
  <c r="Y520" l="1"/>
  <c r="X520"/>
  <c r="U520"/>
  <c r="T520"/>
  <c r="D521"/>
  <c r="E521" l="1"/>
  <c r="F521" s="1"/>
  <c r="S521"/>
  <c r="O521" l="1"/>
  <c r="N521"/>
  <c r="L521"/>
  <c r="M521"/>
  <c r="W521"/>
  <c r="V521"/>
  <c r="Q521"/>
  <c r="P521"/>
  <c r="J521"/>
  <c r="K521"/>
  <c r="H521"/>
  <c r="R522" s="1"/>
  <c r="G521"/>
  <c r="I521"/>
  <c r="U521" l="1"/>
  <c r="Y521"/>
  <c r="X521"/>
  <c r="T521"/>
  <c r="D522"/>
  <c r="S522" l="1"/>
  <c r="E522"/>
  <c r="F522" s="1"/>
  <c r="O522" l="1"/>
  <c r="N522"/>
  <c r="L522"/>
  <c r="M522"/>
  <c r="W522"/>
  <c r="V522"/>
  <c r="Q522"/>
  <c r="P522"/>
  <c r="J522"/>
  <c r="H522"/>
  <c r="R523" s="1"/>
  <c r="I522"/>
  <c r="G522"/>
  <c r="K522"/>
  <c r="U522" l="1"/>
  <c r="Y522"/>
  <c r="X522"/>
  <c r="T522"/>
  <c r="D523"/>
  <c r="E523" l="1"/>
  <c r="F523" s="1"/>
  <c r="S523"/>
  <c r="O523" l="1"/>
  <c r="N523"/>
  <c r="L523"/>
  <c r="M523"/>
  <c r="V523"/>
  <c r="W523"/>
  <c r="P523"/>
  <c r="Q523"/>
  <c r="K523"/>
  <c r="J523"/>
  <c r="I523"/>
  <c r="G523"/>
  <c r="H523"/>
  <c r="R524" s="1"/>
  <c r="X523" l="1"/>
  <c r="Y523"/>
  <c r="U523"/>
  <c r="T523"/>
  <c r="D524"/>
  <c r="E524" l="1"/>
  <c r="F524" s="1"/>
  <c r="S524"/>
  <c r="O524" l="1"/>
  <c r="N524"/>
  <c r="L524"/>
  <c r="M524"/>
  <c r="W524"/>
  <c r="V524"/>
  <c r="Q524"/>
  <c r="P524"/>
  <c r="I524"/>
  <c r="H524"/>
  <c r="R525" s="1"/>
  <c r="J524"/>
  <c r="K524"/>
  <c r="G524"/>
  <c r="U524" l="1"/>
  <c r="Y524"/>
  <c r="X524"/>
  <c r="T524"/>
  <c r="D525"/>
  <c r="S525" l="1"/>
  <c r="E525"/>
  <c r="F525" s="1"/>
  <c r="O525" l="1"/>
  <c r="N525"/>
  <c r="L525"/>
  <c r="M525"/>
  <c r="W525"/>
  <c r="V525"/>
  <c r="P525"/>
  <c r="Q525"/>
  <c r="H525"/>
  <c r="R526" s="1"/>
  <c r="I525"/>
  <c r="G525"/>
  <c r="J525"/>
  <c r="K525"/>
  <c r="Y525" l="1"/>
  <c r="X525"/>
  <c r="U525"/>
  <c r="T525"/>
  <c r="D526"/>
  <c r="E526" l="1"/>
  <c r="F526" s="1"/>
  <c r="S526"/>
  <c r="O526" l="1"/>
  <c r="N526"/>
  <c r="L526"/>
  <c r="M526"/>
  <c r="W526"/>
  <c r="V526"/>
  <c r="Q526"/>
  <c r="P526"/>
  <c r="I526"/>
  <c r="K526"/>
  <c r="H526"/>
  <c r="R527" s="1"/>
  <c r="J526"/>
  <c r="G526"/>
  <c r="Y526" l="1"/>
  <c r="X526"/>
  <c r="U526"/>
  <c r="T526"/>
  <c r="D527"/>
  <c r="E527" l="1"/>
  <c r="F527" s="1"/>
  <c r="S527"/>
  <c r="O527" l="1"/>
  <c r="N527"/>
  <c r="L527"/>
  <c r="M527"/>
  <c r="V527"/>
  <c r="W527"/>
  <c r="P527"/>
  <c r="Q527"/>
  <c r="J527"/>
  <c r="K527"/>
  <c r="G527"/>
  <c r="I527"/>
  <c r="H527"/>
  <c r="R528" s="1"/>
  <c r="X527" l="1"/>
  <c r="Y527"/>
  <c r="U527"/>
  <c r="T527"/>
  <c r="D528"/>
  <c r="S528" l="1"/>
  <c r="E528"/>
  <c r="F528" s="1"/>
  <c r="O528" l="1"/>
  <c r="N528"/>
  <c r="L528"/>
  <c r="M528"/>
  <c r="W528"/>
  <c r="V528"/>
  <c r="P528"/>
  <c r="Q528"/>
  <c r="G528"/>
  <c r="H528"/>
  <c r="R529" s="1"/>
  <c r="J528"/>
  <c r="K528"/>
  <c r="I528"/>
  <c r="U528" l="1"/>
  <c r="Y528"/>
  <c r="X528"/>
  <c r="T528"/>
  <c r="D529"/>
  <c r="S529" l="1"/>
  <c r="E529"/>
  <c r="F529" s="1"/>
  <c r="O529" l="1"/>
  <c r="N529"/>
  <c r="L529"/>
  <c r="M529"/>
  <c r="W529"/>
  <c r="V529"/>
  <c r="P529"/>
  <c r="Q529"/>
  <c r="G529"/>
  <c r="J529"/>
  <c r="I529"/>
  <c r="K529"/>
  <c r="H529"/>
  <c r="R530" s="1"/>
  <c r="Y529" l="1"/>
  <c r="X529"/>
  <c r="U529"/>
  <c r="T529"/>
  <c r="D530"/>
  <c r="E530" l="1"/>
  <c r="F530" s="1"/>
  <c r="S530"/>
  <c r="O530" l="1"/>
  <c r="N530"/>
  <c r="L530"/>
  <c r="M530"/>
  <c r="W530"/>
  <c r="V530"/>
  <c r="P530"/>
  <c r="Q530"/>
  <c r="J530"/>
  <c r="K530"/>
  <c r="G530"/>
  <c r="I530"/>
  <c r="H530"/>
  <c r="R531" s="1"/>
  <c r="U530" l="1"/>
  <c r="Y530"/>
  <c r="X530"/>
  <c r="T530"/>
  <c r="D531"/>
  <c r="S531" l="1"/>
  <c r="E531"/>
  <c r="F531" s="1"/>
  <c r="O531" l="1"/>
  <c r="N531"/>
  <c r="L531"/>
  <c r="M531"/>
  <c r="V531"/>
  <c r="W531"/>
  <c r="Q531"/>
  <c r="P531"/>
  <c r="I531"/>
  <c r="K531"/>
  <c r="H531"/>
  <c r="R532" s="1"/>
  <c r="J531"/>
  <c r="G531"/>
  <c r="U531" l="1"/>
  <c r="Y531"/>
  <c r="X531"/>
  <c r="T531"/>
  <c r="D532"/>
  <c r="E532" l="1"/>
  <c r="F532" s="1"/>
  <c r="S532"/>
  <c r="O532" l="1"/>
  <c r="N532"/>
  <c r="L532"/>
  <c r="M532"/>
  <c r="W532"/>
  <c r="V532"/>
  <c r="P532"/>
  <c r="Q532"/>
  <c r="K532"/>
  <c r="G532"/>
  <c r="I532"/>
  <c r="H532"/>
  <c r="R533" s="1"/>
  <c r="J532"/>
  <c r="X532" l="1"/>
  <c r="U532"/>
  <c r="Y532"/>
  <c r="T532"/>
  <c r="D533"/>
  <c r="S533" l="1"/>
  <c r="E533"/>
  <c r="F533" s="1"/>
  <c r="O533" l="1"/>
  <c r="N533"/>
  <c r="L533"/>
  <c r="M533"/>
  <c r="W533"/>
  <c r="V533"/>
  <c r="Q533"/>
  <c r="P533"/>
  <c r="I533"/>
  <c r="G533"/>
  <c r="K533"/>
  <c r="J533"/>
  <c r="H533"/>
  <c r="R534" s="1"/>
  <c r="Y533" l="1"/>
  <c r="X533"/>
  <c r="U533"/>
  <c r="T533"/>
  <c r="D534"/>
  <c r="E534" l="1"/>
  <c r="F534" s="1"/>
  <c r="S534"/>
  <c r="O534" l="1"/>
  <c r="N534"/>
  <c r="L534"/>
  <c r="M534"/>
  <c r="W534"/>
  <c r="V534"/>
  <c r="P534"/>
  <c r="Q534"/>
  <c r="J534"/>
  <c r="I534"/>
  <c r="K534"/>
  <c r="H534"/>
  <c r="R535" s="1"/>
  <c r="G534"/>
  <c r="Y534" l="1"/>
  <c r="X534"/>
  <c r="U534"/>
  <c r="T534"/>
  <c r="D535"/>
  <c r="S535" l="1"/>
  <c r="E535"/>
  <c r="F535" s="1"/>
  <c r="O535" l="1"/>
  <c r="N535"/>
  <c r="L535"/>
  <c r="M535"/>
  <c r="V535"/>
  <c r="W535"/>
  <c r="P535"/>
  <c r="Q535"/>
  <c r="K535"/>
  <c r="H535"/>
  <c r="R536" s="1"/>
  <c r="J535"/>
  <c r="G535"/>
  <c r="I535"/>
  <c r="X535" l="1"/>
  <c r="U535"/>
  <c r="Y535"/>
  <c r="T535"/>
  <c r="D536"/>
  <c r="E536" l="1"/>
  <c r="F536" s="1"/>
  <c r="S536"/>
  <c r="O536" l="1"/>
  <c r="N536"/>
  <c r="L536"/>
  <c r="M536"/>
  <c r="W536"/>
  <c r="V536"/>
  <c r="P536"/>
  <c r="Q536"/>
  <c r="J536"/>
  <c r="I536"/>
  <c r="G536"/>
  <c r="K536"/>
  <c r="H536"/>
  <c r="R537" s="1"/>
  <c r="U536" l="1"/>
  <c r="Y536"/>
  <c r="X536"/>
  <c r="T536"/>
  <c r="D537"/>
  <c r="E537" l="1"/>
  <c r="F537" s="1"/>
  <c r="S537"/>
  <c r="O537" l="1"/>
  <c r="N537"/>
  <c r="L537"/>
  <c r="M537"/>
  <c r="W537"/>
  <c r="V537"/>
  <c r="Q537"/>
  <c r="P537"/>
  <c r="G537"/>
  <c r="I537"/>
  <c r="K537"/>
  <c r="H537"/>
  <c r="R538" s="1"/>
  <c r="J537"/>
  <c r="Y537" l="1"/>
  <c r="X537"/>
  <c r="U537"/>
  <c r="T537"/>
  <c r="D538"/>
  <c r="S538" l="1"/>
  <c r="E538"/>
  <c r="F538" s="1"/>
  <c r="O538" l="1"/>
  <c r="N538"/>
  <c r="L538"/>
  <c r="M538"/>
  <c r="W538"/>
  <c r="V538"/>
  <c r="Q538"/>
  <c r="P538"/>
  <c r="J538"/>
  <c r="G538"/>
  <c r="I538"/>
  <c r="H538"/>
  <c r="R539" s="1"/>
  <c r="K538"/>
  <c r="Y538" l="1"/>
  <c r="X538"/>
  <c r="U538"/>
  <c r="T538"/>
  <c r="D539"/>
  <c r="S539" l="1"/>
  <c r="E539"/>
  <c r="F539" s="1"/>
  <c r="O539" l="1"/>
  <c r="N539"/>
  <c r="L539"/>
  <c r="M539"/>
  <c r="V539"/>
  <c r="W539"/>
  <c r="P539"/>
  <c r="Q539"/>
  <c r="H539"/>
  <c r="R540" s="1"/>
  <c r="K539"/>
  <c r="G539"/>
  <c r="I539"/>
  <c r="J539"/>
  <c r="X539" l="1"/>
  <c r="Y539"/>
  <c r="U539"/>
  <c r="T539"/>
  <c r="D540"/>
  <c r="E540" l="1"/>
  <c r="F540" s="1"/>
  <c r="S540"/>
  <c r="O540" l="1"/>
  <c r="N540"/>
  <c r="L540"/>
  <c r="M540"/>
  <c r="W540"/>
  <c r="V540"/>
  <c r="Q540"/>
  <c r="P540"/>
  <c r="G540"/>
  <c r="I540"/>
  <c r="J540"/>
  <c r="K540"/>
  <c r="H540"/>
  <c r="R541" s="1"/>
  <c r="Y540" l="1"/>
  <c r="X540"/>
  <c r="U540"/>
  <c r="T540"/>
  <c r="D541"/>
  <c r="E541" l="1"/>
  <c r="F541" s="1"/>
  <c r="S541"/>
  <c r="O541" l="1"/>
  <c r="N541"/>
  <c r="L541"/>
  <c r="M541"/>
  <c r="W541"/>
  <c r="V541"/>
  <c r="P541"/>
  <c r="Q541"/>
  <c r="J541"/>
  <c r="G541"/>
  <c r="H541"/>
  <c r="R542" s="1"/>
  <c r="K541"/>
  <c r="I541"/>
  <c r="Y541" l="1"/>
  <c r="X541"/>
  <c r="U541"/>
  <c r="T541"/>
  <c r="D542"/>
  <c r="S542" l="1"/>
  <c r="E542"/>
  <c r="F542" s="1"/>
  <c r="O542" l="1"/>
  <c r="N542"/>
  <c r="L542"/>
  <c r="M542"/>
  <c r="W542"/>
  <c r="V542"/>
  <c r="Q542"/>
  <c r="P542"/>
  <c r="K542"/>
  <c r="G542"/>
  <c r="J542"/>
  <c r="H542"/>
  <c r="R543" s="1"/>
  <c r="I542"/>
  <c r="X542" l="1"/>
  <c r="U542"/>
  <c r="Y542"/>
  <c r="T542"/>
  <c r="D543"/>
  <c r="S543" l="1"/>
  <c r="E543"/>
  <c r="F543" s="1"/>
  <c r="O543" l="1"/>
  <c r="N543"/>
  <c r="L543"/>
  <c r="M543"/>
  <c r="V543"/>
  <c r="W543"/>
  <c r="P543"/>
  <c r="Q543"/>
  <c r="G543"/>
  <c r="H543"/>
  <c r="R544" s="1"/>
  <c r="J543"/>
  <c r="K543"/>
  <c r="I543"/>
  <c r="X543" l="1"/>
  <c r="Y543"/>
  <c r="U543"/>
  <c r="T543"/>
  <c r="D544"/>
  <c r="E544" l="1"/>
  <c r="F544" s="1"/>
  <c r="S544"/>
  <c r="O544" l="1"/>
  <c r="N544"/>
  <c r="L544"/>
  <c r="M544"/>
  <c r="W544"/>
  <c r="V544"/>
  <c r="Q544"/>
  <c r="P544"/>
  <c r="J544"/>
  <c r="G544"/>
  <c r="I544"/>
  <c r="K544"/>
  <c r="H544"/>
  <c r="R545" s="1"/>
  <c r="U544" l="1"/>
  <c r="Y544"/>
  <c r="X544"/>
  <c r="T544"/>
  <c r="D545"/>
  <c r="S545" l="1"/>
  <c r="E545"/>
  <c r="F545" s="1"/>
  <c r="O545" l="1"/>
  <c r="N545"/>
  <c r="L545"/>
  <c r="M545"/>
  <c r="W545"/>
  <c r="V545"/>
  <c r="Q545"/>
  <c r="P545"/>
  <c r="G545"/>
  <c r="J545"/>
  <c r="H545"/>
  <c r="R546" s="1"/>
  <c r="K545"/>
  <c r="I545"/>
  <c r="Y545" l="1"/>
  <c r="X545"/>
  <c r="U545"/>
  <c r="T545"/>
  <c r="D546"/>
  <c r="S546" l="1"/>
  <c r="E546"/>
  <c r="F546" s="1"/>
  <c r="O546" l="1"/>
  <c r="N546"/>
  <c r="L546"/>
  <c r="M546"/>
  <c r="W546"/>
  <c r="V546"/>
  <c r="Q546"/>
  <c r="P546"/>
  <c r="K546"/>
  <c r="G546"/>
  <c r="J546"/>
  <c r="I546"/>
  <c r="H546"/>
  <c r="R547" s="1"/>
  <c r="U546" l="1"/>
  <c r="Y546"/>
  <c r="X546"/>
  <c r="T546"/>
  <c r="D547"/>
  <c r="E547" l="1"/>
  <c r="F547" s="1"/>
  <c r="S547"/>
  <c r="O547" l="1"/>
  <c r="N547"/>
  <c r="L547"/>
  <c r="M547"/>
  <c r="V547"/>
  <c r="W547"/>
  <c r="Q547"/>
  <c r="P547"/>
  <c r="K547"/>
  <c r="J547"/>
  <c r="I547"/>
  <c r="G547"/>
  <c r="H547"/>
  <c r="R548" s="1"/>
  <c r="X547" l="1"/>
  <c r="Y547"/>
  <c r="U547"/>
  <c r="T547"/>
  <c r="D548"/>
  <c r="S548" l="1"/>
  <c r="E548"/>
  <c r="F548" s="1"/>
  <c r="O548" l="1"/>
  <c r="N548"/>
  <c r="L548"/>
  <c r="M548"/>
  <c r="W548"/>
  <c r="V548"/>
  <c r="Q548"/>
  <c r="P548"/>
  <c r="I548"/>
  <c r="G548"/>
  <c r="K548"/>
  <c r="H548"/>
  <c r="R549" s="1"/>
  <c r="J548"/>
  <c r="Y548" l="1"/>
  <c r="X548"/>
  <c r="U548"/>
  <c r="T548"/>
  <c r="D549"/>
  <c r="S549" l="1"/>
  <c r="E549"/>
  <c r="F549" s="1"/>
  <c r="O549" l="1"/>
  <c r="N549"/>
  <c r="L549"/>
  <c r="M549"/>
  <c r="W549"/>
  <c r="V549"/>
  <c r="Q549"/>
  <c r="P549"/>
  <c r="G549"/>
  <c r="H549"/>
  <c r="R550" s="1"/>
  <c r="J549"/>
  <c r="I549"/>
  <c r="K549"/>
  <c r="X549" l="1"/>
  <c r="Y549"/>
  <c r="U549"/>
  <c r="T549"/>
  <c r="D550"/>
  <c r="E550" l="1"/>
  <c r="F550" s="1"/>
  <c r="S550"/>
  <c r="O550" l="1"/>
  <c r="N550"/>
  <c r="L550"/>
  <c r="M550"/>
  <c r="W550"/>
  <c r="V550"/>
  <c r="P550"/>
  <c r="Q550"/>
  <c r="J550"/>
  <c r="H550"/>
  <c r="R551" s="1"/>
  <c r="K550"/>
  <c r="I550"/>
  <c r="G550"/>
  <c r="Y550" l="1"/>
  <c r="X550"/>
  <c r="U550"/>
  <c r="T550"/>
  <c r="D551"/>
  <c r="E551" l="1"/>
  <c r="F551" s="1"/>
  <c r="S551"/>
  <c r="O551" l="1"/>
  <c r="N551"/>
  <c r="L551"/>
  <c r="M551"/>
  <c r="V551"/>
  <c r="W551"/>
  <c r="Q551"/>
  <c r="P551"/>
  <c r="J551"/>
  <c r="G551"/>
  <c r="H551"/>
  <c r="R552" s="1"/>
  <c r="K551"/>
  <c r="I551"/>
  <c r="X551" l="1"/>
  <c r="Y551"/>
  <c r="U551"/>
  <c r="T551"/>
  <c r="D552"/>
  <c r="E552" l="1"/>
  <c r="F552" s="1"/>
  <c r="S552"/>
  <c r="O552" l="1"/>
  <c r="N552"/>
  <c r="L552"/>
  <c r="M552"/>
  <c r="W552"/>
  <c r="V552"/>
  <c r="P552"/>
  <c r="Q552"/>
  <c r="J552"/>
  <c r="H552"/>
  <c r="R553" s="1"/>
  <c r="G552"/>
  <c r="I552"/>
  <c r="K552"/>
  <c r="U552" l="1"/>
  <c r="Y552"/>
  <c r="X552"/>
  <c r="T552"/>
  <c r="D553"/>
  <c r="S553" l="1"/>
  <c r="E553"/>
  <c r="F553" s="1"/>
  <c r="O553" l="1"/>
  <c r="N553"/>
  <c r="L553"/>
  <c r="M553"/>
  <c r="W553"/>
  <c r="V553"/>
  <c r="Q553"/>
  <c r="P553"/>
  <c r="G553"/>
  <c r="J553"/>
  <c r="I553"/>
  <c r="K553"/>
  <c r="H553"/>
  <c r="R554" s="1"/>
  <c r="Y553" l="1"/>
  <c r="X553"/>
  <c r="U553"/>
  <c r="T553"/>
  <c r="D554"/>
  <c r="E554" l="1"/>
  <c r="F554" s="1"/>
  <c r="S554"/>
  <c r="O554" l="1"/>
  <c r="N554"/>
  <c r="L554"/>
  <c r="M554"/>
  <c r="W554"/>
  <c r="V554"/>
  <c r="Q554"/>
  <c r="P554"/>
  <c r="G554"/>
  <c r="H554"/>
  <c r="R555" s="1"/>
  <c r="I554"/>
  <c r="K554"/>
  <c r="J554"/>
  <c r="U554" l="1"/>
  <c r="Y554"/>
  <c r="X554"/>
  <c r="T554"/>
  <c r="D555"/>
  <c r="E555" l="1"/>
  <c r="F555" s="1"/>
  <c r="S555"/>
  <c r="O555" l="1"/>
  <c r="N555"/>
  <c r="L555"/>
  <c r="M555"/>
  <c r="V555"/>
  <c r="W555"/>
  <c r="P555"/>
  <c r="Q555"/>
  <c r="G555"/>
  <c r="I555"/>
  <c r="J555"/>
  <c r="K555"/>
  <c r="H555"/>
  <c r="R556" s="1"/>
  <c r="X555" l="1"/>
  <c r="U555"/>
  <c r="Y555"/>
  <c r="T555"/>
  <c r="D556"/>
  <c r="E556" l="1"/>
  <c r="F556" s="1"/>
  <c r="S556"/>
  <c r="O556" l="1"/>
  <c r="N556"/>
  <c r="L556"/>
  <c r="M556"/>
  <c r="W556"/>
  <c r="V556"/>
  <c r="P556"/>
  <c r="Q556"/>
  <c r="I556"/>
  <c r="G556"/>
  <c r="K556"/>
  <c r="H556"/>
  <c r="R557" s="1"/>
  <c r="J556"/>
  <c r="Y556" l="1"/>
  <c r="X556"/>
  <c r="U556"/>
  <c r="T556"/>
  <c r="D557"/>
  <c r="E557" l="1"/>
  <c r="F557" s="1"/>
  <c r="S557"/>
  <c r="O557" l="1"/>
  <c r="N557"/>
  <c r="L557"/>
  <c r="M557"/>
  <c r="W557"/>
  <c r="V557"/>
  <c r="P557"/>
  <c r="Q557"/>
  <c r="G557"/>
  <c r="K557"/>
  <c r="H557"/>
  <c r="R558" s="1"/>
  <c r="I557"/>
  <c r="J557"/>
  <c r="U557" l="1"/>
  <c r="Y557"/>
  <c r="X557"/>
  <c r="T557"/>
  <c r="D558"/>
  <c r="E558" l="1"/>
  <c r="F558" s="1"/>
  <c r="S558"/>
  <c r="O558" l="1"/>
  <c r="N558"/>
  <c r="L558"/>
  <c r="M558"/>
  <c r="W558"/>
  <c r="V558"/>
  <c r="Q558"/>
  <c r="P558"/>
  <c r="J558"/>
  <c r="K558"/>
  <c r="G558"/>
  <c r="H558"/>
  <c r="R559" s="1"/>
  <c r="I558"/>
  <c r="U558" l="1"/>
  <c r="Y558"/>
  <c r="X558"/>
  <c r="T558"/>
  <c r="D559"/>
  <c r="E559" l="1"/>
  <c r="F559" s="1"/>
  <c r="S559"/>
  <c r="O559" l="1"/>
  <c r="N559"/>
  <c r="L559"/>
  <c r="M559"/>
  <c r="V559"/>
  <c r="W559"/>
  <c r="P559"/>
  <c r="Q559"/>
  <c r="J559"/>
  <c r="G559"/>
  <c r="I559"/>
  <c r="H559"/>
  <c r="R560" s="1"/>
  <c r="K559"/>
  <c r="X559" l="1"/>
  <c r="U559"/>
  <c r="Y559"/>
  <c r="T559"/>
  <c r="D560"/>
  <c r="S560" l="1"/>
  <c r="E560"/>
  <c r="F560" s="1"/>
  <c r="O560" l="1"/>
  <c r="N560"/>
  <c r="L560"/>
  <c r="M560"/>
  <c r="W560"/>
  <c r="V560"/>
  <c r="Q560"/>
  <c r="P560"/>
  <c r="I560"/>
  <c r="G560"/>
  <c r="K560"/>
  <c r="H560"/>
  <c r="R561" s="1"/>
  <c r="J560"/>
  <c r="U560" l="1"/>
  <c r="Y560"/>
  <c r="X560"/>
  <c r="T560"/>
  <c r="D561"/>
  <c r="S561" l="1"/>
  <c r="E561"/>
  <c r="F561" s="1"/>
  <c r="O561" l="1"/>
  <c r="N561"/>
  <c r="L561"/>
  <c r="M561"/>
  <c r="W561"/>
  <c r="V561"/>
  <c r="P561"/>
  <c r="Q561"/>
  <c r="G561"/>
  <c r="J561"/>
  <c r="I561"/>
  <c r="K561"/>
  <c r="H561"/>
  <c r="R562" s="1"/>
  <c r="U561" l="1"/>
  <c r="Y561"/>
  <c r="X561"/>
  <c r="T561"/>
  <c r="D562"/>
  <c r="E562" l="1"/>
  <c r="F562" s="1"/>
  <c r="S562"/>
  <c r="O562" l="1"/>
  <c r="N562"/>
  <c r="L562"/>
  <c r="M562"/>
  <c r="W562"/>
  <c r="V562"/>
  <c r="P562"/>
  <c r="Q562"/>
  <c r="G562"/>
  <c r="I562"/>
  <c r="J562"/>
  <c r="H562"/>
  <c r="R563" s="1"/>
  <c r="K562"/>
  <c r="U562" l="1"/>
  <c r="Y562"/>
  <c r="X562"/>
  <c r="T562"/>
  <c r="D563"/>
  <c r="S563" l="1"/>
  <c r="E563"/>
  <c r="F563" s="1"/>
  <c r="O563" l="1"/>
  <c r="N563"/>
  <c r="L563"/>
  <c r="M563"/>
  <c r="V563"/>
  <c r="W563"/>
  <c r="Q563"/>
  <c r="P563"/>
  <c r="J563"/>
  <c r="K563"/>
  <c r="I563"/>
  <c r="G563"/>
  <c r="H563"/>
  <c r="R564" s="1"/>
  <c r="X563" l="1"/>
  <c r="U563"/>
  <c r="Y563"/>
  <c r="T563"/>
  <c r="D564"/>
  <c r="E564" l="1"/>
  <c r="F564" s="1"/>
  <c r="S564"/>
  <c r="O564" l="1"/>
  <c r="N564"/>
  <c r="L564"/>
  <c r="M564"/>
  <c r="W564"/>
  <c r="V564"/>
  <c r="P564"/>
  <c r="Q564"/>
  <c r="K564"/>
  <c r="H564"/>
  <c r="R565" s="1"/>
  <c r="J564"/>
  <c r="I564"/>
  <c r="G564"/>
  <c r="U564" l="1"/>
  <c r="Y564"/>
  <c r="X564"/>
  <c r="T564"/>
  <c r="D565"/>
  <c r="S565" l="1"/>
  <c r="E565"/>
  <c r="F565" s="1"/>
  <c r="O565" l="1"/>
  <c r="N565"/>
  <c r="L565"/>
  <c r="M565"/>
  <c r="W565"/>
  <c r="V565"/>
  <c r="Q565"/>
  <c r="P565"/>
  <c r="G565"/>
  <c r="I565"/>
  <c r="H565"/>
  <c r="R566" s="1"/>
  <c r="J565"/>
  <c r="K565"/>
  <c r="Y565" l="1"/>
  <c r="X565"/>
  <c r="U565"/>
  <c r="T565"/>
  <c r="D566"/>
  <c r="E566" l="1"/>
  <c r="F566" s="1"/>
  <c r="S566"/>
  <c r="O566" l="1"/>
  <c r="N566"/>
  <c r="L566"/>
  <c r="M566"/>
  <c r="W566"/>
  <c r="V566"/>
  <c r="P566"/>
  <c r="Q566"/>
  <c r="K566"/>
  <c r="I566"/>
  <c r="G566"/>
  <c r="H566"/>
  <c r="R567" s="1"/>
  <c r="J566"/>
  <c r="Y566" l="1"/>
  <c r="X566"/>
  <c r="U566"/>
  <c r="T566"/>
  <c r="D567"/>
  <c r="S567" l="1"/>
  <c r="E567"/>
  <c r="F567" s="1"/>
  <c r="O567" l="1"/>
  <c r="N567"/>
  <c r="L567"/>
  <c r="M567"/>
  <c r="V567"/>
  <c r="W567"/>
  <c r="P567"/>
  <c r="Q567"/>
  <c r="G567"/>
  <c r="I567"/>
  <c r="K567"/>
  <c r="J567"/>
  <c r="H567"/>
  <c r="R568" s="1"/>
  <c r="X567" l="1"/>
  <c r="Y567"/>
  <c r="U567"/>
  <c r="T567"/>
  <c r="D568"/>
  <c r="E568" l="1"/>
  <c r="F568" s="1"/>
  <c r="S568"/>
  <c r="O568" l="1"/>
  <c r="N568"/>
  <c r="L568"/>
  <c r="M568"/>
  <c r="W568"/>
  <c r="V568"/>
  <c r="P568"/>
  <c r="Q568"/>
  <c r="I568"/>
  <c r="G568"/>
  <c r="H568"/>
  <c r="R569" s="1"/>
  <c r="J568"/>
  <c r="K568"/>
  <c r="Y568" l="1"/>
  <c r="X568"/>
  <c r="U568"/>
  <c r="T568"/>
  <c r="D569"/>
  <c r="E569" l="1"/>
  <c r="F569" s="1"/>
  <c r="S569"/>
  <c r="O569" l="1"/>
  <c r="N569"/>
  <c r="L569"/>
  <c r="M569"/>
  <c r="W569"/>
  <c r="V569"/>
  <c r="Q569"/>
  <c r="P569"/>
  <c r="K569"/>
  <c r="J569"/>
  <c r="I569"/>
  <c r="H569"/>
  <c r="R570" s="1"/>
  <c r="G569"/>
  <c r="U569" l="1"/>
  <c r="Y569"/>
  <c r="X569"/>
  <c r="T569"/>
  <c r="D570"/>
  <c r="E570" l="1"/>
  <c r="F570" s="1"/>
  <c r="S570"/>
  <c r="O570" l="1"/>
  <c r="N570"/>
  <c r="L570"/>
  <c r="M570"/>
  <c r="W570"/>
  <c r="V570"/>
  <c r="Q570"/>
  <c r="P570"/>
  <c r="J570"/>
  <c r="G570"/>
  <c r="I570"/>
  <c r="H570"/>
  <c r="R571" s="1"/>
  <c r="K570"/>
  <c r="U570" l="1"/>
  <c r="Y570"/>
  <c r="X570"/>
  <c r="T570"/>
  <c r="D571"/>
  <c r="S571" l="1"/>
  <c r="E571"/>
  <c r="F571" s="1"/>
  <c r="O571" l="1"/>
  <c r="N571"/>
  <c r="L571"/>
  <c r="M571"/>
  <c r="V571"/>
  <c r="W571"/>
  <c r="P571"/>
  <c r="Q571"/>
  <c r="G571"/>
  <c r="K571"/>
  <c r="I571"/>
  <c r="H571"/>
  <c r="R572" s="1"/>
  <c r="J571"/>
  <c r="U571" l="1"/>
  <c r="Y571"/>
  <c r="X571"/>
  <c r="T571"/>
  <c r="D572"/>
  <c r="S572" l="1"/>
  <c r="E572"/>
  <c r="F572" s="1"/>
  <c r="O572" l="1"/>
  <c r="N572"/>
  <c r="L572"/>
  <c r="M572"/>
  <c r="W572"/>
  <c r="V572"/>
  <c r="P572"/>
  <c r="Q572"/>
  <c r="G572"/>
  <c r="H572"/>
  <c r="R573" s="1"/>
  <c r="J572"/>
  <c r="K572"/>
  <c r="I572"/>
  <c r="Y572" l="1"/>
  <c r="X572"/>
  <c r="U572"/>
  <c r="T572"/>
  <c r="D573"/>
  <c r="E573" l="1"/>
  <c r="F573" s="1"/>
  <c r="S573"/>
  <c r="O573" l="1"/>
  <c r="N573"/>
  <c r="L573"/>
  <c r="M573"/>
  <c r="W573"/>
  <c r="V573"/>
  <c r="P573"/>
  <c r="Q573"/>
  <c r="G573"/>
  <c r="H573"/>
  <c r="R574" s="1"/>
  <c r="I573"/>
  <c r="J573"/>
  <c r="K573"/>
  <c r="Y573" l="1"/>
  <c r="X573"/>
  <c r="U573"/>
  <c r="T573"/>
  <c r="D574"/>
  <c r="E574" l="1"/>
  <c r="F574" s="1"/>
  <c r="S574"/>
  <c r="O574" l="1"/>
  <c r="N574"/>
  <c r="L574"/>
  <c r="M574"/>
  <c r="W574"/>
  <c r="V574"/>
  <c r="Q574"/>
  <c r="P574"/>
  <c r="G574"/>
  <c r="J574"/>
  <c r="I574"/>
  <c r="K574"/>
  <c r="H574"/>
  <c r="R575" s="1"/>
  <c r="U574" l="1"/>
  <c r="Y574"/>
  <c r="X574"/>
  <c r="T574"/>
  <c r="D575"/>
  <c r="E575" l="1"/>
  <c r="F575" s="1"/>
  <c r="S575"/>
  <c r="O575" l="1"/>
  <c r="N575"/>
  <c r="L575"/>
  <c r="M575"/>
  <c r="V575"/>
  <c r="W575"/>
  <c r="P575"/>
  <c r="Q575"/>
  <c r="G575"/>
  <c r="K575"/>
  <c r="J575"/>
  <c r="I575"/>
  <c r="H575"/>
  <c r="R576" s="1"/>
  <c r="X575" l="1"/>
  <c r="Y575"/>
  <c r="U575"/>
  <c r="T575"/>
  <c r="D576"/>
  <c r="E576" l="1"/>
  <c r="F576" s="1"/>
  <c r="S576"/>
  <c r="O576" l="1"/>
  <c r="N576"/>
  <c r="L576"/>
  <c r="M576"/>
  <c r="W576"/>
  <c r="V576"/>
  <c r="P576"/>
  <c r="Q576"/>
  <c r="G576"/>
  <c r="K576"/>
  <c r="I576"/>
  <c r="J576"/>
  <c r="H576"/>
  <c r="R577" s="1"/>
  <c r="Y576" l="1"/>
  <c r="X576"/>
  <c r="U576"/>
  <c r="T576"/>
  <c r="D577"/>
  <c r="S577" l="1"/>
  <c r="E577"/>
  <c r="F577" s="1"/>
  <c r="O577" l="1"/>
  <c r="N577"/>
  <c r="L577"/>
  <c r="M577"/>
  <c r="W577"/>
  <c r="V577"/>
  <c r="Q577"/>
  <c r="P577"/>
  <c r="J577"/>
  <c r="H577"/>
  <c r="R578" s="1"/>
  <c r="I577"/>
  <c r="K577"/>
  <c r="G577"/>
  <c r="U577" l="1"/>
  <c r="Y577"/>
  <c r="X577"/>
  <c r="T577"/>
  <c r="D578"/>
  <c r="S578" l="1"/>
  <c r="E578"/>
  <c r="F578" s="1"/>
  <c r="O578" l="1"/>
  <c r="N578"/>
  <c r="L578"/>
  <c r="M578"/>
  <c r="W578"/>
  <c r="V578"/>
  <c r="P578"/>
  <c r="Q578"/>
  <c r="H578"/>
  <c r="R579" s="1"/>
  <c r="K578"/>
  <c r="G578"/>
  <c r="I578"/>
  <c r="J578"/>
  <c r="Y578" l="1"/>
  <c r="X578"/>
  <c r="U578"/>
  <c r="T578"/>
  <c r="D579"/>
  <c r="E579" l="1"/>
  <c r="F579" s="1"/>
  <c r="S579"/>
  <c r="O579" l="1"/>
  <c r="N579"/>
  <c r="L579"/>
  <c r="M579"/>
  <c r="V579"/>
  <c r="W579"/>
  <c r="Q579"/>
  <c r="P579"/>
  <c r="G579"/>
  <c r="K579"/>
  <c r="J579"/>
  <c r="H579"/>
  <c r="R580" s="1"/>
  <c r="I579"/>
  <c r="X579" l="1"/>
  <c r="Y579"/>
  <c r="U579"/>
  <c r="T579"/>
  <c r="D580"/>
  <c r="E580" l="1"/>
  <c r="F580" s="1"/>
  <c r="S580"/>
  <c r="O580" l="1"/>
  <c r="N580"/>
  <c r="L580"/>
  <c r="M580"/>
  <c r="W580"/>
  <c r="V580"/>
  <c r="P580"/>
  <c r="Q580"/>
  <c r="G580"/>
  <c r="H580"/>
  <c r="R581" s="1"/>
  <c r="K580"/>
  <c r="I580"/>
  <c r="J580"/>
  <c r="Y580" l="1"/>
  <c r="X580"/>
  <c r="U580"/>
  <c r="T580"/>
  <c r="D581"/>
  <c r="S581" l="1"/>
  <c r="E581"/>
  <c r="F581" s="1"/>
  <c r="O581" l="1"/>
  <c r="N581"/>
  <c r="L581"/>
  <c r="M581"/>
  <c r="W581"/>
  <c r="V581"/>
  <c r="Q581"/>
  <c r="P581"/>
  <c r="H581"/>
  <c r="R582" s="1"/>
  <c r="I581"/>
  <c r="K581"/>
  <c r="G581"/>
  <c r="J581"/>
  <c r="U581" l="1"/>
  <c r="Y581"/>
  <c r="X581"/>
  <c r="T581"/>
  <c r="D582"/>
  <c r="S582" l="1"/>
  <c r="E582"/>
  <c r="F582" s="1"/>
  <c r="O582" l="1"/>
  <c r="N582"/>
  <c r="L582"/>
  <c r="M582"/>
  <c r="W582"/>
  <c r="V582"/>
  <c r="P582"/>
  <c r="Q582"/>
  <c r="G582"/>
  <c r="J582"/>
  <c r="K582"/>
  <c r="H582"/>
  <c r="R583" s="1"/>
  <c r="I582"/>
  <c r="Y582" l="1"/>
  <c r="X582"/>
  <c r="U582"/>
  <c r="T582"/>
  <c r="D583"/>
  <c r="E583" l="1"/>
  <c r="F583" s="1"/>
  <c r="S583"/>
  <c r="O583" l="1"/>
  <c r="N583"/>
  <c r="L583"/>
  <c r="M583"/>
  <c r="V583"/>
  <c r="W583"/>
  <c r="Q583"/>
  <c r="P583"/>
  <c r="I583"/>
  <c r="H583"/>
  <c r="R584" s="1"/>
  <c r="G583"/>
  <c r="J583"/>
  <c r="K583"/>
  <c r="X583" l="1"/>
  <c r="U583"/>
  <c r="Y583"/>
  <c r="T583"/>
  <c r="D584"/>
  <c r="E584" l="1"/>
  <c r="F584" s="1"/>
  <c r="S584"/>
  <c r="O584" l="1"/>
  <c r="N584"/>
  <c r="L584"/>
  <c r="M584"/>
  <c r="W584"/>
  <c r="V584"/>
  <c r="P584"/>
  <c r="Q584"/>
  <c r="H584"/>
  <c r="R585" s="1"/>
  <c r="I584"/>
  <c r="K584"/>
  <c r="G584"/>
  <c r="J584"/>
  <c r="Y584" l="1"/>
  <c r="X584"/>
  <c r="U584"/>
  <c r="T584"/>
  <c r="D585"/>
  <c r="S585" l="1"/>
  <c r="E585"/>
  <c r="F585" s="1"/>
  <c r="O585" l="1"/>
  <c r="N585"/>
  <c r="L585"/>
  <c r="M585"/>
  <c r="W585"/>
  <c r="V585"/>
  <c r="Q585"/>
  <c r="P585"/>
  <c r="K585"/>
  <c r="I585"/>
  <c r="J585"/>
  <c r="H585"/>
  <c r="R586" s="1"/>
  <c r="G585"/>
  <c r="Y585" l="1"/>
  <c r="X585"/>
  <c r="U585"/>
  <c r="T585"/>
  <c r="D586"/>
  <c r="E586" l="1"/>
  <c r="F586" s="1"/>
  <c r="S586"/>
  <c r="O586" l="1"/>
  <c r="N586"/>
  <c r="L586"/>
  <c r="M586"/>
  <c r="W586"/>
  <c r="V586"/>
  <c r="Q586"/>
  <c r="P586"/>
  <c r="K586"/>
  <c r="G586"/>
  <c r="J586"/>
  <c r="H586"/>
  <c r="R587" s="1"/>
  <c r="I586"/>
  <c r="X586" l="1"/>
  <c r="U586"/>
  <c r="Y586"/>
  <c r="T586"/>
  <c r="D587"/>
  <c r="S587" l="1"/>
  <c r="E587"/>
  <c r="F587" s="1"/>
  <c r="O587" l="1"/>
  <c r="N587"/>
  <c r="L587"/>
  <c r="M587"/>
  <c r="V587"/>
  <c r="W587"/>
  <c r="P587"/>
  <c r="Q587"/>
  <c r="I587"/>
  <c r="J587"/>
  <c r="H587"/>
  <c r="R588" s="1"/>
  <c r="K587"/>
  <c r="G587"/>
  <c r="X587" l="1"/>
  <c r="Y587"/>
  <c r="U587"/>
  <c r="T587"/>
  <c r="D588"/>
  <c r="E588" l="1"/>
  <c r="F588" s="1"/>
  <c r="S588"/>
  <c r="O588" l="1"/>
  <c r="N588"/>
  <c r="L588"/>
  <c r="M588"/>
  <c r="W588"/>
  <c r="V588"/>
  <c r="Q588"/>
  <c r="P588"/>
  <c r="J588"/>
  <c r="I588"/>
  <c r="K588"/>
  <c r="H588"/>
  <c r="R589" s="1"/>
  <c r="G588"/>
  <c r="X588" l="1"/>
  <c r="Y588"/>
  <c r="U588"/>
  <c r="T588"/>
  <c r="D589"/>
  <c r="S589" l="1"/>
  <c r="E589"/>
  <c r="F589" s="1"/>
  <c r="O589" l="1"/>
  <c r="N589"/>
  <c r="L589"/>
  <c r="M589"/>
  <c r="W589"/>
  <c r="V589"/>
  <c r="P589"/>
  <c r="Q589"/>
  <c r="G589"/>
  <c r="J589"/>
  <c r="K589"/>
  <c r="H589"/>
  <c r="R590" s="1"/>
  <c r="I589"/>
  <c r="Y589" l="1"/>
  <c r="X589"/>
  <c r="U589"/>
  <c r="T589"/>
  <c r="D590"/>
  <c r="E590" l="1"/>
  <c r="F590" s="1"/>
  <c r="S590"/>
  <c r="O590" l="1"/>
  <c r="N590"/>
  <c r="L590"/>
  <c r="M590"/>
  <c r="W590"/>
  <c r="V590"/>
  <c r="Q590"/>
  <c r="P590"/>
  <c r="I590"/>
  <c r="G590"/>
  <c r="J590"/>
  <c r="H590"/>
  <c r="R591" s="1"/>
  <c r="K590"/>
  <c r="U590" l="1"/>
  <c r="Y590"/>
  <c r="X590"/>
  <c r="T590"/>
  <c r="D591"/>
  <c r="S591" l="1"/>
  <c r="E591"/>
  <c r="F591" s="1"/>
  <c r="O591" l="1"/>
  <c r="N591"/>
  <c r="L591"/>
  <c r="M591"/>
  <c r="V591"/>
  <c r="W591"/>
  <c r="P591"/>
  <c r="Q591"/>
  <c r="H591"/>
  <c r="R592" s="1"/>
  <c r="K591"/>
  <c r="I591"/>
  <c r="G591"/>
  <c r="J591"/>
  <c r="X591" l="1"/>
  <c r="Y591"/>
  <c r="U591"/>
  <c r="T591"/>
  <c r="D592"/>
  <c r="E592" l="1"/>
  <c r="F592" s="1"/>
  <c r="S592"/>
  <c r="O592" l="1"/>
  <c r="N592"/>
  <c r="L592"/>
  <c r="M592"/>
  <c r="W592"/>
  <c r="V592"/>
  <c r="P592"/>
  <c r="Q592"/>
  <c r="J592"/>
  <c r="I592"/>
  <c r="G592"/>
  <c r="K592"/>
  <c r="H592"/>
  <c r="R593" s="1"/>
  <c r="Y592" l="1"/>
  <c r="X592"/>
  <c r="U592"/>
  <c r="T592"/>
  <c r="D593"/>
  <c r="E593" l="1"/>
  <c r="F593" s="1"/>
  <c r="S593"/>
  <c r="O593" l="1"/>
  <c r="N593"/>
  <c r="L593"/>
  <c r="M593"/>
  <c r="W593"/>
  <c r="V593"/>
  <c r="P593"/>
  <c r="Q593"/>
  <c r="G593"/>
  <c r="I593"/>
  <c r="H593"/>
  <c r="R594" s="1"/>
  <c r="K593"/>
  <c r="J593"/>
  <c r="Y593" l="1"/>
  <c r="X593"/>
  <c r="U593"/>
  <c r="T593"/>
  <c r="D594"/>
  <c r="S594" l="1"/>
  <c r="E594"/>
  <c r="F594" s="1"/>
  <c r="O594" l="1"/>
  <c r="N594"/>
  <c r="L594"/>
  <c r="M594"/>
  <c r="W594"/>
  <c r="V594"/>
  <c r="P594"/>
  <c r="Q594"/>
  <c r="I594"/>
  <c r="K594"/>
  <c r="G594"/>
  <c r="H594"/>
  <c r="R595" s="1"/>
  <c r="J594"/>
  <c r="Y594" l="1"/>
  <c r="X594"/>
  <c r="U594"/>
  <c r="T594"/>
  <c r="D595"/>
  <c r="S595" l="1"/>
  <c r="E595"/>
  <c r="F595" s="1"/>
  <c r="O595" l="1"/>
  <c r="N595"/>
  <c r="L595"/>
  <c r="M595"/>
  <c r="V595"/>
  <c r="W595"/>
  <c r="Q595"/>
  <c r="P595"/>
  <c r="K595"/>
  <c r="J595"/>
  <c r="G595"/>
  <c r="H595"/>
  <c r="R596" s="1"/>
  <c r="I595"/>
  <c r="X595" l="1"/>
  <c r="Y595"/>
  <c r="U595"/>
  <c r="T595"/>
  <c r="D596"/>
  <c r="S596" l="1"/>
  <c r="E596"/>
  <c r="F596" s="1"/>
  <c r="O596" l="1"/>
  <c r="N596"/>
  <c r="L596"/>
  <c r="M596"/>
  <c r="W596"/>
  <c r="V596"/>
  <c r="P596"/>
  <c r="Q596"/>
  <c r="K596"/>
  <c r="J596"/>
  <c r="G596"/>
  <c r="H596"/>
  <c r="R597" s="1"/>
  <c r="I596"/>
  <c r="Y596" l="1"/>
  <c r="X596"/>
  <c r="U596"/>
  <c r="T596"/>
  <c r="D597"/>
  <c r="E597" l="1"/>
  <c r="F597" s="1"/>
  <c r="S597"/>
  <c r="O597" l="1"/>
  <c r="N597"/>
  <c r="L597"/>
  <c r="M597"/>
  <c r="W597"/>
  <c r="V597"/>
  <c r="Q597"/>
  <c r="P597"/>
  <c r="H597"/>
  <c r="R598" s="1"/>
  <c r="J597"/>
  <c r="I597"/>
  <c r="K597"/>
  <c r="G597"/>
  <c r="X597" l="1"/>
  <c r="U597"/>
  <c r="Y597"/>
  <c r="T597"/>
  <c r="D598"/>
  <c r="E598" l="1"/>
  <c r="F598" s="1"/>
  <c r="S598"/>
  <c r="O598" l="1"/>
  <c r="N598"/>
  <c r="L598"/>
  <c r="M598"/>
  <c r="W598"/>
  <c r="V598"/>
  <c r="P598"/>
  <c r="Q598"/>
  <c r="K598"/>
  <c r="I598"/>
  <c r="J598"/>
  <c r="H598"/>
  <c r="R599" s="1"/>
  <c r="G598"/>
  <c r="U598" l="1"/>
  <c r="Y598"/>
  <c r="X598"/>
  <c r="T598"/>
  <c r="D599"/>
  <c r="S599" l="1"/>
  <c r="E599"/>
  <c r="F599" s="1"/>
  <c r="O599" l="1"/>
  <c r="N599"/>
  <c r="L599"/>
  <c r="M599"/>
  <c r="V599"/>
  <c r="W599"/>
  <c r="P599"/>
  <c r="Q599"/>
  <c r="J599"/>
  <c r="I599"/>
  <c r="H599"/>
  <c r="R600" s="1"/>
  <c r="K599"/>
  <c r="G599"/>
  <c r="X599" l="1"/>
  <c r="Y599"/>
  <c r="U599"/>
  <c r="T599"/>
  <c r="D600"/>
  <c r="E600" l="1"/>
  <c r="F600" s="1"/>
  <c r="S600"/>
  <c r="O600" l="1"/>
  <c r="N600"/>
  <c r="L600"/>
  <c r="M600"/>
  <c r="W600"/>
  <c r="V600"/>
  <c r="P600"/>
  <c r="Q600"/>
  <c r="G600"/>
  <c r="I600"/>
  <c r="H600"/>
  <c r="R601" s="1"/>
  <c r="J600"/>
  <c r="K600"/>
  <c r="Y600" l="1"/>
  <c r="X600"/>
  <c r="U600"/>
  <c r="T600"/>
  <c r="D601"/>
  <c r="S601" l="1"/>
  <c r="E601"/>
  <c r="F601" s="1"/>
  <c r="O601" l="1"/>
  <c r="N601"/>
  <c r="L601"/>
  <c r="M601"/>
  <c r="W601"/>
  <c r="V601"/>
  <c r="Q601"/>
  <c r="P601"/>
  <c r="J601"/>
  <c r="G601"/>
  <c r="H601"/>
  <c r="R602" s="1"/>
  <c r="K601"/>
  <c r="I601"/>
  <c r="U601" l="1"/>
  <c r="Y601"/>
  <c r="X601"/>
  <c r="T601"/>
  <c r="D602"/>
  <c r="E602" l="1"/>
  <c r="F602" s="1"/>
  <c r="S602"/>
  <c r="O602" l="1"/>
  <c r="N602"/>
  <c r="L602"/>
  <c r="M602"/>
  <c r="W602"/>
  <c r="V602"/>
  <c r="Q602"/>
  <c r="P602"/>
  <c r="J602"/>
  <c r="K602"/>
  <c r="G602"/>
  <c r="H602"/>
  <c r="R603" s="1"/>
  <c r="I602"/>
  <c r="Y602" l="1"/>
  <c r="X602"/>
  <c r="U602"/>
  <c r="T602"/>
  <c r="D603"/>
  <c r="E603" l="1"/>
  <c r="F603" s="1"/>
  <c r="S603"/>
  <c r="O603" l="1"/>
  <c r="N603"/>
  <c r="L603"/>
  <c r="M603"/>
  <c r="V603"/>
  <c r="W603"/>
  <c r="P603"/>
  <c r="Q603"/>
  <c r="J603"/>
  <c r="G603"/>
  <c r="K603"/>
  <c r="H603"/>
  <c r="R604" s="1"/>
  <c r="I603"/>
  <c r="X603" l="1"/>
  <c r="Y603"/>
  <c r="U603"/>
  <c r="T603"/>
  <c r="D604"/>
  <c r="E604" l="1"/>
  <c r="F604" s="1"/>
  <c r="S604"/>
  <c r="O604" l="1"/>
  <c r="N604"/>
  <c r="L604"/>
  <c r="M604"/>
  <c r="W604"/>
  <c r="V604"/>
  <c r="Q604"/>
  <c r="P604"/>
  <c r="K604"/>
  <c r="I604"/>
  <c r="J604"/>
  <c r="G604"/>
  <c r="H604"/>
  <c r="R605" s="1"/>
  <c r="X604" l="1"/>
  <c r="U604"/>
  <c r="Y604"/>
  <c r="T604"/>
  <c r="D605"/>
  <c r="E605" l="1"/>
  <c r="F605" s="1"/>
  <c r="S605"/>
  <c r="O605" l="1"/>
  <c r="N605"/>
  <c r="L605"/>
  <c r="M605"/>
  <c r="W605"/>
  <c r="V605"/>
  <c r="P605"/>
  <c r="Q605"/>
  <c r="G605"/>
  <c r="H605"/>
  <c r="R606" s="1"/>
  <c r="J605"/>
  <c r="I605"/>
  <c r="K605"/>
  <c r="Y605" l="1"/>
  <c r="X605"/>
  <c r="U605"/>
  <c r="T605"/>
  <c r="D606"/>
  <c r="S606" l="1"/>
  <c r="E606"/>
  <c r="F606" s="1"/>
  <c r="O606" l="1"/>
  <c r="N606"/>
  <c r="L606"/>
  <c r="M606"/>
  <c r="W606"/>
  <c r="V606"/>
  <c r="Q606"/>
  <c r="P606"/>
  <c r="I606"/>
  <c r="J606"/>
  <c r="K606"/>
  <c r="G606"/>
  <c r="H606"/>
  <c r="R607" s="1"/>
  <c r="U606" l="1"/>
  <c r="Y606"/>
  <c r="X606"/>
  <c r="T606"/>
  <c r="D607"/>
  <c r="E607" l="1"/>
  <c r="F607" s="1"/>
  <c r="S607"/>
  <c r="O607" l="1"/>
  <c r="N607"/>
  <c r="L607"/>
  <c r="M607"/>
  <c r="V607"/>
  <c r="W607"/>
  <c r="P607"/>
  <c r="Q607"/>
  <c r="G607"/>
  <c r="H607"/>
  <c r="R608" s="1"/>
  <c r="K607"/>
  <c r="J607"/>
  <c r="I607"/>
  <c r="X607" l="1"/>
  <c r="Y607"/>
  <c r="T607"/>
  <c r="U607"/>
  <c r="D608"/>
  <c r="E608" l="1"/>
  <c r="F608" s="1"/>
  <c r="S608"/>
  <c r="O608" l="1"/>
  <c r="N608"/>
  <c r="L608"/>
  <c r="M608"/>
  <c r="W608"/>
  <c r="V608"/>
  <c r="Q608"/>
  <c r="P608"/>
  <c r="K608"/>
  <c r="J608"/>
  <c r="G608"/>
  <c r="I608"/>
  <c r="H608"/>
  <c r="R609" s="1"/>
  <c r="U608" l="1"/>
  <c r="Y608"/>
  <c r="X608"/>
  <c r="T608"/>
  <c r="D609"/>
  <c r="E609" l="1"/>
  <c r="F609" s="1"/>
  <c r="S609"/>
  <c r="O609" l="1"/>
  <c r="N609"/>
  <c r="L609"/>
  <c r="M609"/>
  <c r="W609"/>
  <c r="V609"/>
  <c r="Q609"/>
  <c r="P609"/>
  <c r="G609"/>
  <c r="I609"/>
  <c r="J609"/>
  <c r="H609"/>
  <c r="R610" s="1"/>
  <c r="K609"/>
  <c r="U609" l="1"/>
  <c r="Y609"/>
  <c r="X609"/>
  <c r="T609"/>
  <c r="D610"/>
  <c r="E610" l="1"/>
  <c r="F610" s="1"/>
  <c r="S610"/>
  <c r="O610" l="1"/>
  <c r="N610"/>
  <c r="L610"/>
  <c r="M610"/>
  <c r="W610"/>
  <c r="V610"/>
  <c r="P610"/>
  <c r="Q610"/>
  <c r="H610"/>
  <c r="R611" s="1"/>
  <c r="K610"/>
  <c r="J610"/>
  <c r="I610"/>
  <c r="G610"/>
  <c r="Y610" l="1"/>
  <c r="X610"/>
  <c r="U610"/>
  <c r="T610"/>
  <c r="D611"/>
  <c r="E611" l="1"/>
  <c r="F611" s="1"/>
  <c r="S611"/>
  <c r="O611" l="1"/>
  <c r="N611"/>
  <c r="L611"/>
  <c r="M611"/>
  <c r="V611"/>
  <c r="W611"/>
  <c r="Q611"/>
  <c r="P611"/>
  <c r="I611"/>
  <c r="J611"/>
  <c r="H611"/>
  <c r="R612" s="1"/>
  <c r="K611"/>
  <c r="G611"/>
  <c r="U611" l="1"/>
  <c r="Y611"/>
  <c r="X611"/>
  <c r="T611"/>
  <c r="D612"/>
  <c r="E612" l="1"/>
  <c r="F612" s="1"/>
  <c r="S612"/>
  <c r="O612" l="1"/>
  <c r="N612"/>
  <c r="L612"/>
  <c r="M612"/>
  <c r="W612"/>
  <c r="V612"/>
  <c r="Q612"/>
  <c r="P612"/>
  <c r="K612"/>
  <c r="H612"/>
  <c r="R613" s="1"/>
  <c r="I612"/>
  <c r="J612"/>
  <c r="G612"/>
  <c r="U612" l="1"/>
  <c r="Y612"/>
  <c r="X612"/>
  <c r="T612"/>
  <c r="D613"/>
  <c r="E613" l="1"/>
  <c r="F613" s="1"/>
  <c r="S613"/>
  <c r="O613" l="1"/>
  <c r="N613"/>
  <c r="L613"/>
  <c r="M613"/>
  <c r="W613"/>
  <c r="V613"/>
  <c r="Q613"/>
  <c r="P613"/>
  <c r="I613"/>
  <c r="K613"/>
  <c r="G613"/>
  <c r="J613"/>
  <c r="H613"/>
  <c r="R614" s="1"/>
  <c r="U613" l="1"/>
  <c r="Y613"/>
  <c r="X613"/>
  <c r="T613"/>
  <c r="D614"/>
  <c r="E614" l="1"/>
  <c r="F614" s="1"/>
  <c r="S614"/>
  <c r="O614" l="1"/>
  <c r="N614"/>
  <c r="L614"/>
  <c r="M614"/>
  <c r="W614"/>
  <c r="V614"/>
  <c r="P614"/>
  <c r="Q614"/>
  <c r="H614"/>
  <c r="R615" s="1"/>
  <c r="I614"/>
  <c r="G614"/>
  <c r="J614"/>
  <c r="K614"/>
  <c r="Y614" l="1"/>
  <c r="X614"/>
  <c r="U614"/>
  <c r="T614"/>
  <c r="D615"/>
  <c r="E615" l="1"/>
  <c r="F615" s="1"/>
  <c r="S615"/>
  <c r="O615" l="1"/>
  <c r="N615"/>
  <c r="L615"/>
  <c r="M615"/>
  <c r="V615"/>
  <c r="W615"/>
  <c r="Q615"/>
  <c r="P615"/>
  <c r="K615"/>
  <c r="G615"/>
  <c r="J615"/>
  <c r="I615"/>
  <c r="H615"/>
  <c r="R616" s="1"/>
  <c r="X615" l="1"/>
  <c r="Y615"/>
  <c r="U615"/>
  <c r="T615"/>
  <c r="D616"/>
  <c r="E616" l="1"/>
  <c r="F616" s="1"/>
  <c r="S616"/>
  <c r="O616" l="1"/>
  <c r="N616"/>
  <c r="L616"/>
  <c r="M616"/>
  <c r="W616"/>
  <c r="V616"/>
  <c r="P616"/>
  <c r="Q616"/>
  <c r="K616"/>
  <c r="G616"/>
  <c r="J616"/>
  <c r="I616"/>
  <c r="H616"/>
  <c r="R617" s="1"/>
  <c r="Y616" l="1"/>
  <c r="X616"/>
  <c r="U616"/>
  <c r="T616"/>
  <c r="D617"/>
  <c r="S617" l="1"/>
  <c r="E617"/>
  <c r="F617" s="1"/>
  <c r="O617" l="1"/>
  <c r="N617"/>
  <c r="L617"/>
  <c r="M617"/>
  <c r="W617"/>
  <c r="V617"/>
  <c r="Q617"/>
  <c r="P617"/>
  <c r="J617"/>
  <c r="H617"/>
  <c r="R618" s="1"/>
  <c r="K617"/>
  <c r="G617"/>
  <c r="I617"/>
  <c r="X617" l="1"/>
  <c r="U617"/>
  <c r="Y617"/>
  <c r="T617"/>
  <c r="D618"/>
  <c r="E618" l="1"/>
  <c r="F618" s="1"/>
  <c r="S618"/>
  <c r="O618" l="1"/>
  <c r="N618"/>
  <c r="L618"/>
  <c r="M618"/>
  <c r="W618"/>
  <c r="V618"/>
  <c r="Q618"/>
  <c r="P618"/>
  <c r="I618"/>
  <c r="K618"/>
  <c r="J618"/>
  <c r="G618"/>
  <c r="H618"/>
  <c r="R619" s="1"/>
  <c r="Y618" l="1"/>
  <c r="X618"/>
  <c r="U618"/>
  <c r="T618"/>
  <c r="D619"/>
  <c r="S619" l="1"/>
  <c r="E619"/>
  <c r="F619" s="1"/>
  <c r="O619" l="1"/>
  <c r="N619"/>
  <c r="L619"/>
  <c r="M619"/>
  <c r="V619"/>
  <c r="W619"/>
  <c r="P619"/>
  <c r="Q619"/>
  <c r="K619"/>
  <c r="G619"/>
  <c r="H619"/>
  <c r="R620" s="1"/>
  <c r="I619"/>
  <c r="J619"/>
  <c r="X619" l="1"/>
  <c r="Y619"/>
  <c r="U619"/>
  <c r="T619"/>
  <c r="D620"/>
  <c r="E620" l="1"/>
  <c r="F620" s="1"/>
  <c r="S620"/>
  <c r="O620" l="1"/>
  <c r="N620"/>
  <c r="L620"/>
  <c r="M620"/>
  <c r="W620"/>
  <c r="V620"/>
  <c r="P620"/>
  <c r="Q620"/>
  <c r="K620"/>
  <c r="J620"/>
  <c r="I620"/>
  <c r="H620"/>
  <c r="R621" s="1"/>
  <c r="G620"/>
  <c r="Y620" l="1"/>
  <c r="X620"/>
  <c r="U620"/>
  <c r="T620"/>
  <c r="D621"/>
  <c r="E621" l="1"/>
  <c r="F621" s="1"/>
  <c r="S621"/>
  <c r="O621" l="1"/>
  <c r="N621"/>
  <c r="L621"/>
  <c r="M621"/>
  <c r="W621"/>
  <c r="V621"/>
  <c r="P621"/>
  <c r="Q621"/>
  <c r="G621"/>
  <c r="K621"/>
  <c r="I621"/>
  <c r="J621"/>
  <c r="H621"/>
  <c r="R622" s="1"/>
  <c r="Y621" l="1"/>
  <c r="X621"/>
  <c r="U621"/>
  <c r="T621"/>
  <c r="D622"/>
  <c r="E622" l="1"/>
  <c r="F622" s="1"/>
  <c r="S622"/>
  <c r="O622" l="1"/>
  <c r="N622"/>
  <c r="L622"/>
  <c r="M622"/>
  <c r="W622"/>
  <c r="V622"/>
  <c r="Q622"/>
  <c r="P622"/>
  <c r="J622"/>
  <c r="H622"/>
  <c r="R623" s="1"/>
  <c r="I622"/>
  <c r="K622"/>
  <c r="G622"/>
  <c r="Y622" l="1"/>
  <c r="X622"/>
  <c r="U622"/>
  <c r="T622"/>
  <c r="D623"/>
  <c r="S623" l="1"/>
  <c r="E623"/>
  <c r="F623" s="1"/>
  <c r="O623" l="1"/>
  <c r="N623"/>
  <c r="L623"/>
  <c r="M623"/>
  <c r="V623"/>
  <c r="W623"/>
  <c r="P623"/>
  <c r="Q623"/>
  <c r="G623"/>
  <c r="H623"/>
  <c r="R624" s="1"/>
  <c r="J623"/>
  <c r="K623"/>
  <c r="I623"/>
  <c r="X623" l="1"/>
  <c r="Y623"/>
  <c r="U623"/>
  <c r="T623"/>
  <c r="D624"/>
  <c r="E624" l="1"/>
  <c r="F624" s="1"/>
  <c r="S624"/>
  <c r="O624" l="1"/>
  <c r="N624"/>
  <c r="L624"/>
  <c r="M624"/>
  <c r="W624"/>
  <c r="V624"/>
  <c r="Q624"/>
  <c r="P624"/>
  <c r="G624"/>
  <c r="K624"/>
  <c r="I624"/>
  <c r="H624"/>
  <c r="R625" s="1"/>
  <c r="J624"/>
  <c r="U624" l="1"/>
  <c r="Y624"/>
  <c r="X624"/>
  <c r="T624"/>
  <c r="D625"/>
  <c r="E625" l="1"/>
  <c r="F625" s="1"/>
  <c r="S625"/>
  <c r="O625" l="1"/>
  <c r="N625"/>
  <c r="L625"/>
  <c r="M625"/>
  <c r="W625"/>
  <c r="V625"/>
  <c r="P625"/>
  <c r="Q625"/>
  <c r="I625"/>
  <c r="H625"/>
  <c r="R626" s="1"/>
  <c r="K625"/>
  <c r="G625"/>
  <c r="J625"/>
  <c r="Y625" l="1"/>
  <c r="X625"/>
  <c r="U625"/>
  <c r="T625"/>
  <c r="D626"/>
  <c r="E626" l="1"/>
  <c r="F626" s="1"/>
  <c r="S626"/>
  <c r="O626" l="1"/>
  <c r="N626"/>
  <c r="L626"/>
  <c r="M626"/>
  <c r="W626"/>
  <c r="V626"/>
  <c r="Q626"/>
  <c r="P626"/>
  <c r="K626"/>
  <c r="I626"/>
  <c r="H626"/>
  <c r="R627" s="1"/>
  <c r="J626"/>
  <c r="G626"/>
  <c r="Y626" l="1"/>
  <c r="X626"/>
  <c r="U626"/>
  <c r="T626"/>
  <c r="D627"/>
  <c r="S627" l="1"/>
  <c r="E627"/>
  <c r="F627" s="1"/>
  <c r="O627" l="1"/>
  <c r="N627"/>
  <c r="L627"/>
  <c r="M627"/>
  <c r="V627"/>
  <c r="W627"/>
  <c r="Q627"/>
  <c r="P627"/>
  <c r="H627"/>
  <c r="R628" s="1"/>
  <c r="G627"/>
  <c r="K627"/>
  <c r="J627"/>
  <c r="I627"/>
  <c r="X627" l="1"/>
  <c r="U627"/>
  <c r="Y627"/>
  <c r="T627"/>
  <c r="D628"/>
  <c r="S628" l="1"/>
  <c r="E628"/>
  <c r="F628" s="1"/>
  <c r="O628" l="1"/>
  <c r="N628"/>
  <c r="L628"/>
  <c r="M628"/>
  <c r="W628"/>
  <c r="V628"/>
  <c r="P628"/>
  <c r="Q628"/>
  <c r="K628"/>
  <c r="I628"/>
  <c r="G628"/>
  <c r="J628"/>
  <c r="H628"/>
  <c r="R629" s="1"/>
  <c r="Y628" l="1"/>
  <c r="X628"/>
  <c r="U628"/>
  <c r="T628"/>
  <c r="D629"/>
  <c r="S629" l="1"/>
  <c r="E629"/>
  <c r="F629" s="1"/>
  <c r="O629" l="1"/>
  <c r="N629"/>
  <c r="L629"/>
  <c r="M629"/>
  <c r="W629"/>
  <c r="V629"/>
  <c r="Q629"/>
  <c r="P629"/>
  <c r="G629"/>
  <c r="J629"/>
  <c r="K629"/>
  <c r="I629"/>
  <c r="H629"/>
  <c r="R630" s="1"/>
  <c r="X629" l="1"/>
  <c r="U629"/>
  <c r="Y629"/>
  <c r="T629"/>
  <c r="D630"/>
  <c r="S630" l="1"/>
  <c r="E630"/>
  <c r="F630" s="1"/>
  <c r="O630" l="1"/>
  <c r="N630"/>
  <c r="L630"/>
  <c r="M630"/>
  <c r="W630"/>
  <c r="V630"/>
  <c r="P630"/>
  <c r="Q630"/>
  <c r="K630"/>
  <c r="J630"/>
  <c r="G630"/>
  <c r="I630"/>
  <c r="H630"/>
  <c r="R631" s="1"/>
  <c r="Y630" l="1"/>
  <c r="X630"/>
  <c r="U630"/>
  <c r="T630"/>
  <c r="D631"/>
  <c r="E631" l="1"/>
  <c r="F631" s="1"/>
  <c r="S631"/>
  <c r="O631" l="1"/>
  <c r="N631"/>
  <c r="L631"/>
  <c r="M631"/>
  <c r="V631"/>
  <c r="W631"/>
  <c r="P631"/>
  <c r="Q631"/>
  <c r="K631"/>
  <c r="G631"/>
  <c r="J631"/>
  <c r="H631"/>
  <c r="R632" s="1"/>
  <c r="I631"/>
  <c r="X631" l="1"/>
  <c r="Y631"/>
  <c r="U631"/>
  <c r="T631"/>
  <c r="D632"/>
  <c r="S632" l="1"/>
  <c r="E632"/>
  <c r="F632" s="1"/>
  <c r="O632" l="1"/>
  <c r="N632"/>
  <c r="L632"/>
  <c r="M632"/>
  <c r="W632"/>
  <c r="V632"/>
  <c r="P632"/>
  <c r="Q632"/>
  <c r="K632"/>
  <c r="I632"/>
  <c r="G632"/>
  <c r="J632"/>
  <c r="H632"/>
  <c r="R633" s="1"/>
  <c r="Y632" l="1"/>
  <c r="X632"/>
  <c r="U632"/>
  <c r="T632"/>
  <c r="D633"/>
  <c r="E633" l="1"/>
  <c r="F633" s="1"/>
  <c r="S633"/>
  <c r="O633" l="1"/>
  <c r="N633"/>
  <c r="L633"/>
  <c r="M633"/>
  <c r="W633"/>
  <c r="V633"/>
  <c r="Q633"/>
  <c r="P633"/>
  <c r="J633"/>
  <c r="G633"/>
  <c r="I633"/>
  <c r="K633"/>
  <c r="H633"/>
  <c r="R634" s="1"/>
  <c r="U633" l="1"/>
  <c r="Y633"/>
  <c r="X633"/>
  <c r="T633"/>
  <c r="D634"/>
  <c r="E634" l="1"/>
  <c r="F634" s="1"/>
  <c r="S634"/>
  <c r="O634" l="1"/>
  <c r="N634"/>
  <c r="L634"/>
  <c r="M634"/>
  <c r="W634"/>
  <c r="V634"/>
  <c r="Q634"/>
  <c r="P634"/>
  <c r="J634"/>
  <c r="I634"/>
  <c r="G634"/>
  <c r="H634"/>
  <c r="R635" s="1"/>
  <c r="K634"/>
  <c r="X634" l="1"/>
  <c r="U634"/>
  <c r="Y634"/>
  <c r="T634"/>
  <c r="D635"/>
  <c r="E635" l="1"/>
  <c r="F635" s="1"/>
  <c r="S635"/>
  <c r="O635" l="1"/>
  <c r="N635"/>
  <c r="L635"/>
  <c r="M635"/>
  <c r="V635"/>
  <c r="W635"/>
  <c r="P635"/>
  <c r="Q635"/>
  <c r="G635"/>
  <c r="J635"/>
  <c r="I635"/>
  <c r="K635"/>
  <c r="H635"/>
  <c r="R636" s="1"/>
  <c r="X635" l="1"/>
  <c r="Y635"/>
  <c r="U635"/>
  <c r="T635"/>
  <c r="D636"/>
  <c r="S636" l="1"/>
  <c r="E636"/>
  <c r="F636" s="1"/>
  <c r="O636" l="1"/>
  <c r="N636"/>
  <c r="L636"/>
  <c r="M636"/>
  <c r="W636"/>
  <c r="V636"/>
  <c r="P636"/>
  <c r="Q636"/>
  <c r="J636"/>
  <c r="I636"/>
  <c r="G636"/>
  <c r="K636"/>
  <c r="H636"/>
  <c r="R637" s="1"/>
  <c r="Y636" l="1"/>
  <c r="X636"/>
  <c r="U636"/>
  <c r="T636"/>
  <c r="D637"/>
  <c r="E637" l="1"/>
  <c r="F637" s="1"/>
  <c r="S637"/>
  <c r="O637" l="1"/>
  <c r="N637"/>
  <c r="L637"/>
  <c r="M637"/>
  <c r="W637"/>
  <c r="V637"/>
  <c r="P637"/>
  <c r="Q637"/>
  <c r="J637"/>
  <c r="K637"/>
  <c r="G637"/>
  <c r="H637"/>
  <c r="R638" s="1"/>
  <c r="I637"/>
  <c r="Y637" l="1"/>
  <c r="X637"/>
  <c r="U637"/>
  <c r="T637"/>
  <c r="D638"/>
  <c r="E638" l="1"/>
  <c r="F638" s="1"/>
  <c r="S638"/>
  <c r="O638" l="1"/>
  <c r="N638"/>
  <c r="L638"/>
  <c r="M638"/>
  <c r="W638"/>
  <c r="V638"/>
  <c r="Q638"/>
  <c r="P638"/>
  <c r="J638"/>
  <c r="G638"/>
  <c r="K638"/>
  <c r="H638"/>
  <c r="R639" s="1"/>
  <c r="I638"/>
  <c r="U638" l="1"/>
  <c r="Y638"/>
  <c r="X638"/>
  <c r="T638"/>
  <c r="D639"/>
  <c r="S639" l="1"/>
  <c r="E639"/>
  <c r="F639" s="1"/>
  <c r="O639" l="1"/>
  <c r="N639"/>
  <c r="L639"/>
  <c r="M639"/>
  <c r="V639"/>
  <c r="W639"/>
  <c r="P639"/>
  <c r="Q639"/>
  <c r="I639"/>
  <c r="J639"/>
  <c r="K639"/>
  <c r="H639"/>
  <c r="R640" s="1"/>
  <c r="G639"/>
  <c r="X639" l="1"/>
  <c r="Y639"/>
  <c r="U639"/>
  <c r="T639"/>
  <c r="D640"/>
  <c r="S640" l="1"/>
  <c r="E640"/>
  <c r="F640" s="1"/>
  <c r="O640" l="1"/>
  <c r="N640"/>
  <c r="L640"/>
  <c r="M640"/>
  <c r="W640"/>
  <c r="V640"/>
  <c r="P640"/>
  <c r="Q640"/>
  <c r="G640"/>
  <c r="J640"/>
  <c r="H640"/>
  <c r="R641" s="1"/>
  <c r="K640"/>
  <c r="I640"/>
  <c r="Y640" l="1"/>
  <c r="X640"/>
  <c r="U640"/>
  <c r="T640"/>
  <c r="D641"/>
  <c r="E641" l="1"/>
  <c r="F641" s="1"/>
  <c r="S641"/>
  <c r="O641" l="1"/>
  <c r="N641"/>
  <c r="L641"/>
  <c r="M641"/>
  <c r="W641"/>
  <c r="V641"/>
  <c r="Q641"/>
  <c r="P641"/>
  <c r="J641"/>
  <c r="K641"/>
  <c r="I641"/>
  <c r="H641"/>
  <c r="R642" s="1"/>
  <c r="G641"/>
  <c r="X641" l="1"/>
  <c r="U641"/>
  <c r="Y641"/>
  <c r="T641"/>
  <c r="D642"/>
  <c r="E642" l="1"/>
  <c r="F642" s="1"/>
  <c r="S642"/>
  <c r="O642" l="1"/>
  <c r="N642"/>
  <c r="L642"/>
  <c r="M642"/>
  <c r="W642"/>
  <c r="V642"/>
  <c r="P642"/>
  <c r="Q642"/>
  <c r="I642"/>
  <c r="J642"/>
  <c r="K642"/>
  <c r="G642"/>
  <c r="H642"/>
  <c r="R643" s="1"/>
  <c r="Y642" l="1"/>
  <c r="X642"/>
  <c r="U642"/>
  <c r="T642"/>
  <c r="D643"/>
  <c r="S643" l="1"/>
  <c r="E643"/>
  <c r="F643" s="1"/>
  <c r="O643" l="1"/>
  <c r="N643"/>
  <c r="L643"/>
  <c r="M643"/>
  <c r="V643"/>
  <c r="W643"/>
  <c r="Q643"/>
  <c r="P643"/>
  <c r="J643"/>
  <c r="G643"/>
  <c r="K643"/>
  <c r="I643"/>
  <c r="H643"/>
  <c r="R644" s="1"/>
  <c r="X643" l="1"/>
  <c r="U643"/>
  <c r="Y643"/>
  <c r="T643"/>
  <c r="D644"/>
  <c r="S644" l="1"/>
  <c r="E644"/>
  <c r="F644" s="1"/>
  <c r="O644" l="1"/>
  <c r="N644"/>
  <c r="L644"/>
  <c r="M644"/>
  <c r="W644"/>
  <c r="V644"/>
  <c r="P644"/>
  <c r="Q644"/>
  <c r="J644"/>
  <c r="K644"/>
  <c r="G644"/>
  <c r="H644"/>
  <c r="R645" s="1"/>
  <c r="I644"/>
  <c r="X644" l="1"/>
  <c r="Y644"/>
  <c r="U644"/>
  <c r="T644"/>
  <c r="D645"/>
  <c r="E645" l="1"/>
  <c r="F645" s="1"/>
  <c r="S645"/>
  <c r="O645" l="1"/>
  <c r="N645"/>
  <c r="L645"/>
  <c r="M645"/>
  <c r="W645"/>
  <c r="V645"/>
  <c r="Q645"/>
  <c r="P645"/>
  <c r="K645"/>
  <c r="J645"/>
  <c r="G645"/>
  <c r="I645"/>
  <c r="H645"/>
  <c r="R646" s="1"/>
  <c r="U645" l="1"/>
  <c r="Y645"/>
  <c r="X645"/>
  <c r="T645"/>
  <c r="D646"/>
  <c r="S646" l="1"/>
  <c r="E646"/>
  <c r="F646" s="1"/>
  <c r="O646" l="1"/>
  <c r="N646"/>
  <c r="L646"/>
  <c r="M646"/>
  <c r="W646"/>
  <c r="V646"/>
  <c r="P646"/>
  <c r="Q646"/>
  <c r="J646"/>
  <c r="I646"/>
  <c r="K646"/>
  <c r="G646"/>
  <c r="H646"/>
  <c r="R647" s="1"/>
  <c r="Y646" l="1"/>
  <c r="X646"/>
  <c r="U646"/>
  <c r="T646"/>
  <c r="D647"/>
  <c r="E647" l="1"/>
  <c r="F647" s="1"/>
  <c r="S647"/>
  <c r="O647" l="1"/>
  <c r="N647"/>
  <c r="L647"/>
  <c r="M647"/>
  <c r="V647"/>
  <c r="W647"/>
  <c r="Q647"/>
  <c r="P647"/>
  <c r="K647"/>
  <c r="I647"/>
  <c r="G647"/>
  <c r="J647"/>
  <c r="H647"/>
  <c r="R648" s="1"/>
  <c r="X647" l="1"/>
  <c r="Y647"/>
  <c r="U647"/>
  <c r="T647"/>
  <c r="D648"/>
  <c r="S648" l="1"/>
  <c r="E648"/>
  <c r="F648" s="1"/>
  <c r="O648" l="1"/>
  <c r="N648"/>
  <c r="L648"/>
  <c r="M648"/>
  <c r="W648"/>
  <c r="V648"/>
  <c r="P648"/>
  <c r="Q648"/>
  <c r="K648"/>
  <c r="I648"/>
  <c r="J648"/>
  <c r="H648"/>
  <c r="R649" s="1"/>
  <c r="G648"/>
  <c r="Y648" l="1"/>
  <c r="X648"/>
  <c r="U648"/>
  <c r="T648"/>
  <c r="D649"/>
  <c r="E649" l="1"/>
  <c r="F649" s="1"/>
  <c r="S649"/>
  <c r="O649" l="1"/>
  <c r="N649"/>
  <c r="L649"/>
  <c r="M649"/>
  <c r="W649"/>
  <c r="V649"/>
  <c r="Q649"/>
  <c r="P649"/>
  <c r="G649"/>
  <c r="K649"/>
  <c r="I649"/>
  <c r="J649"/>
  <c r="H649"/>
  <c r="R650" s="1"/>
  <c r="U649" l="1"/>
  <c r="Y649"/>
  <c r="X649"/>
  <c r="T649"/>
  <c r="D650"/>
  <c r="S650" l="1"/>
  <c r="E650"/>
  <c r="F650" s="1"/>
  <c r="O650" l="1"/>
  <c r="N650"/>
  <c r="L650"/>
  <c r="M650"/>
  <c r="W650"/>
  <c r="V650"/>
  <c r="Q650"/>
  <c r="P650"/>
  <c r="K650"/>
  <c r="J650"/>
  <c r="I650"/>
  <c r="G650"/>
  <c r="H650"/>
  <c r="R651" s="1"/>
  <c r="X650" l="1"/>
  <c r="U650"/>
  <c r="Y650"/>
  <c r="T650"/>
  <c r="D651"/>
  <c r="S651" l="1"/>
  <c r="E651"/>
  <c r="F651" s="1"/>
  <c r="O651" l="1"/>
  <c r="N651"/>
  <c r="L651"/>
  <c r="M651"/>
  <c r="V651"/>
  <c r="W651"/>
  <c r="P651"/>
  <c r="Q651"/>
  <c r="I651"/>
  <c r="G651"/>
  <c r="J651"/>
  <c r="H651"/>
  <c r="R652" s="1"/>
  <c r="K651"/>
  <c r="Y651" l="1"/>
  <c r="X651"/>
  <c r="U651"/>
  <c r="T651"/>
  <c r="D652"/>
  <c r="S652" l="1"/>
  <c r="E652"/>
  <c r="F652" s="1"/>
  <c r="O652" l="1"/>
  <c r="N652"/>
  <c r="L652"/>
  <c r="M652"/>
  <c r="W652"/>
  <c r="V652"/>
  <c r="Q652"/>
  <c r="P652"/>
  <c r="G652"/>
  <c r="J652"/>
  <c r="K652"/>
  <c r="I652"/>
  <c r="H652"/>
  <c r="R653" s="1"/>
  <c r="Y652" l="1"/>
  <c r="X652"/>
  <c r="U652"/>
  <c r="T652"/>
  <c r="D653"/>
  <c r="E653" l="1"/>
  <c r="F653" s="1"/>
  <c r="S653"/>
  <c r="O653" l="1"/>
  <c r="N653"/>
  <c r="L653"/>
  <c r="M653"/>
  <c r="W653"/>
  <c r="V653"/>
  <c r="P653"/>
  <c r="Q653"/>
  <c r="K653"/>
  <c r="J653"/>
  <c r="I653"/>
  <c r="H653"/>
  <c r="R654" s="1"/>
  <c r="G653"/>
  <c r="Y653" l="1"/>
  <c r="X653"/>
  <c r="U653"/>
  <c r="T653"/>
  <c r="D654"/>
  <c r="S654" l="1"/>
  <c r="E654"/>
  <c r="F654" s="1"/>
  <c r="O654" l="1"/>
  <c r="N654"/>
  <c r="L654"/>
  <c r="M654"/>
  <c r="W654"/>
  <c r="V654"/>
  <c r="Q654"/>
  <c r="P654"/>
  <c r="I654"/>
  <c r="K654"/>
  <c r="G654"/>
  <c r="J654"/>
  <c r="H654"/>
  <c r="R655" s="1"/>
  <c r="Y654" l="1"/>
  <c r="X654"/>
  <c r="U654"/>
  <c r="T654"/>
  <c r="D655"/>
  <c r="E655" l="1"/>
  <c r="F655" s="1"/>
  <c r="S655"/>
  <c r="O655" l="1"/>
  <c r="N655"/>
  <c r="L655"/>
  <c r="M655"/>
  <c r="V655"/>
  <c r="W655"/>
  <c r="P655"/>
  <c r="Q655"/>
  <c r="J655"/>
  <c r="G655"/>
  <c r="H655"/>
  <c r="R656" s="1"/>
  <c r="K655"/>
  <c r="I655"/>
  <c r="X655" l="1"/>
  <c r="Y655"/>
  <c r="U655"/>
  <c r="T655"/>
  <c r="D656"/>
  <c r="E656" l="1"/>
  <c r="F656" s="1"/>
  <c r="S656"/>
  <c r="O656" l="1"/>
  <c r="N656"/>
  <c r="L656"/>
  <c r="M656"/>
  <c r="W656"/>
  <c r="V656"/>
  <c r="P656"/>
  <c r="Q656"/>
  <c r="G656"/>
  <c r="I656"/>
  <c r="K656"/>
  <c r="H656"/>
  <c r="R657" s="1"/>
  <c r="J656"/>
  <c r="Y656" l="1"/>
  <c r="X656"/>
  <c r="U656"/>
  <c r="T656"/>
  <c r="D657"/>
  <c r="E657" l="1"/>
  <c r="F657" s="1"/>
  <c r="S657"/>
  <c r="O657" l="1"/>
  <c r="N657"/>
  <c r="L657"/>
  <c r="M657"/>
  <c r="W657"/>
  <c r="V657"/>
  <c r="P657"/>
  <c r="Q657"/>
  <c r="G657"/>
  <c r="I657"/>
  <c r="J657"/>
  <c r="K657"/>
  <c r="H657"/>
  <c r="R658" s="1"/>
  <c r="Y657" l="1"/>
  <c r="X657"/>
  <c r="U657"/>
  <c r="T657"/>
  <c r="D658"/>
  <c r="S658" l="1"/>
  <c r="E658"/>
  <c r="F658" s="1"/>
  <c r="O658" l="1"/>
  <c r="N658"/>
  <c r="L658"/>
  <c r="M658"/>
  <c r="W658"/>
  <c r="V658"/>
  <c r="P658"/>
  <c r="Q658"/>
  <c r="J658"/>
  <c r="I658"/>
  <c r="G658"/>
  <c r="H658"/>
  <c r="R659" s="1"/>
  <c r="K658"/>
  <c r="Y658" l="1"/>
  <c r="X658"/>
  <c r="U658"/>
  <c r="T658"/>
  <c r="D659"/>
  <c r="S659" l="1"/>
  <c r="E659"/>
  <c r="F659" s="1"/>
  <c r="O659" l="1"/>
  <c r="N659"/>
  <c r="L659"/>
  <c r="M659"/>
  <c r="V659"/>
  <c r="W659"/>
  <c r="Q659"/>
  <c r="P659"/>
  <c r="G659"/>
  <c r="I659"/>
  <c r="K659"/>
  <c r="H659"/>
  <c r="R660" s="1"/>
  <c r="J659"/>
  <c r="X659" l="1"/>
  <c r="Y659"/>
  <c r="U659"/>
  <c r="T659"/>
  <c r="D660"/>
  <c r="S660" l="1"/>
  <c r="E660"/>
  <c r="F660" s="1"/>
  <c r="O660" l="1"/>
  <c r="N660"/>
  <c r="L660"/>
  <c r="M660"/>
  <c r="W660"/>
  <c r="V660"/>
  <c r="P660"/>
  <c r="Q660"/>
  <c r="K660"/>
  <c r="G660"/>
  <c r="I660"/>
  <c r="J660"/>
  <c r="H660"/>
  <c r="R661" s="1"/>
  <c r="Y660" l="1"/>
  <c r="X660"/>
  <c r="U660"/>
  <c r="T660"/>
  <c r="D661"/>
  <c r="S661" l="1"/>
  <c r="E661"/>
  <c r="F661" s="1"/>
  <c r="O661" l="1"/>
  <c r="N661"/>
  <c r="L661"/>
  <c r="M661"/>
  <c r="W661"/>
  <c r="Y661" s="1"/>
  <c r="V661"/>
  <c r="Q661"/>
  <c r="P661"/>
  <c r="K661"/>
  <c r="G661"/>
  <c r="I661"/>
  <c r="J661"/>
  <c r="H661"/>
  <c r="R662" s="1"/>
  <c r="X661" l="1"/>
  <c r="U661"/>
  <c r="T661"/>
  <c r="D662"/>
  <c r="E662" l="1"/>
  <c r="F662" s="1"/>
  <c r="S662"/>
  <c r="O662" l="1"/>
  <c r="N662"/>
  <c r="L662"/>
  <c r="M662"/>
  <c r="W662"/>
  <c r="V662"/>
  <c r="P662"/>
  <c r="Q662"/>
  <c r="K662"/>
  <c r="G662"/>
  <c r="J662"/>
  <c r="I662"/>
  <c r="H662"/>
  <c r="R663" s="1"/>
  <c r="Y662" l="1"/>
  <c r="X662"/>
  <c r="U662"/>
  <c r="T662"/>
  <c r="D663"/>
  <c r="E663" l="1"/>
  <c r="F663" s="1"/>
  <c r="S663"/>
  <c r="O663" l="1"/>
  <c r="N663"/>
  <c r="L663"/>
  <c r="M663"/>
  <c r="V663"/>
  <c r="W663"/>
  <c r="P663"/>
  <c r="Q663"/>
  <c r="K663"/>
  <c r="I663"/>
  <c r="J663"/>
  <c r="G663"/>
  <c r="H663"/>
  <c r="R664" s="1"/>
  <c r="X663" l="1"/>
  <c r="Y663"/>
  <c r="U663"/>
  <c r="T663"/>
  <c r="D664"/>
  <c r="E664" l="1"/>
  <c r="F664" s="1"/>
  <c r="S664"/>
  <c r="O664" l="1"/>
  <c r="N664"/>
  <c r="L664"/>
  <c r="M664"/>
  <c r="W664"/>
  <c r="V664"/>
  <c r="P664"/>
  <c r="Q664"/>
  <c r="K664"/>
  <c r="J664"/>
  <c r="G664"/>
  <c r="H664"/>
  <c r="R665" s="1"/>
  <c r="I664"/>
  <c r="Y664" l="1"/>
  <c r="X664"/>
  <c r="U664"/>
  <c r="T664"/>
  <c r="D665"/>
  <c r="S665" l="1"/>
  <c r="E665"/>
  <c r="F665" s="1"/>
  <c r="O665" l="1"/>
  <c r="N665"/>
  <c r="L665"/>
  <c r="M665"/>
  <c r="W665"/>
  <c r="V665"/>
  <c r="Q665"/>
  <c r="P665"/>
  <c r="G665"/>
  <c r="H665"/>
  <c r="R666" s="1"/>
  <c r="I665"/>
  <c r="K665"/>
  <c r="J665"/>
  <c r="U665" l="1"/>
  <c r="Y665"/>
  <c r="X665"/>
  <c r="T665"/>
  <c r="D666"/>
  <c r="E666" l="1"/>
  <c r="F666" s="1"/>
  <c r="S666"/>
  <c r="O666" l="1"/>
  <c r="N666"/>
  <c r="L666"/>
  <c r="M666"/>
  <c r="W666"/>
  <c r="V666"/>
  <c r="Q666"/>
  <c r="P666"/>
  <c r="K666"/>
  <c r="G666"/>
  <c r="H666"/>
  <c r="R667" s="1"/>
  <c r="I666"/>
  <c r="J666"/>
  <c r="X666" l="1"/>
  <c r="U666"/>
  <c r="Y666"/>
  <c r="T666"/>
  <c r="D667"/>
  <c r="E667" l="1"/>
  <c r="F667" s="1"/>
  <c r="S667"/>
  <c r="O667" l="1"/>
  <c r="N667"/>
  <c r="L667"/>
  <c r="M667"/>
  <c r="V667"/>
  <c r="W667"/>
  <c r="P667"/>
  <c r="Q667"/>
  <c r="J667"/>
  <c r="K667"/>
  <c r="H667"/>
  <c r="R668" s="1"/>
  <c r="I667"/>
  <c r="G667"/>
  <c r="X667" l="1"/>
  <c r="Y667"/>
  <c r="U667"/>
  <c r="T667"/>
  <c r="D668"/>
  <c r="E668" l="1"/>
  <c r="F668" s="1"/>
  <c r="S668"/>
  <c r="O668" l="1"/>
  <c r="N668"/>
  <c r="L668"/>
  <c r="M668"/>
  <c r="W668"/>
  <c r="V668"/>
  <c r="Q668"/>
  <c r="P668"/>
  <c r="G668"/>
  <c r="J668"/>
  <c r="K668"/>
  <c r="I668"/>
  <c r="H668"/>
  <c r="R669" s="1"/>
  <c r="U668" l="1"/>
  <c r="Y668"/>
  <c r="X668"/>
  <c r="T668"/>
  <c r="D669"/>
  <c r="E669" l="1"/>
  <c r="F669" s="1"/>
  <c r="S669"/>
  <c r="O669" l="1"/>
  <c r="N669"/>
  <c r="L669"/>
  <c r="M669"/>
  <c r="W669"/>
  <c r="V669"/>
  <c r="P669"/>
  <c r="Q669"/>
  <c r="I669"/>
  <c r="H669"/>
  <c r="R670" s="1"/>
  <c r="K669"/>
  <c r="J669"/>
  <c r="G669"/>
  <c r="Y669" l="1"/>
  <c r="X669"/>
  <c r="U669"/>
  <c r="T669"/>
  <c r="D670"/>
  <c r="E670" l="1"/>
  <c r="F670" s="1"/>
  <c r="S670"/>
  <c r="O670" l="1"/>
  <c r="N670"/>
  <c r="L670"/>
  <c r="M670"/>
  <c r="W670"/>
  <c r="Y670" s="1"/>
  <c r="V670"/>
  <c r="Q670"/>
  <c r="P670"/>
  <c r="G670"/>
  <c r="K670"/>
  <c r="I670"/>
  <c r="J670"/>
  <c r="H670"/>
  <c r="R671" s="1"/>
  <c r="X670" l="1"/>
  <c r="U670"/>
  <c r="T670"/>
  <c r="D671"/>
  <c r="E671" l="1"/>
  <c r="F671" s="1"/>
  <c r="S671"/>
  <c r="O671" l="1"/>
  <c r="N671"/>
  <c r="L671"/>
  <c r="M671"/>
  <c r="V671"/>
  <c r="W671"/>
  <c r="P671"/>
  <c r="Q671"/>
  <c r="H671"/>
  <c r="R672" s="1"/>
  <c r="G671"/>
  <c r="I671"/>
  <c r="J671"/>
  <c r="K671"/>
  <c r="X671" l="1"/>
  <c r="Y671"/>
  <c r="U671"/>
  <c r="T671"/>
  <c r="D672"/>
  <c r="S672" l="1"/>
  <c r="E672"/>
  <c r="F672" s="1"/>
  <c r="O672" l="1"/>
  <c r="N672"/>
  <c r="L672"/>
  <c r="M672"/>
  <c r="W672"/>
  <c r="V672"/>
  <c r="Q672"/>
  <c r="P672"/>
  <c r="G672"/>
  <c r="I672"/>
  <c r="H672"/>
  <c r="R673" s="1"/>
  <c r="K672"/>
  <c r="J672"/>
  <c r="U672" l="1"/>
  <c r="Y672"/>
  <c r="X672"/>
  <c r="T672"/>
  <c r="D673"/>
  <c r="E673" l="1"/>
  <c r="F673" s="1"/>
  <c r="S673"/>
  <c r="O673" l="1"/>
  <c r="N673"/>
  <c r="L673"/>
  <c r="M673"/>
  <c r="W673"/>
  <c r="V673"/>
  <c r="Q673"/>
  <c r="P673"/>
  <c r="G673"/>
  <c r="H673"/>
  <c r="R674" s="1"/>
  <c r="I673"/>
  <c r="K673"/>
  <c r="J673"/>
  <c r="Y673" l="1"/>
  <c r="X673"/>
  <c r="U673"/>
  <c r="T673"/>
  <c r="D674"/>
  <c r="E674" l="1"/>
  <c r="F674" s="1"/>
  <c r="S674"/>
  <c r="O674" l="1"/>
  <c r="N674"/>
  <c r="L674"/>
  <c r="M674"/>
  <c r="W674"/>
  <c r="V674"/>
  <c r="Q674"/>
  <c r="P674"/>
  <c r="J674"/>
  <c r="I674"/>
  <c r="G674"/>
  <c r="K674"/>
  <c r="H674"/>
  <c r="R675" s="1"/>
  <c r="U674" l="1"/>
  <c r="Y674"/>
  <c r="X674"/>
  <c r="T674"/>
  <c r="D675"/>
  <c r="E675" l="1"/>
  <c r="F675" s="1"/>
  <c r="S675"/>
  <c r="O675" l="1"/>
  <c r="N675"/>
  <c r="L675"/>
  <c r="M675"/>
  <c r="V675"/>
  <c r="W675"/>
  <c r="Q675"/>
  <c r="P675"/>
  <c r="I675"/>
  <c r="K675"/>
  <c r="G675"/>
  <c r="H675"/>
  <c r="R676" s="1"/>
  <c r="J675"/>
  <c r="X675" l="1"/>
  <c r="Y675"/>
  <c r="U675"/>
  <c r="T675"/>
  <c r="D676"/>
  <c r="S676" l="1"/>
  <c r="E676"/>
  <c r="F676" s="1"/>
  <c r="O676" l="1"/>
  <c r="N676"/>
  <c r="L676"/>
  <c r="M676"/>
  <c r="W676"/>
  <c r="V676"/>
  <c r="Q676"/>
  <c r="P676"/>
  <c r="J676"/>
  <c r="I676"/>
  <c r="H676"/>
  <c r="R677" s="1"/>
  <c r="K676"/>
  <c r="G676"/>
  <c r="U676" l="1"/>
  <c r="Y676"/>
  <c r="X676"/>
  <c r="T676"/>
  <c r="D677"/>
  <c r="E677" l="1"/>
  <c r="F677" s="1"/>
  <c r="S677"/>
  <c r="O677" l="1"/>
  <c r="N677"/>
  <c r="L677"/>
  <c r="M677"/>
  <c r="W677"/>
  <c r="V677"/>
  <c r="Q677"/>
  <c r="P677"/>
  <c r="G677"/>
  <c r="H677"/>
  <c r="R678" s="1"/>
  <c r="K677"/>
  <c r="I677"/>
  <c r="J677"/>
  <c r="X677" l="1"/>
  <c r="Y677"/>
  <c r="U677"/>
  <c r="T677"/>
  <c r="D678"/>
  <c r="E678" l="1"/>
  <c r="F678" s="1"/>
  <c r="S678"/>
  <c r="O678" l="1"/>
  <c r="N678"/>
  <c r="L678"/>
  <c r="M678"/>
  <c r="W678"/>
  <c r="V678"/>
  <c r="P678"/>
  <c r="Q678"/>
  <c r="K678"/>
  <c r="G678"/>
  <c r="J678"/>
  <c r="I678"/>
  <c r="H678"/>
  <c r="R679" s="1"/>
  <c r="U678" l="1"/>
  <c r="Y678"/>
  <c r="X678"/>
  <c r="T678"/>
  <c r="D679"/>
  <c r="S679" l="1"/>
  <c r="E679"/>
  <c r="F679" s="1"/>
  <c r="O679" l="1"/>
  <c r="N679"/>
  <c r="L679"/>
  <c r="M679"/>
  <c r="V679"/>
  <c r="W679"/>
  <c r="Q679"/>
  <c r="P679"/>
  <c r="I679"/>
  <c r="K679"/>
  <c r="J679"/>
  <c r="G679"/>
  <c r="H679"/>
  <c r="R680" s="1"/>
  <c r="X679" l="1"/>
  <c r="U679"/>
  <c r="Y679"/>
  <c r="T679"/>
  <c r="D680"/>
  <c r="S680" l="1"/>
  <c r="E680"/>
  <c r="F680" s="1"/>
  <c r="O680" l="1"/>
  <c r="N680"/>
  <c r="L680"/>
  <c r="M680"/>
  <c r="W680"/>
  <c r="V680"/>
  <c r="P680"/>
  <c r="Q680"/>
  <c r="I680"/>
  <c r="H680"/>
  <c r="R681" s="1"/>
  <c r="K680"/>
  <c r="G680"/>
  <c r="J680"/>
  <c r="Y680" l="1"/>
  <c r="X680"/>
  <c r="U680"/>
  <c r="T680"/>
  <c r="D681"/>
  <c r="S681" l="1"/>
  <c r="E681"/>
  <c r="F681" s="1"/>
  <c r="O681" l="1"/>
  <c r="N681"/>
  <c r="L681"/>
  <c r="M681"/>
  <c r="W681"/>
  <c r="V681"/>
  <c r="Q681"/>
  <c r="P681"/>
  <c r="H681"/>
  <c r="R682" s="1"/>
  <c r="G681"/>
  <c r="J681"/>
  <c r="I681"/>
  <c r="K681"/>
  <c r="Y681" l="1"/>
  <c r="X681"/>
  <c r="U681"/>
  <c r="T681"/>
  <c r="D682"/>
  <c r="E682" l="1"/>
  <c r="F682" s="1"/>
  <c r="S682"/>
  <c r="O682" l="1"/>
  <c r="N682"/>
  <c r="L682"/>
  <c r="M682"/>
  <c r="W682"/>
  <c r="V682"/>
  <c r="Q682"/>
  <c r="P682"/>
  <c r="G682"/>
  <c r="K682"/>
  <c r="I682"/>
  <c r="J682"/>
  <c r="H682"/>
  <c r="R683" s="1"/>
  <c r="U682" l="1"/>
  <c r="Y682"/>
  <c r="X682"/>
  <c r="T682"/>
  <c r="D683"/>
  <c r="E683" l="1"/>
  <c r="F683" s="1"/>
  <c r="S683"/>
  <c r="O683" l="1"/>
  <c r="N683"/>
  <c r="L683"/>
  <c r="M683"/>
  <c r="V683"/>
  <c r="W683"/>
  <c r="P683"/>
  <c r="Q683"/>
  <c r="G683"/>
  <c r="I683"/>
  <c r="J683"/>
  <c r="K683"/>
  <c r="H683"/>
  <c r="R684" s="1"/>
  <c r="X683" l="1"/>
  <c r="Y683"/>
  <c r="U683"/>
  <c r="T683"/>
  <c r="D684"/>
  <c r="S684" l="1"/>
  <c r="E684"/>
  <c r="F684" s="1"/>
  <c r="O684" l="1"/>
  <c r="N684"/>
  <c r="L684"/>
  <c r="M684"/>
  <c r="W684"/>
  <c r="V684"/>
  <c r="P684"/>
  <c r="Q684"/>
  <c r="G684"/>
  <c r="H684"/>
  <c r="R685" s="1"/>
  <c r="I684"/>
  <c r="K684"/>
  <c r="J684"/>
  <c r="Y684" l="1"/>
  <c r="X684"/>
  <c r="U684"/>
  <c r="T684"/>
  <c r="D685"/>
  <c r="E685" l="1"/>
  <c r="F685" s="1"/>
  <c r="S685"/>
  <c r="O685" l="1"/>
  <c r="N685"/>
  <c r="L685"/>
  <c r="M685"/>
  <c r="W685"/>
  <c r="V685"/>
  <c r="P685"/>
  <c r="Q685"/>
  <c r="G685"/>
  <c r="I685"/>
  <c r="K685"/>
  <c r="J685"/>
  <c r="H685"/>
  <c r="R686" s="1"/>
  <c r="Y685" l="1"/>
  <c r="X685"/>
  <c r="U685"/>
  <c r="T685"/>
  <c r="D686"/>
  <c r="E686" l="1"/>
  <c r="F686" s="1"/>
  <c r="S686"/>
  <c r="O686" l="1"/>
  <c r="N686"/>
  <c r="L686"/>
  <c r="M686"/>
  <c r="W686"/>
  <c r="V686"/>
  <c r="Q686"/>
  <c r="P686"/>
  <c r="K686"/>
  <c r="H686"/>
  <c r="R687" s="1"/>
  <c r="G686"/>
  <c r="J686"/>
  <c r="I686"/>
  <c r="U686" l="1"/>
  <c r="Y686"/>
  <c r="X686"/>
  <c r="T686"/>
  <c r="D687"/>
  <c r="E687" l="1"/>
  <c r="F687" s="1"/>
  <c r="S687"/>
  <c r="O687" l="1"/>
  <c r="N687"/>
  <c r="L687"/>
  <c r="M687"/>
  <c r="V687"/>
  <c r="W687"/>
  <c r="P687"/>
  <c r="Q687"/>
  <c r="J687"/>
  <c r="I687"/>
  <c r="H687"/>
  <c r="R688" s="1"/>
  <c r="K687"/>
  <c r="G687"/>
  <c r="X687" l="1"/>
  <c r="Y687"/>
  <c r="U687"/>
  <c r="T687"/>
  <c r="D688"/>
  <c r="E688" l="1"/>
  <c r="F688" s="1"/>
  <c r="S688"/>
  <c r="O688" l="1"/>
  <c r="N688"/>
  <c r="L688"/>
  <c r="M688"/>
  <c r="W688"/>
  <c r="V688"/>
  <c r="Q688"/>
  <c r="P688"/>
  <c r="G688"/>
  <c r="I688"/>
  <c r="J688"/>
  <c r="H688"/>
  <c r="R689" s="1"/>
  <c r="K688"/>
  <c r="Y688" l="1"/>
  <c r="X688"/>
  <c r="U688"/>
  <c r="T688"/>
  <c r="D689"/>
  <c r="E689" l="1"/>
  <c r="F689" s="1"/>
  <c r="S689"/>
  <c r="O689" l="1"/>
  <c r="N689"/>
  <c r="L689"/>
  <c r="M689"/>
  <c r="W689"/>
  <c r="V689"/>
  <c r="P689"/>
  <c r="Q689"/>
  <c r="G689"/>
  <c r="K689"/>
  <c r="I689"/>
  <c r="J689"/>
  <c r="H689"/>
  <c r="R690" s="1"/>
  <c r="Y689" l="1"/>
  <c r="X689"/>
  <c r="U689"/>
  <c r="T689"/>
  <c r="D690"/>
  <c r="E690" l="1"/>
  <c r="F690" s="1"/>
  <c r="S690"/>
  <c r="O690" l="1"/>
  <c r="N690"/>
  <c r="L690"/>
  <c r="M690"/>
  <c r="W690"/>
  <c r="V690"/>
  <c r="P690"/>
  <c r="Q690"/>
  <c r="K690"/>
  <c r="I690"/>
  <c r="J690"/>
  <c r="G690"/>
  <c r="H690"/>
  <c r="R691" s="1"/>
  <c r="Y690" l="1"/>
  <c r="X690"/>
  <c r="U690"/>
  <c r="T690"/>
  <c r="D691"/>
  <c r="S691" l="1"/>
  <c r="E691"/>
  <c r="F691" s="1"/>
  <c r="O691" l="1"/>
  <c r="N691"/>
  <c r="L691"/>
  <c r="M691"/>
  <c r="V691"/>
  <c r="W691"/>
  <c r="Q691"/>
  <c r="P691"/>
  <c r="K691"/>
  <c r="J691"/>
  <c r="H691"/>
  <c r="R692" s="1"/>
  <c r="G691"/>
  <c r="I691"/>
  <c r="X691" l="1"/>
  <c r="Y691"/>
  <c r="U691"/>
  <c r="T691"/>
  <c r="D692"/>
  <c r="E692" l="1"/>
  <c r="F692" s="1"/>
  <c r="S692"/>
  <c r="O692" l="1"/>
  <c r="N692"/>
  <c r="L692"/>
  <c r="M692"/>
  <c r="W692"/>
  <c r="V692"/>
  <c r="P692"/>
  <c r="Q692"/>
  <c r="J692"/>
  <c r="I692"/>
  <c r="K692"/>
  <c r="G692"/>
  <c r="H692"/>
  <c r="R693" s="1"/>
  <c r="Y692" l="1"/>
  <c r="X692"/>
  <c r="U692"/>
  <c r="T692"/>
  <c r="D693"/>
  <c r="S693" l="1"/>
  <c r="E693"/>
  <c r="F693" s="1"/>
  <c r="O693" l="1"/>
  <c r="N693"/>
  <c r="L693"/>
  <c r="M693"/>
  <c r="W693"/>
  <c r="V693"/>
  <c r="Q693"/>
  <c r="P693"/>
  <c r="I693"/>
  <c r="J693"/>
  <c r="K693"/>
  <c r="H693"/>
  <c r="R694" s="1"/>
  <c r="G693"/>
  <c r="U693" l="1"/>
  <c r="Y693"/>
  <c r="X693"/>
  <c r="T693"/>
  <c r="D694"/>
  <c r="E694" l="1"/>
  <c r="F694" s="1"/>
  <c r="S694"/>
  <c r="O694" l="1"/>
  <c r="N694"/>
  <c r="L694"/>
  <c r="M694"/>
  <c r="W694"/>
  <c r="V694"/>
  <c r="P694"/>
  <c r="Q694"/>
  <c r="G694"/>
  <c r="K694"/>
  <c r="I694"/>
  <c r="H694"/>
  <c r="R695" s="1"/>
  <c r="J694"/>
  <c r="Y694" l="1"/>
  <c r="X694"/>
  <c r="U694"/>
  <c r="T694"/>
  <c r="D695"/>
  <c r="S695" l="1"/>
  <c r="E695"/>
  <c r="F695" s="1"/>
  <c r="O695" l="1"/>
  <c r="N695"/>
  <c r="L695"/>
  <c r="M695"/>
  <c r="V695"/>
  <c r="W695"/>
  <c r="P695"/>
  <c r="Q695"/>
  <c r="I695"/>
  <c r="K695"/>
  <c r="G695"/>
  <c r="H695"/>
  <c r="R696" s="1"/>
  <c r="J695"/>
  <c r="X695" l="1"/>
  <c r="Y695"/>
  <c r="U695"/>
  <c r="T695"/>
  <c r="D696"/>
  <c r="S696" l="1"/>
  <c r="E696"/>
  <c r="F696" s="1"/>
  <c r="O696" l="1"/>
  <c r="N696"/>
  <c r="L696"/>
  <c r="M696"/>
  <c r="W696"/>
  <c r="V696"/>
  <c r="P696"/>
  <c r="Q696"/>
  <c r="J696"/>
  <c r="H696"/>
  <c r="R697" s="1"/>
  <c r="G696"/>
  <c r="I696"/>
  <c r="K696"/>
  <c r="Y696" l="1"/>
  <c r="X696"/>
  <c r="U696"/>
  <c r="T696"/>
  <c r="D697"/>
  <c r="E697" l="1"/>
  <c r="F697" s="1"/>
  <c r="S697"/>
  <c r="O697" l="1"/>
  <c r="N697"/>
  <c r="L697"/>
  <c r="M697"/>
  <c r="W697"/>
  <c r="V697"/>
  <c r="Q697"/>
  <c r="P697"/>
  <c r="K697"/>
  <c r="H697"/>
  <c r="R698" s="1"/>
  <c r="I697"/>
  <c r="J697"/>
  <c r="G697"/>
  <c r="U697" l="1"/>
  <c r="Y697"/>
  <c r="X697"/>
  <c r="T697"/>
  <c r="D698"/>
  <c r="E698" l="1"/>
  <c r="F698" s="1"/>
  <c r="S698"/>
  <c r="O698" l="1"/>
  <c r="N698"/>
  <c r="L698"/>
  <c r="M698"/>
  <c r="W698"/>
  <c r="V698"/>
  <c r="Q698"/>
  <c r="P698"/>
  <c r="K698"/>
  <c r="G698"/>
  <c r="I698"/>
  <c r="H698"/>
  <c r="R699" s="1"/>
  <c r="J698"/>
  <c r="U698" l="1"/>
  <c r="Y698"/>
  <c r="X698"/>
  <c r="T698"/>
  <c r="D699"/>
  <c r="S699" l="1"/>
  <c r="E699"/>
  <c r="F699" s="1"/>
  <c r="O699" l="1"/>
  <c r="N699"/>
  <c r="L699"/>
  <c r="M699"/>
  <c r="V699"/>
  <c r="W699"/>
  <c r="P699"/>
  <c r="Q699"/>
  <c r="G699"/>
  <c r="I699"/>
  <c r="H699"/>
  <c r="R700" s="1"/>
  <c r="K699"/>
  <c r="J699"/>
  <c r="X699" l="1"/>
  <c r="U699"/>
  <c r="Y699"/>
  <c r="T699"/>
  <c r="D700"/>
  <c r="S700" l="1"/>
  <c r="E700"/>
  <c r="F700" s="1"/>
  <c r="O700" l="1"/>
  <c r="N700"/>
  <c r="L700"/>
  <c r="M700"/>
  <c r="W700"/>
  <c r="V700"/>
  <c r="P700"/>
  <c r="Q700"/>
  <c r="I700"/>
  <c r="J700"/>
  <c r="G700"/>
  <c r="K700"/>
  <c r="H700"/>
  <c r="R701" s="1"/>
  <c r="Y700" l="1"/>
  <c r="X700"/>
  <c r="U700"/>
  <c r="T700"/>
  <c r="D701"/>
  <c r="E701" l="1"/>
  <c r="F701" s="1"/>
  <c r="S701"/>
  <c r="O701" l="1"/>
  <c r="N701"/>
  <c r="L701"/>
  <c r="M701"/>
  <c r="W701"/>
  <c r="V701"/>
  <c r="P701"/>
  <c r="Q701"/>
  <c r="J701"/>
  <c r="I701"/>
  <c r="G701"/>
  <c r="K701"/>
  <c r="H701"/>
  <c r="R702" s="1"/>
  <c r="Y701" l="1"/>
  <c r="X701"/>
  <c r="U701"/>
  <c r="T701"/>
  <c r="D702"/>
  <c r="E702" l="1"/>
  <c r="F702" s="1"/>
  <c r="S702"/>
  <c r="O702" l="1"/>
  <c r="N702"/>
  <c r="L702"/>
  <c r="M702"/>
  <c r="W702"/>
  <c r="V702"/>
  <c r="Q702"/>
  <c r="P702"/>
  <c r="J702"/>
  <c r="H702"/>
  <c r="R703" s="1"/>
  <c r="I702"/>
  <c r="G702"/>
  <c r="K702"/>
  <c r="Y702" l="1"/>
  <c r="X702"/>
  <c r="U702"/>
  <c r="T702"/>
  <c r="D703"/>
  <c r="E703" l="1"/>
  <c r="F703" s="1"/>
  <c r="S703"/>
  <c r="O703" l="1"/>
  <c r="N703"/>
  <c r="L703"/>
  <c r="M703"/>
  <c r="V703"/>
  <c r="W703"/>
  <c r="P703"/>
  <c r="Q703"/>
  <c r="G703"/>
  <c r="J703"/>
  <c r="K703"/>
  <c r="I703"/>
  <c r="H703"/>
  <c r="R704" s="1"/>
  <c r="X703" l="1"/>
  <c r="Y703"/>
  <c r="U703"/>
  <c r="T703"/>
  <c r="D704"/>
  <c r="S704" l="1"/>
  <c r="E704"/>
  <c r="F704" s="1"/>
  <c r="O704" l="1"/>
  <c r="N704"/>
  <c r="L704"/>
  <c r="M704"/>
  <c r="W704"/>
  <c r="V704"/>
  <c r="P704"/>
  <c r="Q704"/>
  <c r="K704"/>
  <c r="J704"/>
  <c r="I704"/>
  <c r="G704"/>
  <c r="H704"/>
  <c r="R705" s="1"/>
  <c r="Y704" l="1"/>
  <c r="X704"/>
  <c r="U704"/>
  <c r="T704"/>
  <c r="D705"/>
  <c r="E705" l="1"/>
  <c r="F705" s="1"/>
  <c r="S705"/>
  <c r="O705" l="1"/>
  <c r="N705"/>
  <c r="L705"/>
  <c r="M705"/>
  <c r="W705"/>
  <c r="V705"/>
  <c r="Q705"/>
  <c r="P705"/>
  <c r="G705"/>
  <c r="I705"/>
  <c r="J705"/>
  <c r="K705"/>
  <c r="H705"/>
  <c r="R706" s="1"/>
  <c r="X705" l="1"/>
  <c r="U705"/>
  <c r="Y705"/>
  <c r="T705"/>
  <c r="D706"/>
  <c r="S706" l="1"/>
  <c r="E706"/>
  <c r="F706" s="1"/>
  <c r="O706" l="1"/>
  <c r="N706"/>
  <c r="L706"/>
  <c r="M706"/>
  <c r="W706"/>
  <c r="V706"/>
  <c r="P706"/>
  <c r="Q706"/>
  <c r="G706"/>
  <c r="J706"/>
  <c r="I706"/>
  <c r="K706"/>
  <c r="H706"/>
  <c r="R707" s="1"/>
  <c r="Y706" l="1"/>
  <c r="X706"/>
  <c r="U706"/>
  <c r="T706"/>
  <c r="D707"/>
  <c r="E707" l="1"/>
  <c r="F707" s="1"/>
  <c r="S707"/>
  <c r="O707" l="1"/>
  <c r="N707"/>
  <c r="L707"/>
  <c r="M707"/>
  <c r="V707"/>
  <c r="W707"/>
  <c r="Q707"/>
  <c r="P707"/>
  <c r="I707"/>
  <c r="J707"/>
  <c r="H707"/>
  <c r="R708" s="1"/>
  <c r="K707"/>
  <c r="G707"/>
  <c r="X707" l="1"/>
  <c r="U707"/>
  <c r="Y707"/>
  <c r="T707"/>
  <c r="D708"/>
  <c r="S708" l="1"/>
  <c r="E708"/>
  <c r="F708" s="1"/>
  <c r="O708" l="1"/>
  <c r="N708"/>
  <c r="L708"/>
  <c r="M708"/>
  <c r="W708"/>
  <c r="V708"/>
  <c r="P708"/>
  <c r="Q708"/>
  <c r="G708"/>
  <c r="K708"/>
  <c r="H708"/>
  <c r="R709" s="1"/>
  <c r="J708"/>
  <c r="I708"/>
  <c r="Y708" l="1"/>
  <c r="X708"/>
  <c r="U708"/>
  <c r="T708"/>
  <c r="D709"/>
  <c r="S709" l="1"/>
  <c r="E709"/>
  <c r="F709" s="1"/>
  <c r="O709" l="1"/>
  <c r="N709"/>
  <c r="L709"/>
  <c r="M709"/>
  <c r="W709"/>
  <c r="V709"/>
  <c r="Q709"/>
  <c r="P709"/>
  <c r="I709"/>
  <c r="J709"/>
  <c r="G709"/>
  <c r="K709"/>
  <c r="H709"/>
  <c r="R710" s="1"/>
  <c r="X709" l="1"/>
  <c r="Y709"/>
  <c r="U709"/>
  <c r="T709"/>
  <c r="D710"/>
  <c r="E710" l="1"/>
  <c r="F710" s="1"/>
  <c r="S710"/>
  <c r="O710" l="1"/>
  <c r="N710"/>
  <c r="L710"/>
  <c r="M710"/>
  <c r="W710"/>
  <c r="V710"/>
  <c r="P710"/>
  <c r="Q710"/>
  <c r="G710"/>
  <c r="I710"/>
  <c r="K710"/>
  <c r="H710"/>
  <c r="R711" s="1"/>
  <c r="J710"/>
  <c r="Y710" l="1"/>
  <c r="X710"/>
  <c r="U710"/>
  <c r="T710"/>
  <c r="D711"/>
  <c r="E711" l="1"/>
  <c r="F711" s="1"/>
  <c r="S711"/>
  <c r="O711" l="1"/>
  <c r="N711"/>
  <c r="L711"/>
  <c r="M711"/>
  <c r="V711"/>
  <c r="W711"/>
  <c r="Q711"/>
  <c r="P711"/>
  <c r="H711"/>
  <c r="R712" s="1"/>
  <c r="J711"/>
  <c r="G711"/>
  <c r="I711"/>
  <c r="K711"/>
  <c r="X711" l="1"/>
  <c r="U711"/>
  <c r="Y711"/>
  <c r="T711"/>
  <c r="D712"/>
  <c r="E712" l="1"/>
  <c r="F712" s="1"/>
  <c r="S712"/>
  <c r="O712" l="1"/>
  <c r="N712"/>
  <c r="L712"/>
  <c r="M712"/>
  <c r="W712"/>
  <c r="V712"/>
  <c r="P712"/>
  <c r="Q712"/>
  <c r="J712"/>
  <c r="H712"/>
  <c r="R713" s="1"/>
  <c r="I712"/>
  <c r="G712"/>
  <c r="K712"/>
  <c r="Y712" l="1"/>
  <c r="X712"/>
  <c r="U712"/>
  <c r="T712"/>
  <c r="D713"/>
  <c r="S713" l="1"/>
  <c r="E713"/>
  <c r="F713" s="1"/>
  <c r="O713" l="1"/>
  <c r="N713"/>
  <c r="L713"/>
  <c r="M713"/>
  <c r="W713"/>
  <c r="V713"/>
  <c r="Q713"/>
  <c r="P713"/>
  <c r="K713"/>
  <c r="G713"/>
  <c r="I713"/>
  <c r="J713"/>
  <c r="H713"/>
  <c r="R714" s="1"/>
  <c r="U713" l="1"/>
  <c r="Y713"/>
  <c r="X713"/>
  <c r="T713"/>
  <c r="D714"/>
  <c r="E714" l="1"/>
  <c r="F714" s="1"/>
  <c r="S714"/>
  <c r="O714" l="1"/>
  <c r="N714"/>
  <c r="L714"/>
  <c r="M714"/>
  <c r="W714"/>
  <c r="Y714" s="1"/>
  <c r="V714"/>
  <c r="Q714"/>
  <c r="P714"/>
  <c r="I714"/>
  <c r="H714"/>
  <c r="R715" s="1"/>
  <c r="G714"/>
  <c r="J714"/>
  <c r="K714"/>
  <c r="X714" l="1"/>
  <c r="U714"/>
  <c r="T714"/>
  <c r="D715"/>
  <c r="E715" l="1"/>
  <c r="F715" s="1"/>
  <c r="S715"/>
  <c r="O715" l="1"/>
  <c r="N715"/>
  <c r="L715"/>
  <c r="M715"/>
  <c r="V715"/>
  <c r="W715"/>
  <c r="P715"/>
  <c r="Q715"/>
  <c r="J715"/>
  <c r="I715"/>
  <c r="K715"/>
  <c r="G715"/>
  <c r="H715"/>
  <c r="R716" s="1"/>
  <c r="X715" l="1"/>
  <c r="U715"/>
  <c r="Y715"/>
  <c r="T715"/>
  <c r="D716"/>
  <c r="E716" l="1"/>
  <c r="F716" s="1"/>
  <c r="S716"/>
  <c r="O716" l="1"/>
  <c r="N716"/>
  <c r="L716"/>
  <c r="M716"/>
  <c r="W716"/>
  <c r="V716"/>
  <c r="Q716"/>
  <c r="P716"/>
  <c r="G716"/>
  <c r="K716"/>
  <c r="J716"/>
  <c r="H716"/>
  <c r="R717" s="1"/>
  <c r="I716"/>
  <c r="U716" l="1"/>
  <c r="Y716"/>
  <c r="X716"/>
  <c r="T716"/>
  <c r="D717"/>
  <c r="E717" l="1"/>
  <c r="F717" s="1"/>
  <c r="S717"/>
  <c r="O717" l="1"/>
  <c r="N717"/>
  <c r="L717"/>
  <c r="M717"/>
  <c r="W717"/>
  <c r="V717"/>
  <c r="P717"/>
  <c r="Q717"/>
  <c r="H717"/>
  <c r="R718" s="1"/>
  <c r="J717"/>
  <c r="G717"/>
  <c r="K717"/>
  <c r="I717"/>
  <c r="Y717" l="1"/>
  <c r="X717"/>
  <c r="U717"/>
  <c r="T717"/>
  <c r="D718"/>
  <c r="E718" l="1"/>
  <c r="F718" s="1"/>
  <c r="S718"/>
  <c r="O718" l="1"/>
  <c r="N718"/>
  <c r="L718"/>
  <c r="M718"/>
  <c r="W718"/>
  <c r="V718"/>
  <c r="Q718"/>
  <c r="P718"/>
  <c r="K718"/>
  <c r="J718"/>
  <c r="G718"/>
  <c r="I718"/>
  <c r="H718"/>
  <c r="R719" s="1"/>
  <c r="Y718" l="1"/>
  <c r="X718"/>
  <c r="U718"/>
  <c r="T718"/>
  <c r="D719"/>
  <c r="E719" l="1"/>
  <c r="F719" s="1"/>
  <c r="S719"/>
  <c r="O719" l="1"/>
  <c r="N719"/>
  <c r="L719"/>
  <c r="M719"/>
  <c r="V719"/>
  <c r="W719"/>
  <c r="P719"/>
  <c r="Q719"/>
  <c r="K719"/>
  <c r="I719"/>
  <c r="G719"/>
  <c r="H719"/>
  <c r="R720" s="1"/>
  <c r="J719"/>
  <c r="X719" l="1"/>
  <c r="Y719"/>
  <c r="U719"/>
  <c r="T719"/>
  <c r="D720"/>
  <c r="E720" l="1"/>
  <c r="F720" s="1"/>
  <c r="S720"/>
  <c r="O720" l="1"/>
  <c r="N720"/>
  <c r="L720"/>
  <c r="M720"/>
  <c r="W720"/>
  <c r="V720"/>
  <c r="P720"/>
  <c r="Q720"/>
  <c r="G720"/>
  <c r="I720"/>
  <c r="J720"/>
  <c r="K720"/>
  <c r="H720"/>
  <c r="R721" s="1"/>
  <c r="Y720" l="1"/>
  <c r="X720"/>
  <c r="U720"/>
  <c r="T720"/>
  <c r="D721"/>
  <c r="E721" l="1"/>
  <c r="F721" s="1"/>
  <c r="S721"/>
  <c r="O721" l="1"/>
  <c r="N721"/>
  <c r="L721"/>
  <c r="M721"/>
  <c r="W721"/>
  <c r="V721"/>
  <c r="P721"/>
  <c r="Q721"/>
  <c r="J721"/>
  <c r="I721"/>
  <c r="H721"/>
  <c r="R722" s="1"/>
  <c r="G721"/>
  <c r="K721"/>
  <c r="Y721" l="1"/>
  <c r="X721"/>
  <c r="U721"/>
  <c r="T721"/>
  <c r="D722"/>
  <c r="S722" l="1"/>
  <c r="E722"/>
  <c r="F722" s="1"/>
  <c r="O722" l="1"/>
  <c r="N722"/>
  <c r="L722"/>
  <c r="M722"/>
  <c r="W722"/>
  <c r="V722"/>
  <c r="P722"/>
  <c r="Q722"/>
  <c r="J722"/>
  <c r="G722"/>
  <c r="H722"/>
  <c r="R723" s="1"/>
  <c r="K722"/>
  <c r="I722"/>
  <c r="Y722" l="1"/>
  <c r="X722"/>
  <c r="U722"/>
  <c r="T722"/>
  <c r="D723"/>
  <c r="S723" l="1"/>
  <c r="E723"/>
  <c r="F723" s="1"/>
  <c r="O723" l="1"/>
  <c r="N723"/>
  <c r="L723"/>
  <c r="M723"/>
  <c r="V723"/>
  <c r="W723"/>
  <c r="Q723"/>
  <c r="P723"/>
  <c r="K723"/>
  <c r="H723"/>
  <c r="R724" s="1"/>
  <c r="G723"/>
  <c r="I723"/>
  <c r="J723"/>
  <c r="X723" l="1"/>
  <c r="Y723"/>
  <c r="U723"/>
  <c r="T723"/>
  <c r="D724"/>
  <c r="S724" l="1"/>
  <c r="E724"/>
  <c r="F724" s="1"/>
  <c r="O724" l="1"/>
  <c r="N724"/>
  <c r="L724"/>
  <c r="M724"/>
  <c r="W724"/>
  <c r="V724"/>
  <c r="P724"/>
  <c r="Q724"/>
  <c r="G724"/>
  <c r="I724"/>
  <c r="K724"/>
  <c r="J724"/>
  <c r="H724"/>
  <c r="R725" s="1"/>
  <c r="Y724" l="1"/>
  <c r="X724"/>
  <c r="U724"/>
  <c r="T724"/>
  <c r="D725"/>
  <c r="E725" l="1"/>
  <c r="F725" s="1"/>
  <c r="S725"/>
  <c r="O725" l="1"/>
  <c r="N725"/>
  <c r="L725"/>
  <c r="M725"/>
  <c r="W725"/>
  <c r="V725"/>
  <c r="Q725"/>
  <c r="P725"/>
  <c r="K725"/>
  <c r="G725"/>
  <c r="I725"/>
  <c r="J725"/>
  <c r="H725"/>
  <c r="R726" s="1"/>
  <c r="U725" l="1"/>
  <c r="Y725"/>
  <c r="X725"/>
  <c r="T725"/>
  <c r="D726"/>
  <c r="E726" l="1"/>
  <c r="F726" s="1"/>
  <c r="S726"/>
  <c r="O726" l="1"/>
  <c r="N726"/>
  <c r="L726"/>
  <c r="M726"/>
  <c r="W726"/>
  <c r="V726"/>
  <c r="P726"/>
  <c r="Q726"/>
  <c r="I726"/>
  <c r="G726"/>
  <c r="J726"/>
  <c r="H726"/>
  <c r="R727" s="1"/>
  <c r="K726"/>
  <c r="Y726" l="1"/>
  <c r="X726"/>
  <c r="U726"/>
  <c r="T726"/>
  <c r="D727"/>
  <c r="S727" l="1"/>
  <c r="E727"/>
  <c r="F727" s="1"/>
  <c r="O727" l="1"/>
  <c r="N727"/>
  <c r="L727"/>
  <c r="M727"/>
  <c r="V727"/>
  <c r="W727"/>
  <c r="P727"/>
  <c r="Q727"/>
  <c r="I727"/>
  <c r="K727"/>
  <c r="G727"/>
  <c r="J727"/>
  <c r="H727"/>
  <c r="R728" s="1"/>
  <c r="X727" l="1"/>
  <c r="Y727"/>
  <c r="U727"/>
  <c r="T727"/>
  <c r="D728"/>
  <c r="E728" l="1"/>
  <c r="F728" s="1"/>
  <c r="S728"/>
  <c r="O728" l="1"/>
  <c r="N728"/>
  <c r="L728"/>
  <c r="M728"/>
  <c r="W728"/>
  <c r="V728"/>
  <c r="P728"/>
  <c r="Q728"/>
  <c r="G728"/>
  <c r="K728"/>
  <c r="I728"/>
  <c r="J728"/>
  <c r="H728"/>
  <c r="R729" s="1"/>
  <c r="Y728" l="1"/>
  <c r="X728"/>
  <c r="U728"/>
  <c r="T728"/>
  <c r="D729"/>
  <c r="S729" l="1"/>
  <c r="E729"/>
  <c r="F729" s="1"/>
  <c r="O729" l="1"/>
  <c r="N729"/>
  <c r="L729"/>
  <c r="M729"/>
  <c r="W729"/>
  <c r="V729"/>
  <c r="Q729"/>
  <c r="P729"/>
  <c r="G729"/>
  <c r="J729"/>
  <c r="I729"/>
  <c r="K729"/>
  <c r="H729"/>
  <c r="R730" s="1"/>
  <c r="U729" l="1"/>
  <c r="Y729"/>
  <c r="X729"/>
  <c r="T729"/>
  <c r="D730"/>
  <c r="S730" l="1"/>
  <c r="E730"/>
  <c r="F730" s="1"/>
  <c r="O730" l="1"/>
  <c r="N730"/>
  <c r="L730"/>
  <c r="M730"/>
  <c r="W730"/>
  <c r="V730"/>
  <c r="Q730"/>
  <c r="P730"/>
  <c r="K730"/>
  <c r="I730"/>
  <c r="J730"/>
  <c r="H730"/>
  <c r="R731" s="1"/>
  <c r="G730"/>
  <c r="U730" l="1"/>
  <c r="Y730"/>
  <c r="X730"/>
  <c r="T730"/>
  <c r="D731"/>
  <c r="E731" l="1"/>
  <c r="F731" s="1"/>
  <c r="S731"/>
  <c r="O731" l="1"/>
  <c r="N731"/>
  <c r="L731"/>
  <c r="M731"/>
  <c r="V731"/>
  <c r="W731"/>
  <c r="P731"/>
  <c r="Q731"/>
  <c r="I731"/>
  <c r="K731"/>
  <c r="G731"/>
  <c r="H731"/>
  <c r="R732" s="1"/>
  <c r="J731"/>
  <c r="X731" l="1"/>
  <c r="Y731"/>
  <c r="U731"/>
  <c r="T731"/>
  <c r="D732"/>
  <c r="E732" l="1"/>
  <c r="F732" s="1"/>
  <c r="S732"/>
  <c r="O732" l="1"/>
  <c r="N732"/>
  <c r="L732"/>
  <c r="M732"/>
  <c r="W732"/>
  <c r="V732"/>
  <c r="Q732"/>
  <c r="P732"/>
  <c r="K732"/>
  <c r="H732"/>
  <c r="R733" s="1"/>
  <c r="G732"/>
  <c r="I732"/>
  <c r="J732"/>
  <c r="U732" l="1"/>
  <c r="Y732"/>
  <c r="X732"/>
  <c r="T732"/>
  <c r="D733"/>
  <c r="E733" l="1"/>
  <c r="F733" s="1"/>
  <c r="S733"/>
  <c r="O733" l="1"/>
  <c r="N733"/>
  <c r="L733"/>
  <c r="M733"/>
  <c r="W733"/>
  <c r="V733"/>
  <c r="P733"/>
  <c r="Q733"/>
  <c r="I733"/>
  <c r="G733"/>
  <c r="J733"/>
  <c r="K733"/>
  <c r="H733"/>
  <c r="R734" s="1"/>
  <c r="Y733" l="1"/>
  <c r="X733"/>
  <c r="U733"/>
  <c r="T733"/>
  <c r="D734"/>
  <c r="S734" l="1"/>
  <c r="E734"/>
  <c r="F734" s="1"/>
  <c r="O734" l="1"/>
  <c r="N734"/>
  <c r="L734"/>
  <c r="M734"/>
  <c r="W734"/>
  <c r="V734"/>
  <c r="Q734"/>
  <c r="P734"/>
  <c r="J734"/>
  <c r="K734"/>
  <c r="G734"/>
  <c r="I734"/>
  <c r="H734"/>
  <c r="R735" s="1"/>
  <c r="X734" l="1"/>
  <c r="U734"/>
  <c r="Y734"/>
  <c r="T734"/>
  <c r="D735"/>
  <c r="E735" l="1"/>
  <c r="F735" s="1"/>
  <c r="S735"/>
  <c r="O735" l="1"/>
  <c r="N735"/>
  <c r="L735"/>
  <c r="M735"/>
  <c r="V735"/>
  <c r="W735"/>
  <c r="P735"/>
  <c r="Q735"/>
  <c r="J735"/>
  <c r="G735"/>
  <c r="I735"/>
  <c r="K735"/>
  <c r="H735"/>
  <c r="R736" s="1"/>
  <c r="X735" l="1"/>
  <c r="Y735"/>
  <c r="U735"/>
  <c r="T735"/>
  <c r="D736"/>
  <c r="S736" l="1"/>
  <c r="E736"/>
  <c r="F736" s="1"/>
  <c r="O736" l="1"/>
  <c r="N736"/>
  <c r="L736"/>
  <c r="M736"/>
  <c r="W736"/>
  <c r="V736"/>
  <c r="Q736"/>
  <c r="P736"/>
  <c r="G736"/>
  <c r="K736"/>
  <c r="H736"/>
  <c r="R737" s="1"/>
  <c r="I736"/>
  <c r="J736"/>
  <c r="U736" l="1"/>
  <c r="Y736"/>
  <c r="X736"/>
  <c r="T736"/>
  <c r="D737"/>
  <c r="E737" l="1"/>
  <c r="F737" s="1"/>
  <c r="S737"/>
  <c r="O737" l="1"/>
  <c r="N737"/>
  <c r="L737"/>
  <c r="M737"/>
  <c r="W737"/>
  <c r="V737"/>
  <c r="Q737"/>
  <c r="P737"/>
  <c r="G737"/>
  <c r="J737"/>
  <c r="K737"/>
  <c r="I737"/>
  <c r="H737"/>
  <c r="R738" s="1"/>
  <c r="X737" l="1"/>
  <c r="U737"/>
  <c r="Y737"/>
  <c r="T737"/>
  <c r="D738"/>
  <c r="E738" l="1"/>
  <c r="F738" s="1"/>
  <c r="S738"/>
  <c r="O738" l="1"/>
  <c r="N738"/>
  <c r="L738"/>
  <c r="M738"/>
  <c r="W738"/>
  <c r="V738"/>
  <c r="Q738"/>
  <c r="P738"/>
  <c r="K738"/>
  <c r="H738"/>
  <c r="R739" s="1"/>
  <c r="J738"/>
  <c r="G738"/>
  <c r="I738"/>
  <c r="U738" l="1"/>
  <c r="Y738"/>
  <c r="X738"/>
  <c r="T738"/>
  <c r="D739"/>
  <c r="E739" l="1"/>
  <c r="F739" s="1"/>
  <c r="S739"/>
  <c r="O739" l="1"/>
  <c r="N739"/>
  <c r="L739"/>
  <c r="M739"/>
  <c r="V739"/>
  <c r="W739"/>
  <c r="Q739"/>
  <c r="P739"/>
  <c r="J739"/>
  <c r="I739"/>
  <c r="G739"/>
  <c r="K739"/>
  <c r="H739"/>
  <c r="R740" s="1"/>
  <c r="X739" l="1"/>
  <c r="U739"/>
  <c r="Y739"/>
  <c r="T739"/>
  <c r="D740"/>
  <c r="E740" l="1"/>
  <c r="F740" s="1"/>
  <c r="S740"/>
  <c r="O740" l="1"/>
  <c r="N740"/>
  <c r="L740"/>
  <c r="M740"/>
  <c r="W740"/>
  <c r="V740"/>
  <c r="Q740"/>
  <c r="P740"/>
  <c r="J740"/>
  <c r="I740"/>
  <c r="G740"/>
  <c r="K740"/>
  <c r="H740"/>
  <c r="R741" s="1"/>
  <c r="U740" l="1"/>
  <c r="Y740"/>
  <c r="X740"/>
  <c r="T740"/>
  <c r="D741"/>
  <c r="E741" l="1"/>
  <c r="F741" s="1"/>
  <c r="S741"/>
  <c r="O741" l="1"/>
  <c r="N741"/>
  <c r="L741"/>
  <c r="M741"/>
  <c r="W741"/>
  <c r="V741"/>
  <c r="Q741"/>
  <c r="P741"/>
  <c r="G741"/>
  <c r="K741"/>
  <c r="H741"/>
  <c r="R742" s="1"/>
  <c r="J741"/>
  <c r="I741"/>
  <c r="Y741" l="1"/>
  <c r="X741"/>
  <c r="U741"/>
  <c r="T741"/>
  <c r="D742"/>
  <c r="S742" l="1"/>
  <c r="E742"/>
  <c r="F742" s="1"/>
  <c r="O742" l="1"/>
  <c r="N742"/>
  <c r="L742"/>
  <c r="M742"/>
  <c r="W742"/>
  <c r="V742"/>
  <c r="P742"/>
  <c r="Q742"/>
  <c r="J742"/>
  <c r="H742"/>
  <c r="R743" s="1"/>
  <c r="I742"/>
  <c r="K742"/>
  <c r="G742"/>
  <c r="Y742" l="1"/>
  <c r="X742"/>
  <c r="U742"/>
  <c r="T742"/>
  <c r="D743"/>
  <c r="E743" l="1"/>
  <c r="F743" s="1"/>
  <c r="S743"/>
  <c r="O743" l="1"/>
  <c r="N743"/>
  <c r="L743"/>
  <c r="M743"/>
  <c r="V743"/>
  <c r="W743"/>
  <c r="Q743"/>
  <c r="P743"/>
  <c r="I743"/>
  <c r="J743"/>
  <c r="G743"/>
  <c r="H743"/>
  <c r="R744" s="1"/>
  <c r="K743"/>
  <c r="X743" l="1"/>
  <c r="Y743"/>
  <c r="U743"/>
  <c r="T743"/>
  <c r="D744"/>
  <c r="S744" l="1"/>
  <c r="E744"/>
  <c r="F744" s="1"/>
  <c r="O744" l="1"/>
  <c r="N744"/>
  <c r="L744"/>
  <c r="M744"/>
  <c r="W744"/>
  <c r="V744"/>
  <c r="P744"/>
  <c r="Q744"/>
  <c r="I744"/>
  <c r="J744"/>
  <c r="K744"/>
  <c r="H744"/>
  <c r="R745" s="1"/>
  <c r="G744"/>
  <c r="Y744" l="1"/>
  <c r="X744"/>
  <c r="U744"/>
  <c r="T744"/>
  <c r="D745"/>
  <c r="E745" l="1"/>
  <c r="F745" s="1"/>
  <c r="S745"/>
  <c r="O745" l="1"/>
  <c r="N745"/>
  <c r="L745"/>
  <c r="M745"/>
  <c r="W745"/>
  <c r="V745"/>
  <c r="Q745"/>
  <c r="P745"/>
  <c r="J745"/>
  <c r="I745"/>
  <c r="K745"/>
  <c r="G745"/>
  <c r="H745"/>
  <c r="R746" s="1"/>
  <c r="U745" l="1"/>
  <c r="Y745"/>
  <c r="X745"/>
  <c r="T745"/>
  <c r="D746"/>
  <c r="E746" l="1"/>
  <c r="F746" s="1"/>
  <c r="S746"/>
  <c r="O746" l="1"/>
  <c r="N746"/>
  <c r="L746"/>
  <c r="M746"/>
  <c r="W746"/>
  <c r="V746"/>
  <c r="Q746"/>
  <c r="P746"/>
  <c r="K746"/>
  <c r="I746"/>
  <c r="J746"/>
  <c r="H746"/>
  <c r="R747" s="1"/>
  <c r="G746"/>
  <c r="X746" l="1"/>
  <c r="U746"/>
  <c r="Y746"/>
  <c r="T746"/>
  <c r="D747"/>
  <c r="S747" l="1"/>
  <c r="E747"/>
  <c r="F747" s="1"/>
  <c r="O747" l="1"/>
  <c r="N747"/>
  <c r="L747"/>
  <c r="M747"/>
  <c r="V747"/>
  <c r="W747"/>
  <c r="P747"/>
  <c r="Q747"/>
  <c r="I747"/>
  <c r="K747"/>
  <c r="G747"/>
  <c r="J747"/>
  <c r="H747"/>
  <c r="R748" s="1"/>
  <c r="X747" l="1"/>
  <c r="Y747"/>
  <c r="U747"/>
  <c r="T747"/>
  <c r="D748"/>
  <c r="E748" l="1"/>
  <c r="F748" s="1"/>
  <c r="S748"/>
  <c r="O748" l="1"/>
  <c r="N748"/>
  <c r="L748"/>
  <c r="M748"/>
  <c r="W748"/>
  <c r="V748"/>
  <c r="X748" s="1"/>
  <c r="P748"/>
  <c r="Q748"/>
  <c r="K748"/>
  <c r="H748"/>
  <c r="R749" s="1"/>
  <c r="I748"/>
  <c r="J748"/>
  <c r="G748"/>
  <c r="Y748" l="1"/>
  <c r="U748"/>
  <c r="T748"/>
  <c r="D749"/>
  <c r="E749" l="1"/>
  <c r="F749" s="1"/>
  <c r="S749"/>
  <c r="O749" l="1"/>
  <c r="N749"/>
  <c r="L749"/>
  <c r="M749"/>
  <c r="W749"/>
  <c r="V749"/>
  <c r="P749"/>
  <c r="Q749"/>
  <c r="I749"/>
  <c r="G749"/>
  <c r="K749"/>
  <c r="J749"/>
  <c r="H749"/>
  <c r="R750" s="1"/>
  <c r="Y749" l="1"/>
  <c r="X749"/>
  <c r="U749"/>
  <c r="T749"/>
  <c r="D750"/>
  <c r="S750" l="1"/>
  <c r="E750"/>
  <c r="F750" s="1"/>
  <c r="O750" l="1"/>
  <c r="N750"/>
  <c r="L750"/>
  <c r="M750"/>
  <c r="W750"/>
  <c r="V750"/>
  <c r="Q750"/>
  <c r="P750"/>
  <c r="I750"/>
  <c r="H750"/>
  <c r="R751" s="1"/>
  <c r="K750"/>
  <c r="G750"/>
  <c r="J750"/>
  <c r="U750" l="1"/>
  <c r="Y750"/>
  <c r="X750"/>
  <c r="T750"/>
  <c r="D751"/>
  <c r="E751" l="1"/>
  <c r="F751" s="1"/>
  <c r="S751"/>
  <c r="O751" l="1"/>
  <c r="N751"/>
  <c r="L751"/>
  <c r="M751"/>
  <c r="V751"/>
  <c r="W751"/>
  <c r="P751"/>
  <c r="Q751"/>
  <c r="K751"/>
  <c r="H751"/>
  <c r="R752" s="1"/>
  <c r="I751"/>
  <c r="J751"/>
  <c r="G751"/>
  <c r="X751" l="1"/>
  <c r="Y751"/>
  <c r="U751"/>
  <c r="T751"/>
  <c r="D752"/>
  <c r="S752" l="1"/>
  <c r="E752"/>
  <c r="F752" s="1"/>
  <c r="O752" l="1"/>
  <c r="N752"/>
  <c r="L752"/>
  <c r="M752"/>
  <c r="W752"/>
  <c r="V752"/>
  <c r="Q752"/>
  <c r="P752"/>
  <c r="H752"/>
  <c r="R753" s="1"/>
  <c r="G752"/>
  <c r="J752"/>
  <c r="I752"/>
  <c r="K752"/>
  <c r="U752" l="1"/>
  <c r="Y752"/>
  <c r="X752"/>
  <c r="T752"/>
  <c r="D753"/>
  <c r="S753" l="1"/>
  <c r="E753"/>
  <c r="F753" s="1"/>
  <c r="O753" l="1"/>
  <c r="N753"/>
  <c r="L753"/>
  <c r="M753"/>
  <c r="W753"/>
  <c r="V753"/>
  <c r="P753"/>
  <c r="Q753"/>
  <c r="G753"/>
  <c r="J753"/>
  <c r="K753"/>
  <c r="I753"/>
  <c r="H753"/>
  <c r="R754" s="1"/>
  <c r="Y753" l="1"/>
  <c r="X753"/>
  <c r="U753"/>
  <c r="T753"/>
  <c r="D754"/>
  <c r="S754" l="1"/>
  <c r="E754"/>
  <c r="F754" s="1"/>
  <c r="O754" l="1"/>
  <c r="N754"/>
  <c r="L754"/>
  <c r="M754"/>
  <c r="W754"/>
  <c r="V754"/>
  <c r="P754"/>
  <c r="Q754"/>
  <c r="J754"/>
  <c r="I754"/>
  <c r="K754"/>
  <c r="G754"/>
  <c r="H754"/>
  <c r="R755" s="1"/>
  <c r="Y754" l="1"/>
  <c r="X754"/>
  <c r="U754"/>
  <c r="T754"/>
  <c r="D755"/>
  <c r="E755" l="1"/>
  <c r="F755" s="1"/>
  <c r="S755"/>
  <c r="O755" l="1"/>
  <c r="N755"/>
  <c r="L755"/>
  <c r="M755"/>
  <c r="V755"/>
  <c r="W755"/>
  <c r="Q755"/>
  <c r="P755"/>
  <c r="K755"/>
  <c r="H755"/>
  <c r="R756" s="1"/>
  <c r="I755"/>
  <c r="J755"/>
  <c r="G755"/>
  <c r="X755" l="1"/>
  <c r="Y755"/>
  <c r="U755"/>
  <c r="T755"/>
  <c r="D756"/>
  <c r="S756" l="1"/>
  <c r="E756"/>
  <c r="F756" s="1"/>
  <c r="O756" l="1"/>
  <c r="N756"/>
  <c r="L756"/>
  <c r="M756"/>
  <c r="W756"/>
  <c r="V756"/>
  <c r="P756"/>
  <c r="Q756"/>
  <c r="K756"/>
  <c r="G756"/>
  <c r="I756"/>
  <c r="H756"/>
  <c r="R757" s="1"/>
  <c r="J756"/>
  <c r="Y756" l="1"/>
  <c r="X756"/>
  <c r="U756"/>
  <c r="T756"/>
  <c r="D757"/>
  <c r="E757" l="1"/>
  <c r="F757" s="1"/>
  <c r="S757"/>
  <c r="O757" l="1"/>
  <c r="N757"/>
  <c r="L757"/>
  <c r="M757"/>
  <c r="W757"/>
  <c r="V757"/>
  <c r="Q757"/>
  <c r="P757"/>
  <c r="K757"/>
  <c r="G757"/>
  <c r="J757"/>
  <c r="I757"/>
  <c r="H757"/>
  <c r="R758" s="1"/>
  <c r="U757" l="1"/>
  <c r="Y757"/>
  <c r="X757"/>
  <c r="T757"/>
  <c r="D758"/>
  <c r="S758" l="1"/>
  <c r="E758"/>
  <c r="F758" s="1"/>
  <c r="O758" l="1"/>
  <c r="N758"/>
  <c r="L758"/>
  <c r="M758"/>
  <c r="W758"/>
  <c r="V758"/>
  <c r="P758"/>
  <c r="Q758"/>
  <c r="G758"/>
  <c r="J758"/>
  <c r="K758"/>
  <c r="I758"/>
  <c r="H758"/>
  <c r="R759" s="1"/>
  <c r="Y758" l="1"/>
  <c r="X758"/>
  <c r="U758"/>
  <c r="T758"/>
  <c r="D759"/>
  <c r="S759" l="1"/>
  <c r="E759"/>
  <c r="F759" s="1"/>
  <c r="O759" l="1"/>
  <c r="N759"/>
  <c r="L759"/>
  <c r="M759"/>
  <c r="V759"/>
  <c r="W759"/>
  <c r="P759"/>
  <c r="Q759"/>
  <c r="J759"/>
  <c r="I759"/>
  <c r="K759"/>
  <c r="G759"/>
  <c r="H759"/>
  <c r="R760" s="1"/>
  <c r="X759" l="1"/>
  <c r="Y759"/>
  <c r="U759"/>
  <c r="T759"/>
  <c r="D760"/>
  <c r="S760" l="1"/>
  <c r="E760"/>
  <c r="F760" s="1"/>
  <c r="O760" l="1"/>
  <c r="N760"/>
  <c r="L760"/>
  <c r="M760"/>
  <c r="W760"/>
  <c r="V760"/>
  <c r="P760"/>
  <c r="Q760"/>
  <c r="K760"/>
  <c r="H760"/>
  <c r="R761" s="1"/>
  <c r="J760"/>
  <c r="I760"/>
  <c r="G760"/>
  <c r="Y760" l="1"/>
  <c r="X760"/>
  <c r="U760"/>
  <c r="T760"/>
  <c r="D761"/>
  <c r="S761" l="1"/>
  <c r="E761"/>
  <c r="F761" s="1"/>
  <c r="O761" l="1"/>
  <c r="N761"/>
  <c r="L761"/>
  <c r="M761"/>
  <c r="W761"/>
  <c r="V761"/>
  <c r="Q761"/>
  <c r="P761"/>
  <c r="J761"/>
  <c r="I761"/>
  <c r="G761"/>
  <c r="K761"/>
  <c r="H761"/>
  <c r="R762" s="1"/>
  <c r="U761" l="1"/>
  <c r="Y761"/>
  <c r="X761"/>
  <c r="T761"/>
  <c r="D762"/>
  <c r="E762" l="1"/>
  <c r="F762" s="1"/>
  <c r="S762"/>
  <c r="O762" l="1"/>
  <c r="N762"/>
  <c r="L762"/>
  <c r="M762"/>
  <c r="W762"/>
  <c r="V762"/>
  <c r="Q762"/>
  <c r="P762"/>
  <c r="G762"/>
  <c r="H762"/>
  <c r="R763" s="1"/>
  <c r="J762"/>
  <c r="K762"/>
  <c r="I762"/>
  <c r="U762" l="1"/>
  <c r="Y762"/>
  <c r="X762"/>
  <c r="T762"/>
  <c r="D763"/>
  <c r="E763" l="1"/>
  <c r="F763" s="1"/>
  <c r="S763"/>
  <c r="O763" l="1"/>
  <c r="N763"/>
  <c r="L763"/>
  <c r="M763"/>
  <c r="V763"/>
  <c r="W763"/>
  <c r="P763"/>
  <c r="Q763"/>
  <c r="K763"/>
  <c r="I763"/>
  <c r="J763"/>
  <c r="G763"/>
  <c r="H763"/>
  <c r="R764" s="1"/>
  <c r="X763" l="1"/>
  <c r="Y763"/>
  <c r="U763"/>
  <c r="T763"/>
  <c r="D764"/>
  <c r="E764" l="1"/>
  <c r="F764" s="1"/>
  <c r="S764"/>
  <c r="O764" l="1"/>
  <c r="N764"/>
  <c r="L764"/>
  <c r="M764"/>
  <c r="W764"/>
  <c r="V764"/>
  <c r="P764"/>
  <c r="Q764"/>
  <c r="G764"/>
  <c r="K764"/>
  <c r="I764"/>
  <c r="H764"/>
  <c r="R765" s="1"/>
  <c r="J764"/>
  <c r="Y764" l="1"/>
  <c r="X764"/>
  <c r="U764"/>
  <c r="T764"/>
  <c r="D765"/>
  <c r="E765" l="1"/>
  <c r="F765" s="1"/>
  <c r="S765"/>
  <c r="O765" l="1"/>
  <c r="N765"/>
  <c r="L765"/>
  <c r="M765"/>
  <c r="W765"/>
  <c r="V765"/>
  <c r="P765"/>
  <c r="Q765"/>
  <c r="G765"/>
  <c r="J765"/>
  <c r="H765"/>
  <c r="R766" s="1"/>
  <c r="I765"/>
  <c r="K765"/>
  <c r="Y765" l="1"/>
  <c r="X765"/>
  <c r="U765"/>
  <c r="T765"/>
  <c r="D766"/>
  <c r="S766" l="1"/>
  <c r="E766"/>
  <c r="F766" s="1"/>
  <c r="O766" l="1"/>
  <c r="N766"/>
  <c r="L766"/>
  <c r="M766"/>
  <c r="W766"/>
  <c r="V766"/>
  <c r="Q766"/>
  <c r="P766"/>
  <c r="J766"/>
  <c r="K766"/>
  <c r="G766"/>
  <c r="I766"/>
  <c r="H766"/>
  <c r="R767" s="1"/>
  <c r="Y766" l="1"/>
  <c r="X766"/>
  <c r="U766"/>
  <c r="T766"/>
  <c r="D767"/>
  <c r="E767" l="1"/>
  <c r="F767" s="1"/>
  <c r="S767"/>
  <c r="O767" l="1"/>
  <c r="N767"/>
  <c r="L767"/>
  <c r="M767"/>
  <c r="V767"/>
  <c r="W767"/>
  <c r="P767"/>
  <c r="Q767"/>
  <c r="H767"/>
  <c r="R768" s="1"/>
  <c r="K767"/>
  <c r="G767"/>
  <c r="J767"/>
  <c r="I767"/>
  <c r="X767" l="1"/>
  <c r="Y767"/>
  <c r="U767"/>
  <c r="T767"/>
  <c r="D768"/>
  <c r="E768" l="1"/>
  <c r="F768" s="1"/>
  <c r="S768"/>
  <c r="O768" l="1"/>
  <c r="N768"/>
  <c r="L768"/>
  <c r="M768"/>
  <c r="W768"/>
  <c r="V768"/>
  <c r="P768"/>
  <c r="Q768"/>
  <c r="G768"/>
  <c r="I768"/>
  <c r="K768"/>
  <c r="H768"/>
  <c r="R769" s="1"/>
  <c r="J768"/>
  <c r="Y768" l="1"/>
  <c r="X768"/>
  <c r="U768"/>
  <c r="T768"/>
  <c r="D769"/>
  <c r="E769" l="1"/>
  <c r="F769" s="1"/>
  <c r="S769"/>
  <c r="O769" l="1"/>
  <c r="N769"/>
  <c r="L769"/>
  <c r="M769"/>
  <c r="W769"/>
  <c r="V769"/>
  <c r="Q769"/>
  <c r="P769"/>
  <c r="I769"/>
  <c r="H769"/>
  <c r="R770" s="1"/>
  <c r="K769"/>
  <c r="G769"/>
  <c r="J769"/>
  <c r="U769" l="1"/>
  <c r="Y769"/>
  <c r="X769"/>
  <c r="T769"/>
  <c r="D770"/>
  <c r="E770" l="1"/>
  <c r="F770" s="1"/>
  <c r="S770"/>
  <c r="O770" l="1"/>
  <c r="N770"/>
  <c r="L770"/>
  <c r="M770"/>
  <c r="W770"/>
  <c r="V770"/>
  <c r="P770"/>
  <c r="Q770"/>
  <c r="G770"/>
  <c r="H770"/>
  <c r="R771" s="1"/>
  <c r="I770"/>
  <c r="J770"/>
  <c r="K770"/>
  <c r="Y770" l="1"/>
  <c r="X770"/>
  <c r="U770"/>
  <c r="T770"/>
  <c r="D771"/>
  <c r="E771" l="1"/>
  <c r="F771" s="1"/>
  <c r="S771"/>
  <c r="O771" l="1"/>
  <c r="N771"/>
  <c r="L771"/>
  <c r="M771"/>
  <c r="V771"/>
  <c r="W771"/>
  <c r="Q771"/>
  <c r="P771"/>
  <c r="K771"/>
  <c r="J771"/>
  <c r="H771"/>
  <c r="R772" s="1"/>
  <c r="G771"/>
  <c r="I771"/>
  <c r="X771" l="1"/>
  <c r="U771"/>
  <c r="Y771"/>
  <c r="T771"/>
  <c r="D772"/>
  <c r="S772" l="1"/>
  <c r="E772"/>
  <c r="F772" s="1"/>
  <c r="O772" l="1"/>
  <c r="N772"/>
  <c r="L772"/>
  <c r="M772"/>
  <c r="W772"/>
  <c r="V772"/>
  <c r="P772"/>
  <c r="Q772"/>
  <c r="G772"/>
  <c r="I772"/>
  <c r="K772"/>
  <c r="H772"/>
  <c r="R773" s="1"/>
  <c r="J772"/>
  <c r="Y772" l="1"/>
  <c r="X772"/>
  <c r="U772"/>
  <c r="T772"/>
  <c r="D773"/>
  <c r="S773" l="1"/>
  <c r="E773"/>
  <c r="F773" s="1"/>
  <c r="O773" l="1"/>
  <c r="N773"/>
  <c r="L773"/>
  <c r="M773"/>
  <c r="W773"/>
  <c r="V773"/>
  <c r="Q773"/>
  <c r="P773"/>
  <c r="K773"/>
  <c r="I773"/>
  <c r="G773"/>
  <c r="J773"/>
  <c r="H773"/>
  <c r="R774" s="1"/>
  <c r="Y773" l="1"/>
  <c r="X773"/>
  <c r="U773"/>
  <c r="T773"/>
  <c r="D774"/>
  <c r="S774" l="1"/>
  <c r="E774"/>
  <c r="F774" s="1"/>
  <c r="O774" l="1"/>
  <c r="N774"/>
  <c r="L774"/>
  <c r="M774"/>
  <c r="W774"/>
  <c r="V774"/>
  <c r="P774"/>
  <c r="Q774"/>
  <c r="H774"/>
  <c r="R775" s="1"/>
  <c r="J774"/>
  <c r="K774"/>
  <c r="G774"/>
  <c r="I774"/>
  <c r="Y774" l="1"/>
  <c r="X774"/>
  <c r="U774"/>
  <c r="T774"/>
  <c r="D775"/>
  <c r="E775" l="1"/>
  <c r="F775" s="1"/>
  <c r="S775"/>
  <c r="O775" l="1"/>
  <c r="N775"/>
  <c r="L775"/>
  <c r="M775"/>
  <c r="V775"/>
  <c r="W775"/>
  <c r="Q775"/>
  <c r="P775"/>
  <c r="I775"/>
  <c r="J775"/>
  <c r="G775"/>
  <c r="K775"/>
  <c r="H775"/>
  <c r="R776" s="1"/>
  <c r="X775" l="1"/>
  <c r="U775"/>
  <c r="Y775"/>
  <c r="T775"/>
  <c r="D776"/>
  <c r="S776" l="1"/>
  <c r="E776"/>
  <c r="F776" s="1"/>
  <c r="O776" l="1"/>
  <c r="N776"/>
  <c r="L776"/>
  <c r="M776"/>
  <c r="W776"/>
  <c r="V776"/>
  <c r="P776"/>
  <c r="Q776"/>
  <c r="J776"/>
  <c r="I776"/>
  <c r="K776"/>
  <c r="H776"/>
  <c r="R777" s="1"/>
  <c r="G776"/>
  <c r="Y776" l="1"/>
  <c r="X776"/>
  <c r="U776"/>
  <c r="T776"/>
  <c r="D777"/>
  <c r="E777" l="1"/>
  <c r="F777" s="1"/>
  <c r="S777"/>
  <c r="O777" l="1"/>
  <c r="N777"/>
  <c r="L777"/>
  <c r="M777"/>
  <c r="W777"/>
  <c r="V777"/>
  <c r="Q777"/>
  <c r="P777"/>
  <c r="K777"/>
  <c r="G777"/>
  <c r="I777"/>
  <c r="J777"/>
  <c r="H777"/>
  <c r="R778" s="1"/>
  <c r="U777" l="1"/>
  <c r="Y777"/>
  <c r="X777"/>
  <c r="T777"/>
  <c r="D778"/>
  <c r="S778" l="1"/>
  <c r="E778"/>
  <c r="F778" s="1"/>
  <c r="O778" l="1"/>
  <c r="N778"/>
  <c r="L778"/>
  <c r="M778"/>
  <c r="W778"/>
  <c r="V778"/>
  <c r="Q778"/>
  <c r="P778"/>
  <c r="I778"/>
  <c r="K778"/>
  <c r="J778"/>
  <c r="G778"/>
  <c r="H778"/>
  <c r="R779" s="1"/>
  <c r="X778" l="1"/>
  <c r="U778"/>
  <c r="Y778"/>
  <c r="T778"/>
  <c r="D779"/>
  <c r="S779" l="1"/>
  <c r="E779"/>
  <c r="F779" s="1"/>
  <c r="O779" l="1"/>
  <c r="N779"/>
  <c r="L779"/>
  <c r="M779"/>
  <c r="V779"/>
  <c r="W779"/>
  <c r="P779"/>
  <c r="Q779"/>
  <c r="H779"/>
  <c r="R780" s="1"/>
  <c r="G779"/>
  <c r="I779"/>
  <c r="J779"/>
  <c r="K779"/>
  <c r="X779" l="1"/>
  <c r="Y779"/>
  <c r="U779"/>
  <c r="T779"/>
  <c r="D780"/>
  <c r="S780" l="1"/>
  <c r="E780"/>
  <c r="F780" s="1"/>
  <c r="O780" l="1"/>
  <c r="N780"/>
  <c r="L780"/>
  <c r="M780"/>
  <c r="W780"/>
  <c r="V780"/>
  <c r="Q780"/>
  <c r="P780"/>
  <c r="I780"/>
  <c r="G780"/>
  <c r="K780"/>
  <c r="H780"/>
  <c r="R781" s="1"/>
  <c r="J780"/>
  <c r="U780" l="1"/>
  <c r="Y780"/>
  <c r="X780"/>
  <c r="T780"/>
  <c r="D781"/>
  <c r="E781" l="1"/>
  <c r="F781" s="1"/>
  <c r="S781"/>
  <c r="O781" l="1"/>
  <c r="N781"/>
  <c r="L781"/>
  <c r="M781"/>
  <c r="W781"/>
  <c r="V781"/>
  <c r="P781"/>
  <c r="Q781"/>
  <c r="J781"/>
  <c r="K781"/>
  <c r="G781"/>
  <c r="I781"/>
  <c r="H781"/>
  <c r="R782" s="1"/>
  <c r="Y781" l="1"/>
  <c r="X781"/>
  <c r="U781"/>
  <c r="T781"/>
  <c r="D782"/>
  <c r="E782" l="1"/>
  <c r="F782" s="1"/>
  <c r="S782"/>
  <c r="O782" l="1"/>
  <c r="N782"/>
  <c r="L782"/>
  <c r="M782"/>
  <c r="W782"/>
  <c r="V782"/>
  <c r="Q782"/>
  <c r="P782"/>
  <c r="G782"/>
  <c r="I782"/>
  <c r="K782"/>
  <c r="H782"/>
  <c r="R783" s="1"/>
  <c r="J782"/>
  <c r="X782" l="1"/>
  <c r="Y782"/>
  <c r="U782"/>
  <c r="T782"/>
  <c r="D783"/>
  <c r="S783" l="1"/>
  <c r="E783"/>
  <c r="F783" s="1"/>
  <c r="O783" l="1"/>
  <c r="N783"/>
  <c r="L783"/>
  <c r="M783"/>
  <c r="V783"/>
  <c r="W783"/>
  <c r="P783"/>
  <c r="Q783"/>
  <c r="K783"/>
  <c r="J783"/>
  <c r="I783"/>
  <c r="G783"/>
  <c r="H783"/>
  <c r="R784" s="1"/>
  <c r="X783" l="1"/>
  <c r="Y783"/>
  <c r="U783"/>
  <c r="T783"/>
  <c r="D784"/>
  <c r="S784" l="1"/>
  <c r="E784"/>
  <c r="F784" s="1"/>
  <c r="O784" l="1"/>
  <c r="N784"/>
  <c r="L784"/>
  <c r="M784"/>
  <c r="W784"/>
  <c r="V784"/>
  <c r="P784"/>
  <c r="Q784"/>
  <c r="I784"/>
  <c r="K784"/>
  <c r="G784"/>
  <c r="H784"/>
  <c r="R785" s="1"/>
  <c r="J784"/>
  <c r="Y784" l="1"/>
  <c r="X784"/>
  <c r="U784"/>
  <c r="T784"/>
  <c r="D785"/>
  <c r="E785" l="1"/>
  <c r="F785" s="1"/>
  <c r="S785"/>
  <c r="O785" l="1"/>
  <c r="N785"/>
  <c r="L785"/>
  <c r="M785"/>
  <c r="W785"/>
  <c r="V785"/>
  <c r="P785"/>
  <c r="Q785"/>
  <c r="J785"/>
  <c r="K785"/>
  <c r="I785"/>
  <c r="G785"/>
  <c r="H785"/>
  <c r="R786" s="1"/>
  <c r="Y785" l="1"/>
  <c r="X785"/>
  <c r="U785"/>
  <c r="T785"/>
  <c r="D786"/>
  <c r="E786" l="1"/>
  <c r="F786" s="1"/>
  <c r="S786"/>
  <c r="O786" l="1"/>
  <c r="N786"/>
  <c r="L786"/>
  <c r="M786"/>
  <c r="W786"/>
  <c r="V786"/>
  <c r="P786"/>
  <c r="Q786"/>
  <c r="I786"/>
  <c r="J786"/>
  <c r="H786"/>
  <c r="R787" s="1"/>
  <c r="G786"/>
  <c r="K786"/>
  <c r="Y786" l="1"/>
  <c r="X786"/>
  <c r="U786"/>
  <c r="T786"/>
  <c r="D787"/>
  <c r="S787" l="1"/>
  <c r="E787"/>
  <c r="F787" s="1"/>
  <c r="O787" l="1"/>
  <c r="N787"/>
  <c r="L787"/>
  <c r="M787"/>
  <c r="V787"/>
  <c r="W787"/>
  <c r="Q787"/>
  <c r="P787"/>
  <c r="K787"/>
  <c r="J787"/>
  <c r="G787"/>
  <c r="I787"/>
  <c r="H787"/>
  <c r="R788" s="1"/>
  <c r="X787" l="1"/>
  <c r="Y787"/>
  <c r="U787"/>
  <c r="T787"/>
  <c r="D788"/>
  <c r="S788" l="1"/>
  <c r="E788"/>
  <c r="F788" s="1"/>
  <c r="O788" l="1"/>
  <c r="N788"/>
  <c r="L788"/>
  <c r="M788"/>
  <c r="W788"/>
  <c r="V788"/>
  <c r="P788"/>
  <c r="Q788"/>
  <c r="J788"/>
  <c r="I788"/>
  <c r="K788"/>
  <c r="G788"/>
  <c r="H788"/>
  <c r="R789" s="1"/>
  <c r="Y788" l="1"/>
  <c r="X788"/>
  <c r="U788"/>
  <c r="T788"/>
  <c r="D789"/>
  <c r="S789" l="1"/>
  <c r="E789"/>
  <c r="F789" s="1"/>
  <c r="O789" l="1"/>
  <c r="N789"/>
  <c r="L789"/>
  <c r="M789"/>
  <c r="W789"/>
  <c r="V789"/>
  <c r="Q789"/>
  <c r="P789"/>
  <c r="K789"/>
  <c r="H789"/>
  <c r="R790" s="1"/>
  <c r="G789"/>
  <c r="I789"/>
  <c r="J789"/>
  <c r="U789" l="1"/>
  <c r="Y789"/>
  <c r="X789"/>
  <c r="T789"/>
  <c r="D790"/>
  <c r="E790" l="1"/>
  <c r="F790" s="1"/>
  <c r="S790"/>
  <c r="O790" l="1"/>
  <c r="N790"/>
  <c r="L790"/>
  <c r="M790"/>
  <c r="W790"/>
  <c r="V790"/>
  <c r="P790"/>
  <c r="Q790"/>
  <c r="K790"/>
  <c r="I790"/>
  <c r="H790"/>
  <c r="R791" s="1"/>
  <c r="J790"/>
  <c r="G790"/>
  <c r="Y790" l="1"/>
  <c r="X790"/>
  <c r="U790"/>
  <c r="T790"/>
  <c r="D791"/>
  <c r="S791" l="1"/>
  <c r="E791"/>
  <c r="F791" s="1"/>
  <c r="O791" l="1"/>
  <c r="N791"/>
  <c r="L791"/>
  <c r="M791"/>
  <c r="V791"/>
  <c r="W791"/>
  <c r="P791"/>
  <c r="Q791"/>
  <c r="I791"/>
  <c r="G791"/>
  <c r="J791"/>
  <c r="K791"/>
  <c r="H791"/>
  <c r="R792" s="1"/>
  <c r="X791" l="1"/>
  <c r="Y791"/>
  <c r="U791"/>
  <c r="T791"/>
  <c r="D792"/>
  <c r="E792" l="1"/>
  <c r="F792" s="1"/>
  <c r="S792"/>
  <c r="O792" l="1"/>
  <c r="N792"/>
  <c r="L792"/>
  <c r="M792"/>
  <c r="W792"/>
  <c r="V792"/>
  <c r="P792"/>
  <c r="Q792"/>
  <c r="I792"/>
  <c r="J792"/>
  <c r="G792"/>
  <c r="K792"/>
  <c r="H792"/>
  <c r="R793" s="1"/>
  <c r="Y792" l="1"/>
  <c r="X792"/>
  <c r="U792"/>
  <c r="T792"/>
  <c r="D793"/>
  <c r="E793" l="1"/>
  <c r="F793" s="1"/>
  <c r="S793"/>
  <c r="O793" l="1"/>
  <c r="N793"/>
  <c r="L793"/>
  <c r="M793"/>
  <c r="W793"/>
  <c r="V793"/>
  <c r="Q793"/>
  <c r="P793"/>
  <c r="G793"/>
  <c r="J793"/>
  <c r="K793"/>
  <c r="I793"/>
  <c r="H793"/>
  <c r="R794" s="1"/>
  <c r="X793" l="1"/>
  <c r="U793"/>
  <c r="Y793"/>
  <c r="T793"/>
  <c r="D794"/>
  <c r="S794" l="1"/>
  <c r="E794"/>
  <c r="F794" s="1"/>
  <c r="O794" l="1"/>
  <c r="N794"/>
  <c r="L794"/>
  <c r="M794"/>
  <c r="W794"/>
  <c r="V794"/>
  <c r="Q794"/>
  <c r="P794"/>
  <c r="J794"/>
  <c r="G794"/>
  <c r="K794"/>
  <c r="H794"/>
  <c r="R795" s="1"/>
  <c r="I794"/>
  <c r="U794" l="1"/>
  <c r="Y794"/>
  <c r="X794"/>
  <c r="T794"/>
  <c r="D795"/>
  <c r="E795" l="1"/>
  <c r="F795" s="1"/>
  <c r="S795"/>
  <c r="O795" l="1"/>
  <c r="N795"/>
  <c r="L795"/>
  <c r="M795"/>
  <c r="V795"/>
  <c r="W795"/>
  <c r="P795"/>
  <c r="Q795"/>
  <c r="I795"/>
  <c r="G795"/>
  <c r="J795"/>
  <c r="H795"/>
  <c r="R796" s="1"/>
  <c r="K795"/>
  <c r="X795" l="1"/>
  <c r="Y795"/>
  <c r="U795"/>
  <c r="T795"/>
  <c r="D796"/>
  <c r="S796" l="1"/>
  <c r="E796"/>
  <c r="F796" s="1"/>
  <c r="O796" l="1"/>
  <c r="N796"/>
  <c r="L796"/>
  <c r="M796"/>
  <c r="W796"/>
  <c r="V796"/>
  <c r="Q796"/>
  <c r="P796"/>
  <c r="J796"/>
  <c r="H796"/>
  <c r="R797" s="1"/>
  <c r="I796"/>
  <c r="K796"/>
  <c r="G796"/>
  <c r="U796" l="1"/>
  <c r="Y796"/>
  <c r="X796"/>
  <c r="T796"/>
  <c r="D797"/>
  <c r="E797" l="1"/>
  <c r="F797" s="1"/>
  <c r="S797"/>
  <c r="O797" l="1"/>
  <c r="N797"/>
  <c r="L797"/>
  <c r="M797"/>
  <c r="W797"/>
  <c r="V797"/>
  <c r="P797"/>
  <c r="Q797"/>
  <c r="G797"/>
  <c r="J797"/>
  <c r="K797"/>
  <c r="I797"/>
  <c r="H797"/>
  <c r="R798" s="1"/>
  <c r="Y797" l="1"/>
  <c r="X797"/>
  <c r="U797"/>
  <c r="T797"/>
  <c r="D798"/>
  <c r="E798" l="1"/>
  <c r="F798" s="1"/>
  <c r="S798"/>
  <c r="O798" l="1"/>
  <c r="N798"/>
  <c r="L798"/>
  <c r="M798"/>
  <c r="W798"/>
  <c r="V798"/>
  <c r="Q798"/>
  <c r="P798"/>
  <c r="J798"/>
  <c r="I798"/>
  <c r="K798"/>
  <c r="G798"/>
  <c r="H798"/>
  <c r="R799" s="1"/>
  <c r="Y798" l="1"/>
  <c r="X798"/>
  <c r="U798"/>
  <c r="T798"/>
  <c r="D799"/>
  <c r="S799" l="1"/>
  <c r="E799"/>
  <c r="F799" s="1"/>
  <c r="O799" l="1"/>
  <c r="N799"/>
  <c r="L799"/>
  <c r="M799"/>
  <c r="V799"/>
  <c r="W799"/>
  <c r="P799"/>
  <c r="Q799"/>
  <c r="K799"/>
  <c r="I799"/>
  <c r="J799"/>
  <c r="G799"/>
  <c r="H799"/>
  <c r="R800" s="1"/>
  <c r="X799" l="1"/>
  <c r="Y799"/>
  <c r="U799"/>
  <c r="T799"/>
  <c r="D800"/>
  <c r="E800" l="1"/>
  <c r="F800" s="1"/>
  <c r="S800"/>
  <c r="O800" l="1"/>
  <c r="N800"/>
  <c r="L800"/>
  <c r="M800"/>
  <c r="W800"/>
  <c r="V800"/>
  <c r="Q800"/>
  <c r="P800"/>
  <c r="I800"/>
  <c r="G800"/>
  <c r="J800"/>
  <c r="K800"/>
  <c r="H800"/>
  <c r="R801" s="1"/>
  <c r="Y800" l="1"/>
  <c r="X800"/>
  <c r="U800"/>
  <c r="T800"/>
  <c r="D801"/>
  <c r="E801" l="1"/>
  <c r="F801" s="1"/>
  <c r="S801"/>
  <c r="O801" l="1"/>
  <c r="N801"/>
  <c r="L801"/>
  <c r="M801"/>
  <c r="W801"/>
  <c r="V801"/>
  <c r="Q801"/>
  <c r="P801"/>
  <c r="J801"/>
  <c r="G801"/>
  <c r="K801"/>
  <c r="I801"/>
  <c r="H801"/>
  <c r="R802" s="1"/>
  <c r="X801" l="1"/>
  <c r="U801"/>
  <c r="Y801"/>
  <c r="T801"/>
  <c r="D802"/>
  <c r="S802" l="1"/>
  <c r="E802"/>
  <c r="F802" s="1"/>
  <c r="O802" l="1"/>
  <c r="N802"/>
  <c r="L802"/>
  <c r="M802"/>
  <c r="W802"/>
  <c r="V802"/>
  <c r="Q802"/>
  <c r="P802"/>
  <c r="I802"/>
  <c r="H802"/>
  <c r="R803" s="1"/>
  <c r="K802"/>
  <c r="G802"/>
  <c r="J802"/>
  <c r="U802" l="1"/>
  <c r="Y802"/>
  <c r="X802"/>
  <c r="T802"/>
  <c r="D803"/>
  <c r="E803" l="1"/>
  <c r="F803" s="1"/>
  <c r="S803"/>
  <c r="O803" l="1"/>
  <c r="N803"/>
  <c r="L803"/>
  <c r="M803"/>
  <c r="V803"/>
  <c r="W803"/>
  <c r="Q803"/>
  <c r="P803"/>
  <c r="G803"/>
  <c r="J803"/>
  <c r="I803"/>
  <c r="K803"/>
  <c r="H803"/>
  <c r="R804" s="1"/>
  <c r="X803" l="1"/>
  <c r="Y803"/>
  <c r="U803"/>
  <c r="T803"/>
  <c r="D804"/>
  <c r="S804" l="1"/>
  <c r="E804"/>
  <c r="F804" s="1"/>
  <c r="O804" l="1"/>
  <c r="N804"/>
  <c r="L804"/>
  <c r="M804"/>
  <c r="W804"/>
  <c r="V804"/>
  <c r="Q804"/>
  <c r="P804"/>
  <c r="H804"/>
  <c r="R805" s="1"/>
  <c r="I804"/>
  <c r="J804"/>
  <c r="K804"/>
  <c r="G804"/>
  <c r="U804" l="1"/>
  <c r="Y804"/>
  <c r="X804"/>
  <c r="T804"/>
  <c r="D805"/>
  <c r="S805" l="1"/>
  <c r="E805"/>
  <c r="F805" s="1"/>
  <c r="O805" l="1"/>
  <c r="N805"/>
  <c r="L805"/>
  <c r="M805"/>
  <c r="W805"/>
  <c r="V805"/>
  <c r="Q805"/>
  <c r="P805"/>
  <c r="I805"/>
  <c r="G805"/>
  <c r="J805"/>
  <c r="K805"/>
  <c r="H805"/>
  <c r="R806" s="1"/>
  <c r="U805" l="1"/>
  <c r="Y805"/>
  <c r="X805"/>
  <c r="T805"/>
  <c r="D806"/>
  <c r="S806" l="1"/>
  <c r="E806"/>
  <c r="F806" s="1"/>
  <c r="O806" l="1"/>
  <c r="N806"/>
  <c r="L806"/>
  <c r="M806"/>
  <c r="W806"/>
  <c r="V806"/>
  <c r="P806"/>
  <c r="Q806"/>
  <c r="K806"/>
  <c r="H806"/>
  <c r="R807" s="1"/>
  <c r="J806"/>
  <c r="G806"/>
  <c r="I806"/>
  <c r="Y806" l="1"/>
  <c r="X806"/>
  <c r="U806"/>
  <c r="T806"/>
  <c r="D807"/>
  <c r="E807" l="1"/>
  <c r="F807" s="1"/>
  <c r="S807"/>
  <c r="O807" l="1"/>
  <c r="N807"/>
  <c r="L807"/>
  <c r="M807"/>
  <c r="V807"/>
  <c r="W807"/>
  <c r="Q807"/>
  <c r="P807"/>
  <c r="J807"/>
  <c r="G807"/>
  <c r="K807"/>
  <c r="H807"/>
  <c r="R808" s="1"/>
  <c r="I807"/>
  <c r="X807" l="1"/>
  <c r="Y807"/>
  <c r="U807"/>
  <c r="T807"/>
  <c r="D808"/>
  <c r="E808" l="1"/>
  <c r="F808" s="1"/>
  <c r="S808"/>
  <c r="O808" l="1"/>
  <c r="N808"/>
  <c r="L808"/>
  <c r="M808"/>
  <c r="W808"/>
  <c r="V808"/>
  <c r="P808"/>
  <c r="Q808"/>
  <c r="G808"/>
  <c r="H808"/>
  <c r="R809" s="1"/>
  <c r="K808"/>
  <c r="J808"/>
  <c r="I808"/>
  <c r="Y808" l="1"/>
  <c r="X808"/>
  <c r="U808"/>
  <c r="T808"/>
  <c r="D809"/>
  <c r="E809" l="1"/>
  <c r="F809" s="1"/>
  <c r="S809"/>
  <c r="O809" l="1"/>
  <c r="N809"/>
  <c r="L809"/>
  <c r="M809"/>
  <c r="W809"/>
  <c r="V809"/>
  <c r="Q809"/>
  <c r="P809"/>
  <c r="G809"/>
  <c r="K809"/>
  <c r="J809"/>
  <c r="I809"/>
  <c r="H809"/>
  <c r="R810" s="1"/>
  <c r="Y809" l="1"/>
  <c r="X809"/>
  <c r="U809"/>
  <c r="T809"/>
  <c r="D810"/>
  <c r="S810" l="1"/>
  <c r="E810"/>
  <c r="F810" s="1"/>
  <c r="O810" l="1"/>
  <c r="N810"/>
  <c r="L810"/>
  <c r="M810"/>
  <c r="W810"/>
  <c r="V810"/>
  <c r="Q810"/>
  <c r="P810"/>
  <c r="I810"/>
  <c r="K810"/>
  <c r="G810"/>
  <c r="J810"/>
  <c r="H810"/>
  <c r="R811" s="1"/>
  <c r="Y810" l="1"/>
  <c r="X810"/>
  <c r="U810"/>
  <c r="T810"/>
  <c r="D811"/>
  <c r="S811" l="1"/>
  <c r="E811"/>
  <c r="F811" s="1"/>
  <c r="O811" l="1"/>
  <c r="N811"/>
  <c r="L811"/>
  <c r="M811"/>
  <c r="V811"/>
  <c r="W811"/>
  <c r="P811"/>
  <c r="Q811"/>
  <c r="G811"/>
  <c r="I811"/>
  <c r="J811"/>
  <c r="K811"/>
  <c r="H811"/>
  <c r="R812" s="1"/>
  <c r="X811" l="1"/>
  <c r="Y811"/>
  <c r="U811"/>
  <c r="T811"/>
  <c r="D812"/>
  <c r="E812" l="1"/>
  <c r="F812" s="1"/>
  <c r="S812"/>
  <c r="O812" l="1"/>
  <c r="N812"/>
  <c r="L812"/>
  <c r="M812"/>
  <c r="W812"/>
  <c r="V812"/>
  <c r="P812"/>
  <c r="Q812"/>
  <c r="J812"/>
  <c r="H812"/>
  <c r="R813" s="1"/>
  <c r="G812"/>
  <c r="K812"/>
  <c r="I812"/>
  <c r="Y812" l="1"/>
  <c r="X812"/>
  <c r="U812"/>
  <c r="T812"/>
  <c r="D813"/>
  <c r="E813" l="1"/>
  <c r="F813" s="1"/>
  <c r="S813"/>
  <c r="O813" l="1"/>
  <c r="N813"/>
  <c r="L813"/>
  <c r="M813"/>
  <c r="W813"/>
  <c r="V813"/>
  <c r="P813"/>
  <c r="Q813"/>
  <c r="J813"/>
  <c r="G813"/>
  <c r="I813"/>
  <c r="K813"/>
  <c r="H813"/>
  <c r="R814" s="1"/>
  <c r="Y813" l="1"/>
  <c r="X813"/>
  <c r="U813"/>
  <c r="T813"/>
  <c r="D814"/>
  <c r="E814" l="1"/>
  <c r="F814" s="1"/>
  <c r="S814"/>
  <c r="O814" l="1"/>
  <c r="N814"/>
  <c r="L814"/>
  <c r="M814"/>
  <c r="W814"/>
  <c r="V814"/>
  <c r="Q814"/>
  <c r="P814"/>
  <c r="G814"/>
  <c r="I814"/>
  <c r="K814"/>
  <c r="J814"/>
  <c r="H814"/>
  <c r="R815" s="1"/>
  <c r="U814" l="1"/>
  <c r="Y814"/>
  <c r="X814"/>
  <c r="T814"/>
  <c r="D815"/>
  <c r="E815" l="1"/>
  <c r="F815" s="1"/>
  <c r="S815"/>
  <c r="O815" l="1"/>
  <c r="N815"/>
  <c r="L815"/>
  <c r="M815"/>
  <c r="V815"/>
  <c r="W815"/>
  <c r="P815"/>
  <c r="Q815"/>
  <c r="K815"/>
  <c r="I815"/>
  <c r="J815"/>
  <c r="H815"/>
  <c r="R816" s="1"/>
  <c r="G815"/>
  <c r="X815" l="1"/>
  <c r="Y815"/>
  <c r="U815"/>
  <c r="T815"/>
  <c r="D816"/>
  <c r="S816" l="1"/>
  <c r="E816"/>
  <c r="F816" s="1"/>
  <c r="O816" l="1"/>
  <c r="N816"/>
  <c r="L816"/>
  <c r="M816"/>
  <c r="W816"/>
  <c r="V816"/>
  <c r="Q816"/>
  <c r="P816"/>
  <c r="K816"/>
  <c r="G816"/>
  <c r="H816"/>
  <c r="R817" s="1"/>
  <c r="J816"/>
  <c r="I816"/>
  <c r="U816" l="1"/>
  <c r="Y816"/>
  <c r="X816"/>
  <c r="T816"/>
  <c r="D817"/>
  <c r="E817" l="1"/>
  <c r="F817" s="1"/>
  <c r="S817"/>
  <c r="O817" l="1"/>
  <c r="N817"/>
  <c r="L817"/>
  <c r="M817"/>
  <c r="W817"/>
  <c r="V817"/>
  <c r="P817"/>
  <c r="Q817"/>
  <c r="I817"/>
  <c r="K817"/>
  <c r="G817"/>
  <c r="J817"/>
  <c r="H817"/>
  <c r="R818" s="1"/>
  <c r="Y817" l="1"/>
  <c r="X817"/>
  <c r="U817"/>
  <c r="T817"/>
  <c r="D818"/>
  <c r="E818" l="1"/>
  <c r="F818" s="1"/>
  <c r="S818"/>
  <c r="O818" l="1"/>
  <c r="N818"/>
  <c r="L818"/>
  <c r="M818"/>
  <c r="W818"/>
  <c r="V818"/>
  <c r="P818"/>
  <c r="Q818"/>
  <c r="J818"/>
  <c r="I818"/>
  <c r="G818"/>
  <c r="K818"/>
  <c r="H818"/>
  <c r="R819" s="1"/>
  <c r="Y818" l="1"/>
  <c r="X818"/>
  <c r="U818"/>
  <c r="T818"/>
  <c r="D819"/>
  <c r="S819" l="1"/>
  <c r="E819"/>
  <c r="F819" s="1"/>
  <c r="O819" l="1"/>
  <c r="N819"/>
  <c r="L819"/>
  <c r="M819"/>
  <c r="V819"/>
  <c r="W819"/>
  <c r="Q819"/>
  <c r="P819"/>
  <c r="G819"/>
  <c r="K819"/>
  <c r="J819"/>
  <c r="I819"/>
  <c r="H819"/>
  <c r="R820" s="1"/>
  <c r="X819" l="1"/>
  <c r="Y819"/>
  <c r="U819"/>
  <c r="T819"/>
  <c r="D820"/>
  <c r="E820" l="1"/>
  <c r="F820" s="1"/>
  <c r="S820"/>
  <c r="O820" l="1"/>
  <c r="N820"/>
  <c r="L820"/>
  <c r="M820"/>
  <c r="W820"/>
  <c r="V820"/>
  <c r="P820"/>
  <c r="Q820"/>
  <c r="I820"/>
  <c r="G820"/>
  <c r="H820"/>
  <c r="R821" s="1"/>
  <c r="K820"/>
  <c r="J820"/>
  <c r="Y820" l="1"/>
  <c r="X820"/>
  <c r="U820"/>
  <c r="T820"/>
  <c r="D821"/>
  <c r="S821" l="1"/>
  <c r="E821"/>
  <c r="F821" s="1"/>
  <c r="O821" l="1"/>
  <c r="N821"/>
  <c r="L821"/>
  <c r="M821"/>
  <c r="W821"/>
  <c r="V821"/>
  <c r="Q821"/>
  <c r="P821"/>
  <c r="G821"/>
  <c r="K821"/>
  <c r="J821"/>
  <c r="I821"/>
  <c r="H821"/>
  <c r="R822" s="1"/>
  <c r="Y821" l="1"/>
  <c r="X821"/>
  <c r="U821"/>
  <c r="T821"/>
  <c r="D822"/>
  <c r="E822" l="1"/>
  <c r="F822" s="1"/>
  <c r="S822"/>
  <c r="O822" l="1"/>
  <c r="N822"/>
  <c r="L822"/>
  <c r="M822"/>
  <c r="W822"/>
  <c r="V822"/>
  <c r="P822"/>
  <c r="Q822"/>
  <c r="I822"/>
  <c r="K822"/>
  <c r="G822"/>
  <c r="H822"/>
  <c r="R823" s="1"/>
  <c r="J822"/>
  <c r="Y822" l="1"/>
  <c r="X822"/>
  <c r="U822"/>
  <c r="T822"/>
  <c r="D823"/>
  <c r="S823" l="1"/>
  <c r="E823"/>
  <c r="F823" s="1"/>
  <c r="O823" l="1"/>
  <c r="N823"/>
  <c r="L823"/>
  <c r="M823"/>
  <c r="V823"/>
  <c r="W823"/>
  <c r="P823"/>
  <c r="Q823"/>
  <c r="J823"/>
  <c r="I823"/>
  <c r="G823"/>
  <c r="K823"/>
  <c r="H823"/>
  <c r="R824" s="1"/>
  <c r="X823" l="1"/>
  <c r="Y823"/>
  <c r="U823"/>
  <c r="T823"/>
  <c r="D824"/>
  <c r="E824" l="1"/>
  <c r="F824" s="1"/>
  <c r="S824"/>
  <c r="O824" l="1"/>
  <c r="N824"/>
  <c r="L824"/>
  <c r="M824"/>
  <c r="W824"/>
  <c r="V824"/>
  <c r="P824"/>
  <c r="Q824"/>
  <c r="G824"/>
  <c r="H824"/>
  <c r="R825" s="1"/>
  <c r="I824"/>
  <c r="K824"/>
  <c r="J824"/>
  <c r="Y824" l="1"/>
  <c r="X824"/>
  <c r="U824"/>
  <c r="T824"/>
  <c r="D825"/>
  <c r="S825" l="1"/>
  <c r="E825"/>
  <c r="F825" s="1"/>
  <c r="O825" l="1"/>
  <c r="N825"/>
  <c r="L825"/>
  <c r="M825"/>
  <c r="W825"/>
  <c r="V825"/>
  <c r="Q825"/>
  <c r="P825"/>
  <c r="I825"/>
  <c r="K825"/>
  <c r="J825"/>
  <c r="G825"/>
  <c r="H825"/>
  <c r="R826" s="1"/>
  <c r="X825" l="1"/>
  <c r="U825"/>
  <c r="Y825"/>
  <c r="T825"/>
  <c r="D826"/>
  <c r="E826" l="1"/>
  <c r="F826" s="1"/>
  <c r="S826"/>
  <c r="O826" l="1"/>
  <c r="N826"/>
  <c r="L826"/>
  <c r="M826"/>
  <c r="W826"/>
  <c r="V826"/>
  <c r="Q826"/>
  <c r="P826"/>
  <c r="G826"/>
  <c r="J826"/>
  <c r="H826"/>
  <c r="R827" s="1"/>
  <c r="K826"/>
  <c r="I826"/>
  <c r="X826" l="1"/>
  <c r="U826"/>
  <c r="Y826"/>
  <c r="T826"/>
  <c r="D827"/>
  <c r="S827" l="1"/>
  <c r="E827"/>
  <c r="F827" s="1"/>
  <c r="O827" l="1"/>
  <c r="N827"/>
  <c r="L827"/>
  <c r="M827"/>
  <c r="V827"/>
  <c r="W827"/>
  <c r="P827"/>
  <c r="Q827"/>
  <c r="G827"/>
  <c r="K827"/>
  <c r="J827"/>
  <c r="I827"/>
  <c r="H827"/>
  <c r="R828" s="1"/>
  <c r="X827" l="1"/>
  <c r="Y827"/>
  <c r="U827"/>
  <c r="T827"/>
  <c r="D828"/>
  <c r="E828" l="1"/>
  <c r="F828" s="1"/>
  <c r="S828"/>
  <c r="O828" l="1"/>
  <c r="N828"/>
  <c r="L828"/>
  <c r="M828"/>
  <c r="W828"/>
  <c r="V828"/>
  <c r="P828"/>
  <c r="Q828"/>
  <c r="I828"/>
  <c r="J828"/>
  <c r="H828"/>
  <c r="R829" s="1"/>
  <c r="K828"/>
  <c r="G828"/>
  <c r="Y828" l="1"/>
  <c r="X828"/>
  <c r="U828"/>
  <c r="T828"/>
  <c r="D829"/>
  <c r="S829" l="1"/>
  <c r="E829"/>
  <c r="F829" s="1"/>
  <c r="O829" l="1"/>
  <c r="N829"/>
  <c r="L829"/>
  <c r="M829"/>
  <c r="W829"/>
  <c r="V829"/>
  <c r="P829"/>
  <c r="Q829"/>
  <c r="I829"/>
  <c r="K829"/>
  <c r="J829"/>
  <c r="G829"/>
  <c r="H829"/>
  <c r="R830" s="1"/>
  <c r="Y829" l="1"/>
  <c r="X829"/>
  <c r="U829"/>
  <c r="T829"/>
  <c r="D830"/>
  <c r="E830" l="1"/>
  <c r="F830" s="1"/>
  <c r="S830"/>
  <c r="O830" l="1"/>
  <c r="N830"/>
  <c r="L830"/>
  <c r="M830"/>
  <c r="W830"/>
  <c r="V830"/>
  <c r="Q830"/>
  <c r="P830"/>
  <c r="I830"/>
  <c r="K830"/>
  <c r="H830"/>
  <c r="R831" s="1"/>
  <c r="J830"/>
  <c r="G830"/>
  <c r="U830" l="1"/>
  <c r="Y830"/>
  <c r="X830"/>
  <c r="T830"/>
  <c r="D831"/>
  <c r="E831" l="1"/>
  <c r="F831" s="1"/>
  <c r="S831"/>
  <c r="O831" l="1"/>
  <c r="N831"/>
  <c r="L831"/>
  <c r="M831"/>
  <c r="V831"/>
  <c r="W831"/>
  <c r="P831"/>
  <c r="Q831"/>
  <c r="I831"/>
  <c r="K831"/>
  <c r="H831"/>
  <c r="R832" s="1"/>
  <c r="J831"/>
  <c r="G831"/>
  <c r="X831" l="1"/>
  <c r="Y831"/>
  <c r="U831"/>
  <c r="T831"/>
  <c r="D832"/>
  <c r="E832" l="1"/>
  <c r="F832" s="1"/>
  <c r="S832"/>
  <c r="O832" l="1"/>
  <c r="N832"/>
  <c r="L832"/>
  <c r="M832"/>
  <c r="W832"/>
  <c r="V832"/>
  <c r="P832"/>
  <c r="Q832"/>
  <c r="G832"/>
  <c r="I832"/>
  <c r="K832"/>
  <c r="J832"/>
  <c r="H832"/>
  <c r="R833" s="1"/>
  <c r="Y832" l="1"/>
  <c r="X832"/>
  <c r="U832"/>
  <c r="T832"/>
  <c r="D833"/>
  <c r="E833" l="1"/>
  <c r="F833" s="1"/>
  <c r="S833"/>
  <c r="O833" l="1"/>
  <c r="N833"/>
  <c r="L833"/>
  <c r="M833"/>
  <c r="W833"/>
  <c r="V833"/>
  <c r="Q833"/>
  <c r="P833"/>
  <c r="J833"/>
  <c r="G833"/>
  <c r="I833"/>
  <c r="K833"/>
  <c r="H833"/>
  <c r="R834" s="1"/>
  <c r="U833" l="1"/>
  <c r="Y833"/>
  <c r="X833"/>
  <c r="T833"/>
  <c r="D834"/>
  <c r="E834" l="1"/>
  <c r="F834" s="1"/>
  <c r="S834"/>
  <c r="O834" l="1"/>
  <c r="N834"/>
  <c r="L834"/>
  <c r="M834"/>
  <c r="W834"/>
  <c r="V834"/>
  <c r="P834"/>
  <c r="Q834"/>
  <c r="K834"/>
  <c r="G834"/>
  <c r="J834"/>
  <c r="I834"/>
  <c r="H834"/>
  <c r="R835" s="1"/>
  <c r="Y834" l="1"/>
  <c r="X834"/>
  <c r="U834"/>
  <c r="T834"/>
  <c r="D835"/>
  <c r="E835" l="1"/>
  <c r="F835" s="1"/>
  <c r="S835"/>
  <c r="O835" l="1"/>
  <c r="N835"/>
  <c r="L835"/>
  <c r="M835"/>
  <c r="V835"/>
  <c r="W835"/>
  <c r="Q835"/>
  <c r="P835"/>
  <c r="J835"/>
  <c r="I835"/>
  <c r="G835"/>
  <c r="K835"/>
  <c r="H835"/>
  <c r="R836" s="1"/>
  <c r="X835" l="1"/>
  <c r="Y835"/>
  <c r="U835"/>
  <c r="T835"/>
  <c r="D836"/>
  <c r="S836" l="1"/>
  <c r="E836"/>
  <c r="F836" s="1"/>
  <c r="O836" l="1"/>
  <c r="N836"/>
  <c r="L836"/>
  <c r="M836"/>
  <c r="W836"/>
  <c r="V836"/>
  <c r="P836"/>
  <c r="Q836"/>
  <c r="G836"/>
  <c r="H836"/>
  <c r="R837" s="1"/>
  <c r="I836"/>
  <c r="J836"/>
  <c r="K836"/>
  <c r="Y836" l="1"/>
  <c r="X836"/>
  <c r="U836"/>
  <c r="T836"/>
  <c r="D837"/>
  <c r="E837" l="1"/>
  <c r="F837" s="1"/>
  <c r="S837"/>
  <c r="O837" l="1"/>
  <c r="N837"/>
  <c r="L837"/>
  <c r="M837"/>
  <c r="W837"/>
  <c r="V837"/>
  <c r="Q837"/>
  <c r="P837"/>
  <c r="K837"/>
  <c r="J837"/>
  <c r="I837"/>
  <c r="G837"/>
  <c r="H837"/>
  <c r="R838" s="1"/>
  <c r="U837" l="1"/>
  <c r="Y837"/>
  <c r="X837"/>
  <c r="T837"/>
  <c r="D838"/>
  <c r="E838" l="1"/>
  <c r="F838" s="1"/>
  <c r="S838"/>
  <c r="O838" l="1"/>
  <c r="N838"/>
  <c r="L838"/>
  <c r="M838"/>
  <c r="W838"/>
  <c r="V838"/>
  <c r="P838"/>
  <c r="Q838"/>
  <c r="I838"/>
  <c r="G838"/>
  <c r="K838"/>
  <c r="J838"/>
  <c r="H838"/>
  <c r="R839" s="1"/>
  <c r="Y838" l="1"/>
  <c r="X838"/>
  <c r="U838"/>
  <c r="T838"/>
  <c r="D839"/>
  <c r="E839" l="1"/>
  <c r="F839" s="1"/>
  <c r="S839"/>
  <c r="O839" l="1"/>
  <c r="N839"/>
  <c r="L839"/>
  <c r="M839"/>
  <c r="V839"/>
  <c r="W839"/>
  <c r="Q839"/>
  <c r="P839"/>
  <c r="K839"/>
  <c r="I839"/>
  <c r="J839"/>
  <c r="H839"/>
  <c r="R840" s="1"/>
  <c r="G839"/>
  <c r="U839" l="1"/>
  <c r="Y839"/>
  <c r="X839"/>
  <c r="T839"/>
  <c r="D840"/>
  <c r="S840" l="1"/>
  <c r="E840"/>
  <c r="F840" s="1"/>
  <c r="O840" l="1"/>
  <c r="N840"/>
  <c r="L840"/>
  <c r="M840"/>
  <c r="W840"/>
  <c r="V840"/>
  <c r="P840"/>
  <c r="Q840"/>
  <c r="G840"/>
  <c r="K840"/>
  <c r="I840"/>
  <c r="J840"/>
  <c r="H840"/>
  <c r="R841" s="1"/>
  <c r="U840" l="1"/>
  <c r="Y840"/>
  <c r="X840"/>
  <c r="T840"/>
  <c r="D841"/>
  <c r="E841" l="1"/>
  <c r="F841" s="1"/>
  <c r="S841"/>
  <c r="O841" l="1"/>
  <c r="N841"/>
  <c r="L841"/>
  <c r="M841"/>
  <c r="W841"/>
  <c r="V841"/>
  <c r="Q841"/>
  <c r="P841"/>
  <c r="I841"/>
  <c r="G841"/>
  <c r="J841"/>
  <c r="K841"/>
  <c r="H841"/>
  <c r="R842" s="1"/>
  <c r="U841" l="1"/>
  <c r="Y841"/>
  <c r="X841"/>
  <c r="T841"/>
  <c r="D842"/>
  <c r="E842" l="1"/>
  <c r="F842" s="1"/>
  <c r="S842"/>
  <c r="O842" l="1"/>
  <c r="N842"/>
  <c r="L842"/>
  <c r="M842"/>
  <c r="W842"/>
  <c r="V842"/>
  <c r="Q842"/>
  <c r="P842"/>
  <c r="J842"/>
  <c r="H842"/>
  <c r="R843" s="1"/>
  <c r="G842"/>
  <c r="K842"/>
  <c r="I842"/>
  <c r="X842" l="1"/>
  <c r="U842"/>
  <c r="Y842"/>
  <c r="T842"/>
  <c r="D843"/>
  <c r="E843" l="1"/>
  <c r="F843" s="1"/>
  <c r="S843"/>
  <c r="O843" l="1"/>
  <c r="N843"/>
  <c r="L843"/>
  <c r="M843"/>
  <c r="V843"/>
  <c r="W843"/>
  <c r="P843"/>
  <c r="Q843"/>
  <c r="J843"/>
  <c r="K843"/>
  <c r="G843"/>
  <c r="I843"/>
  <c r="H843"/>
  <c r="R844" s="1"/>
  <c r="X843" l="1"/>
  <c r="Y843"/>
  <c r="U843"/>
  <c r="T843"/>
  <c r="D844"/>
  <c r="E844" l="1"/>
  <c r="F844" s="1"/>
  <c r="S844"/>
  <c r="O844" l="1"/>
  <c r="N844"/>
  <c r="L844"/>
  <c r="M844"/>
  <c r="W844"/>
  <c r="V844"/>
  <c r="Q844"/>
  <c r="P844"/>
  <c r="G844"/>
  <c r="K844"/>
  <c r="J844"/>
  <c r="I844"/>
  <c r="H844"/>
  <c r="R845" s="1"/>
  <c r="U844" l="1"/>
  <c r="Y844"/>
  <c r="X844"/>
  <c r="T844"/>
  <c r="D845"/>
  <c r="E845" l="1"/>
  <c r="F845" s="1"/>
  <c r="S845"/>
  <c r="O845" l="1"/>
  <c r="N845"/>
  <c r="L845"/>
  <c r="M845"/>
  <c r="W845"/>
  <c r="V845"/>
  <c r="P845"/>
  <c r="Q845"/>
  <c r="I845"/>
  <c r="K845"/>
  <c r="G845"/>
  <c r="J845"/>
  <c r="H845"/>
  <c r="R846" s="1"/>
  <c r="Y845" l="1"/>
  <c r="X845"/>
  <c r="U845"/>
  <c r="T845"/>
  <c r="D846"/>
  <c r="E846" l="1"/>
  <c r="F846" s="1"/>
  <c r="S846"/>
  <c r="O846" l="1"/>
  <c r="N846"/>
  <c r="L846"/>
  <c r="M846"/>
  <c r="W846"/>
  <c r="V846"/>
  <c r="Q846"/>
  <c r="P846"/>
  <c r="J846"/>
  <c r="G846"/>
  <c r="K846"/>
  <c r="I846"/>
  <c r="H846"/>
  <c r="R847" s="1"/>
  <c r="Y846" l="1"/>
  <c r="X846"/>
  <c r="U846"/>
  <c r="T846"/>
  <c r="D847"/>
  <c r="S847" l="1"/>
  <c r="E847"/>
  <c r="F847" s="1"/>
  <c r="O847" l="1"/>
  <c r="N847"/>
  <c r="L847"/>
  <c r="M847"/>
  <c r="V847"/>
  <c r="W847"/>
  <c r="P847"/>
  <c r="Q847"/>
  <c r="J847"/>
  <c r="I847"/>
  <c r="K847"/>
  <c r="G847"/>
  <c r="H847"/>
  <c r="R848" s="1"/>
  <c r="Y847" l="1"/>
  <c r="X847"/>
  <c r="U847"/>
  <c r="T847"/>
  <c r="D848"/>
  <c r="S848" l="1"/>
  <c r="E848"/>
  <c r="F848" s="1"/>
  <c r="O848" l="1"/>
  <c r="N848"/>
  <c r="L848"/>
  <c r="M848"/>
  <c r="W848"/>
  <c r="V848"/>
  <c r="P848"/>
  <c r="Q848"/>
  <c r="H848"/>
  <c r="R849" s="1"/>
  <c r="J848"/>
  <c r="I848"/>
  <c r="G848"/>
  <c r="K848"/>
  <c r="X848" l="1"/>
  <c r="Y848"/>
  <c r="U848"/>
  <c r="T848"/>
  <c r="D849"/>
  <c r="S849" l="1"/>
  <c r="E849"/>
  <c r="F849" s="1"/>
  <c r="O849" l="1"/>
  <c r="N849"/>
  <c r="L849"/>
  <c r="M849"/>
  <c r="W849"/>
  <c r="V849"/>
  <c r="P849"/>
  <c r="Q849"/>
  <c r="I849"/>
  <c r="J849"/>
  <c r="K849"/>
  <c r="G849"/>
  <c r="H849"/>
  <c r="R850" s="1"/>
  <c r="Y849" l="1"/>
  <c r="X849"/>
  <c r="U849"/>
  <c r="T849"/>
  <c r="D850"/>
  <c r="E850" l="1"/>
  <c r="F850" s="1"/>
  <c r="S850"/>
  <c r="O850" l="1"/>
  <c r="N850"/>
  <c r="L850"/>
  <c r="M850"/>
  <c r="W850"/>
  <c r="V850"/>
  <c r="Q850"/>
  <c r="P850"/>
  <c r="I850"/>
  <c r="K850"/>
  <c r="G850"/>
  <c r="J850"/>
  <c r="H850"/>
  <c r="R851" s="1"/>
  <c r="U850" l="1"/>
  <c r="Y850"/>
  <c r="X850"/>
  <c r="T850"/>
  <c r="D851"/>
  <c r="S851" l="1"/>
  <c r="E851"/>
  <c r="F851" s="1"/>
  <c r="O851" l="1"/>
  <c r="N851"/>
  <c r="L851"/>
  <c r="M851"/>
  <c r="V851"/>
  <c r="W851"/>
  <c r="Q851"/>
  <c r="P851"/>
  <c r="K851"/>
  <c r="J851"/>
  <c r="G851"/>
  <c r="H851"/>
  <c r="R852" s="1"/>
  <c r="I851"/>
  <c r="X851" l="1"/>
  <c r="Y851"/>
  <c r="U851"/>
  <c r="T851"/>
  <c r="D852"/>
  <c r="E852" l="1"/>
  <c r="F852" s="1"/>
  <c r="S852"/>
  <c r="O852" l="1"/>
  <c r="N852"/>
  <c r="L852"/>
  <c r="M852"/>
  <c r="W852"/>
  <c r="V852"/>
  <c r="P852"/>
  <c r="Q852"/>
  <c r="G852"/>
  <c r="J852"/>
  <c r="K852"/>
  <c r="I852"/>
  <c r="H852"/>
  <c r="R853" s="1"/>
  <c r="Y852" l="1"/>
  <c r="X852"/>
  <c r="U852"/>
  <c r="T852"/>
  <c r="D853"/>
  <c r="E853" l="1"/>
  <c r="F853" s="1"/>
  <c r="S853"/>
  <c r="O853" l="1"/>
  <c r="N853"/>
  <c r="L853"/>
  <c r="M853"/>
  <c r="W853"/>
  <c r="V853"/>
  <c r="Q853"/>
  <c r="P853"/>
  <c r="I853"/>
  <c r="J853"/>
  <c r="G853"/>
  <c r="K853"/>
  <c r="H853"/>
  <c r="R854" s="1"/>
  <c r="U853" l="1"/>
  <c r="Y853"/>
  <c r="X853"/>
  <c r="T853"/>
  <c r="D854"/>
  <c r="E854" l="1"/>
  <c r="F854" s="1"/>
  <c r="S854"/>
  <c r="O854" l="1"/>
  <c r="N854"/>
  <c r="L854"/>
  <c r="M854"/>
  <c r="W854"/>
  <c r="V854"/>
  <c r="X854" s="1"/>
  <c r="P854"/>
  <c r="Q854"/>
  <c r="G854"/>
  <c r="K854"/>
  <c r="I854"/>
  <c r="J854"/>
  <c r="H854"/>
  <c r="R855" s="1"/>
  <c r="Y854" l="1"/>
  <c r="U854"/>
  <c r="T854"/>
  <c r="D855"/>
  <c r="S855" l="1"/>
  <c r="E855"/>
  <c r="F855" s="1"/>
  <c r="O855" l="1"/>
  <c r="N855"/>
  <c r="L855"/>
  <c r="M855"/>
  <c r="V855"/>
  <c r="W855"/>
  <c r="P855"/>
  <c r="Q855"/>
  <c r="J855"/>
  <c r="K855"/>
  <c r="G855"/>
  <c r="I855"/>
  <c r="H855"/>
  <c r="R856" s="1"/>
  <c r="X855" l="1"/>
  <c r="Y855"/>
  <c r="U855"/>
  <c r="T855"/>
  <c r="D856"/>
  <c r="S856" l="1"/>
  <c r="E856"/>
  <c r="F856" s="1"/>
  <c r="O856" l="1"/>
  <c r="N856"/>
  <c r="L856"/>
  <c r="M856"/>
  <c r="W856"/>
  <c r="V856"/>
  <c r="P856"/>
  <c r="Q856"/>
  <c r="I856"/>
  <c r="K856"/>
  <c r="H856"/>
  <c r="R857" s="1"/>
  <c r="J856"/>
  <c r="G856"/>
  <c r="Y856" l="1"/>
  <c r="X856"/>
  <c r="U856"/>
  <c r="T856"/>
  <c r="D857"/>
  <c r="E857" l="1"/>
  <c r="F857" s="1"/>
  <c r="S857"/>
  <c r="O857" l="1"/>
  <c r="N857"/>
  <c r="L857"/>
  <c r="M857"/>
  <c r="W857"/>
  <c r="V857"/>
  <c r="Q857"/>
  <c r="P857"/>
  <c r="K857"/>
  <c r="I857"/>
  <c r="J857"/>
  <c r="G857"/>
  <c r="H857"/>
  <c r="R858" s="1"/>
  <c r="U857" l="1"/>
  <c r="Y857"/>
  <c r="X857"/>
  <c r="T857"/>
  <c r="D858"/>
  <c r="S858" l="1"/>
  <c r="E858"/>
  <c r="F858" s="1"/>
  <c r="O858" l="1"/>
  <c r="N858"/>
  <c r="L858"/>
  <c r="M858"/>
  <c r="W858"/>
  <c r="V858"/>
  <c r="Q858"/>
  <c r="P858"/>
  <c r="K858"/>
  <c r="J858"/>
  <c r="H858"/>
  <c r="R859" s="1"/>
  <c r="I858"/>
  <c r="G858"/>
  <c r="U858" l="1"/>
  <c r="Y858"/>
  <c r="X858"/>
  <c r="T858"/>
  <c r="D859"/>
  <c r="E859" l="1"/>
  <c r="F859" s="1"/>
  <c r="S859"/>
  <c r="O859" l="1"/>
  <c r="N859"/>
  <c r="L859"/>
  <c r="M859"/>
  <c r="V859"/>
  <c r="W859"/>
  <c r="P859"/>
  <c r="Q859"/>
  <c r="G859"/>
  <c r="J859"/>
  <c r="K859"/>
  <c r="I859"/>
  <c r="H859"/>
  <c r="R860" s="1"/>
  <c r="X859" l="1"/>
  <c r="Y859"/>
  <c r="U859"/>
  <c r="T859"/>
  <c r="D860"/>
  <c r="S860" l="1"/>
  <c r="E860"/>
  <c r="F860" s="1"/>
  <c r="O860" l="1"/>
  <c r="N860"/>
  <c r="L860"/>
  <c r="M860"/>
  <c r="W860"/>
  <c r="V860"/>
  <c r="Q860"/>
  <c r="P860"/>
  <c r="K860"/>
  <c r="J860"/>
  <c r="I860"/>
  <c r="G860"/>
  <c r="H860"/>
  <c r="R861" s="1"/>
  <c r="U860" l="1"/>
  <c r="Y860"/>
  <c r="X860"/>
  <c r="T860"/>
  <c r="D861"/>
  <c r="E861" l="1"/>
  <c r="F861" s="1"/>
  <c r="S861"/>
  <c r="O861" l="1"/>
  <c r="N861"/>
  <c r="L861"/>
  <c r="M861"/>
  <c r="W861"/>
  <c r="V861"/>
  <c r="P861"/>
  <c r="Q861"/>
  <c r="I861"/>
  <c r="K861"/>
  <c r="G861"/>
  <c r="J861"/>
  <c r="H861"/>
  <c r="R862" s="1"/>
  <c r="Y861" l="1"/>
  <c r="X861"/>
  <c r="U861"/>
  <c r="T861"/>
  <c r="D862"/>
  <c r="S862" l="1"/>
  <c r="E862"/>
  <c r="F862" s="1"/>
  <c r="O862" l="1"/>
  <c r="N862"/>
  <c r="L862"/>
  <c r="M862"/>
  <c r="W862"/>
  <c r="V862"/>
  <c r="Q862"/>
  <c r="P862"/>
  <c r="J862"/>
  <c r="K862"/>
  <c r="G862"/>
  <c r="H862"/>
  <c r="R863" s="1"/>
  <c r="I862"/>
  <c r="Y862" l="1"/>
  <c r="X862"/>
  <c r="U862"/>
  <c r="T862"/>
  <c r="D863"/>
  <c r="S863" l="1"/>
  <c r="E863"/>
  <c r="F863" s="1"/>
  <c r="O863" l="1"/>
  <c r="N863"/>
  <c r="L863"/>
  <c r="M863"/>
  <c r="V863"/>
  <c r="W863"/>
  <c r="P863"/>
  <c r="Q863"/>
  <c r="I863"/>
  <c r="G863"/>
  <c r="H863"/>
  <c r="R864" s="1"/>
  <c r="J863"/>
  <c r="K863"/>
  <c r="Y863" l="1"/>
  <c r="X863"/>
  <c r="U863"/>
  <c r="T863"/>
  <c r="D864"/>
  <c r="E864" l="1"/>
  <c r="F864" s="1"/>
  <c r="S864"/>
  <c r="O864" l="1"/>
  <c r="N864"/>
  <c r="L864"/>
  <c r="M864"/>
  <c r="W864"/>
  <c r="V864"/>
  <c r="Q864"/>
  <c r="P864"/>
  <c r="G864"/>
  <c r="I864"/>
  <c r="J864"/>
  <c r="K864"/>
  <c r="H864"/>
  <c r="R865" s="1"/>
  <c r="U864" l="1"/>
  <c r="Y864"/>
  <c r="X864"/>
  <c r="T864"/>
  <c r="D865"/>
  <c r="S865" l="1"/>
  <c r="E865"/>
  <c r="F865" s="1"/>
  <c r="O865" l="1"/>
  <c r="N865"/>
  <c r="L865"/>
  <c r="M865"/>
  <c r="W865"/>
  <c r="V865"/>
  <c r="Q865"/>
  <c r="P865"/>
  <c r="G865"/>
  <c r="K865"/>
  <c r="J865"/>
  <c r="I865"/>
  <c r="H865"/>
  <c r="R866" s="1"/>
  <c r="Y865" l="1"/>
  <c r="X865"/>
  <c r="U865"/>
  <c r="T865"/>
  <c r="D866"/>
  <c r="E866" l="1"/>
  <c r="F866" s="1"/>
  <c r="S866"/>
  <c r="O866" l="1"/>
  <c r="N866"/>
  <c r="L866"/>
  <c r="M866"/>
  <c r="W866"/>
  <c r="V866"/>
  <c r="P866"/>
  <c r="Q866"/>
  <c r="G866"/>
  <c r="K866"/>
  <c r="J866"/>
  <c r="I866"/>
  <c r="H866"/>
  <c r="R867" s="1"/>
  <c r="Y866" l="1"/>
  <c r="X866"/>
  <c r="U866"/>
  <c r="T866"/>
  <c r="D867"/>
  <c r="E867" l="1"/>
  <c r="F867" s="1"/>
  <c r="S867"/>
  <c r="O867" l="1"/>
  <c r="N867"/>
  <c r="L867"/>
  <c r="M867"/>
  <c r="V867"/>
  <c r="W867"/>
  <c r="Q867"/>
  <c r="P867"/>
  <c r="I867"/>
  <c r="K867"/>
  <c r="J867"/>
  <c r="G867"/>
  <c r="H867"/>
  <c r="R868" s="1"/>
  <c r="X867" l="1"/>
  <c r="Y867"/>
  <c r="U867"/>
  <c r="T867"/>
  <c r="D868"/>
  <c r="E868" l="1"/>
  <c r="F868" s="1"/>
  <c r="S868"/>
  <c r="O868" l="1"/>
  <c r="N868"/>
  <c r="L868"/>
  <c r="M868"/>
  <c r="W868"/>
  <c r="V868"/>
  <c r="Q868"/>
  <c r="P868"/>
  <c r="J868"/>
  <c r="K868"/>
  <c r="G868"/>
  <c r="H868"/>
  <c r="R869" s="1"/>
  <c r="I868"/>
  <c r="X868" l="1"/>
  <c r="U868"/>
  <c r="Y868"/>
  <c r="T868"/>
  <c r="D869"/>
  <c r="E869" l="1"/>
  <c r="F869" s="1"/>
  <c r="S869"/>
  <c r="O869" l="1"/>
  <c r="N869"/>
  <c r="L869"/>
  <c r="M869"/>
  <c r="W869"/>
  <c r="V869"/>
  <c r="Q869"/>
  <c r="P869"/>
  <c r="I869"/>
  <c r="G869"/>
  <c r="K869"/>
  <c r="J869"/>
  <c r="H869"/>
  <c r="R870" s="1"/>
  <c r="U869" l="1"/>
  <c r="Y869"/>
  <c r="X869"/>
  <c r="T869"/>
  <c r="D870"/>
  <c r="E870" l="1"/>
  <c r="F870" s="1"/>
  <c r="S870"/>
  <c r="O870" l="1"/>
  <c r="N870"/>
  <c r="L870"/>
  <c r="M870"/>
  <c r="W870"/>
  <c r="V870"/>
  <c r="P870"/>
  <c r="Q870"/>
  <c r="J870"/>
  <c r="H870"/>
  <c r="R871" s="1"/>
  <c r="K870"/>
  <c r="G870"/>
  <c r="I870"/>
  <c r="Y870" l="1"/>
  <c r="X870"/>
  <c r="U870"/>
  <c r="T870"/>
  <c r="D871"/>
  <c r="E871" l="1"/>
  <c r="F871" s="1"/>
  <c r="S871"/>
  <c r="O871" l="1"/>
  <c r="N871"/>
  <c r="L871"/>
  <c r="M871"/>
  <c r="V871"/>
  <c r="W871"/>
  <c r="Q871"/>
  <c r="P871"/>
  <c r="G871"/>
  <c r="J871"/>
  <c r="K871"/>
  <c r="H871"/>
  <c r="R872" s="1"/>
  <c r="I871"/>
  <c r="X871" l="1"/>
  <c r="Y871"/>
  <c r="U871"/>
  <c r="T871"/>
  <c r="D872"/>
  <c r="E872" l="1"/>
  <c r="F872" s="1"/>
  <c r="S872"/>
  <c r="O872" l="1"/>
  <c r="N872"/>
  <c r="L872"/>
  <c r="M872"/>
  <c r="W872"/>
  <c r="V872"/>
  <c r="P872"/>
  <c r="Q872"/>
  <c r="I872"/>
  <c r="K872"/>
  <c r="G872"/>
  <c r="J872"/>
  <c r="H872"/>
  <c r="R873" s="1"/>
  <c r="Y872" l="1"/>
  <c r="X872"/>
  <c r="U872"/>
  <c r="T872"/>
  <c r="D873"/>
  <c r="S873" l="1"/>
  <c r="E873"/>
  <c r="F873" s="1"/>
  <c r="O873" l="1"/>
  <c r="N873"/>
  <c r="L873"/>
  <c r="M873"/>
  <c r="W873"/>
  <c r="V873"/>
  <c r="Q873"/>
  <c r="P873"/>
  <c r="G873"/>
  <c r="J873"/>
  <c r="I873"/>
  <c r="H873"/>
  <c r="R874" s="1"/>
  <c r="K873"/>
  <c r="Y873" l="1"/>
  <c r="X873"/>
  <c r="U873"/>
  <c r="T873"/>
  <c r="D874"/>
  <c r="E874" l="1"/>
  <c r="F874" s="1"/>
  <c r="S874"/>
  <c r="O874" l="1"/>
  <c r="N874"/>
  <c r="L874"/>
  <c r="M874"/>
  <c r="W874"/>
  <c r="V874"/>
  <c r="Q874"/>
  <c r="P874"/>
  <c r="K874"/>
  <c r="G874"/>
  <c r="J874"/>
  <c r="I874"/>
  <c r="H874"/>
  <c r="R875" s="1"/>
  <c r="U874" l="1"/>
  <c r="Y874"/>
  <c r="X874"/>
  <c r="T874"/>
  <c r="D875"/>
  <c r="E875" l="1"/>
  <c r="F875" s="1"/>
  <c r="S875"/>
  <c r="O875" l="1"/>
  <c r="N875"/>
  <c r="L875"/>
  <c r="M875"/>
  <c r="V875"/>
  <c r="W875"/>
  <c r="P875"/>
  <c r="Q875"/>
  <c r="J875"/>
  <c r="I875"/>
  <c r="K875"/>
  <c r="G875"/>
  <c r="H875"/>
  <c r="R876" s="1"/>
  <c r="X875" l="1"/>
  <c r="Y875"/>
  <c r="U875"/>
  <c r="T875"/>
  <c r="D876"/>
  <c r="S876" l="1"/>
  <c r="E876"/>
  <c r="F876" s="1"/>
  <c r="O876" l="1"/>
  <c r="N876"/>
  <c r="L876"/>
  <c r="M876"/>
  <c r="W876"/>
  <c r="V876"/>
  <c r="P876"/>
  <c r="Q876"/>
  <c r="J876"/>
  <c r="K876"/>
  <c r="I876"/>
  <c r="G876"/>
  <c r="H876"/>
  <c r="R877" s="1"/>
  <c r="Y876" l="1"/>
  <c r="X876"/>
  <c r="U876"/>
  <c r="T876"/>
  <c r="D877"/>
  <c r="E877" l="1"/>
  <c r="F877" s="1"/>
  <c r="S877"/>
  <c r="O877" l="1"/>
  <c r="N877"/>
  <c r="L877"/>
  <c r="M877"/>
  <c r="W877"/>
  <c r="V877"/>
  <c r="P877"/>
  <c r="Q877"/>
  <c r="G877"/>
  <c r="K877"/>
  <c r="I877"/>
  <c r="J877"/>
  <c r="H877"/>
  <c r="R878" s="1"/>
  <c r="Y877" l="1"/>
  <c r="X877"/>
  <c r="U877"/>
  <c r="T877"/>
  <c r="D878"/>
  <c r="E878" l="1"/>
  <c r="F878" s="1"/>
  <c r="S878"/>
  <c r="O878" l="1"/>
  <c r="N878"/>
  <c r="L878"/>
  <c r="M878"/>
  <c r="W878"/>
  <c r="V878"/>
  <c r="Q878"/>
  <c r="P878"/>
  <c r="K878"/>
  <c r="I878"/>
  <c r="J878"/>
  <c r="H878"/>
  <c r="R879" s="1"/>
  <c r="G878"/>
  <c r="Y878" l="1"/>
  <c r="X878"/>
  <c r="U878"/>
  <c r="T878"/>
  <c r="D879"/>
  <c r="S879" l="1"/>
  <c r="E879"/>
  <c r="F879" s="1"/>
  <c r="O879" l="1"/>
  <c r="N879"/>
  <c r="L879"/>
  <c r="M879"/>
  <c r="V879"/>
  <c r="W879"/>
  <c r="P879"/>
  <c r="Q879"/>
  <c r="J879"/>
  <c r="K879"/>
  <c r="G879"/>
  <c r="I879"/>
  <c r="H879"/>
  <c r="R880" s="1"/>
  <c r="X879" l="1"/>
  <c r="Y879"/>
  <c r="U879"/>
  <c r="T879"/>
  <c r="D880"/>
  <c r="E880" l="1"/>
  <c r="F880" s="1"/>
  <c r="S880"/>
  <c r="O880" l="1"/>
  <c r="N880"/>
  <c r="L880"/>
  <c r="M880"/>
  <c r="W880"/>
  <c r="V880"/>
  <c r="Q880"/>
  <c r="P880"/>
  <c r="I880"/>
  <c r="G880"/>
  <c r="K880"/>
  <c r="J880"/>
  <c r="H880"/>
  <c r="R881" s="1"/>
  <c r="X880" l="1"/>
  <c r="Y880"/>
  <c r="U880"/>
  <c r="T880"/>
  <c r="D881"/>
  <c r="S881" l="1"/>
  <c r="E881"/>
  <c r="F881" s="1"/>
  <c r="O881" l="1"/>
  <c r="N881"/>
  <c r="L881"/>
  <c r="M881"/>
  <c r="W881"/>
  <c r="V881"/>
  <c r="P881"/>
  <c r="Q881"/>
  <c r="K881"/>
  <c r="J881"/>
  <c r="I881"/>
  <c r="G881"/>
  <c r="H881"/>
  <c r="R882" s="1"/>
  <c r="U881" l="1"/>
  <c r="Y881"/>
  <c r="X881"/>
  <c r="T881"/>
  <c r="D882"/>
  <c r="E882" l="1"/>
  <c r="F882" s="1"/>
  <c r="S882"/>
  <c r="O882" l="1"/>
  <c r="N882"/>
  <c r="L882"/>
  <c r="M882"/>
  <c r="W882"/>
  <c r="V882"/>
  <c r="P882"/>
  <c r="Q882"/>
  <c r="H882"/>
  <c r="R883" s="1"/>
  <c r="J882"/>
  <c r="G882"/>
  <c r="I882"/>
  <c r="K882"/>
  <c r="Y882" l="1"/>
  <c r="X882"/>
  <c r="U882"/>
  <c r="T882"/>
  <c r="D883"/>
  <c r="S883" l="1"/>
  <c r="E883"/>
  <c r="F883" s="1"/>
  <c r="O883" l="1"/>
  <c r="N883"/>
  <c r="L883"/>
  <c r="M883"/>
  <c r="V883"/>
  <c r="W883"/>
  <c r="Q883"/>
  <c r="P883"/>
  <c r="H883"/>
  <c r="R884" s="1"/>
  <c r="J883"/>
  <c r="G883"/>
  <c r="K883"/>
  <c r="I883"/>
  <c r="X883" l="1"/>
  <c r="Y883"/>
  <c r="U883"/>
  <c r="T883"/>
  <c r="D884"/>
  <c r="S884" l="1"/>
  <c r="E884"/>
  <c r="F884" s="1"/>
  <c r="O884" l="1"/>
  <c r="N884"/>
  <c r="L884"/>
  <c r="M884"/>
  <c r="W884"/>
  <c r="V884"/>
  <c r="P884"/>
  <c r="Q884"/>
  <c r="G884"/>
  <c r="J884"/>
  <c r="K884"/>
  <c r="I884"/>
  <c r="H884"/>
  <c r="R885" s="1"/>
  <c r="Y884" l="1"/>
  <c r="X884"/>
  <c r="U884"/>
  <c r="T884"/>
  <c r="D885"/>
  <c r="S885" l="1"/>
  <c r="E885"/>
  <c r="F885" s="1"/>
  <c r="O885" l="1"/>
  <c r="N885"/>
  <c r="L885"/>
  <c r="M885"/>
  <c r="W885"/>
  <c r="V885"/>
  <c r="Q885"/>
  <c r="P885"/>
  <c r="I885"/>
  <c r="G885"/>
  <c r="J885"/>
  <c r="H885"/>
  <c r="R886" s="1"/>
  <c r="K885"/>
  <c r="X885" l="1"/>
  <c r="U885"/>
  <c r="Y885"/>
  <c r="T885"/>
  <c r="D886"/>
  <c r="E886" l="1"/>
  <c r="F886" s="1"/>
  <c r="S886"/>
  <c r="O886" l="1"/>
  <c r="N886"/>
  <c r="L886"/>
  <c r="M886"/>
  <c r="W886"/>
  <c r="V886"/>
  <c r="P886"/>
  <c r="Q886"/>
  <c r="K886"/>
  <c r="H886"/>
  <c r="R887" s="1"/>
  <c r="J886"/>
  <c r="I886"/>
  <c r="G886"/>
  <c r="Y886" l="1"/>
  <c r="X886"/>
  <c r="U886"/>
  <c r="T886"/>
  <c r="D887"/>
  <c r="E887" l="1"/>
  <c r="F887" s="1"/>
  <c r="S887"/>
  <c r="O887" l="1"/>
  <c r="N887"/>
  <c r="L887"/>
  <c r="M887"/>
  <c r="V887"/>
  <c r="W887"/>
  <c r="Q887"/>
  <c r="P887"/>
  <c r="K887"/>
  <c r="G887"/>
  <c r="H887"/>
  <c r="R888" s="1"/>
  <c r="I887"/>
  <c r="J887"/>
  <c r="X887" l="1"/>
  <c r="Y887"/>
  <c r="U887"/>
  <c r="T887"/>
  <c r="D888"/>
  <c r="S888" l="1"/>
  <c r="E888"/>
  <c r="F888" s="1"/>
  <c r="O888" l="1"/>
  <c r="N888"/>
  <c r="L888"/>
  <c r="M888"/>
  <c r="W888"/>
  <c r="V888"/>
  <c r="P888"/>
  <c r="Q888"/>
  <c r="I888"/>
  <c r="G888"/>
  <c r="K888"/>
  <c r="J888"/>
  <c r="H888"/>
  <c r="R889" s="1"/>
  <c r="Y888" l="1"/>
  <c r="X888"/>
  <c r="U888"/>
  <c r="T888"/>
  <c r="D889"/>
  <c r="S889" l="1"/>
  <c r="E889"/>
  <c r="F889" s="1"/>
  <c r="O889" l="1"/>
  <c r="N889"/>
  <c r="L889"/>
  <c r="M889"/>
  <c r="W889"/>
  <c r="V889"/>
  <c r="Q889"/>
  <c r="P889"/>
  <c r="J889"/>
  <c r="K889"/>
  <c r="I889"/>
  <c r="H889"/>
  <c r="R890" s="1"/>
  <c r="G889"/>
  <c r="U889" l="1"/>
  <c r="Y889"/>
  <c r="X889"/>
  <c r="T889"/>
  <c r="D890"/>
  <c r="S890" l="1"/>
  <c r="E890"/>
  <c r="F890" s="1"/>
  <c r="O890" l="1"/>
  <c r="N890"/>
  <c r="L890"/>
  <c r="M890"/>
  <c r="W890"/>
  <c r="V890"/>
  <c r="Q890"/>
  <c r="P890"/>
  <c r="J890"/>
  <c r="G890"/>
  <c r="I890"/>
  <c r="K890"/>
  <c r="H890"/>
  <c r="R891" s="1"/>
  <c r="U890" l="1"/>
  <c r="Y890"/>
  <c r="X890"/>
  <c r="T890"/>
  <c r="D891"/>
  <c r="S891" l="1"/>
  <c r="E891"/>
  <c r="F891" s="1"/>
  <c r="O891" l="1"/>
  <c r="N891"/>
  <c r="L891"/>
  <c r="M891"/>
  <c r="V891"/>
  <c r="W891"/>
  <c r="P891"/>
  <c r="Q891"/>
  <c r="K891"/>
  <c r="G891"/>
  <c r="J891"/>
  <c r="I891"/>
  <c r="H891"/>
  <c r="R892" s="1"/>
  <c r="X891" l="1"/>
  <c r="Y891"/>
  <c r="U891"/>
  <c r="T891"/>
  <c r="D892"/>
  <c r="S892" l="1"/>
  <c r="E892"/>
  <c r="F892" s="1"/>
  <c r="O892" l="1"/>
  <c r="N892"/>
  <c r="L892"/>
  <c r="M892"/>
  <c r="W892"/>
  <c r="V892"/>
  <c r="Q892"/>
  <c r="P892"/>
  <c r="J892"/>
  <c r="G892"/>
  <c r="I892"/>
  <c r="K892"/>
  <c r="H892"/>
  <c r="R893" s="1"/>
  <c r="U892" l="1"/>
  <c r="Y892"/>
  <c r="X892"/>
  <c r="T892"/>
  <c r="D893"/>
  <c r="E893" l="1"/>
  <c r="F893" s="1"/>
  <c r="S893"/>
  <c r="O893" l="1"/>
  <c r="N893"/>
  <c r="L893"/>
  <c r="M893"/>
  <c r="W893"/>
  <c r="V893"/>
  <c r="P893"/>
  <c r="Q893"/>
  <c r="J893"/>
  <c r="I893"/>
  <c r="K893"/>
  <c r="H893"/>
  <c r="R894" s="1"/>
  <c r="G893"/>
  <c r="Y893" l="1"/>
  <c r="X893"/>
  <c r="U893"/>
  <c r="T893"/>
  <c r="D894"/>
  <c r="S894" l="1"/>
  <c r="E894"/>
  <c r="F894" s="1"/>
  <c r="O894" l="1"/>
  <c r="N894"/>
  <c r="L894"/>
  <c r="M894"/>
  <c r="W894"/>
  <c r="V894"/>
  <c r="Q894"/>
  <c r="P894"/>
  <c r="K894"/>
  <c r="G894"/>
  <c r="I894"/>
  <c r="J894"/>
  <c r="H894"/>
  <c r="R895" s="1"/>
  <c r="U894" l="1"/>
  <c r="Y894"/>
  <c r="X894"/>
  <c r="T894"/>
  <c r="D895"/>
  <c r="S895" l="1"/>
  <c r="E895"/>
  <c r="F895" s="1"/>
  <c r="O895" l="1"/>
  <c r="N895"/>
  <c r="L895"/>
  <c r="M895"/>
  <c r="V895"/>
  <c r="W895"/>
  <c r="P895"/>
  <c r="Q895"/>
  <c r="K895"/>
  <c r="G895"/>
  <c r="I895"/>
  <c r="J895"/>
  <c r="H895"/>
  <c r="R896" s="1"/>
  <c r="X895" l="1"/>
  <c r="Y895"/>
  <c r="U895"/>
  <c r="T895"/>
  <c r="D896"/>
  <c r="E896" l="1"/>
  <c r="F896" s="1"/>
  <c r="S896"/>
  <c r="O896" l="1"/>
  <c r="N896"/>
  <c r="L896"/>
  <c r="M896"/>
  <c r="W896"/>
  <c r="V896"/>
  <c r="P896"/>
  <c r="Q896"/>
  <c r="K896"/>
  <c r="G896"/>
  <c r="J896"/>
  <c r="I896"/>
  <c r="H896"/>
  <c r="R897" s="1"/>
  <c r="X896" l="1"/>
  <c r="Y896"/>
  <c r="U896"/>
  <c r="T896"/>
  <c r="D897"/>
  <c r="E897" l="1"/>
  <c r="F897" s="1"/>
  <c r="S897"/>
  <c r="O897" l="1"/>
  <c r="N897"/>
  <c r="L897"/>
  <c r="M897"/>
  <c r="W897"/>
  <c r="V897"/>
  <c r="Q897"/>
  <c r="P897"/>
  <c r="J897"/>
  <c r="K897"/>
  <c r="I897"/>
  <c r="G897"/>
  <c r="H897"/>
  <c r="R898" s="1"/>
  <c r="X897" l="1"/>
  <c r="U897"/>
  <c r="Y897"/>
  <c r="T897"/>
  <c r="D898"/>
  <c r="S898" l="1"/>
  <c r="E898"/>
  <c r="F898" s="1"/>
  <c r="O898" l="1"/>
  <c r="N898"/>
  <c r="L898"/>
  <c r="M898"/>
  <c r="W898"/>
  <c r="V898"/>
  <c r="P898"/>
  <c r="Q898"/>
  <c r="I898"/>
  <c r="G898"/>
  <c r="K898"/>
  <c r="J898"/>
  <c r="H898"/>
  <c r="R899" s="1"/>
  <c r="Y898" l="1"/>
  <c r="X898"/>
  <c r="U898"/>
  <c r="T898"/>
  <c r="D899"/>
  <c r="S899" l="1"/>
  <c r="E899"/>
  <c r="F899" s="1"/>
  <c r="O899" l="1"/>
  <c r="N899"/>
  <c r="L899"/>
  <c r="M899"/>
  <c r="V899"/>
  <c r="W899"/>
  <c r="Q899"/>
  <c r="P899"/>
  <c r="J899"/>
  <c r="K899"/>
  <c r="G899"/>
  <c r="H899"/>
  <c r="R900" s="1"/>
  <c r="I899"/>
  <c r="X899" l="1"/>
  <c r="Y899"/>
  <c r="U899"/>
  <c r="T899"/>
  <c r="D900"/>
  <c r="E900" l="1"/>
  <c r="F900" s="1"/>
  <c r="S900"/>
  <c r="O900" l="1"/>
  <c r="N900"/>
  <c r="L900"/>
  <c r="M900"/>
  <c r="W900"/>
  <c r="V900"/>
  <c r="P900"/>
  <c r="Q900"/>
  <c r="G900"/>
  <c r="J900"/>
  <c r="I900"/>
  <c r="K900"/>
  <c r="H900"/>
  <c r="R901" s="1"/>
  <c r="Y900" l="1"/>
  <c r="X900"/>
  <c r="U900"/>
  <c r="T900"/>
  <c r="D901"/>
  <c r="S901" l="1"/>
  <c r="E901"/>
  <c r="F901" s="1"/>
  <c r="O901" l="1"/>
  <c r="N901"/>
  <c r="L901"/>
  <c r="M901"/>
  <c r="W901"/>
  <c r="Y901" s="1"/>
  <c r="V901"/>
  <c r="Q901"/>
  <c r="P901"/>
  <c r="I901"/>
  <c r="G901"/>
  <c r="H901"/>
  <c r="R902" s="1"/>
  <c r="J901"/>
  <c r="K901"/>
  <c r="X901" l="1"/>
  <c r="U901"/>
  <c r="T901"/>
  <c r="D902"/>
  <c r="E902" l="1"/>
  <c r="F902" s="1"/>
  <c r="S902"/>
  <c r="O902" l="1"/>
  <c r="N902"/>
  <c r="L902"/>
  <c r="M902"/>
  <c r="W902"/>
  <c r="V902"/>
  <c r="P902"/>
  <c r="Q902"/>
  <c r="I902"/>
  <c r="J902"/>
  <c r="K902"/>
  <c r="G902"/>
  <c r="H902"/>
  <c r="R903" s="1"/>
  <c r="Y902" l="1"/>
  <c r="X902"/>
  <c r="U902"/>
  <c r="T902"/>
  <c r="D903"/>
  <c r="S903" l="1"/>
  <c r="E903"/>
  <c r="F903" s="1"/>
  <c r="O903" l="1"/>
  <c r="N903"/>
  <c r="L903"/>
  <c r="M903"/>
  <c r="V903"/>
  <c r="W903"/>
  <c r="P903"/>
  <c r="Q903"/>
  <c r="G903"/>
  <c r="J903"/>
  <c r="K903"/>
  <c r="I903"/>
  <c r="H903"/>
  <c r="R904" s="1"/>
  <c r="X903" l="1"/>
  <c r="Y903"/>
  <c r="U903"/>
  <c r="T903"/>
  <c r="D904"/>
  <c r="S904" l="1"/>
  <c r="E904"/>
  <c r="F904" s="1"/>
  <c r="O904" l="1"/>
  <c r="N904"/>
  <c r="L904"/>
  <c r="M904"/>
  <c r="W904"/>
  <c r="V904"/>
  <c r="P904"/>
  <c r="Q904"/>
  <c r="I904"/>
  <c r="K904"/>
  <c r="J904"/>
  <c r="G904"/>
  <c r="H904"/>
  <c r="R905" s="1"/>
  <c r="Y904" l="1"/>
  <c r="X904"/>
  <c r="U904"/>
  <c r="T904"/>
  <c r="D905"/>
  <c r="E905" l="1"/>
  <c r="F905" s="1"/>
  <c r="S905"/>
  <c r="O905" l="1"/>
  <c r="N905"/>
  <c r="L905"/>
  <c r="M905"/>
  <c r="W905"/>
  <c r="V905"/>
  <c r="Q905"/>
  <c r="P905"/>
  <c r="J905"/>
  <c r="K905"/>
  <c r="H905"/>
  <c r="R906" s="1"/>
  <c r="I905"/>
  <c r="G905"/>
  <c r="U905" l="1"/>
  <c r="Y905"/>
  <c r="X905"/>
  <c r="T905"/>
  <c r="D906"/>
  <c r="E906" l="1"/>
  <c r="F906" s="1"/>
  <c r="S906"/>
  <c r="O906" l="1"/>
  <c r="N906"/>
  <c r="L906"/>
  <c r="M906"/>
  <c r="W906"/>
  <c r="V906"/>
  <c r="Q906"/>
  <c r="P906"/>
  <c r="K906"/>
  <c r="J906"/>
  <c r="G906"/>
  <c r="I906"/>
  <c r="H906"/>
  <c r="R907" s="1"/>
  <c r="U906" l="1"/>
  <c r="Y906"/>
  <c r="X906"/>
  <c r="T906"/>
  <c r="D907"/>
  <c r="S907" l="1"/>
  <c r="E907"/>
  <c r="F907" s="1"/>
  <c r="O907" l="1"/>
  <c r="N907"/>
  <c r="L907"/>
  <c r="M907"/>
  <c r="V907"/>
  <c r="W907"/>
  <c r="P907"/>
  <c r="Q907"/>
  <c r="J907"/>
  <c r="K907"/>
  <c r="G907"/>
  <c r="H907"/>
  <c r="R908" s="1"/>
  <c r="I907"/>
  <c r="X907" l="1"/>
  <c r="Y907"/>
  <c r="U907"/>
  <c r="T907"/>
  <c r="D908"/>
  <c r="S908" l="1"/>
  <c r="E908"/>
  <c r="F908" s="1"/>
  <c r="O908" l="1"/>
  <c r="N908"/>
  <c r="L908"/>
  <c r="M908"/>
  <c r="W908"/>
  <c r="V908"/>
  <c r="Q908"/>
  <c r="P908"/>
  <c r="G908"/>
  <c r="J908"/>
  <c r="I908"/>
  <c r="K908"/>
  <c r="H908"/>
  <c r="R909" s="1"/>
  <c r="U908" l="1"/>
  <c r="Y908"/>
  <c r="X908"/>
  <c r="T908"/>
  <c r="D909"/>
  <c r="E909" l="1"/>
  <c r="F909" s="1"/>
  <c r="S909"/>
  <c r="O909" l="1"/>
  <c r="N909"/>
  <c r="L909"/>
  <c r="M909"/>
  <c r="W909"/>
  <c r="V909"/>
  <c r="P909"/>
  <c r="Q909"/>
  <c r="J909"/>
  <c r="K909"/>
  <c r="G909"/>
  <c r="H909"/>
  <c r="R910" s="1"/>
  <c r="I909"/>
  <c r="Y909" l="1"/>
  <c r="X909"/>
  <c r="U909"/>
  <c r="T909"/>
  <c r="D910"/>
  <c r="E910" l="1"/>
  <c r="F910" s="1"/>
  <c r="S910"/>
  <c r="O910" l="1"/>
  <c r="N910"/>
  <c r="L910"/>
  <c r="M910"/>
  <c r="W910"/>
  <c r="V910"/>
  <c r="Q910"/>
  <c r="P910"/>
  <c r="G910"/>
  <c r="J910"/>
  <c r="K910"/>
  <c r="I910"/>
  <c r="H910"/>
  <c r="R911" s="1"/>
  <c r="U910" l="1"/>
  <c r="Y910"/>
  <c r="X910"/>
  <c r="T910"/>
  <c r="D911"/>
  <c r="S911" l="1"/>
  <c r="E911"/>
  <c r="F911" s="1"/>
  <c r="O911" l="1"/>
  <c r="N911"/>
  <c r="L911"/>
  <c r="M911"/>
  <c r="V911"/>
  <c r="W911"/>
  <c r="P911"/>
  <c r="Q911"/>
  <c r="J911"/>
  <c r="I911"/>
  <c r="G911"/>
  <c r="K911"/>
  <c r="H911"/>
  <c r="R912" s="1"/>
  <c r="X911" l="1"/>
  <c r="Y911"/>
  <c r="U911"/>
  <c r="T911"/>
  <c r="D912"/>
  <c r="E912" l="1"/>
  <c r="F912" s="1"/>
  <c r="S912"/>
  <c r="O912" l="1"/>
  <c r="N912"/>
  <c r="L912"/>
  <c r="M912"/>
  <c r="W912"/>
  <c r="V912"/>
  <c r="P912"/>
  <c r="Q912"/>
  <c r="G912"/>
  <c r="I912"/>
  <c r="K912"/>
  <c r="J912"/>
  <c r="H912"/>
  <c r="R913" s="1"/>
  <c r="Y912" l="1"/>
  <c r="X912"/>
  <c r="U912"/>
  <c r="T912"/>
  <c r="D913"/>
  <c r="E913" l="1"/>
  <c r="F913" s="1"/>
  <c r="S913"/>
  <c r="O913" l="1"/>
  <c r="N913"/>
  <c r="L913"/>
  <c r="M913"/>
  <c r="W913"/>
  <c r="V913"/>
  <c r="P913"/>
  <c r="Q913"/>
  <c r="G913"/>
  <c r="I913"/>
  <c r="K913"/>
  <c r="J913"/>
  <c r="H913"/>
  <c r="R914" s="1"/>
  <c r="Y913" l="1"/>
  <c r="X913"/>
  <c r="U913"/>
  <c r="T913"/>
  <c r="D914"/>
  <c r="S914" l="1"/>
  <c r="E914"/>
  <c r="F914" s="1"/>
  <c r="O914" l="1"/>
  <c r="N914"/>
  <c r="L914"/>
  <c r="M914"/>
  <c r="W914"/>
  <c r="V914"/>
  <c r="Q914"/>
  <c r="P914"/>
  <c r="K914"/>
  <c r="I914"/>
  <c r="H914"/>
  <c r="R915" s="1"/>
  <c r="J914"/>
  <c r="G914"/>
  <c r="U914" l="1"/>
  <c r="Y914"/>
  <c r="X914"/>
  <c r="T914"/>
  <c r="D915"/>
  <c r="E915" l="1"/>
  <c r="F915" s="1"/>
  <c r="S915"/>
  <c r="O915" l="1"/>
  <c r="N915"/>
  <c r="L915"/>
  <c r="M915"/>
  <c r="V915"/>
  <c r="W915"/>
  <c r="Q915"/>
  <c r="P915"/>
  <c r="I915"/>
  <c r="G915"/>
  <c r="K915"/>
  <c r="J915"/>
  <c r="H915"/>
  <c r="R916" s="1"/>
  <c r="X915" l="1"/>
  <c r="U915"/>
  <c r="Y915"/>
  <c r="T915"/>
  <c r="D916"/>
  <c r="E916" l="1"/>
  <c r="F916" s="1"/>
  <c r="S916"/>
  <c r="O916" l="1"/>
  <c r="N916"/>
  <c r="L916"/>
  <c r="M916"/>
  <c r="W916"/>
  <c r="V916"/>
  <c r="P916"/>
  <c r="Q916"/>
  <c r="I916"/>
  <c r="G916"/>
  <c r="J916"/>
  <c r="K916"/>
  <c r="H916"/>
  <c r="R917" s="1"/>
  <c r="Y916" l="1"/>
  <c r="X916"/>
  <c r="U916"/>
  <c r="T916"/>
  <c r="D917"/>
  <c r="S917" l="1"/>
  <c r="E917"/>
  <c r="F917" s="1"/>
  <c r="O917" l="1"/>
  <c r="N917"/>
  <c r="L917"/>
  <c r="M917"/>
  <c r="W917"/>
  <c r="V917"/>
  <c r="Q917"/>
  <c r="P917"/>
  <c r="H917"/>
  <c r="R918" s="1"/>
  <c r="G917"/>
  <c r="J917"/>
  <c r="K917"/>
  <c r="I917"/>
  <c r="U917" l="1"/>
  <c r="Y917"/>
  <c r="X917"/>
  <c r="T917"/>
  <c r="D918"/>
  <c r="E918" l="1"/>
  <c r="F918" s="1"/>
  <c r="S918"/>
  <c r="O918" l="1"/>
  <c r="N918"/>
  <c r="L918"/>
  <c r="M918"/>
  <c r="W918"/>
  <c r="V918"/>
  <c r="P918"/>
  <c r="Q918"/>
  <c r="J918"/>
  <c r="I918"/>
  <c r="H918"/>
  <c r="R919" s="1"/>
  <c r="G918"/>
  <c r="K918"/>
  <c r="Y918" l="1"/>
  <c r="X918"/>
  <c r="U918"/>
  <c r="T918"/>
  <c r="D919"/>
  <c r="E919" l="1"/>
  <c r="F919" s="1"/>
  <c r="S919"/>
  <c r="O919" l="1"/>
  <c r="N919"/>
  <c r="L919"/>
  <c r="M919"/>
  <c r="V919"/>
  <c r="W919"/>
  <c r="Q919"/>
  <c r="P919"/>
  <c r="G919"/>
  <c r="I919"/>
  <c r="J919"/>
  <c r="K919"/>
  <c r="H919"/>
  <c r="R920" s="1"/>
  <c r="X919" l="1"/>
  <c r="Y919"/>
  <c r="U919"/>
  <c r="T919"/>
  <c r="D920"/>
  <c r="S920" l="1"/>
  <c r="E920"/>
  <c r="F920" s="1"/>
  <c r="O920" l="1"/>
  <c r="N920"/>
  <c r="L920"/>
  <c r="M920"/>
  <c r="W920"/>
  <c r="V920"/>
  <c r="P920"/>
  <c r="Q920"/>
  <c r="I920"/>
  <c r="K920"/>
  <c r="G920"/>
  <c r="J920"/>
  <c r="H920"/>
  <c r="R921" s="1"/>
  <c r="Y920" l="1"/>
  <c r="X920"/>
  <c r="U920"/>
  <c r="T920"/>
  <c r="D921"/>
  <c r="S921" l="1"/>
  <c r="E921"/>
  <c r="F921" s="1"/>
  <c r="O921" l="1"/>
  <c r="N921"/>
  <c r="L921"/>
  <c r="M921"/>
  <c r="W921"/>
  <c r="V921"/>
  <c r="Q921"/>
  <c r="P921"/>
  <c r="J921"/>
  <c r="G921"/>
  <c r="I921"/>
  <c r="K921"/>
  <c r="H921"/>
  <c r="R922" s="1"/>
  <c r="U921" l="1"/>
  <c r="Y921"/>
  <c r="X921"/>
  <c r="T921"/>
  <c r="D922"/>
  <c r="E922" l="1"/>
  <c r="F922" s="1"/>
  <c r="S922"/>
  <c r="O922" l="1"/>
  <c r="N922"/>
  <c r="L922"/>
  <c r="M922"/>
  <c r="W922"/>
  <c r="V922"/>
  <c r="Q922"/>
  <c r="P922"/>
  <c r="K922"/>
  <c r="G922"/>
  <c r="J922"/>
  <c r="I922"/>
  <c r="H922"/>
  <c r="R923" s="1"/>
  <c r="U922" l="1"/>
  <c r="Y922"/>
  <c r="X922"/>
  <c r="T922"/>
  <c r="D923"/>
  <c r="S923" l="1"/>
  <c r="E923"/>
  <c r="F923" s="1"/>
  <c r="O923" l="1"/>
  <c r="N923"/>
  <c r="L923"/>
  <c r="M923"/>
  <c r="V923"/>
  <c r="W923"/>
  <c r="P923"/>
  <c r="Q923"/>
  <c r="I923"/>
  <c r="G923"/>
  <c r="K923"/>
  <c r="H923"/>
  <c r="R924" s="1"/>
  <c r="J923"/>
  <c r="Y923" l="1"/>
  <c r="X923"/>
  <c r="U923"/>
  <c r="T923"/>
  <c r="D924"/>
  <c r="E924" l="1"/>
  <c r="F924" s="1"/>
  <c r="S924"/>
  <c r="O924" l="1"/>
  <c r="N924"/>
  <c r="L924"/>
  <c r="M924"/>
  <c r="W924"/>
  <c r="V924"/>
  <c r="Q924"/>
  <c r="P924"/>
  <c r="K924"/>
  <c r="J924"/>
  <c r="G924"/>
  <c r="I924"/>
  <c r="H924"/>
  <c r="R925" s="1"/>
  <c r="U924" l="1"/>
  <c r="Y924"/>
  <c r="X924"/>
  <c r="T924"/>
  <c r="D925"/>
  <c r="S925" l="1"/>
  <c r="E925"/>
  <c r="F925" s="1"/>
  <c r="O925" l="1"/>
  <c r="N925"/>
  <c r="L925"/>
  <c r="M925"/>
  <c r="W925"/>
  <c r="V925"/>
  <c r="P925"/>
  <c r="Q925"/>
  <c r="J925"/>
  <c r="G925"/>
  <c r="K925"/>
  <c r="I925"/>
  <c r="H925"/>
  <c r="R926" s="1"/>
  <c r="Y925" l="1"/>
  <c r="X925"/>
  <c r="U925"/>
  <c r="T925"/>
  <c r="D926"/>
  <c r="E926" l="1"/>
  <c r="F926" s="1"/>
  <c r="S926"/>
  <c r="O926" l="1"/>
  <c r="N926"/>
  <c r="L926"/>
  <c r="M926"/>
  <c r="W926"/>
  <c r="V926"/>
  <c r="Q926"/>
  <c r="P926"/>
  <c r="J926"/>
  <c r="I926"/>
  <c r="G926"/>
  <c r="H926"/>
  <c r="R927" s="1"/>
  <c r="K926"/>
  <c r="Y926" l="1"/>
  <c r="X926"/>
  <c r="U926"/>
  <c r="T926"/>
  <c r="D927"/>
  <c r="S927" l="1"/>
  <c r="E927"/>
  <c r="F927" s="1"/>
  <c r="O927" l="1"/>
  <c r="N927"/>
  <c r="L927"/>
  <c r="M927"/>
  <c r="V927"/>
  <c r="W927"/>
  <c r="P927"/>
  <c r="Q927"/>
  <c r="I927"/>
  <c r="G927"/>
  <c r="H927"/>
  <c r="R928" s="1"/>
  <c r="K927"/>
  <c r="J927"/>
  <c r="X927" l="1"/>
  <c r="Y927"/>
  <c r="U927"/>
  <c r="T927"/>
  <c r="D928"/>
  <c r="E928" l="1"/>
  <c r="F928" s="1"/>
  <c r="S928"/>
  <c r="O928" l="1"/>
  <c r="N928"/>
  <c r="L928"/>
  <c r="M928"/>
  <c r="W928"/>
  <c r="V928"/>
  <c r="Q928"/>
  <c r="P928"/>
  <c r="K928"/>
  <c r="I928"/>
  <c r="G928"/>
  <c r="J928"/>
  <c r="H928"/>
  <c r="R929" s="1"/>
  <c r="U928" l="1"/>
  <c r="Y928"/>
  <c r="X928"/>
  <c r="T928"/>
  <c r="D929"/>
  <c r="S929" l="1"/>
  <c r="E929"/>
  <c r="F929" s="1"/>
  <c r="O929" l="1"/>
  <c r="N929"/>
  <c r="L929"/>
  <c r="M929"/>
  <c r="W929"/>
  <c r="V929"/>
  <c r="Q929"/>
  <c r="P929"/>
  <c r="G929"/>
  <c r="I929"/>
  <c r="J929"/>
  <c r="K929"/>
  <c r="H929"/>
  <c r="R930" s="1"/>
  <c r="U929" l="1"/>
  <c r="Y929"/>
  <c r="X929"/>
  <c r="T929"/>
  <c r="D930"/>
  <c r="E930" l="1"/>
  <c r="F930" s="1"/>
  <c r="S930"/>
  <c r="O930" l="1"/>
  <c r="N930"/>
  <c r="L930"/>
  <c r="M930"/>
  <c r="W930"/>
  <c r="V930"/>
  <c r="P930"/>
  <c r="Q930"/>
  <c r="J930"/>
  <c r="K930"/>
  <c r="G930"/>
  <c r="H930"/>
  <c r="R931" s="1"/>
  <c r="I930"/>
  <c r="Y930" l="1"/>
  <c r="X930"/>
  <c r="U930"/>
  <c r="T930"/>
  <c r="D931"/>
  <c r="S931" l="1"/>
  <c r="E931"/>
  <c r="F931" s="1"/>
  <c r="O931" l="1"/>
  <c r="N931"/>
  <c r="L931"/>
  <c r="M931"/>
  <c r="V931"/>
  <c r="W931"/>
  <c r="Q931"/>
  <c r="P931"/>
  <c r="I931"/>
  <c r="K931"/>
  <c r="G931"/>
  <c r="H931"/>
  <c r="R932" s="1"/>
  <c r="J931"/>
  <c r="X931" l="1"/>
  <c r="U931"/>
  <c r="Y931"/>
  <c r="T931"/>
  <c r="D932"/>
  <c r="E932" l="1"/>
  <c r="F932" s="1"/>
  <c r="S932"/>
  <c r="O932" l="1"/>
  <c r="N932"/>
  <c r="L932"/>
  <c r="M932"/>
  <c r="W932"/>
  <c r="V932"/>
  <c r="Q932"/>
  <c r="P932"/>
  <c r="G932"/>
  <c r="K932"/>
  <c r="I932"/>
  <c r="J932"/>
  <c r="H932"/>
  <c r="R933" s="1"/>
  <c r="Y932" l="1"/>
  <c r="X932"/>
  <c r="U932"/>
  <c r="T932"/>
  <c r="D933"/>
  <c r="S933" l="1"/>
  <c r="E933"/>
  <c r="F933" s="1"/>
  <c r="O933" l="1"/>
  <c r="N933"/>
  <c r="L933"/>
  <c r="M933"/>
  <c r="W933"/>
  <c r="V933"/>
  <c r="Q933"/>
  <c r="P933"/>
  <c r="G933"/>
  <c r="I933"/>
  <c r="J933"/>
  <c r="K933"/>
  <c r="H933"/>
  <c r="R934" s="1"/>
  <c r="X933" l="1"/>
  <c r="U933"/>
  <c r="Y933"/>
  <c r="T933"/>
  <c r="D934"/>
  <c r="E934" l="1"/>
  <c r="F934" s="1"/>
  <c r="S934"/>
  <c r="O934" l="1"/>
  <c r="N934"/>
  <c r="L934"/>
  <c r="M934"/>
  <c r="W934"/>
  <c r="V934"/>
  <c r="P934"/>
  <c r="Q934"/>
  <c r="K934"/>
  <c r="G934"/>
  <c r="I934"/>
  <c r="J934"/>
  <c r="H934"/>
  <c r="R935" s="1"/>
  <c r="Y934" l="1"/>
  <c r="X934"/>
  <c r="U934"/>
  <c r="T934"/>
  <c r="D935"/>
  <c r="S935" l="1"/>
  <c r="E935"/>
  <c r="F935" s="1"/>
  <c r="O935" l="1"/>
  <c r="N935"/>
  <c r="L935"/>
  <c r="M935"/>
  <c r="V935"/>
  <c r="W935"/>
  <c r="P935"/>
  <c r="Q935"/>
  <c r="I935"/>
  <c r="K935"/>
  <c r="H935"/>
  <c r="R936" s="1"/>
  <c r="G935"/>
  <c r="J935"/>
  <c r="X935" l="1"/>
  <c r="Y935"/>
  <c r="U935"/>
  <c r="T935"/>
  <c r="D936"/>
  <c r="E936" l="1"/>
  <c r="F936" s="1"/>
  <c r="S936"/>
  <c r="O936" l="1"/>
  <c r="N936"/>
  <c r="L936"/>
  <c r="M936"/>
  <c r="W936"/>
  <c r="V936"/>
  <c r="P936"/>
  <c r="Q936"/>
  <c r="K936"/>
  <c r="G936"/>
  <c r="I936"/>
  <c r="J936"/>
  <c r="H936"/>
  <c r="R937" s="1"/>
  <c r="Y936" l="1"/>
  <c r="X936"/>
  <c r="U936"/>
  <c r="T936"/>
  <c r="D937"/>
  <c r="S937" l="1"/>
  <c r="E937"/>
  <c r="F937" s="1"/>
  <c r="O937" l="1"/>
  <c r="N937"/>
  <c r="L937"/>
  <c r="M937"/>
  <c r="W937"/>
  <c r="V937"/>
  <c r="Q937"/>
  <c r="P937"/>
  <c r="J937"/>
  <c r="K937"/>
  <c r="G937"/>
  <c r="I937"/>
  <c r="H937"/>
  <c r="R938" s="1"/>
  <c r="U937" l="1"/>
  <c r="Y937"/>
  <c r="X937"/>
  <c r="T937"/>
  <c r="D938"/>
  <c r="E938" l="1"/>
  <c r="F938" s="1"/>
  <c r="S938"/>
  <c r="O938" l="1"/>
  <c r="N938"/>
  <c r="L938"/>
  <c r="M938"/>
  <c r="W938"/>
  <c r="V938"/>
  <c r="Q938"/>
  <c r="P938"/>
  <c r="I938"/>
  <c r="J938"/>
  <c r="G938"/>
  <c r="H938"/>
  <c r="R939" s="1"/>
  <c r="K938"/>
  <c r="Y938" l="1"/>
  <c r="X938"/>
  <c r="U938"/>
  <c r="T938"/>
  <c r="D939"/>
  <c r="S939" l="1"/>
  <c r="E939"/>
  <c r="F939" s="1"/>
  <c r="O939" l="1"/>
  <c r="N939"/>
  <c r="L939"/>
  <c r="M939"/>
  <c r="V939"/>
  <c r="W939"/>
  <c r="P939"/>
  <c r="Q939"/>
  <c r="I939"/>
  <c r="G939"/>
  <c r="H939"/>
  <c r="R940" s="1"/>
  <c r="K939"/>
  <c r="J939"/>
  <c r="Y939" l="1"/>
  <c r="X939"/>
  <c r="U939"/>
  <c r="T939"/>
  <c r="D940"/>
  <c r="E940" l="1"/>
  <c r="F940" s="1"/>
  <c r="S940"/>
  <c r="O940" l="1"/>
  <c r="N940"/>
  <c r="L940"/>
  <c r="M940"/>
  <c r="W940"/>
  <c r="V940"/>
  <c r="P940"/>
  <c r="Q940"/>
  <c r="J940"/>
  <c r="I940"/>
  <c r="K940"/>
  <c r="G940"/>
  <c r="H940"/>
  <c r="R941" s="1"/>
  <c r="Y940" l="1"/>
  <c r="X940"/>
  <c r="U940"/>
  <c r="T940"/>
  <c r="D941"/>
  <c r="S941" l="1"/>
  <c r="E941"/>
  <c r="F941" s="1"/>
  <c r="O941" l="1"/>
  <c r="N941"/>
  <c r="L941"/>
  <c r="M941"/>
  <c r="W941"/>
  <c r="V941"/>
  <c r="P941"/>
  <c r="Q941"/>
  <c r="I941"/>
  <c r="G941"/>
  <c r="K941"/>
  <c r="J941"/>
  <c r="H941"/>
  <c r="R942" s="1"/>
  <c r="Y941" l="1"/>
  <c r="X941"/>
  <c r="U941"/>
  <c r="T941"/>
  <c r="D942"/>
  <c r="E942" l="1"/>
  <c r="F942" s="1"/>
  <c r="S942"/>
  <c r="O942" l="1"/>
  <c r="N942"/>
  <c r="L942"/>
  <c r="M942"/>
  <c r="W942"/>
  <c r="V942"/>
  <c r="Q942"/>
  <c r="P942"/>
  <c r="G942"/>
  <c r="I942"/>
  <c r="K942"/>
  <c r="J942"/>
  <c r="H942"/>
  <c r="R943" s="1"/>
  <c r="U942" l="1"/>
  <c r="Y942"/>
  <c r="X942"/>
  <c r="T942"/>
  <c r="D943"/>
  <c r="S943" l="1"/>
  <c r="E943"/>
  <c r="F943" s="1"/>
  <c r="O943" l="1"/>
  <c r="N943"/>
  <c r="L943"/>
  <c r="M943"/>
  <c r="V943"/>
  <c r="W943"/>
  <c r="P943"/>
  <c r="Q943"/>
  <c r="I943"/>
  <c r="H943"/>
  <c r="R944" s="1"/>
  <c r="K943"/>
  <c r="G943"/>
  <c r="J943"/>
  <c r="X943" l="1"/>
  <c r="Y943"/>
  <c r="U943"/>
  <c r="T943"/>
  <c r="D944"/>
  <c r="E944" l="1"/>
  <c r="F944" s="1"/>
  <c r="S944"/>
  <c r="O944" l="1"/>
  <c r="N944"/>
  <c r="L944"/>
  <c r="M944"/>
  <c r="W944"/>
  <c r="V944"/>
  <c r="Q944"/>
  <c r="P944"/>
  <c r="G944"/>
  <c r="J944"/>
  <c r="I944"/>
  <c r="K944"/>
  <c r="H944"/>
  <c r="R945" s="1"/>
  <c r="Y944" l="1"/>
  <c r="X944"/>
  <c r="U944"/>
  <c r="T944"/>
  <c r="D945"/>
  <c r="E945" l="1"/>
  <c r="F945" s="1"/>
  <c r="S945"/>
  <c r="O945" l="1"/>
  <c r="N945"/>
  <c r="L945"/>
  <c r="M945"/>
  <c r="W945"/>
  <c r="V945"/>
  <c r="P945"/>
  <c r="Q945"/>
  <c r="H945"/>
  <c r="R946" s="1"/>
  <c r="K945"/>
  <c r="J945"/>
  <c r="I945"/>
  <c r="G945"/>
  <c r="Y945" l="1"/>
  <c r="X945"/>
  <c r="U945"/>
  <c r="T945"/>
  <c r="D946"/>
  <c r="E946" l="1"/>
  <c r="F946" s="1"/>
  <c r="S946"/>
  <c r="O946" l="1"/>
  <c r="N946"/>
  <c r="L946"/>
  <c r="M946"/>
  <c r="W946"/>
  <c r="V946"/>
  <c r="P946"/>
  <c r="Q946"/>
  <c r="G946"/>
  <c r="J946"/>
  <c r="H946"/>
  <c r="R947" s="1"/>
  <c r="I946"/>
  <c r="K946"/>
  <c r="Y946" l="1"/>
  <c r="X946"/>
  <c r="U946"/>
  <c r="T946"/>
  <c r="D947"/>
  <c r="E947" l="1"/>
  <c r="F947" s="1"/>
  <c r="S947"/>
  <c r="O947" l="1"/>
  <c r="N947"/>
  <c r="L947"/>
  <c r="M947"/>
  <c r="V947"/>
  <c r="W947"/>
  <c r="Q947"/>
  <c r="P947"/>
  <c r="I947"/>
  <c r="G947"/>
  <c r="K947"/>
  <c r="H947"/>
  <c r="R948" s="1"/>
  <c r="J947"/>
  <c r="X947" l="1"/>
  <c r="U947"/>
  <c r="Y947"/>
  <c r="T947"/>
  <c r="D948"/>
  <c r="E948" l="1"/>
  <c r="F948" s="1"/>
  <c r="S948"/>
  <c r="O948" l="1"/>
  <c r="N948"/>
  <c r="L948"/>
  <c r="M948"/>
  <c r="W948"/>
  <c r="V948"/>
  <c r="P948"/>
  <c r="Q948"/>
  <c r="G948"/>
  <c r="K948"/>
  <c r="J948"/>
  <c r="I948"/>
  <c r="H948"/>
  <c r="R949" s="1"/>
  <c r="Y948" l="1"/>
  <c r="X948"/>
  <c r="U948"/>
  <c r="T948"/>
  <c r="D949"/>
  <c r="E949" l="1"/>
  <c r="F949" s="1"/>
  <c r="S949"/>
  <c r="O949" l="1"/>
  <c r="N949"/>
  <c r="L949"/>
  <c r="M949"/>
  <c r="W949"/>
  <c r="V949"/>
  <c r="Q949"/>
  <c r="P949"/>
  <c r="G949"/>
  <c r="J949"/>
  <c r="H949"/>
  <c r="R950" s="1"/>
  <c r="I949"/>
  <c r="K949"/>
  <c r="U949" l="1"/>
  <c r="Y949"/>
  <c r="X949"/>
  <c r="T949"/>
  <c r="D950"/>
  <c r="E950" l="1"/>
  <c r="F950" s="1"/>
  <c r="S950"/>
  <c r="O950" l="1"/>
  <c r="N950"/>
  <c r="L950"/>
  <c r="M950"/>
  <c r="W950"/>
  <c r="V950"/>
  <c r="P950"/>
  <c r="Q950"/>
  <c r="G950"/>
  <c r="H950"/>
  <c r="R951" s="1"/>
  <c r="K950"/>
  <c r="I950"/>
  <c r="J950"/>
  <c r="Y950" l="1"/>
  <c r="X950"/>
  <c r="U950"/>
  <c r="T950"/>
  <c r="D951"/>
  <c r="E951" l="1"/>
  <c r="F951" s="1"/>
  <c r="S951"/>
  <c r="O951" l="1"/>
  <c r="N951"/>
  <c r="L951"/>
  <c r="M951"/>
  <c r="V951"/>
  <c r="W951"/>
  <c r="Q951"/>
  <c r="P951"/>
  <c r="K951"/>
  <c r="G951"/>
  <c r="I951"/>
  <c r="J951"/>
  <c r="H951"/>
  <c r="R952" s="1"/>
  <c r="X951" l="1"/>
  <c r="Y951"/>
  <c r="U951"/>
  <c r="T951"/>
  <c r="D952"/>
  <c r="S952" l="1"/>
  <c r="E952"/>
  <c r="F952" s="1"/>
  <c r="O952" l="1"/>
  <c r="N952"/>
  <c r="L952"/>
  <c r="M952"/>
  <c r="W952"/>
  <c r="V952"/>
  <c r="P952"/>
  <c r="Q952"/>
  <c r="J952"/>
  <c r="G952"/>
  <c r="I952"/>
  <c r="K952"/>
  <c r="H952"/>
  <c r="R953" s="1"/>
  <c r="Y952" l="1"/>
  <c r="X952"/>
  <c r="U952"/>
  <c r="T952"/>
  <c r="D953"/>
  <c r="E953" l="1"/>
  <c r="F953" s="1"/>
  <c r="S953"/>
  <c r="O953" l="1"/>
  <c r="N953"/>
  <c r="L953"/>
  <c r="M953"/>
  <c r="W953"/>
  <c r="V953"/>
  <c r="Q953"/>
  <c r="P953"/>
  <c r="G953"/>
  <c r="I953"/>
  <c r="H953"/>
  <c r="R954" s="1"/>
  <c r="K953"/>
  <c r="J953"/>
  <c r="U953" l="1"/>
  <c r="Y953"/>
  <c r="X953"/>
  <c r="T953"/>
  <c r="D954"/>
  <c r="E954" l="1"/>
  <c r="F954" s="1"/>
  <c r="S954"/>
  <c r="O954" l="1"/>
  <c r="N954"/>
  <c r="L954"/>
  <c r="M954"/>
  <c r="W954"/>
  <c r="V954"/>
  <c r="Q954"/>
  <c r="P954"/>
  <c r="G954"/>
  <c r="K954"/>
  <c r="I954"/>
  <c r="J954"/>
  <c r="H954"/>
  <c r="R955" s="1"/>
  <c r="U954" l="1"/>
  <c r="Y954"/>
  <c r="X954"/>
  <c r="T954"/>
  <c r="D955"/>
  <c r="E955" l="1"/>
  <c r="F955" s="1"/>
  <c r="S955"/>
  <c r="O955" l="1"/>
  <c r="N955"/>
  <c r="L955"/>
  <c r="M955"/>
  <c r="V955"/>
  <c r="W955"/>
  <c r="P955"/>
  <c r="Q955"/>
  <c r="G955"/>
  <c r="H955"/>
  <c r="R956" s="1"/>
  <c r="J955"/>
  <c r="K955"/>
  <c r="I955"/>
  <c r="X955" l="1"/>
  <c r="Y955"/>
  <c r="U955"/>
  <c r="T955"/>
  <c r="D956"/>
  <c r="E956" l="1"/>
  <c r="F956" s="1"/>
  <c r="S956"/>
  <c r="O956" l="1"/>
  <c r="N956"/>
  <c r="L956"/>
  <c r="M956"/>
  <c r="W956"/>
  <c r="V956"/>
  <c r="P956"/>
  <c r="Q956"/>
  <c r="I956"/>
  <c r="J956"/>
  <c r="G956"/>
  <c r="K956"/>
  <c r="H956"/>
  <c r="R957" s="1"/>
  <c r="Y956" l="1"/>
  <c r="X956"/>
  <c r="U956"/>
  <c r="T956"/>
  <c r="D957"/>
  <c r="E957" l="1"/>
  <c r="F957" s="1"/>
  <c r="S957"/>
  <c r="O957" l="1"/>
  <c r="N957"/>
  <c r="L957"/>
  <c r="M957"/>
  <c r="W957"/>
  <c r="V957"/>
  <c r="P957"/>
  <c r="Q957"/>
  <c r="I957"/>
  <c r="K957"/>
  <c r="H957"/>
  <c r="R958" s="1"/>
  <c r="J957"/>
  <c r="G957"/>
  <c r="Y957" l="1"/>
  <c r="X957"/>
  <c r="U957"/>
  <c r="T957"/>
  <c r="D958"/>
  <c r="E958" l="1"/>
  <c r="F958" s="1"/>
  <c r="S958"/>
  <c r="O958" l="1"/>
  <c r="N958"/>
  <c r="L958"/>
  <c r="M958"/>
  <c r="W958"/>
  <c r="V958"/>
  <c r="Q958"/>
  <c r="P958"/>
  <c r="J958"/>
  <c r="K958"/>
  <c r="G958"/>
  <c r="I958"/>
  <c r="H958"/>
  <c r="R959" s="1"/>
  <c r="Y958" l="1"/>
  <c r="X958"/>
  <c r="U958"/>
  <c r="T958"/>
  <c r="D959"/>
  <c r="E959" l="1"/>
  <c r="F959" s="1"/>
  <c r="S959"/>
  <c r="O959" l="1"/>
  <c r="N959"/>
  <c r="L959"/>
  <c r="M959"/>
  <c r="V959"/>
  <c r="W959"/>
  <c r="P959"/>
  <c r="Q959"/>
  <c r="I959"/>
  <c r="J959"/>
  <c r="H959"/>
  <c r="R960" s="1"/>
  <c r="G959"/>
  <c r="K959"/>
  <c r="X959" l="1"/>
  <c r="Y959"/>
  <c r="U959"/>
  <c r="T959"/>
  <c r="D960"/>
  <c r="S960" l="1"/>
  <c r="E960"/>
  <c r="F960" s="1"/>
  <c r="O960" l="1"/>
  <c r="N960"/>
  <c r="L960"/>
  <c r="M960"/>
  <c r="W960"/>
  <c r="V960"/>
  <c r="P960"/>
  <c r="Q960"/>
  <c r="J960"/>
  <c r="I960"/>
  <c r="G960"/>
  <c r="K960"/>
  <c r="H960"/>
  <c r="R961" s="1"/>
  <c r="Y960" l="1"/>
  <c r="X960"/>
  <c r="U960"/>
  <c r="T960"/>
  <c r="D961"/>
  <c r="E961" l="1"/>
  <c r="F961" s="1"/>
  <c r="S961"/>
  <c r="O961" l="1"/>
  <c r="N961"/>
  <c r="L961"/>
  <c r="M961"/>
  <c r="W961"/>
  <c r="V961"/>
  <c r="Q961"/>
  <c r="P961"/>
  <c r="G961"/>
  <c r="K961"/>
  <c r="I961"/>
  <c r="J961"/>
  <c r="H961"/>
  <c r="R962" s="1"/>
  <c r="U961" l="1"/>
  <c r="Y961"/>
  <c r="X961"/>
  <c r="T961"/>
  <c r="D962"/>
  <c r="E962" l="1"/>
  <c r="F962" s="1"/>
  <c r="S962"/>
  <c r="O962" l="1"/>
  <c r="N962"/>
  <c r="L962"/>
  <c r="M962"/>
  <c r="W962"/>
  <c r="V962"/>
  <c r="P962"/>
  <c r="Q962"/>
  <c r="I962"/>
  <c r="G962"/>
  <c r="J962"/>
  <c r="K962"/>
  <c r="H962"/>
  <c r="R963" s="1"/>
  <c r="Y962" l="1"/>
  <c r="X962"/>
  <c r="U962"/>
  <c r="T962"/>
  <c r="D963"/>
  <c r="E963" l="1"/>
  <c r="F963" s="1"/>
  <c r="S963"/>
  <c r="O963" l="1"/>
  <c r="N963"/>
  <c r="L963"/>
  <c r="M963"/>
  <c r="V963"/>
  <c r="W963"/>
  <c r="Q963"/>
  <c r="P963"/>
  <c r="G963"/>
  <c r="I963"/>
  <c r="J963"/>
  <c r="H963"/>
  <c r="R964" s="1"/>
  <c r="K963"/>
  <c r="X963" l="1"/>
  <c r="U963"/>
  <c r="Y963"/>
  <c r="T963"/>
  <c r="D964"/>
  <c r="E964" l="1"/>
  <c r="F964" s="1"/>
  <c r="S964"/>
  <c r="O964" l="1"/>
  <c r="N964"/>
  <c r="L964"/>
  <c r="M964"/>
  <c r="W964"/>
  <c r="V964"/>
  <c r="P964"/>
  <c r="Q964"/>
  <c r="G964"/>
  <c r="K964"/>
  <c r="I964"/>
  <c r="J964"/>
  <c r="H964"/>
  <c r="R965" s="1"/>
  <c r="Y964" l="1"/>
  <c r="X964"/>
  <c r="U964"/>
  <c r="T964"/>
  <c r="D965"/>
  <c r="E965" l="1"/>
  <c r="F965" s="1"/>
  <c r="S965"/>
  <c r="O965" l="1"/>
  <c r="N965"/>
  <c r="L965"/>
  <c r="M965"/>
  <c r="W965"/>
  <c r="V965"/>
  <c r="Q965"/>
  <c r="P965"/>
  <c r="K965"/>
  <c r="G965"/>
  <c r="J965"/>
  <c r="H965"/>
  <c r="R966" s="1"/>
  <c r="I965"/>
  <c r="Y965" l="1"/>
  <c r="X965"/>
  <c r="U965"/>
  <c r="T965"/>
  <c r="D966"/>
  <c r="S966" l="1"/>
  <c r="E966"/>
  <c r="F966" s="1"/>
  <c r="O966" l="1"/>
  <c r="N966"/>
  <c r="L966"/>
  <c r="M966"/>
  <c r="W966"/>
  <c r="V966"/>
  <c r="P966"/>
  <c r="Q966"/>
  <c r="J966"/>
  <c r="K966"/>
  <c r="G966"/>
  <c r="I966"/>
  <c r="H966"/>
  <c r="R967" s="1"/>
  <c r="Y966" l="1"/>
  <c r="X966"/>
  <c r="U966"/>
  <c r="T966"/>
  <c r="D967"/>
  <c r="S967" l="1"/>
  <c r="E967"/>
  <c r="F967" s="1"/>
  <c r="O967" l="1"/>
  <c r="N967"/>
  <c r="L967"/>
  <c r="M967"/>
  <c r="V967"/>
  <c r="W967"/>
  <c r="P967"/>
  <c r="Q967"/>
  <c r="H967"/>
  <c r="R968" s="1"/>
  <c r="G967"/>
  <c r="I967"/>
  <c r="K967"/>
  <c r="J967"/>
  <c r="X967" l="1"/>
  <c r="Y967"/>
  <c r="U967"/>
  <c r="T967"/>
  <c r="D968"/>
  <c r="S968" l="1"/>
  <c r="E968"/>
  <c r="F968" s="1"/>
  <c r="O968" l="1"/>
  <c r="N968"/>
  <c r="L968"/>
  <c r="M968"/>
  <c r="W968"/>
  <c r="V968"/>
  <c r="X968" s="1"/>
  <c r="P968"/>
  <c r="Q968"/>
  <c r="J968"/>
  <c r="K968"/>
  <c r="I968"/>
  <c r="G968"/>
  <c r="H968"/>
  <c r="R969" s="1"/>
  <c r="Y968" l="1"/>
  <c r="U968"/>
  <c r="T968"/>
  <c r="D969"/>
  <c r="E969" l="1"/>
  <c r="F969" s="1"/>
  <c r="S969"/>
  <c r="O969" l="1"/>
  <c r="N969"/>
  <c r="L969"/>
  <c r="M969"/>
  <c r="W969"/>
  <c r="V969"/>
  <c r="Q969"/>
  <c r="P969"/>
  <c r="J969"/>
  <c r="G969"/>
  <c r="H969"/>
  <c r="R970" s="1"/>
  <c r="K969"/>
  <c r="I969"/>
  <c r="Y969" l="1"/>
  <c r="X969"/>
  <c r="U969"/>
  <c r="T969"/>
  <c r="D970"/>
  <c r="S970" l="1"/>
  <c r="E970"/>
  <c r="F970" s="1"/>
  <c r="O970" l="1"/>
  <c r="N970"/>
  <c r="L970"/>
  <c r="M970"/>
  <c r="W970"/>
  <c r="V970"/>
  <c r="Q970"/>
  <c r="P970"/>
  <c r="J970"/>
  <c r="K970"/>
  <c r="G970"/>
  <c r="I970"/>
  <c r="H970"/>
  <c r="R971" s="1"/>
  <c r="X970" l="1"/>
  <c r="U970"/>
  <c r="Y970"/>
  <c r="T970"/>
  <c r="D971"/>
  <c r="E971" l="1"/>
  <c r="F971" s="1"/>
  <c r="S971"/>
  <c r="O971" l="1"/>
  <c r="N971"/>
  <c r="L971"/>
  <c r="M971"/>
  <c r="V971"/>
  <c r="W971"/>
  <c r="P971"/>
  <c r="Q971"/>
  <c r="J971"/>
  <c r="K971"/>
  <c r="G971"/>
  <c r="H971"/>
  <c r="R972" s="1"/>
  <c r="I971"/>
  <c r="X971" l="1"/>
  <c r="Y971"/>
  <c r="U971"/>
  <c r="T971"/>
  <c r="D972"/>
  <c r="E972" l="1"/>
  <c r="F972" s="1"/>
  <c r="S972"/>
  <c r="O972" l="1"/>
  <c r="N972"/>
  <c r="L972"/>
  <c r="M972"/>
  <c r="W972"/>
  <c r="V972"/>
  <c r="Q972"/>
  <c r="P972"/>
  <c r="K972"/>
  <c r="J972"/>
  <c r="I972"/>
  <c r="G972"/>
  <c r="H972"/>
  <c r="R973" s="1"/>
  <c r="Y972" l="1"/>
  <c r="X972"/>
  <c r="U972"/>
  <c r="T972"/>
  <c r="D973"/>
  <c r="E973" l="1"/>
  <c r="F973" s="1"/>
  <c r="S973"/>
  <c r="O973" l="1"/>
  <c r="N973"/>
  <c r="L973"/>
  <c r="M973"/>
  <c r="W973"/>
  <c r="V973"/>
  <c r="X973" s="1"/>
  <c r="P973"/>
  <c r="Q973"/>
  <c r="K973"/>
  <c r="G973"/>
  <c r="I973"/>
  <c r="H973"/>
  <c r="R974" s="1"/>
  <c r="J973"/>
  <c r="Y973" l="1"/>
  <c r="U973"/>
  <c r="T973"/>
  <c r="D974"/>
  <c r="E974" l="1"/>
  <c r="F974" s="1"/>
  <c r="S974"/>
  <c r="O974" l="1"/>
  <c r="N974"/>
  <c r="L974"/>
  <c r="M974"/>
  <c r="W974"/>
  <c r="V974"/>
  <c r="Q974"/>
  <c r="P974"/>
  <c r="K974"/>
  <c r="J974"/>
  <c r="H974"/>
  <c r="R975" s="1"/>
  <c r="I974"/>
  <c r="G974"/>
  <c r="U974" l="1"/>
  <c r="Y974"/>
  <c r="X974"/>
  <c r="T974"/>
  <c r="D975"/>
  <c r="E975" l="1"/>
  <c r="F975" s="1"/>
  <c r="S975"/>
  <c r="O975" l="1"/>
  <c r="N975"/>
  <c r="L975"/>
  <c r="M975"/>
  <c r="V975"/>
  <c r="W975"/>
  <c r="P975"/>
  <c r="Q975"/>
  <c r="J975"/>
  <c r="I975"/>
  <c r="H975"/>
  <c r="R976" s="1"/>
  <c r="K975"/>
  <c r="G975"/>
  <c r="X975" l="1"/>
  <c r="Y975"/>
  <c r="U975"/>
  <c r="T975"/>
  <c r="D976"/>
  <c r="E976" l="1"/>
  <c r="F976" s="1"/>
  <c r="S976"/>
  <c r="O976" l="1"/>
  <c r="N976"/>
  <c r="L976"/>
  <c r="M976"/>
  <c r="W976"/>
  <c r="V976"/>
  <c r="P976"/>
  <c r="Q976"/>
  <c r="I976"/>
  <c r="K976"/>
  <c r="J976"/>
  <c r="G976"/>
  <c r="H976"/>
  <c r="R977" s="1"/>
  <c r="Y976" l="1"/>
  <c r="X976"/>
  <c r="U976"/>
  <c r="T976"/>
  <c r="D977"/>
  <c r="E977" l="1"/>
  <c r="F977" s="1"/>
  <c r="S977"/>
  <c r="O977" l="1"/>
  <c r="N977"/>
  <c r="L977"/>
  <c r="M977"/>
  <c r="W977"/>
  <c r="V977"/>
  <c r="P977"/>
  <c r="Q977"/>
  <c r="K977"/>
  <c r="I977"/>
  <c r="J977"/>
  <c r="G977"/>
  <c r="H977"/>
  <c r="R978" s="1"/>
  <c r="Y977" l="1"/>
  <c r="X977"/>
  <c r="U977"/>
  <c r="T977"/>
  <c r="D978"/>
  <c r="S978" l="1"/>
  <c r="E978"/>
  <c r="F978" s="1"/>
  <c r="O978" l="1"/>
  <c r="N978"/>
  <c r="L978"/>
  <c r="M978"/>
  <c r="W978"/>
  <c r="V978"/>
  <c r="Q978"/>
  <c r="P978"/>
  <c r="K978"/>
  <c r="H978"/>
  <c r="R979" s="1"/>
  <c r="J978"/>
  <c r="I978"/>
  <c r="G978"/>
  <c r="X978" l="1"/>
  <c r="U978"/>
  <c r="Y978"/>
  <c r="T978"/>
  <c r="D979"/>
  <c r="E979" l="1"/>
  <c r="F979" s="1"/>
  <c r="S979"/>
  <c r="O979" l="1"/>
  <c r="N979"/>
  <c r="L979"/>
  <c r="M979"/>
  <c r="V979"/>
  <c r="W979"/>
  <c r="Q979"/>
  <c r="P979"/>
  <c r="I979"/>
  <c r="K979"/>
  <c r="J979"/>
  <c r="H979"/>
  <c r="R980" s="1"/>
  <c r="G979"/>
  <c r="X979" l="1"/>
  <c r="Y979"/>
  <c r="U979"/>
  <c r="T979"/>
  <c r="D980"/>
  <c r="E980" l="1"/>
  <c r="F980" s="1"/>
  <c r="S980"/>
  <c r="O980" l="1"/>
  <c r="N980"/>
  <c r="L980"/>
  <c r="M980"/>
  <c r="W980"/>
  <c r="V980"/>
  <c r="P980"/>
  <c r="Q980"/>
  <c r="I980"/>
  <c r="J980"/>
  <c r="K980"/>
  <c r="G980"/>
  <c r="H980"/>
  <c r="R981" s="1"/>
  <c r="Y980" l="1"/>
  <c r="X980"/>
  <c r="U980"/>
  <c r="T980"/>
  <c r="D981"/>
  <c r="E981" l="1"/>
  <c r="F981" s="1"/>
  <c r="S981"/>
  <c r="O981" l="1"/>
  <c r="N981"/>
  <c r="L981"/>
  <c r="M981"/>
  <c r="W981"/>
  <c r="V981"/>
  <c r="Q981"/>
  <c r="P981"/>
  <c r="I981"/>
  <c r="G981"/>
  <c r="J981"/>
  <c r="H981"/>
  <c r="R982" s="1"/>
  <c r="K981"/>
  <c r="U981" l="1"/>
  <c r="Y981"/>
  <c r="X981"/>
  <c r="T981"/>
  <c r="D982"/>
  <c r="E982" l="1"/>
  <c r="F982" s="1"/>
  <c r="S982"/>
  <c r="O982" l="1"/>
  <c r="N982"/>
  <c r="L982"/>
  <c r="M982"/>
  <c r="W982"/>
  <c r="V982"/>
  <c r="P982"/>
  <c r="Q982"/>
  <c r="I982"/>
  <c r="G982"/>
  <c r="J982"/>
  <c r="K982"/>
  <c r="H982"/>
  <c r="R983" s="1"/>
  <c r="Y982" l="1"/>
  <c r="X982"/>
  <c r="U982"/>
  <c r="T982"/>
  <c r="D983"/>
  <c r="E983" l="1"/>
  <c r="F983" s="1"/>
  <c r="S983"/>
  <c r="O983" l="1"/>
  <c r="N983"/>
  <c r="L983"/>
  <c r="M983"/>
  <c r="V983"/>
  <c r="W983"/>
  <c r="Q983"/>
  <c r="P983"/>
  <c r="J983"/>
  <c r="G983"/>
  <c r="K983"/>
  <c r="H983"/>
  <c r="R984" s="1"/>
  <c r="I983"/>
  <c r="X983" l="1"/>
  <c r="U983"/>
  <c r="Y983"/>
  <c r="T983"/>
  <c r="D984"/>
  <c r="E984" l="1"/>
  <c r="F984" s="1"/>
  <c r="S984"/>
  <c r="O984" l="1"/>
  <c r="N984"/>
  <c r="L984"/>
  <c r="M984"/>
  <c r="W984"/>
  <c r="V984"/>
  <c r="P984"/>
  <c r="Q984"/>
  <c r="K984"/>
  <c r="I984"/>
  <c r="G984"/>
  <c r="J984"/>
  <c r="H984"/>
  <c r="R985" s="1"/>
  <c r="Y984" l="1"/>
  <c r="X984"/>
  <c r="U984"/>
  <c r="T984"/>
  <c r="D985"/>
  <c r="E985" l="1"/>
  <c r="F985" s="1"/>
  <c r="S985"/>
  <c r="O985" l="1"/>
  <c r="N985"/>
  <c r="L985"/>
  <c r="M985"/>
  <c r="W985"/>
  <c r="V985"/>
  <c r="Q985"/>
  <c r="P985"/>
  <c r="I985"/>
  <c r="G985"/>
  <c r="J985"/>
  <c r="K985"/>
  <c r="H985"/>
  <c r="R986" s="1"/>
  <c r="U985" l="1"/>
  <c r="Y985"/>
  <c r="X985"/>
  <c r="T985"/>
  <c r="D986"/>
  <c r="E986" l="1"/>
  <c r="F986" s="1"/>
  <c r="S986"/>
  <c r="O986" l="1"/>
  <c r="N986"/>
  <c r="L986"/>
  <c r="M986"/>
  <c r="W986"/>
  <c r="V986"/>
  <c r="Q986"/>
  <c r="P986"/>
  <c r="I986"/>
  <c r="G986"/>
  <c r="J986"/>
  <c r="K986"/>
  <c r="H986"/>
  <c r="R987" s="1"/>
  <c r="X986" l="1"/>
  <c r="U986"/>
  <c r="Y986"/>
  <c r="T986"/>
  <c r="D987"/>
  <c r="S987" l="1"/>
  <c r="E987"/>
  <c r="F987" s="1"/>
  <c r="O987" l="1"/>
  <c r="N987"/>
  <c r="L987"/>
  <c r="M987"/>
  <c r="V987"/>
  <c r="W987"/>
  <c r="P987"/>
  <c r="Q987"/>
  <c r="I987"/>
  <c r="K987"/>
  <c r="G987"/>
  <c r="J987"/>
  <c r="H987"/>
  <c r="R988" s="1"/>
  <c r="X987" l="1"/>
  <c r="Y987"/>
  <c r="U987"/>
  <c r="T987"/>
  <c r="D988"/>
  <c r="S988" l="1"/>
  <c r="E988"/>
  <c r="F988" s="1"/>
  <c r="O988" l="1"/>
  <c r="N988"/>
  <c r="L988"/>
  <c r="M988"/>
  <c r="W988"/>
  <c r="V988"/>
  <c r="Q988"/>
  <c r="P988"/>
  <c r="J988"/>
  <c r="I988"/>
  <c r="G988"/>
  <c r="K988"/>
  <c r="H988"/>
  <c r="R989" s="1"/>
  <c r="Y988" l="1"/>
  <c r="X988"/>
  <c r="U988"/>
  <c r="T988"/>
  <c r="D989"/>
  <c r="S989" l="1"/>
  <c r="E989"/>
  <c r="F989" s="1"/>
  <c r="O989" l="1"/>
  <c r="N989"/>
  <c r="L989"/>
  <c r="M989"/>
  <c r="W989"/>
  <c r="V989"/>
  <c r="P989"/>
  <c r="Q989"/>
  <c r="G989"/>
  <c r="J989"/>
  <c r="I989"/>
  <c r="H989"/>
  <c r="R990" s="1"/>
  <c r="K989"/>
  <c r="Y989" l="1"/>
  <c r="X989"/>
  <c r="U989"/>
  <c r="T989"/>
  <c r="D990"/>
  <c r="E990" l="1"/>
  <c r="F990" s="1"/>
  <c r="S990"/>
  <c r="O990" l="1"/>
  <c r="N990"/>
  <c r="L990"/>
  <c r="M990"/>
  <c r="W990"/>
  <c r="V990"/>
  <c r="Q990"/>
  <c r="P990"/>
  <c r="J990"/>
  <c r="I990"/>
  <c r="K990"/>
  <c r="G990"/>
  <c r="H990"/>
  <c r="R991" s="1"/>
  <c r="X990" l="1"/>
  <c r="U990"/>
  <c r="Y990"/>
  <c r="T990"/>
  <c r="D991"/>
  <c r="S991" l="1"/>
  <c r="E991"/>
  <c r="F991" s="1"/>
  <c r="O991" l="1"/>
  <c r="N991"/>
  <c r="L991"/>
  <c r="M991"/>
  <c r="V991"/>
  <c r="W991"/>
  <c r="P991"/>
  <c r="Q991"/>
  <c r="G991"/>
  <c r="J991"/>
  <c r="K991"/>
  <c r="I991"/>
  <c r="H991"/>
  <c r="R992" s="1"/>
  <c r="X991" l="1"/>
  <c r="Y991"/>
  <c r="U991"/>
  <c r="T991"/>
  <c r="D992"/>
  <c r="S992" l="1"/>
  <c r="E992"/>
  <c r="F992" s="1"/>
  <c r="O992" l="1"/>
  <c r="N992"/>
  <c r="L992"/>
  <c r="M992"/>
  <c r="W992"/>
  <c r="V992"/>
  <c r="Q992"/>
  <c r="P992"/>
  <c r="J992"/>
  <c r="G992"/>
  <c r="K992"/>
  <c r="I992"/>
  <c r="H992"/>
  <c r="R993" s="1"/>
  <c r="U992" l="1"/>
  <c r="Y992"/>
  <c r="X992"/>
  <c r="T992"/>
  <c r="D993"/>
  <c r="S993" l="1"/>
  <c r="E993"/>
  <c r="F993" s="1"/>
  <c r="O993" l="1"/>
  <c r="N993"/>
  <c r="L993"/>
  <c r="M993"/>
  <c r="W993"/>
  <c r="V993"/>
  <c r="Q993"/>
  <c r="P993"/>
  <c r="I993"/>
  <c r="H993"/>
  <c r="R994" s="1"/>
  <c r="G993"/>
  <c r="J993"/>
  <c r="K993"/>
  <c r="U993" l="1"/>
  <c r="Y993"/>
  <c r="X993"/>
  <c r="T993"/>
  <c r="D994"/>
  <c r="E994" l="1"/>
  <c r="F994" s="1"/>
  <c r="S994"/>
  <c r="O994" l="1"/>
  <c r="N994"/>
  <c r="L994"/>
  <c r="M994"/>
  <c r="W994"/>
  <c r="V994"/>
  <c r="P994"/>
  <c r="Q994"/>
  <c r="G994"/>
  <c r="H994"/>
  <c r="R995" s="1"/>
  <c r="J994"/>
  <c r="I994"/>
  <c r="K994"/>
  <c r="Y994" l="1"/>
  <c r="X994"/>
  <c r="U994"/>
  <c r="T994"/>
  <c r="D995"/>
  <c r="E995" l="1"/>
  <c r="F995" s="1"/>
  <c r="S995"/>
  <c r="O995" l="1"/>
  <c r="N995"/>
  <c r="L995"/>
  <c r="M995"/>
  <c r="V995"/>
  <c r="W995"/>
  <c r="Q995"/>
  <c r="P995"/>
  <c r="K995"/>
  <c r="I995"/>
  <c r="J995"/>
  <c r="G995"/>
  <c r="H995"/>
  <c r="R996" s="1"/>
  <c r="X995" l="1"/>
  <c r="U995"/>
  <c r="Y995"/>
  <c r="T995"/>
  <c r="D996"/>
  <c r="E996" l="1"/>
  <c r="F996" s="1"/>
  <c r="S996"/>
  <c r="O996" l="1"/>
  <c r="N996"/>
  <c r="L996"/>
  <c r="M996"/>
  <c r="W996"/>
  <c r="V996"/>
  <c r="Q996"/>
  <c r="P996"/>
  <c r="G996"/>
  <c r="J996"/>
  <c r="K996"/>
  <c r="I996"/>
  <c r="H996"/>
  <c r="R997" s="1"/>
  <c r="Y996" l="1"/>
  <c r="X996"/>
  <c r="U996"/>
  <c r="T996"/>
  <c r="D997"/>
  <c r="S997" l="1"/>
  <c r="E997"/>
  <c r="F997" s="1"/>
  <c r="O997" l="1"/>
  <c r="N997"/>
  <c r="L997"/>
  <c r="M997"/>
  <c r="W997"/>
  <c r="V997"/>
  <c r="Q997"/>
  <c r="P997"/>
  <c r="K997"/>
  <c r="I997"/>
  <c r="G997"/>
  <c r="J997"/>
  <c r="H997"/>
  <c r="R998" s="1"/>
  <c r="X997" l="1"/>
  <c r="U997"/>
  <c r="Y997"/>
  <c r="T997"/>
  <c r="D998"/>
  <c r="E998" l="1"/>
  <c r="F998" s="1"/>
  <c r="S998"/>
  <c r="O998" l="1"/>
  <c r="N998"/>
  <c r="L998"/>
  <c r="M998"/>
  <c r="W998"/>
  <c r="V998"/>
  <c r="P998"/>
  <c r="Q998"/>
  <c r="J998"/>
  <c r="I998"/>
  <c r="G998"/>
  <c r="K998"/>
  <c r="H998"/>
  <c r="R999" s="1"/>
  <c r="U998" l="1"/>
  <c r="Y998"/>
  <c r="X998"/>
  <c r="T998"/>
  <c r="D999"/>
  <c r="E999" l="1"/>
  <c r="F999" s="1"/>
  <c r="S999"/>
  <c r="O999" l="1"/>
  <c r="N999"/>
  <c r="L999"/>
  <c r="M999"/>
  <c r="V999"/>
  <c r="W999"/>
  <c r="P999"/>
  <c r="Q999"/>
  <c r="G999"/>
  <c r="J999"/>
  <c r="K999"/>
  <c r="H999"/>
  <c r="R1000" s="1"/>
  <c r="I999"/>
  <c r="X999" l="1"/>
  <c r="U999"/>
  <c r="Y999"/>
  <c r="T999"/>
  <c r="D1000"/>
  <c r="E1000" l="1"/>
  <c r="F1000" s="1"/>
  <c r="S1000"/>
  <c r="O1000" l="1"/>
  <c r="N1000"/>
  <c r="L1000"/>
  <c r="M1000"/>
  <c r="W1000"/>
  <c r="V1000"/>
  <c r="P1000"/>
  <c r="Q1000"/>
  <c r="K1000"/>
  <c r="G1000"/>
  <c r="J1000"/>
  <c r="I1000"/>
  <c r="H1000"/>
  <c r="R1001" s="1"/>
  <c r="Y1000" l="1"/>
  <c r="X1000"/>
  <c r="U1000"/>
  <c r="T1000"/>
  <c r="D1001"/>
  <c r="E1001" l="1"/>
  <c r="F1001" s="1"/>
  <c r="S1001"/>
  <c r="O1001" l="1"/>
  <c r="N1001"/>
  <c r="L1001"/>
  <c r="M1001"/>
  <c r="W1001"/>
  <c r="V1001"/>
  <c r="Q1001"/>
  <c r="P1001"/>
  <c r="J1001"/>
  <c r="G1001"/>
  <c r="I1001"/>
  <c r="H1001"/>
  <c r="R1002" s="1"/>
  <c r="K1001"/>
  <c r="U1001" l="1"/>
  <c r="Y1001"/>
  <c r="X1001"/>
  <c r="T1001"/>
  <c r="D1002"/>
  <c r="E1002" l="1"/>
  <c r="F1002" s="1"/>
  <c r="S1002"/>
  <c r="O1002" l="1"/>
  <c r="N1002"/>
  <c r="L1002"/>
  <c r="M1002"/>
  <c r="W1002"/>
  <c r="V1002"/>
  <c r="Q1002"/>
  <c r="P1002"/>
  <c r="I1002"/>
  <c r="J1002"/>
  <c r="K1002"/>
  <c r="G1002"/>
  <c r="H1002"/>
  <c r="R1003" s="1"/>
  <c r="X1002" l="1"/>
  <c r="U1002"/>
  <c r="Y1002"/>
  <c r="T1002"/>
  <c r="D1003"/>
  <c r="S1003" l="1"/>
  <c r="E1003"/>
  <c r="F1003" s="1"/>
  <c r="O1003" l="1"/>
  <c r="N1003"/>
  <c r="L1003"/>
  <c r="M1003"/>
  <c r="V1003"/>
  <c r="W1003"/>
  <c r="P1003"/>
  <c r="Q1003"/>
  <c r="G1003"/>
  <c r="K1003"/>
  <c r="H1003"/>
  <c r="R1004" s="1"/>
  <c r="J1003"/>
  <c r="I1003"/>
  <c r="X1003" l="1"/>
  <c r="Y1003"/>
  <c r="U1003"/>
  <c r="T1003"/>
  <c r="D1004"/>
  <c r="S1004" l="1"/>
  <c r="E1004"/>
  <c r="F1004" s="1"/>
  <c r="O1004" l="1"/>
  <c r="N1004"/>
  <c r="L1004"/>
  <c r="M1004"/>
  <c r="W1004"/>
  <c r="V1004"/>
  <c r="P1004"/>
  <c r="Q1004"/>
  <c r="J1004"/>
  <c r="I1004"/>
  <c r="G1004"/>
  <c r="K1004"/>
  <c r="H1004"/>
  <c r="R1005" s="1"/>
  <c r="Y1004" l="1"/>
  <c r="X1004"/>
  <c r="U1004"/>
  <c r="T1004"/>
  <c r="D1005"/>
  <c r="E1005" l="1"/>
  <c r="F1005" s="1"/>
  <c r="S1005"/>
  <c r="O1005" l="1"/>
  <c r="N1005"/>
  <c r="L1005"/>
  <c r="M1005"/>
  <c r="W1005"/>
  <c r="V1005"/>
  <c r="P1005"/>
  <c r="Q1005"/>
  <c r="G1005"/>
  <c r="J1005"/>
  <c r="K1005"/>
  <c r="I1005"/>
  <c r="H1005"/>
  <c r="R1006" s="1"/>
  <c r="Y1005" l="1"/>
  <c r="X1005"/>
  <c r="U1005"/>
  <c r="T1005"/>
  <c r="D1006"/>
  <c r="E1006" l="1"/>
  <c r="F1006" s="1"/>
  <c r="S1006"/>
  <c r="O1006" l="1"/>
  <c r="N1006"/>
  <c r="L1006"/>
  <c r="M1006"/>
  <c r="W1006"/>
  <c r="V1006"/>
  <c r="Q1006"/>
  <c r="P1006"/>
  <c r="I1006"/>
  <c r="K1006"/>
  <c r="G1006"/>
  <c r="J1006"/>
  <c r="H1006"/>
  <c r="R1007" s="1"/>
  <c r="X1006" l="1"/>
  <c r="Y1006"/>
  <c r="U1006"/>
  <c r="T1006"/>
  <c r="D1007"/>
  <c r="S1007" l="1"/>
  <c r="E1007"/>
  <c r="F1007" s="1"/>
  <c r="O1007" l="1"/>
  <c r="N1007"/>
  <c r="L1007"/>
  <c r="M1007"/>
  <c r="V1007"/>
  <c r="W1007"/>
  <c r="P1007"/>
  <c r="Q1007"/>
  <c r="G1007"/>
  <c r="I1007"/>
  <c r="H1007"/>
  <c r="R1008" s="1"/>
  <c r="J1007"/>
  <c r="K1007"/>
  <c r="X1007" l="1"/>
  <c r="U1007"/>
  <c r="Y1007"/>
  <c r="T1007"/>
  <c r="D1008"/>
  <c r="S1008" l="1"/>
  <c r="E1008"/>
  <c r="F1008" s="1"/>
  <c r="O1008" l="1"/>
  <c r="N1008"/>
  <c r="L1008"/>
  <c r="M1008"/>
  <c r="W1008"/>
  <c r="V1008"/>
  <c r="Q1008"/>
  <c r="P1008"/>
  <c r="J1008"/>
  <c r="K1008"/>
  <c r="G1008"/>
  <c r="I1008"/>
  <c r="H1008"/>
  <c r="R1009" s="1"/>
  <c r="U1008" l="1"/>
  <c r="Y1008"/>
  <c r="X1008"/>
  <c r="T1008"/>
  <c r="D1009"/>
  <c r="E1009" l="1"/>
  <c r="F1009" s="1"/>
  <c r="S1009"/>
  <c r="O1009" l="1"/>
  <c r="N1009"/>
  <c r="L1009"/>
  <c r="M1009"/>
  <c r="W1009"/>
  <c r="V1009"/>
  <c r="P1009"/>
  <c r="Q1009"/>
  <c r="I1009"/>
  <c r="G1009"/>
  <c r="H1009"/>
  <c r="R1010" s="1"/>
  <c r="J1009"/>
  <c r="K1009"/>
  <c r="Y1009" l="1"/>
  <c r="X1009"/>
  <c r="U1009"/>
  <c r="T1009"/>
  <c r="D1010"/>
  <c r="E1010" l="1"/>
  <c r="F1010" s="1"/>
  <c r="S1010"/>
  <c r="O1010" l="1"/>
  <c r="N1010"/>
  <c r="L1010"/>
  <c r="M1010"/>
  <c r="W1010"/>
  <c r="V1010"/>
  <c r="P1010"/>
  <c r="Q1010"/>
  <c r="G1010"/>
  <c r="J1010"/>
  <c r="H1010"/>
  <c r="R1011" s="1"/>
  <c r="I1010"/>
  <c r="K1010"/>
  <c r="Y1010" l="1"/>
  <c r="X1010"/>
  <c r="U1010"/>
  <c r="T1010"/>
  <c r="D1011"/>
  <c r="E1011" l="1"/>
  <c r="F1011" s="1"/>
  <c r="S1011"/>
  <c r="O1011" l="1"/>
  <c r="N1011"/>
  <c r="L1011"/>
  <c r="M1011"/>
  <c r="V1011"/>
  <c r="W1011"/>
  <c r="Q1011"/>
  <c r="P1011"/>
  <c r="G1011"/>
  <c r="K1011"/>
  <c r="J1011"/>
  <c r="I1011"/>
  <c r="H1011"/>
  <c r="R1012" s="1"/>
  <c r="X1011" l="1"/>
  <c r="Y1011"/>
  <c r="U1011"/>
  <c r="T1011"/>
  <c r="D1012"/>
  <c r="E1012" l="1"/>
  <c r="F1012" s="1"/>
  <c r="S1012"/>
  <c r="O1012" l="1"/>
  <c r="N1012"/>
  <c r="L1012"/>
  <c r="M1012"/>
  <c r="W1012"/>
  <c r="V1012"/>
  <c r="P1012"/>
  <c r="Q1012"/>
  <c r="I1012"/>
  <c r="K1012"/>
  <c r="J1012"/>
  <c r="G1012"/>
  <c r="H1012"/>
  <c r="R1013" s="1"/>
  <c r="Y1012" l="1"/>
  <c r="X1012"/>
  <c r="U1012"/>
  <c r="T1012"/>
  <c r="D1013"/>
  <c r="E1013" l="1"/>
  <c r="F1013" s="1"/>
  <c r="S1013"/>
  <c r="O1013" l="1"/>
  <c r="N1013"/>
  <c r="L1013"/>
  <c r="M1013"/>
  <c r="W1013"/>
  <c r="V1013"/>
  <c r="Q1013"/>
  <c r="P1013"/>
  <c r="I1013"/>
  <c r="G1013"/>
  <c r="J1013"/>
  <c r="K1013"/>
  <c r="H1013"/>
  <c r="R1014" s="1"/>
  <c r="X1013" l="1"/>
  <c r="U1013"/>
  <c r="Y1013"/>
  <c r="T1013"/>
  <c r="D1014"/>
  <c r="E1014" l="1"/>
  <c r="F1014" s="1"/>
  <c r="S1014"/>
  <c r="O1014" l="1"/>
  <c r="N1014"/>
  <c r="L1014"/>
  <c r="M1014"/>
  <c r="W1014"/>
  <c r="V1014"/>
  <c r="P1014"/>
  <c r="Q1014"/>
  <c r="I1014"/>
  <c r="K1014"/>
  <c r="J1014"/>
  <c r="H1014"/>
  <c r="R1015" s="1"/>
  <c r="G1014"/>
  <c r="Y1014" l="1"/>
  <c r="X1014"/>
  <c r="U1014"/>
  <c r="T1014"/>
  <c r="D1015"/>
  <c r="S1015" l="1"/>
  <c r="E1015"/>
  <c r="F1015" s="1"/>
  <c r="O1015" l="1"/>
  <c r="N1015"/>
  <c r="L1015"/>
  <c r="M1015"/>
  <c r="V1015"/>
  <c r="W1015"/>
  <c r="Q1015"/>
  <c r="P1015"/>
  <c r="J1015"/>
  <c r="K1015"/>
  <c r="G1015"/>
  <c r="I1015"/>
  <c r="H1015"/>
  <c r="R1016" s="1"/>
  <c r="X1015" l="1"/>
  <c r="U1015"/>
  <c r="Y1015"/>
  <c r="T1015"/>
  <c r="D1016"/>
  <c r="E1016" l="1"/>
  <c r="F1016" s="1"/>
  <c r="S1016"/>
  <c r="O1016" l="1"/>
  <c r="N1016"/>
  <c r="L1016"/>
  <c r="M1016"/>
  <c r="W1016"/>
  <c r="V1016"/>
  <c r="P1016"/>
  <c r="Q1016"/>
  <c r="G1016"/>
  <c r="J1016"/>
  <c r="I1016"/>
  <c r="K1016"/>
  <c r="H1016"/>
  <c r="R1017" s="1"/>
  <c r="X1016" l="1"/>
  <c r="Y1016"/>
  <c r="U1016"/>
  <c r="T1016"/>
  <c r="D1017"/>
  <c r="E1017" l="1"/>
  <c r="F1017" s="1"/>
  <c r="S1017"/>
  <c r="O1017" l="1"/>
  <c r="N1017"/>
  <c r="L1017"/>
  <c r="M1017"/>
  <c r="W1017"/>
  <c r="V1017"/>
  <c r="Q1017"/>
  <c r="P1017"/>
  <c r="K1017"/>
  <c r="I1017"/>
  <c r="J1017"/>
  <c r="G1017"/>
  <c r="H1017"/>
  <c r="R1018" s="1"/>
  <c r="U1017" l="1"/>
  <c r="Y1017"/>
  <c r="X1017"/>
  <c r="T1017"/>
  <c r="D1018"/>
  <c r="S1018" l="1"/>
  <c r="E1018"/>
  <c r="F1018" s="1"/>
  <c r="O1018" l="1"/>
  <c r="N1018"/>
  <c r="L1018"/>
  <c r="M1018"/>
  <c r="W1018"/>
  <c r="V1018"/>
  <c r="Q1018"/>
  <c r="P1018"/>
  <c r="K1018"/>
  <c r="G1018"/>
  <c r="I1018"/>
  <c r="J1018"/>
  <c r="H1018"/>
  <c r="R1019" s="1"/>
  <c r="U1018" l="1"/>
  <c r="Y1018"/>
  <c r="X1018"/>
  <c r="T1018"/>
  <c r="D1019"/>
  <c r="E1019" l="1"/>
  <c r="F1019" s="1"/>
  <c r="S1019"/>
  <c r="O1019" l="1"/>
  <c r="N1019"/>
  <c r="L1019"/>
  <c r="M1019"/>
  <c r="W1019"/>
  <c r="V1019"/>
  <c r="P1019"/>
  <c r="Q1019"/>
  <c r="K1019"/>
  <c r="G1019"/>
  <c r="I1019"/>
  <c r="H1019"/>
  <c r="R1020" s="1"/>
  <c r="J1019"/>
  <c r="Y1019" l="1"/>
  <c r="X1019"/>
  <c r="U1019"/>
  <c r="T1019"/>
  <c r="D1020"/>
  <c r="E1020" l="1"/>
  <c r="F1020" s="1"/>
  <c r="S1020"/>
  <c r="O1020" l="1"/>
  <c r="N1020"/>
  <c r="L1020"/>
  <c r="M1020"/>
  <c r="W1020"/>
  <c r="V1020"/>
  <c r="P1020"/>
  <c r="Q1020"/>
  <c r="K1020"/>
  <c r="I1020"/>
  <c r="J1020"/>
  <c r="G1020"/>
  <c r="H1020"/>
  <c r="R1021" s="1"/>
  <c r="Y1020" l="1"/>
  <c r="X1020"/>
  <c r="U1020"/>
  <c r="T1020"/>
  <c r="D1021"/>
  <c r="E1021" l="1"/>
  <c r="F1021" s="1"/>
  <c r="S1021"/>
  <c r="N1021" l="1"/>
  <c r="O1021"/>
  <c r="L1021"/>
  <c r="M1021"/>
  <c r="W1021"/>
  <c r="V1021"/>
  <c r="P1021"/>
  <c r="Q1021"/>
  <c r="I1021"/>
  <c r="G1021"/>
  <c r="H1021"/>
  <c r="R1022" s="1"/>
  <c r="J1021"/>
  <c r="K1021"/>
  <c r="Y1021" l="1"/>
  <c r="X1021"/>
  <c r="U1021"/>
  <c r="T1021"/>
  <c r="D1022"/>
  <c r="E1022" l="1"/>
  <c r="F1022" s="1"/>
  <c r="S1022"/>
  <c r="O1022" l="1"/>
  <c r="N1022"/>
  <c r="L1022"/>
  <c r="M1022"/>
  <c r="W1022"/>
  <c r="V1022"/>
  <c r="Q1022"/>
  <c r="P1022"/>
  <c r="I1022"/>
  <c r="K1022"/>
  <c r="G1022"/>
  <c r="J1022"/>
  <c r="H1022"/>
  <c r="R1023" s="1"/>
  <c r="Y1022" l="1"/>
  <c r="X1022"/>
  <c r="U1022"/>
  <c r="T1022"/>
  <c r="D1023"/>
  <c r="S1023" l="1"/>
  <c r="E1023"/>
  <c r="F1023" s="1"/>
  <c r="O1023" l="1"/>
  <c r="N1023"/>
  <c r="L1023"/>
  <c r="M1023"/>
  <c r="W1023"/>
  <c r="V1023"/>
  <c r="P1023"/>
  <c r="Q1023"/>
  <c r="G1023"/>
  <c r="K1023"/>
  <c r="J1023"/>
  <c r="H1023"/>
  <c r="R1024" s="1"/>
  <c r="I1023"/>
  <c r="Y1023" l="1"/>
  <c r="X1023"/>
  <c r="U1023"/>
  <c r="T1023"/>
  <c r="D1024"/>
  <c r="S1024" l="1"/>
  <c r="E1024"/>
  <c r="F1024" s="1"/>
  <c r="O1024" l="1"/>
  <c r="N1024"/>
  <c r="L1024"/>
  <c r="M1024"/>
  <c r="W1024"/>
  <c r="V1024"/>
  <c r="P1024"/>
  <c r="Q1024"/>
  <c r="I1024"/>
  <c r="J1024"/>
  <c r="G1024"/>
  <c r="K1024"/>
  <c r="H1024"/>
  <c r="R1025" s="1"/>
  <c r="Y1024" l="1"/>
  <c r="X1024"/>
  <c r="U1024"/>
  <c r="T1024"/>
  <c r="D1025"/>
  <c r="E1025" l="1"/>
  <c r="F1025" s="1"/>
  <c r="S1025"/>
  <c r="O1025" l="1"/>
  <c r="N1025"/>
  <c r="L1025"/>
  <c r="M1025"/>
  <c r="W1025"/>
  <c r="V1025"/>
  <c r="Q1025"/>
  <c r="P1025"/>
  <c r="I1025"/>
  <c r="J1025"/>
  <c r="K1025"/>
  <c r="G1025"/>
  <c r="H1025"/>
  <c r="R1026" s="1"/>
  <c r="U1025" l="1"/>
  <c r="Y1025"/>
  <c r="X1025"/>
  <c r="T1025"/>
  <c r="D1026"/>
  <c r="S1026" l="1"/>
  <c r="E1026"/>
  <c r="F1026" s="1"/>
  <c r="O1026" l="1"/>
  <c r="N1026"/>
  <c r="L1026"/>
  <c r="M1026"/>
  <c r="W1026"/>
  <c r="V1026"/>
  <c r="P1026"/>
  <c r="Q1026"/>
  <c r="G1026"/>
  <c r="I1026"/>
  <c r="J1026"/>
  <c r="K1026"/>
  <c r="H1026"/>
  <c r="R1027" s="1"/>
  <c r="Y1026" l="1"/>
  <c r="X1026"/>
  <c r="U1026"/>
  <c r="T1026"/>
  <c r="D1027"/>
  <c r="S1027" l="1"/>
  <c r="E1027"/>
  <c r="F1027" s="1"/>
  <c r="O1027" l="1"/>
  <c r="N1027"/>
  <c r="L1027"/>
  <c r="M1027"/>
  <c r="W1027"/>
  <c r="V1027"/>
  <c r="Q1027"/>
  <c r="P1027"/>
  <c r="I1027"/>
  <c r="H1027"/>
  <c r="R1028" s="1"/>
  <c r="G1027"/>
  <c r="K1027"/>
  <c r="J1027"/>
  <c r="U1027" l="1"/>
  <c r="Y1027"/>
  <c r="X1027"/>
  <c r="T1027"/>
  <c r="D1028"/>
  <c r="E1028" l="1"/>
  <c r="F1028" s="1"/>
  <c r="S1028"/>
  <c r="O1028" l="1"/>
  <c r="N1028"/>
  <c r="L1028"/>
  <c r="M1028"/>
  <c r="W1028"/>
  <c r="V1028"/>
  <c r="P1028"/>
  <c r="Q1028"/>
  <c r="I1028"/>
  <c r="K1028"/>
  <c r="G1028"/>
  <c r="J1028"/>
  <c r="H1028"/>
  <c r="R1029" s="1"/>
  <c r="Y1028" l="1"/>
  <c r="X1028"/>
  <c r="U1028"/>
  <c r="T1028"/>
  <c r="D1029"/>
  <c r="S1029" l="1"/>
  <c r="E1029"/>
  <c r="F1029" s="1"/>
  <c r="N1029" l="1"/>
  <c r="O1029"/>
  <c r="L1029"/>
  <c r="M1029"/>
  <c r="W1029"/>
  <c r="V1029"/>
  <c r="Q1029"/>
  <c r="P1029"/>
  <c r="J1029"/>
  <c r="I1029"/>
  <c r="K1029"/>
  <c r="G1029"/>
  <c r="H1029"/>
  <c r="R1030" s="1"/>
  <c r="Y1029" l="1"/>
  <c r="X1029"/>
  <c r="U1029"/>
  <c r="T1029"/>
  <c r="D1030"/>
  <c r="E1030" l="1"/>
  <c r="F1030" s="1"/>
  <c r="S1030"/>
  <c r="O1030" l="1"/>
  <c r="N1030"/>
  <c r="L1030"/>
  <c r="M1030"/>
  <c r="W1030"/>
  <c r="V1030"/>
  <c r="X1030" s="1"/>
  <c r="P1030"/>
  <c r="Q1030"/>
  <c r="K1030"/>
  <c r="G1030"/>
  <c r="J1030"/>
  <c r="I1030"/>
  <c r="H1030"/>
  <c r="R1031" s="1"/>
  <c r="Y1030" l="1"/>
  <c r="U1030"/>
  <c r="T1030"/>
  <c r="D1031"/>
  <c r="E1031" l="1"/>
  <c r="F1031" s="1"/>
  <c r="S1031"/>
  <c r="O1031" l="1"/>
  <c r="N1031"/>
  <c r="L1031"/>
  <c r="M1031"/>
  <c r="W1031"/>
  <c r="V1031"/>
  <c r="X1031" s="1"/>
  <c r="P1031"/>
  <c r="Q1031"/>
  <c r="I1031"/>
  <c r="J1031"/>
  <c r="H1031"/>
  <c r="R1032" s="1"/>
  <c r="K1031"/>
  <c r="G1031"/>
  <c r="Y1031" l="1"/>
  <c r="U1031"/>
  <c r="T1031"/>
  <c r="D1032"/>
  <c r="E1032" l="1"/>
  <c r="F1032" s="1"/>
  <c r="S1032"/>
  <c r="O1032" l="1"/>
  <c r="N1032"/>
  <c r="L1032"/>
  <c r="M1032"/>
  <c r="W1032"/>
  <c r="V1032"/>
  <c r="P1032"/>
  <c r="Q1032"/>
  <c r="I1032"/>
  <c r="K1032"/>
  <c r="G1032"/>
  <c r="J1032"/>
  <c r="H1032"/>
  <c r="R1033" s="1"/>
  <c r="Y1032" l="1"/>
  <c r="X1032"/>
  <c r="U1032"/>
  <c r="T1032"/>
  <c r="D1033"/>
  <c r="E1033" l="1"/>
  <c r="F1033" s="1"/>
  <c r="S1033"/>
  <c r="O1033" l="1"/>
  <c r="N1033"/>
  <c r="L1033"/>
  <c r="M1033"/>
  <c r="W1033"/>
  <c r="V1033"/>
  <c r="Q1033"/>
  <c r="P1033"/>
  <c r="K1033"/>
  <c r="G1033"/>
  <c r="I1033"/>
  <c r="J1033"/>
  <c r="H1033"/>
  <c r="R1034" s="1"/>
  <c r="U1033" l="1"/>
  <c r="Y1033"/>
  <c r="X1033"/>
  <c r="T1033"/>
  <c r="D1034"/>
  <c r="S1034" l="1"/>
  <c r="E1034"/>
  <c r="F1034" s="1"/>
  <c r="O1034" l="1"/>
  <c r="N1034"/>
  <c r="L1034"/>
  <c r="M1034"/>
  <c r="W1034"/>
  <c r="V1034"/>
  <c r="Q1034"/>
  <c r="P1034"/>
  <c r="J1034"/>
  <c r="G1034"/>
  <c r="K1034"/>
  <c r="I1034"/>
  <c r="H1034"/>
  <c r="R1035" s="1"/>
  <c r="U1034" l="1"/>
  <c r="Y1034"/>
  <c r="X1034"/>
  <c r="T1034"/>
  <c r="D1035"/>
  <c r="E1035" l="1"/>
  <c r="F1035" s="1"/>
  <c r="S1035"/>
  <c r="O1035" l="1"/>
  <c r="N1035"/>
  <c r="L1035"/>
  <c r="M1035"/>
  <c r="W1035"/>
  <c r="V1035"/>
  <c r="P1035"/>
  <c r="Q1035"/>
  <c r="I1035"/>
  <c r="J1035"/>
  <c r="K1035"/>
  <c r="G1035"/>
  <c r="H1035"/>
  <c r="R1036" s="1"/>
  <c r="Y1035" l="1"/>
  <c r="X1035"/>
  <c r="U1035"/>
  <c r="T1035"/>
  <c r="D1036"/>
  <c r="E1036" l="1"/>
  <c r="F1036" s="1"/>
  <c r="S1036"/>
  <c r="O1036" l="1"/>
  <c r="N1036"/>
  <c r="L1036"/>
  <c r="M1036"/>
  <c r="W1036"/>
  <c r="Y1036" s="1"/>
  <c r="V1036"/>
  <c r="Q1036"/>
  <c r="P1036"/>
  <c r="I1036"/>
  <c r="J1036"/>
  <c r="K1036"/>
  <c r="G1036"/>
  <c r="H1036"/>
  <c r="R1037" s="1"/>
  <c r="X1036" l="1"/>
  <c r="U1036"/>
  <c r="T1036"/>
  <c r="D1037"/>
  <c r="E1037" l="1"/>
  <c r="F1037" s="1"/>
  <c r="S1037"/>
  <c r="O1037" l="1"/>
  <c r="N1037"/>
  <c r="L1037"/>
  <c r="M1037"/>
  <c r="W1037"/>
  <c r="V1037"/>
  <c r="P1037"/>
  <c r="Q1037"/>
  <c r="J1037"/>
  <c r="I1037"/>
  <c r="G1037"/>
  <c r="K1037"/>
  <c r="H1037"/>
  <c r="R1038" s="1"/>
  <c r="Y1037" l="1"/>
  <c r="X1037"/>
  <c r="U1037"/>
  <c r="T1037"/>
  <c r="D1038"/>
  <c r="S1038" l="1"/>
  <c r="E1038"/>
  <c r="F1038" s="1"/>
  <c r="O1038" l="1"/>
  <c r="N1038"/>
  <c r="L1038"/>
  <c r="M1038"/>
  <c r="W1038"/>
  <c r="V1038"/>
  <c r="Q1038"/>
  <c r="P1038"/>
  <c r="K1038"/>
  <c r="I1038"/>
  <c r="H1038"/>
  <c r="R1039" s="1"/>
  <c r="J1038"/>
  <c r="G1038"/>
  <c r="U1038" l="1"/>
  <c r="Y1038"/>
  <c r="X1038"/>
  <c r="T1038"/>
  <c r="D1039"/>
  <c r="E1039" l="1"/>
  <c r="F1039" s="1"/>
  <c r="S1039"/>
  <c r="O1039" l="1"/>
  <c r="N1039"/>
  <c r="L1039"/>
  <c r="M1039"/>
  <c r="W1039"/>
  <c r="V1039"/>
  <c r="P1039"/>
  <c r="Q1039"/>
  <c r="K1039"/>
  <c r="J1039"/>
  <c r="H1039"/>
  <c r="R1040" s="1"/>
  <c r="G1039"/>
  <c r="I1039"/>
  <c r="Y1039" l="1"/>
  <c r="X1039"/>
  <c r="U1039"/>
  <c r="T1039"/>
  <c r="D1040"/>
  <c r="E1040" l="1"/>
  <c r="F1040" s="1"/>
  <c r="S1040"/>
  <c r="O1040" l="1"/>
  <c r="N1040"/>
  <c r="L1040"/>
  <c r="M1040"/>
  <c r="W1040"/>
  <c r="V1040"/>
  <c r="P1040"/>
  <c r="Q1040"/>
  <c r="G1040"/>
  <c r="K1040"/>
  <c r="J1040"/>
  <c r="I1040"/>
  <c r="H1040"/>
  <c r="R1041" s="1"/>
  <c r="Y1040" l="1"/>
  <c r="X1040"/>
  <c r="U1040"/>
  <c r="T1040"/>
  <c r="D1041"/>
  <c r="E1041" l="1"/>
  <c r="F1041" s="1"/>
  <c r="S1041"/>
  <c r="O1041" l="1"/>
  <c r="N1041"/>
  <c r="L1041"/>
  <c r="M1041"/>
  <c r="W1041"/>
  <c r="V1041"/>
  <c r="P1041"/>
  <c r="Q1041"/>
  <c r="K1041"/>
  <c r="J1041"/>
  <c r="I1041"/>
  <c r="G1041"/>
  <c r="H1041"/>
  <c r="R1042" s="1"/>
  <c r="Y1041" l="1"/>
  <c r="X1041"/>
  <c r="U1041"/>
  <c r="T1041"/>
  <c r="D1042"/>
  <c r="E1042" l="1"/>
  <c r="F1042" s="1"/>
  <c r="S1042"/>
  <c r="O1042" l="1"/>
  <c r="N1042"/>
  <c r="L1042"/>
  <c r="M1042"/>
  <c r="W1042"/>
  <c r="V1042"/>
  <c r="Q1042"/>
  <c r="P1042"/>
  <c r="K1042"/>
  <c r="I1042"/>
  <c r="G1042"/>
  <c r="J1042"/>
  <c r="H1042"/>
  <c r="R1043" s="1"/>
  <c r="U1042" l="1"/>
  <c r="Y1042"/>
  <c r="X1042"/>
  <c r="T1042"/>
  <c r="D1043"/>
  <c r="E1043" l="1"/>
  <c r="F1043" s="1"/>
  <c r="S1043"/>
  <c r="O1043" l="1"/>
  <c r="N1043"/>
  <c r="L1043"/>
  <c r="M1043"/>
  <c r="W1043"/>
  <c r="V1043"/>
  <c r="Q1043"/>
  <c r="P1043"/>
  <c r="I1043"/>
  <c r="J1043"/>
  <c r="K1043"/>
  <c r="G1043"/>
  <c r="H1043"/>
  <c r="R1044" s="1"/>
  <c r="X1043" l="1"/>
  <c r="Y1043"/>
  <c r="U1043"/>
  <c r="T1043"/>
  <c r="D1044"/>
  <c r="E1044" l="1"/>
  <c r="F1044" s="1"/>
  <c r="S1044"/>
  <c r="O1044" l="1"/>
  <c r="N1044"/>
  <c r="L1044"/>
  <c r="M1044"/>
  <c r="W1044"/>
  <c r="V1044"/>
  <c r="P1044"/>
  <c r="Q1044"/>
  <c r="K1044"/>
  <c r="I1044"/>
  <c r="J1044"/>
  <c r="G1044"/>
  <c r="H1044"/>
  <c r="R1045" s="1"/>
  <c r="Y1044" l="1"/>
  <c r="X1044"/>
  <c r="U1044"/>
  <c r="T1044"/>
  <c r="D1045"/>
  <c r="E1045" l="1"/>
  <c r="F1045" s="1"/>
  <c r="S1045"/>
  <c r="O1045" l="1"/>
  <c r="N1045"/>
  <c r="L1045"/>
  <c r="M1045"/>
  <c r="W1045"/>
  <c r="V1045"/>
  <c r="Q1045"/>
  <c r="P1045"/>
  <c r="K1045"/>
  <c r="I1045"/>
  <c r="J1045"/>
  <c r="G1045"/>
  <c r="H1045"/>
  <c r="R1046" s="1"/>
  <c r="Y1045" l="1"/>
  <c r="X1045"/>
  <c r="U1045"/>
  <c r="T1045"/>
  <c r="D1046"/>
  <c r="E1046" l="1"/>
  <c r="F1046" s="1"/>
  <c r="S1046"/>
  <c r="O1046" l="1"/>
  <c r="N1046"/>
  <c r="L1046"/>
  <c r="M1046"/>
  <c r="W1046"/>
  <c r="V1046"/>
  <c r="P1046"/>
  <c r="Q1046"/>
  <c r="J1046"/>
  <c r="G1046"/>
  <c r="I1046"/>
  <c r="K1046"/>
  <c r="H1046"/>
  <c r="R1047" s="1"/>
  <c r="Y1046" l="1"/>
  <c r="X1046"/>
  <c r="U1046"/>
  <c r="T1046"/>
  <c r="D1047"/>
  <c r="S1047" l="1"/>
  <c r="E1047"/>
  <c r="F1047" s="1"/>
  <c r="O1047" l="1"/>
  <c r="N1047"/>
  <c r="L1047"/>
  <c r="M1047"/>
  <c r="W1047"/>
  <c r="V1047"/>
  <c r="Q1047"/>
  <c r="P1047"/>
  <c r="I1047"/>
  <c r="G1047"/>
  <c r="K1047"/>
  <c r="H1047"/>
  <c r="R1048" s="1"/>
  <c r="J1047"/>
  <c r="Y1047" l="1"/>
  <c r="X1047"/>
  <c r="U1047"/>
  <c r="T1047"/>
  <c r="D1048"/>
  <c r="S1048" l="1"/>
  <c r="E1048"/>
  <c r="F1048" s="1"/>
  <c r="O1048" l="1"/>
  <c r="N1048"/>
  <c r="L1048"/>
  <c r="M1048"/>
  <c r="W1048"/>
  <c r="V1048"/>
  <c r="P1048"/>
  <c r="Q1048"/>
  <c r="K1048"/>
  <c r="J1048"/>
  <c r="G1048"/>
  <c r="I1048"/>
  <c r="H1048"/>
  <c r="R1049" s="1"/>
  <c r="Y1048" l="1"/>
  <c r="X1048"/>
  <c r="U1048"/>
  <c r="T1048"/>
  <c r="D1049"/>
  <c r="E1049" l="1"/>
  <c r="F1049" s="1"/>
  <c r="S1049"/>
  <c r="N1049" l="1"/>
  <c r="O1049"/>
  <c r="L1049"/>
  <c r="M1049"/>
  <c r="W1049"/>
  <c r="V1049"/>
  <c r="Q1049"/>
  <c r="P1049"/>
  <c r="G1049"/>
  <c r="I1049"/>
  <c r="J1049"/>
  <c r="K1049"/>
  <c r="H1049"/>
  <c r="R1050" s="1"/>
  <c r="U1049" l="1"/>
  <c r="Y1049"/>
  <c r="X1049"/>
  <c r="T1049"/>
  <c r="D1050"/>
  <c r="E1050" l="1"/>
  <c r="F1050" s="1"/>
  <c r="S1050"/>
  <c r="O1050" l="1"/>
  <c r="N1050"/>
  <c r="L1050"/>
  <c r="M1050"/>
  <c r="W1050"/>
  <c r="V1050"/>
  <c r="Q1050"/>
  <c r="P1050"/>
  <c r="G1050"/>
  <c r="K1050"/>
  <c r="J1050"/>
  <c r="I1050"/>
  <c r="H1050"/>
  <c r="R1051" s="1"/>
  <c r="U1050" l="1"/>
  <c r="Y1050"/>
  <c r="X1050"/>
  <c r="T1050"/>
  <c r="D1051"/>
  <c r="E1051" l="1"/>
  <c r="F1051" s="1"/>
  <c r="S1051"/>
  <c r="O1051" l="1"/>
  <c r="N1051"/>
  <c r="L1051"/>
  <c r="M1051"/>
  <c r="W1051"/>
  <c r="V1051"/>
  <c r="P1051"/>
  <c r="Q1051"/>
  <c r="I1051"/>
  <c r="J1051"/>
  <c r="G1051"/>
  <c r="K1051"/>
  <c r="H1051"/>
  <c r="R1052" s="1"/>
  <c r="Y1051" l="1"/>
  <c r="X1051"/>
  <c r="U1051"/>
  <c r="T1051"/>
  <c r="D1052"/>
  <c r="S1052" l="1"/>
  <c r="E1052"/>
  <c r="F1052" s="1"/>
  <c r="O1052" l="1"/>
  <c r="N1052"/>
  <c r="L1052"/>
  <c r="M1052"/>
  <c r="W1052"/>
  <c r="V1052"/>
  <c r="Q1052"/>
  <c r="P1052"/>
  <c r="K1052"/>
  <c r="I1052"/>
  <c r="G1052"/>
  <c r="J1052"/>
  <c r="H1052"/>
  <c r="R1053" s="1"/>
  <c r="U1052" l="1"/>
  <c r="Y1052"/>
  <c r="X1052"/>
  <c r="T1052"/>
  <c r="D1053"/>
  <c r="S1053" l="1"/>
  <c r="E1053"/>
  <c r="F1053" s="1"/>
  <c r="N1053" l="1"/>
  <c r="O1053"/>
  <c r="L1053"/>
  <c r="M1053"/>
  <c r="W1053"/>
  <c r="V1053"/>
  <c r="P1053"/>
  <c r="Q1053"/>
  <c r="J1053"/>
  <c r="K1053"/>
  <c r="G1053"/>
  <c r="I1053"/>
  <c r="H1053"/>
  <c r="R1054" s="1"/>
  <c r="Y1053" l="1"/>
  <c r="X1053"/>
  <c r="U1053"/>
  <c r="T1053"/>
  <c r="D1054"/>
  <c r="E1054" l="1"/>
  <c r="F1054" s="1"/>
  <c r="S1054"/>
  <c r="O1054" l="1"/>
  <c r="N1054"/>
  <c r="L1054"/>
  <c r="M1054"/>
  <c r="W1054"/>
  <c r="V1054"/>
  <c r="Q1054"/>
  <c r="P1054"/>
  <c r="G1054"/>
  <c r="I1054"/>
  <c r="K1054"/>
  <c r="J1054"/>
  <c r="H1054"/>
  <c r="R1055" s="1"/>
  <c r="U1054" l="1"/>
  <c r="Y1054"/>
  <c r="X1054"/>
  <c r="T1054"/>
  <c r="D1055"/>
  <c r="E1055" l="1"/>
  <c r="F1055" s="1"/>
  <c r="S1055"/>
  <c r="O1055" l="1"/>
  <c r="N1055"/>
  <c r="L1055"/>
  <c r="M1055"/>
  <c r="W1055"/>
  <c r="V1055"/>
  <c r="P1055"/>
  <c r="Q1055"/>
  <c r="I1055"/>
  <c r="K1055"/>
  <c r="G1055"/>
  <c r="J1055"/>
  <c r="H1055"/>
  <c r="R1056" s="1"/>
  <c r="Y1055" l="1"/>
  <c r="X1055"/>
  <c r="U1055"/>
  <c r="T1055"/>
  <c r="D1056"/>
  <c r="E1056" l="1"/>
  <c r="F1056" s="1"/>
  <c r="S1056"/>
  <c r="O1056" l="1"/>
  <c r="N1056"/>
  <c r="L1056"/>
  <c r="M1056"/>
  <c r="W1056"/>
  <c r="V1056"/>
  <c r="Q1056"/>
  <c r="P1056"/>
  <c r="G1056"/>
  <c r="K1056"/>
  <c r="I1056"/>
  <c r="J1056"/>
  <c r="H1056"/>
  <c r="R1057" s="1"/>
  <c r="U1056" l="1"/>
  <c r="Y1056"/>
  <c r="X1056"/>
  <c r="T1056"/>
  <c r="D1057"/>
  <c r="E1057" l="1"/>
  <c r="F1057" s="1"/>
  <c r="S1057"/>
  <c r="O1057" l="1"/>
  <c r="N1057"/>
  <c r="L1057"/>
  <c r="M1057"/>
  <c r="W1057"/>
  <c r="V1057"/>
  <c r="Q1057"/>
  <c r="P1057"/>
  <c r="J1057"/>
  <c r="G1057"/>
  <c r="K1057"/>
  <c r="I1057"/>
  <c r="H1057"/>
  <c r="R1058" s="1"/>
  <c r="U1057" l="1"/>
  <c r="Y1057"/>
  <c r="X1057"/>
  <c r="T1057"/>
  <c r="D1058"/>
  <c r="E1058" l="1"/>
  <c r="F1058" s="1"/>
  <c r="S1058"/>
  <c r="O1058" l="1"/>
  <c r="N1058"/>
  <c r="L1058"/>
  <c r="M1058"/>
  <c r="W1058"/>
  <c r="V1058"/>
  <c r="P1058"/>
  <c r="Q1058"/>
  <c r="I1058"/>
  <c r="K1058"/>
  <c r="G1058"/>
  <c r="J1058"/>
  <c r="H1058"/>
  <c r="R1059" s="1"/>
  <c r="Y1058" l="1"/>
  <c r="X1058"/>
  <c r="U1058"/>
  <c r="T1058"/>
  <c r="D1059"/>
  <c r="S1059" l="1"/>
  <c r="E1059"/>
  <c r="F1059" s="1"/>
  <c r="O1059" l="1"/>
  <c r="N1059"/>
  <c r="L1059"/>
  <c r="M1059"/>
  <c r="W1059"/>
  <c r="V1059"/>
  <c r="Q1059"/>
  <c r="P1059"/>
  <c r="H1059"/>
  <c r="R1060" s="1"/>
  <c r="I1059"/>
  <c r="J1059"/>
  <c r="G1059"/>
  <c r="K1059"/>
  <c r="X1059" l="1"/>
  <c r="U1059"/>
  <c r="Y1059"/>
  <c r="T1059"/>
  <c r="D1060"/>
  <c r="E1060" l="1"/>
  <c r="F1060" s="1"/>
  <c r="S1060"/>
  <c r="O1060" l="1"/>
  <c r="N1060"/>
  <c r="L1060"/>
  <c r="M1060"/>
  <c r="W1060"/>
  <c r="V1060"/>
  <c r="Q1060"/>
  <c r="P1060"/>
  <c r="K1060"/>
  <c r="I1060"/>
  <c r="G1060"/>
  <c r="J1060"/>
  <c r="H1060"/>
  <c r="R1061" s="1"/>
  <c r="X1060" l="1"/>
  <c r="U1060"/>
  <c r="Y1060"/>
  <c r="T1060"/>
  <c r="D1061"/>
  <c r="E1061" l="1"/>
  <c r="F1061" s="1"/>
  <c r="S1061"/>
  <c r="O1061" l="1"/>
  <c r="N1061"/>
  <c r="L1061"/>
  <c r="M1061"/>
  <c r="W1061"/>
  <c r="V1061"/>
  <c r="Q1061"/>
  <c r="P1061"/>
  <c r="K1061"/>
  <c r="G1061"/>
  <c r="I1061"/>
  <c r="J1061"/>
  <c r="H1061"/>
  <c r="R1062" s="1"/>
  <c r="U1061" l="1"/>
  <c r="Y1061"/>
  <c r="X1061"/>
  <c r="T1061"/>
  <c r="D1062"/>
  <c r="E1062" l="1"/>
  <c r="F1062" s="1"/>
  <c r="S1062"/>
  <c r="O1062" l="1"/>
  <c r="N1062"/>
  <c r="L1062"/>
  <c r="M1062"/>
  <c r="W1062"/>
  <c r="V1062"/>
  <c r="P1062"/>
  <c r="Q1062"/>
  <c r="J1062"/>
  <c r="I1062"/>
  <c r="G1062"/>
  <c r="K1062"/>
  <c r="H1062"/>
  <c r="R1063" s="1"/>
  <c r="Y1062" l="1"/>
  <c r="X1062"/>
  <c r="U1062"/>
  <c r="T1062"/>
  <c r="D1063"/>
  <c r="S1063" l="1"/>
  <c r="E1063"/>
  <c r="F1063" s="1"/>
  <c r="O1063" l="1"/>
  <c r="N1063"/>
  <c r="L1063"/>
  <c r="M1063"/>
  <c r="W1063"/>
  <c r="V1063"/>
  <c r="P1063"/>
  <c r="Q1063"/>
  <c r="G1063"/>
  <c r="J1063"/>
  <c r="I1063"/>
  <c r="H1063"/>
  <c r="R1064" s="1"/>
  <c r="K1063"/>
  <c r="Y1063" l="1"/>
  <c r="X1063"/>
  <c r="U1063"/>
  <c r="T1063"/>
  <c r="D1064"/>
  <c r="E1064" l="1"/>
  <c r="F1064" s="1"/>
  <c r="S1064"/>
  <c r="O1064" l="1"/>
  <c r="N1064"/>
  <c r="L1064"/>
  <c r="M1064"/>
  <c r="W1064"/>
  <c r="V1064"/>
  <c r="P1064"/>
  <c r="Q1064"/>
  <c r="K1064"/>
  <c r="G1064"/>
  <c r="I1064"/>
  <c r="J1064"/>
  <c r="H1064"/>
  <c r="R1065" s="1"/>
  <c r="Y1064" l="1"/>
  <c r="X1064"/>
  <c r="U1064"/>
  <c r="T1064"/>
  <c r="D1065"/>
  <c r="E1065" l="1"/>
  <c r="F1065" s="1"/>
  <c r="S1065"/>
  <c r="N1065" l="1"/>
  <c r="O1065"/>
  <c r="L1065"/>
  <c r="M1065"/>
  <c r="W1065"/>
  <c r="V1065"/>
  <c r="Q1065"/>
  <c r="P1065"/>
  <c r="K1065"/>
  <c r="I1065"/>
  <c r="J1065"/>
  <c r="G1065"/>
  <c r="H1065"/>
  <c r="R1066" s="1"/>
  <c r="U1065" l="1"/>
  <c r="Y1065"/>
  <c r="X1065"/>
  <c r="T1065"/>
  <c r="D1066"/>
  <c r="E1066" l="1"/>
  <c r="F1066" s="1"/>
  <c r="S1066"/>
  <c r="O1066" l="1"/>
  <c r="N1066"/>
  <c r="L1066"/>
  <c r="M1066"/>
  <c r="W1066"/>
  <c r="V1066"/>
  <c r="Q1066"/>
  <c r="P1066"/>
  <c r="J1066"/>
  <c r="I1066"/>
  <c r="G1066"/>
  <c r="K1066"/>
  <c r="H1066"/>
  <c r="R1067" s="1"/>
  <c r="X1066" l="1"/>
  <c r="Y1066"/>
  <c r="U1066"/>
  <c r="T1066"/>
  <c r="D1067"/>
  <c r="E1067" l="1"/>
  <c r="F1067" s="1"/>
  <c r="S1067"/>
  <c r="O1067" l="1"/>
  <c r="N1067"/>
  <c r="L1067"/>
  <c r="M1067"/>
  <c r="W1067"/>
  <c r="V1067"/>
  <c r="P1067"/>
  <c r="Q1067"/>
  <c r="I1067"/>
  <c r="G1067"/>
  <c r="K1067"/>
  <c r="J1067"/>
  <c r="H1067"/>
  <c r="R1068" s="1"/>
  <c r="U1067" l="1"/>
  <c r="Y1067"/>
  <c r="X1067"/>
  <c r="T1067"/>
  <c r="D1068"/>
  <c r="E1068" l="1"/>
  <c r="F1068" s="1"/>
  <c r="S1068"/>
  <c r="O1068" l="1"/>
  <c r="N1068"/>
  <c r="L1068"/>
  <c r="M1068"/>
  <c r="W1068"/>
  <c r="V1068"/>
  <c r="P1068"/>
  <c r="Q1068"/>
  <c r="K1068"/>
  <c r="I1068"/>
  <c r="G1068"/>
  <c r="J1068"/>
  <c r="H1068"/>
  <c r="R1069" s="1"/>
  <c r="Y1068" l="1"/>
  <c r="X1068"/>
  <c r="U1068"/>
  <c r="T1068"/>
  <c r="D1069"/>
  <c r="E1069" l="1"/>
  <c r="F1069" s="1"/>
  <c r="S1069"/>
  <c r="N1069" l="1"/>
  <c r="O1069"/>
  <c r="L1069"/>
  <c r="M1069"/>
  <c r="W1069"/>
  <c r="V1069"/>
  <c r="P1069"/>
  <c r="Q1069"/>
  <c r="J1069"/>
  <c r="K1069"/>
  <c r="I1069"/>
  <c r="H1069"/>
  <c r="R1070" s="1"/>
  <c r="G1069"/>
  <c r="U1069" l="1"/>
  <c r="Y1069"/>
  <c r="X1069"/>
  <c r="T1069"/>
  <c r="D1070"/>
  <c r="S1070" l="1"/>
  <c r="E1070"/>
  <c r="F1070" s="1"/>
  <c r="O1070" l="1"/>
  <c r="N1070"/>
  <c r="L1070"/>
  <c r="M1070"/>
  <c r="W1070"/>
  <c r="V1070"/>
  <c r="Q1070"/>
  <c r="P1070"/>
  <c r="K1070"/>
  <c r="J1070"/>
  <c r="I1070"/>
  <c r="G1070"/>
  <c r="H1070"/>
  <c r="R1071" s="1"/>
  <c r="Y1070" l="1"/>
  <c r="X1070"/>
  <c r="U1070"/>
  <c r="T1070"/>
  <c r="D1071"/>
  <c r="E1071" l="1"/>
  <c r="F1071" s="1"/>
  <c r="S1071"/>
  <c r="O1071" l="1"/>
  <c r="N1071"/>
  <c r="L1071"/>
  <c r="M1071"/>
  <c r="W1071"/>
  <c r="V1071"/>
  <c r="P1071"/>
  <c r="Q1071"/>
  <c r="G1071"/>
  <c r="I1071"/>
  <c r="J1071"/>
  <c r="K1071"/>
  <c r="H1071"/>
  <c r="R1072" s="1"/>
  <c r="Y1071" l="1"/>
  <c r="X1071"/>
  <c r="U1071"/>
  <c r="T1071"/>
  <c r="D1072"/>
  <c r="E1072" l="1"/>
  <c r="F1072" s="1"/>
  <c r="S1072"/>
  <c r="O1072" l="1"/>
  <c r="N1072"/>
  <c r="L1072"/>
  <c r="M1072"/>
  <c r="W1072"/>
  <c r="V1072"/>
  <c r="Q1072"/>
  <c r="P1072"/>
  <c r="K1072"/>
  <c r="I1072"/>
  <c r="G1072"/>
  <c r="J1072"/>
  <c r="H1072"/>
  <c r="R1073" s="1"/>
  <c r="U1072" l="1"/>
  <c r="Y1072"/>
  <c r="X1072"/>
  <c r="T1072"/>
  <c r="D1073"/>
  <c r="E1073" l="1"/>
  <c r="F1073" s="1"/>
  <c r="S1073"/>
  <c r="O1073" l="1"/>
  <c r="N1073"/>
  <c r="L1073"/>
  <c r="M1073"/>
  <c r="W1073"/>
  <c r="V1073"/>
  <c r="P1073"/>
  <c r="Q1073"/>
  <c r="G1073"/>
  <c r="K1073"/>
  <c r="I1073"/>
  <c r="J1073"/>
  <c r="H1073"/>
  <c r="R1074" s="1"/>
  <c r="X1073" l="1"/>
  <c r="Y1073"/>
  <c r="U1073"/>
  <c r="T1073"/>
  <c r="D1074"/>
  <c r="E1074" l="1"/>
  <c r="F1074" s="1"/>
  <c r="S1074"/>
  <c r="O1074" l="1"/>
  <c r="N1074"/>
  <c r="L1074"/>
  <c r="M1074"/>
  <c r="W1074"/>
  <c r="V1074"/>
  <c r="P1074"/>
  <c r="Q1074"/>
  <c r="G1074"/>
  <c r="K1074"/>
  <c r="I1074"/>
  <c r="J1074"/>
  <c r="H1074"/>
  <c r="R1075" s="1"/>
  <c r="X1074" l="1"/>
  <c r="Y1074"/>
  <c r="U1074"/>
  <c r="T1074"/>
  <c r="D1075"/>
  <c r="S1075" l="1"/>
  <c r="E1075"/>
  <c r="F1075" s="1"/>
  <c r="O1075" l="1"/>
  <c r="N1075"/>
  <c r="L1075"/>
  <c r="M1075"/>
  <c r="W1075"/>
  <c r="V1075"/>
  <c r="Q1075"/>
  <c r="P1075"/>
  <c r="G1075"/>
  <c r="J1075"/>
  <c r="K1075"/>
  <c r="I1075"/>
  <c r="H1075"/>
  <c r="R1076" s="1"/>
  <c r="U1075" l="1"/>
  <c r="Y1075"/>
  <c r="X1075"/>
  <c r="T1075"/>
  <c r="D1076"/>
  <c r="E1076" l="1"/>
  <c r="F1076" s="1"/>
  <c r="S1076"/>
  <c r="O1076" l="1"/>
  <c r="N1076"/>
  <c r="L1076"/>
  <c r="M1076"/>
  <c r="W1076"/>
  <c r="V1076"/>
  <c r="P1076"/>
  <c r="Q1076"/>
  <c r="K1076"/>
  <c r="I1076"/>
  <c r="J1076"/>
  <c r="G1076"/>
  <c r="H1076"/>
  <c r="R1077" s="1"/>
  <c r="X1076" l="1"/>
  <c r="Y1076"/>
  <c r="U1076"/>
  <c r="T1076"/>
  <c r="D1077"/>
  <c r="S1077" l="1"/>
  <c r="E1077"/>
  <c r="F1077" s="1"/>
  <c r="O1077" l="1"/>
  <c r="N1077"/>
  <c r="L1077"/>
  <c r="M1077"/>
  <c r="W1077"/>
  <c r="V1077"/>
  <c r="Q1077"/>
  <c r="P1077"/>
  <c r="I1077"/>
  <c r="K1077"/>
  <c r="G1077"/>
  <c r="J1077"/>
  <c r="H1077"/>
  <c r="R1078" s="1"/>
  <c r="U1077" l="1"/>
  <c r="Y1077"/>
  <c r="X1077"/>
  <c r="T1077"/>
  <c r="D1078"/>
  <c r="S1078" l="1"/>
  <c r="E1078"/>
  <c r="F1078" s="1"/>
  <c r="O1078" l="1"/>
  <c r="N1078"/>
  <c r="L1078"/>
  <c r="M1078"/>
  <c r="W1078"/>
  <c r="V1078"/>
  <c r="P1078"/>
  <c r="Q1078"/>
  <c r="I1078"/>
  <c r="J1078"/>
  <c r="G1078"/>
  <c r="K1078"/>
  <c r="H1078"/>
  <c r="R1079" s="1"/>
  <c r="Y1078" l="1"/>
  <c r="X1078"/>
  <c r="U1078"/>
  <c r="T1078"/>
  <c r="D1079"/>
  <c r="S1079" l="1"/>
  <c r="E1079"/>
  <c r="F1079" s="1"/>
  <c r="O1079" l="1"/>
  <c r="N1079"/>
  <c r="L1079"/>
  <c r="M1079"/>
  <c r="W1079"/>
  <c r="V1079"/>
  <c r="Q1079"/>
  <c r="P1079"/>
  <c r="I1079"/>
  <c r="H1079"/>
  <c r="R1080" s="1"/>
  <c r="J1079"/>
  <c r="K1079"/>
  <c r="G1079"/>
  <c r="U1079" l="1"/>
  <c r="Y1079"/>
  <c r="X1079"/>
  <c r="T1079"/>
  <c r="D1080"/>
  <c r="S1080" l="1"/>
  <c r="E1080"/>
  <c r="F1080" s="1"/>
  <c r="O1080" l="1"/>
  <c r="N1080"/>
  <c r="L1080"/>
  <c r="M1080"/>
  <c r="W1080"/>
  <c r="V1080"/>
  <c r="P1080"/>
  <c r="Q1080"/>
  <c r="I1080"/>
  <c r="K1080"/>
  <c r="G1080"/>
  <c r="J1080"/>
  <c r="H1080"/>
  <c r="R1081" s="1"/>
  <c r="Y1080" l="1"/>
  <c r="X1080"/>
  <c r="U1080"/>
  <c r="T1080"/>
  <c r="D1081"/>
  <c r="E1081" l="1"/>
  <c r="F1081" s="1"/>
  <c r="S1081"/>
  <c r="N1081" l="1"/>
  <c r="O1081"/>
  <c r="L1081"/>
  <c r="M1081"/>
  <c r="W1081"/>
  <c r="V1081"/>
  <c r="Q1081"/>
  <c r="P1081"/>
  <c r="J1081"/>
  <c r="G1081"/>
  <c r="I1081"/>
  <c r="K1081"/>
  <c r="H1081"/>
  <c r="R1082" s="1"/>
  <c r="U1081" l="1"/>
  <c r="Y1081"/>
  <c r="X1081"/>
  <c r="T1081"/>
  <c r="D1082"/>
  <c r="E1082" l="1"/>
  <c r="F1082" s="1"/>
  <c r="S1082"/>
  <c r="O1082" l="1"/>
  <c r="N1082"/>
  <c r="L1082"/>
  <c r="M1082"/>
  <c r="W1082"/>
  <c r="V1082"/>
  <c r="Q1082"/>
  <c r="P1082"/>
  <c r="J1082"/>
  <c r="G1082"/>
  <c r="H1082"/>
  <c r="R1083" s="1"/>
  <c r="K1082"/>
  <c r="I1082"/>
  <c r="U1082" l="1"/>
  <c r="Y1082"/>
  <c r="X1082"/>
  <c r="T1082"/>
  <c r="D1083"/>
  <c r="E1083" l="1"/>
  <c r="F1083" s="1"/>
  <c r="S1083"/>
  <c r="O1083" l="1"/>
  <c r="N1083"/>
  <c r="L1083"/>
  <c r="M1083"/>
  <c r="W1083"/>
  <c r="V1083"/>
  <c r="P1083"/>
  <c r="Q1083"/>
  <c r="J1083"/>
  <c r="I1083"/>
  <c r="K1083"/>
  <c r="G1083"/>
  <c r="H1083"/>
  <c r="R1084" s="1"/>
  <c r="Y1083" l="1"/>
  <c r="X1083"/>
  <c r="U1083"/>
  <c r="T1083"/>
  <c r="D1084"/>
  <c r="E1084" l="1"/>
  <c r="F1084" s="1"/>
  <c r="S1084"/>
  <c r="O1084" l="1"/>
  <c r="N1084"/>
  <c r="L1084"/>
  <c r="M1084"/>
  <c r="W1084"/>
  <c r="V1084"/>
  <c r="P1084"/>
  <c r="Q1084"/>
  <c r="K1084"/>
  <c r="J1084"/>
  <c r="I1084"/>
  <c r="G1084"/>
  <c r="H1084"/>
  <c r="R1085" s="1"/>
  <c r="Y1084" l="1"/>
  <c r="X1084"/>
  <c r="U1084"/>
  <c r="T1084"/>
  <c r="D1085"/>
  <c r="E1085" l="1"/>
  <c r="F1085" s="1"/>
  <c r="S1085"/>
  <c r="N1085" l="1"/>
  <c r="O1085"/>
  <c r="L1085"/>
  <c r="M1085"/>
  <c r="W1085"/>
  <c r="V1085"/>
  <c r="P1085"/>
  <c r="Q1085"/>
  <c r="K1085"/>
  <c r="J1085"/>
  <c r="G1085"/>
  <c r="I1085"/>
  <c r="H1085"/>
  <c r="R1086" s="1"/>
  <c r="Y1085" l="1"/>
  <c r="X1085"/>
  <c r="U1085"/>
  <c r="T1085"/>
  <c r="D1086"/>
  <c r="S1086" l="1"/>
  <c r="E1086"/>
  <c r="F1086" s="1"/>
  <c r="O1086" l="1"/>
  <c r="N1086"/>
  <c r="L1086"/>
  <c r="M1086"/>
  <c r="W1086"/>
  <c r="V1086"/>
  <c r="Q1086"/>
  <c r="P1086"/>
  <c r="I1086"/>
  <c r="K1086"/>
  <c r="H1086"/>
  <c r="R1087" s="1"/>
  <c r="G1086"/>
  <c r="J1086"/>
  <c r="U1086" l="1"/>
  <c r="Y1086"/>
  <c r="X1086"/>
  <c r="T1086"/>
  <c r="D1087"/>
  <c r="E1087" l="1"/>
  <c r="F1087" s="1"/>
  <c r="S1087"/>
  <c r="O1087" l="1"/>
  <c r="N1087"/>
  <c r="L1087"/>
  <c r="M1087"/>
  <c r="W1087"/>
  <c r="V1087"/>
  <c r="P1087"/>
  <c r="Q1087"/>
  <c r="J1087"/>
  <c r="I1087"/>
  <c r="K1087"/>
  <c r="G1087"/>
  <c r="H1087"/>
  <c r="R1088" s="1"/>
  <c r="Y1087" l="1"/>
  <c r="X1087"/>
  <c r="U1087"/>
  <c r="T1087"/>
  <c r="D1088"/>
  <c r="E1088" l="1"/>
  <c r="F1088" s="1"/>
  <c r="S1088"/>
  <c r="O1088" l="1"/>
  <c r="N1088"/>
  <c r="L1088"/>
  <c r="M1088"/>
  <c r="W1088"/>
  <c r="V1088"/>
  <c r="P1088"/>
  <c r="Q1088"/>
  <c r="K1088"/>
  <c r="J1088"/>
  <c r="I1088"/>
  <c r="G1088"/>
  <c r="H1088"/>
  <c r="R1089" s="1"/>
  <c r="Y1088" l="1"/>
  <c r="X1088"/>
  <c r="U1088"/>
  <c r="T1088"/>
  <c r="D1089"/>
  <c r="E1089" l="1"/>
  <c r="F1089" s="1"/>
  <c r="S1089"/>
  <c r="O1089" l="1"/>
  <c r="N1089"/>
  <c r="L1089"/>
  <c r="M1089"/>
  <c r="W1089"/>
  <c r="V1089"/>
  <c r="Q1089"/>
  <c r="P1089"/>
  <c r="I1089"/>
  <c r="J1089"/>
  <c r="G1089"/>
  <c r="K1089"/>
  <c r="H1089"/>
  <c r="R1090" s="1"/>
  <c r="U1089" l="1"/>
  <c r="Y1089"/>
  <c r="X1089"/>
  <c r="T1089"/>
  <c r="D1090"/>
  <c r="S1090" l="1"/>
  <c r="E1090"/>
  <c r="F1090" s="1"/>
  <c r="O1090" l="1"/>
  <c r="N1090"/>
  <c r="L1090"/>
  <c r="M1090"/>
  <c r="W1090"/>
  <c r="V1090"/>
  <c r="P1090"/>
  <c r="Q1090"/>
  <c r="G1090"/>
  <c r="I1090"/>
  <c r="J1090"/>
  <c r="K1090"/>
  <c r="H1090"/>
  <c r="R1091" s="1"/>
  <c r="Y1090" l="1"/>
  <c r="X1090"/>
  <c r="U1090"/>
  <c r="T1090"/>
  <c r="D1091"/>
  <c r="E1091" l="1"/>
  <c r="F1091" s="1"/>
  <c r="S1091"/>
  <c r="O1091" l="1"/>
  <c r="N1091"/>
  <c r="L1091"/>
  <c r="M1091"/>
  <c r="W1091"/>
  <c r="V1091"/>
  <c r="Q1091"/>
  <c r="P1091"/>
  <c r="I1091"/>
  <c r="J1091"/>
  <c r="G1091"/>
  <c r="K1091"/>
  <c r="H1091"/>
  <c r="R1092" s="1"/>
  <c r="Y1091" l="1"/>
  <c r="X1091"/>
  <c r="U1091"/>
  <c r="T1091"/>
  <c r="D1092"/>
  <c r="E1092" l="1"/>
  <c r="F1092" s="1"/>
  <c r="S1092"/>
  <c r="O1092" l="1"/>
  <c r="N1092"/>
  <c r="L1092"/>
  <c r="M1092"/>
  <c r="W1092"/>
  <c r="V1092"/>
  <c r="P1092"/>
  <c r="Q1092"/>
  <c r="K1092"/>
  <c r="I1092"/>
  <c r="J1092"/>
  <c r="G1092"/>
  <c r="H1092"/>
  <c r="R1093" s="1"/>
  <c r="U1092" l="1"/>
  <c r="Y1092"/>
  <c r="X1092"/>
  <c r="T1092"/>
  <c r="D1093"/>
  <c r="E1093" l="1"/>
  <c r="F1093" s="1"/>
  <c r="S1093"/>
  <c r="O1093" l="1"/>
  <c r="N1093"/>
  <c r="L1093"/>
  <c r="M1093"/>
  <c r="W1093"/>
  <c r="V1093"/>
  <c r="Q1093"/>
  <c r="P1093"/>
  <c r="G1093"/>
  <c r="K1093"/>
  <c r="J1093"/>
  <c r="I1093"/>
  <c r="H1093"/>
  <c r="R1094" s="1"/>
  <c r="X1093" l="1"/>
  <c r="Y1093"/>
  <c r="U1093"/>
  <c r="T1093"/>
  <c r="D1094"/>
  <c r="E1094" l="1"/>
  <c r="F1094" s="1"/>
  <c r="S1094"/>
  <c r="O1094" l="1"/>
  <c r="N1094"/>
  <c r="L1094"/>
  <c r="M1094"/>
  <c r="W1094"/>
  <c r="V1094"/>
  <c r="P1094"/>
  <c r="Q1094"/>
  <c r="I1094"/>
  <c r="G1094"/>
  <c r="J1094"/>
  <c r="K1094"/>
  <c r="H1094"/>
  <c r="R1095" s="1"/>
  <c r="Y1094" l="1"/>
  <c r="X1094"/>
  <c r="U1094"/>
  <c r="T1094"/>
  <c r="D1095"/>
  <c r="E1095" l="1"/>
  <c r="F1095" s="1"/>
  <c r="S1095"/>
  <c r="O1095" l="1"/>
  <c r="N1095"/>
  <c r="L1095"/>
  <c r="M1095"/>
  <c r="W1095"/>
  <c r="V1095"/>
  <c r="Q1095"/>
  <c r="P1095"/>
  <c r="J1095"/>
  <c r="I1095"/>
  <c r="G1095"/>
  <c r="K1095"/>
  <c r="H1095"/>
  <c r="R1096" s="1"/>
  <c r="U1095" l="1"/>
  <c r="Y1095"/>
  <c r="X1095"/>
  <c r="T1095"/>
  <c r="D1096"/>
  <c r="E1096" l="1"/>
  <c r="F1096" s="1"/>
  <c r="S1096"/>
  <c r="O1096" l="1"/>
  <c r="N1096"/>
  <c r="L1096"/>
  <c r="M1096"/>
  <c r="W1096"/>
  <c r="V1096"/>
  <c r="P1096"/>
  <c r="Q1096"/>
  <c r="I1096"/>
  <c r="J1096"/>
  <c r="G1096"/>
  <c r="K1096"/>
  <c r="H1096"/>
  <c r="R1097" s="1"/>
  <c r="Y1096" l="1"/>
  <c r="X1096"/>
  <c r="U1096"/>
  <c r="T1096"/>
  <c r="D1097"/>
  <c r="E1097" l="1"/>
  <c r="F1097" s="1"/>
  <c r="S1097"/>
  <c r="N1097" l="1"/>
  <c r="O1097"/>
  <c r="L1097"/>
  <c r="M1097"/>
  <c r="W1097"/>
  <c r="V1097"/>
  <c r="Q1097"/>
  <c r="P1097"/>
  <c r="I1097"/>
  <c r="J1097"/>
  <c r="G1097"/>
  <c r="K1097"/>
  <c r="H1097"/>
  <c r="R1098" s="1"/>
  <c r="X1097" l="1"/>
  <c r="U1097"/>
  <c r="Y1097"/>
  <c r="T1097"/>
  <c r="D1098"/>
  <c r="E1098" l="1"/>
  <c r="F1098" s="1"/>
  <c r="S1098"/>
  <c r="O1098" l="1"/>
  <c r="N1098"/>
  <c r="L1098"/>
  <c r="M1098"/>
  <c r="W1098"/>
  <c r="V1098"/>
  <c r="P1098"/>
  <c r="Q1098"/>
  <c r="I1098"/>
  <c r="J1098"/>
  <c r="G1098"/>
  <c r="K1098"/>
  <c r="H1098"/>
  <c r="R1099" s="1"/>
  <c r="X1098" l="1"/>
  <c r="U1098"/>
  <c r="Y1098"/>
  <c r="T1098"/>
  <c r="D1099"/>
  <c r="S1099" l="1"/>
  <c r="E1099"/>
  <c r="F1099" s="1"/>
  <c r="O1099" l="1"/>
  <c r="N1099"/>
  <c r="L1099"/>
  <c r="M1099"/>
  <c r="W1099"/>
  <c r="V1099"/>
  <c r="P1099"/>
  <c r="Q1099"/>
  <c r="G1099"/>
  <c r="J1099"/>
  <c r="H1099"/>
  <c r="R1100" s="1"/>
  <c r="K1099"/>
  <c r="I1099"/>
  <c r="Y1099" l="1"/>
  <c r="X1099"/>
  <c r="U1099"/>
  <c r="T1099"/>
  <c r="D1100"/>
  <c r="E1100" l="1"/>
  <c r="F1100" s="1"/>
  <c r="S1100"/>
  <c r="O1100" l="1"/>
  <c r="N1100"/>
  <c r="L1100"/>
  <c r="M1100"/>
  <c r="W1100"/>
  <c r="V1100"/>
  <c r="Q1100"/>
  <c r="P1100"/>
  <c r="K1100"/>
  <c r="G1100"/>
  <c r="J1100"/>
  <c r="I1100"/>
  <c r="H1100"/>
  <c r="R1101" s="1"/>
  <c r="Y1100" l="1"/>
  <c r="X1100"/>
  <c r="U1100"/>
  <c r="T1100"/>
  <c r="D1101"/>
  <c r="S1101" l="1"/>
  <c r="E1101"/>
  <c r="F1101" s="1"/>
  <c r="N1101" l="1"/>
  <c r="O1101"/>
  <c r="L1101"/>
  <c r="M1101"/>
  <c r="W1101"/>
  <c r="V1101"/>
  <c r="P1101"/>
  <c r="Q1101"/>
  <c r="J1101"/>
  <c r="K1101"/>
  <c r="I1101"/>
  <c r="G1101"/>
  <c r="H1101"/>
  <c r="R1102" s="1"/>
  <c r="Y1101" l="1"/>
  <c r="X1101"/>
  <c r="U1101"/>
  <c r="T1101"/>
  <c r="D1102"/>
  <c r="S1102" l="1"/>
  <c r="E1102"/>
  <c r="F1102" s="1"/>
  <c r="O1102" l="1"/>
  <c r="N1102"/>
  <c r="L1102"/>
  <c r="M1102"/>
  <c r="W1102"/>
  <c r="V1102"/>
  <c r="Q1102"/>
  <c r="P1102"/>
  <c r="G1102"/>
  <c r="J1102"/>
  <c r="H1102"/>
  <c r="R1103" s="1"/>
  <c r="I1102"/>
  <c r="K1102"/>
  <c r="U1102" l="1"/>
  <c r="Y1102"/>
  <c r="X1102"/>
  <c r="T1102"/>
  <c r="D1103"/>
  <c r="E1103" l="1"/>
  <c r="F1103" s="1"/>
  <c r="S1103"/>
  <c r="O1103" l="1"/>
  <c r="N1103"/>
  <c r="L1103"/>
  <c r="M1103"/>
  <c r="W1103"/>
  <c r="V1103"/>
  <c r="P1103"/>
  <c r="Q1103"/>
  <c r="J1103"/>
  <c r="I1103"/>
  <c r="G1103"/>
  <c r="H1103"/>
  <c r="R1104" s="1"/>
  <c r="K1103"/>
  <c r="Y1103" l="1"/>
  <c r="X1103"/>
  <c r="U1103"/>
  <c r="T1103"/>
  <c r="D1104"/>
  <c r="E1104" l="1"/>
  <c r="F1104" s="1"/>
  <c r="S1104"/>
  <c r="O1104" l="1"/>
  <c r="N1104"/>
  <c r="L1104"/>
  <c r="M1104"/>
  <c r="W1104"/>
  <c r="V1104"/>
  <c r="P1104"/>
  <c r="Q1104"/>
  <c r="K1104"/>
  <c r="J1104"/>
  <c r="I1104"/>
  <c r="G1104"/>
  <c r="H1104"/>
  <c r="R1105" s="1"/>
  <c r="X1104" l="1"/>
  <c r="Y1104"/>
  <c r="U1104"/>
  <c r="T1104"/>
  <c r="D1105"/>
  <c r="E1105" l="1"/>
  <c r="F1105" s="1"/>
  <c r="S1105"/>
  <c r="O1105" l="1"/>
  <c r="N1105"/>
  <c r="L1105"/>
  <c r="M1105"/>
  <c r="W1105"/>
  <c r="V1105"/>
  <c r="P1105"/>
  <c r="Q1105"/>
  <c r="J1105"/>
  <c r="G1105"/>
  <c r="I1105"/>
  <c r="K1105"/>
  <c r="H1105"/>
  <c r="R1106" s="1"/>
  <c r="U1105" l="1"/>
  <c r="Y1105"/>
  <c r="X1105"/>
  <c r="T1105"/>
  <c r="D1106"/>
  <c r="E1106" l="1"/>
  <c r="F1106" s="1"/>
  <c r="S1106"/>
  <c r="O1106" l="1"/>
  <c r="N1106"/>
  <c r="L1106"/>
  <c r="M1106"/>
  <c r="W1106"/>
  <c r="V1106"/>
  <c r="Q1106"/>
  <c r="P1106"/>
  <c r="J1106"/>
  <c r="G1106"/>
  <c r="K1106"/>
  <c r="I1106"/>
  <c r="H1106"/>
  <c r="R1107" s="1"/>
  <c r="X1106" l="1"/>
  <c r="U1106"/>
  <c r="Y1106"/>
  <c r="T1106"/>
  <c r="D1107"/>
  <c r="S1107" l="1"/>
  <c r="E1107"/>
  <c r="F1107" s="1"/>
  <c r="O1107" l="1"/>
  <c r="N1107"/>
  <c r="L1107"/>
  <c r="M1107"/>
  <c r="W1107"/>
  <c r="V1107"/>
  <c r="Q1107"/>
  <c r="P1107"/>
  <c r="J1107"/>
  <c r="K1107"/>
  <c r="G1107"/>
  <c r="I1107"/>
  <c r="H1107"/>
  <c r="R1108" s="1"/>
  <c r="U1107" l="1"/>
  <c r="Y1107"/>
  <c r="X1107"/>
  <c r="T1107"/>
  <c r="D1108"/>
  <c r="S1108" l="1"/>
  <c r="E1108"/>
  <c r="F1108" s="1"/>
  <c r="O1108" l="1"/>
  <c r="N1108"/>
  <c r="L1108"/>
  <c r="M1108"/>
  <c r="W1108"/>
  <c r="V1108"/>
  <c r="P1108"/>
  <c r="Q1108"/>
  <c r="I1108"/>
  <c r="K1108"/>
  <c r="G1108"/>
  <c r="J1108"/>
  <c r="H1108"/>
  <c r="R1109" s="1"/>
  <c r="Y1108" l="1"/>
  <c r="X1108"/>
  <c r="U1108"/>
  <c r="T1108"/>
  <c r="D1109"/>
  <c r="E1109" l="1"/>
  <c r="F1109" s="1"/>
  <c r="S1109"/>
  <c r="O1109" l="1"/>
  <c r="N1109"/>
  <c r="L1109"/>
  <c r="M1109"/>
  <c r="W1109"/>
  <c r="V1109"/>
  <c r="P1109"/>
  <c r="Q1109"/>
  <c r="I1109"/>
  <c r="H1109"/>
  <c r="R1110" s="1"/>
  <c r="K1109"/>
  <c r="J1109"/>
  <c r="G1109"/>
  <c r="Y1109" l="1"/>
  <c r="X1109"/>
  <c r="U1109"/>
  <c r="T1109"/>
  <c r="D1110"/>
  <c r="S1110" l="1"/>
  <c r="E1110"/>
  <c r="F1110" s="1"/>
  <c r="O1110" l="1"/>
  <c r="N1110"/>
  <c r="L1110"/>
  <c r="M1110"/>
  <c r="W1110"/>
  <c r="V1110"/>
  <c r="P1110"/>
  <c r="Q1110"/>
  <c r="G1110"/>
  <c r="K1110"/>
  <c r="I1110"/>
  <c r="J1110"/>
  <c r="H1110"/>
  <c r="R1111" s="1"/>
  <c r="Y1110" l="1"/>
  <c r="X1110"/>
  <c r="U1110"/>
  <c r="T1110"/>
  <c r="D1111"/>
  <c r="E1111" l="1"/>
  <c r="F1111" s="1"/>
  <c r="S1111"/>
  <c r="O1111" l="1"/>
  <c r="N1111"/>
  <c r="L1111"/>
  <c r="M1111"/>
  <c r="W1111"/>
  <c r="V1111"/>
  <c r="P1111"/>
  <c r="Q1111"/>
  <c r="J1111"/>
  <c r="G1111"/>
  <c r="K1111"/>
  <c r="H1111"/>
  <c r="R1112" s="1"/>
  <c r="I1111"/>
  <c r="Y1111" l="1"/>
  <c r="X1111"/>
  <c r="U1111"/>
  <c r="T1111"/>
  <c r="D1112"/>
  <c r="E1112" l="1"/>
  <c r="F1112" s="1"/>
  <c r="S1112"/>
  <c r="O1112" l="1"/>
  <c r="N1112"/>
  <c r="L1112"/>
  <c r="M1112"/>
  <c r="W1112"/>
  <c r="V1112"/>
  <c r="P1112"/>
  <c r="Q1112"/>
  <c r="I1112"/>
  <c r="G1112"/>
  <c r="J1112"/>
  <c r="K1112"/>
  <c r="H1112"/>
  <c r="R1113" s="1"/>
  <c r="Y1112" l="1"/>
  <c r="X1112"/>
  <c r="U1112"/>
  <c r="T1112"/>
  <c r="D1113"/>
  <c r="E1113" l="1"/>
  <c r="F1113" s="1"/>
  <c r="S1113"/>
  <c r="N1113" l="1"/>
  <c r="O1113"/>
  <c r="L1113"/>
  <c r="M1113"/>
  <c r="W1113"/>
  <c r="V1113"/>
  <c r="P1113"/>
  <c r="Q1113"/>
  <c r="G1113"/>
  <c r="I1113"/>
  <c r="K1113"/>
  <c r="H1113"/>
  <c r="R1114" s="1"/>
  <c r="J1113"/>
  <c r="Y1113" l="1"/>
  <c r="X1113"/>
  <c r="U1113"/>
  <c r="T1113"/>
  <c r="D1114"/>
  <c r="E1114" l="1"/>
  <c r="F1114" s="1"/>
  <c r="S1114"/>
  <c r="O1114" l="1"/>
  <c r="N1114"/>
  <c r="L1114"/>
  <c r="M1114"/>
  <c r="W1114"/>
  <c r="V1114"/>
  <c r="Q1114"/>
  <c r="P1114"/>
  <c r="J1114"/>
  <c r="I1114"/>
  <c r="G1114"/>
  <c r="K1114"/>
  <c r="H1114"/>
  <c r="R1115" s="1"/>
  <c r="X1114" l="1"/>
  <c r="U1114"/>
  <c r="Y1114"/>
  <c r="T1114"/>
  <c r="D1115"/>
  <c r="E1115" l="1"/>
  <c r="F1115" s="1"/>
  <c r="S1115"/>
  <c r="O1115" l="1"/>
  <c r="N1115"/>
  <c r="L1115"/>
  <c r="M1115"/>
  <c r="W1115"/>
  <c r="V1115"/>
  <c r="P1115"/>
  <c r="Q1115"/>
  <c r="K1115"/>
  <c r="I1115"/>
  <c r="G1115"/>
  <c r="J1115"/>
  <c r="H1115"/>
  <c r="R1116" s="1"/>
  <c r="Y1115" l="1"/>
  <c r="X1115"/>
  <c r="U1115"/>
  <c r="T1115"/>
  <c r="D1116"/>
  <c r="S1116" l="1"/>
  <c r="E1116"/>
  <c r="F1116" s="1"/>
  <c r="O1116" l="1"/>
  <c r="N1116"/>
  <c r="L1116"/>
  <c r="M1116"/>
  <c r="W1116"/>
  <c r="V1116"/>
  <c r="Q1116"/>
  <c r="P1116"/>
  <c r="J1116"/>
  <c r="I1116"/>
  <c r="K1116"/>
  <c r="H1116"/>
  <c r="R1117" s="1"/>
  <c r="G1116"/>
  <c r="U1116" l="1"/>
  <c r="Y1116"/>
  <c r="X1116"/>
  <c r="T1116"/>
  <c r="D1117"/>
  <c r="S1117" l="1"/>
  <c r="E1117"/>
  <c r="F1117" s="1"/>
  <c r="N1117" l="1"/>
  <c r="O1117"/>
  <c r="L1117"/>
  <c r="M1117"/>
  <c r="W1117"/>
  <c r="V1117"/>
  <c r="P1117"/>
  <c r="Q1117"/>
  <c r="I1117"/>
  <c r="H1117"/>
  <c r="R1118" s="1"/>
  <c r="K1117"/>
  <c r="G1117"/>
  <c r="J1117"/>
  <c r="Y1117" l="1"/>
  <c r="X1117"/>
  <c r="U1117"/>
  <c r="T1117"/>
  <c r="D1118"/>
  <c r="E1118" l="1"/>
  <c r="F1118" s="1"/>
  <c r="S1118"/>
  <c r="O1118" l="1"/>
  <c r="N1118"/>
  <c r="L1118"/>
  <c r="M1118"/>
  <c r="W1118"/>
  <c r="V1118"/>
  <c r="Q1118"/>
  <c r="P1118"/>
  <c r="G1118"/>
  <c r="I1118"/>
  <c r="K1118"/>
  <c r="J1118"/>
  <c r="H1118"/>
  <c r="R1119" s="1"/>
  <c r="U1118" l="1"/>
  <c r="Y1118"/>
  <c r="X1118"/>
  <c r="T1118"/>
  <c r="D1119"/>
  <c r="E1119" l="1"/>
  <c r="F1119" s="1"/>
  <c r="S1119"/>
  <c r="O1119" l="1"/>
  <c r="N1119"/>
  <c r="L1119"/>
  <c r="M1119"/>
  <c r="W1119"/>
  <c r="V1119"/>
  <c r="P1119"/>
  <c r="Q1119"/>
  <c r="I1119"/>
  <c r="H1119"/>
  <c r="R1120" s="1"/>
  <c r="G1119"/>
  <c r="J1119"/>
  <c r="K1119"/>
  <c r="Y1119" l="1"/>
  <c r="X1119"/>
  <c r="U1119"/>
  <c r="T1119"/>
  <c r="D1120"/>
  <c r="E1120" l="1"/>
  <c r="F1120" s="1"/>
  <c r="S1120"/>
  <c r="O1120" l="1"/>
  <c r="N1120"/>
  <c r="L1120"/>
  <c r="M1120"/>
  <c r="W1120"/>
  <c r="V1120"/>
  <c r="Q1120"/>
  <c r="P1120"/>
  <c r="J1120"/>
  <c r="I1120"/>
  <c r="G1120"/>
  <c r="K1120"/>
  <c r="H1120"/>
  <c r="R1121" s="1"/>
  <c r="U1120" l="1"/>
  <c r="Y1120"/>
  <c r="X1120"/>
  <c r="T1120"/>
  <c r="D1121"/>
  <c r="S1121" l="1"/>
  <c r="E1121"/>
  <c r="F1121" s="1"/>
  <c r="O1121" l="1"/>
  <c r="N1121"/>
  <c r="L1121"/>
  <c r="M1121"/>
  <c r="W1121"/>
  <c r="V1121"/>
  <c r="X1121" s="1"/>
  <c r="P1121"/>
  <c r="Q1121"/>
  <c r="I1121"/>
  <c r="G1121"/>
  <c r="H1121"/>
  <c r="R1122" s="1"/>
  <c r="K1121"/>
  <c r="J1121"/>
  <c r="Y1121" l="1"/>
  <c r="U1121"/>
  <c r="T1121"/>
  <c r="D1122"/>
  <c r="E1122" l="1"/>
  <c r="F1122" s="1"/>
  <c r="S1122"/>
  <c r="O1122" l="1"/>
  <c r="N1122"/>
  <c r="L1122"/>
  <c r="M1122"/>
  <c r="W1122"/>
  <c r="V1122"/>
  <c r="P1122"/>
  <c r="Q1122"/>
  <c r="I1122"/>
  <c r="J1122"/>
  <c r="H1122"/>
  <c r="R1123" s="1"/>
  <c r="G1122"/>
  <c r="K1122"/>
  <c r="Y1122" l="1"/>
  <c r="X1122"/>
  <c r="U1122"/>
  <c r="T1122"/>
  <c r="D1123"/>
  <c r="S1123" l="1"/>
  <c r="E1123"/>
  <c r="F1123" s="1"/>
  <c r="O1123" l="1"/>
  <c r="N1123"/>
  <c r="L1123"/>
  <c r="M1123"/>
  <c r="W1123"/>
  <c r="V1123"/>
  <c r="Q1123"/>
  <c r="P1123"/>
  <c r="J1123"/>
  <c r="K1123"/>
  <c r="I1123"/>
  <c r="G1123"/>
  <c r="H1123"/>
  <c r="R1124" s="1"/>
  <c r="U1123" l="1"/>
  <c r="Y1123"/>
  <c r="X1123"/>
  <c r="T1123"/>
  <c r="D1124"/>
  <c r="E1124" l="1"/>
  <c r="F1124" s="1"/>
  <c r="S1124"/>
  <c r="O1124" l="1"/>
  <c r="N1124"/>
  <c r="L1124"/>
  <c r="M1124"/>
  <c r="W1124"/>
  <c r="V1124"/>
  <c r="Q1124"/>
  <c r="P1124"/>
  <c r="K1124"/>
  <c r="J1124"/>
  <c r="G1124"/>
  <c r="I1124"/>
  <c r="H1124"/>
  <c r="R1125" s="1"/>
  <c r="U1124" l="1"/>
  <c r="Y1124"/>
  <c r="X1124"/>
  <c r="T1124"/>
  <c r="D1125"/>
  <c r="E1125" l="1"/>
  <c r="F1125" s="1"/>
  <c r="S1125"/>
  <c r="O1125" l="1"/>
  <c r="N1125"/>
  <c r="L1125"/>
  <c r="M1125"/>
  <c r="W1125"/>
  <c r="V1125"/>
  <c r="P1125"/>
  <c r="Q1125"/>
  <c r="J1125"/>
  <c r="I1125"/>
  <c r="K1125"/>
  <c r="H1125"/>
  <c r="R1126" s="1"/>
  <c r="G1125"/>
  <c r="Y1125" l="1"/>
  <c r="X1125"/>
  <c r="U1125"/>
  <c r="T1125"/>
  <c r="D1126"/>
  <c r="S1126" l="1"/>
  <c r="E1126"/>
  <c r="F1126" s="1"/>
  <c r="O1126" l="1"/>
  <c r="N1126"/>
  <c r="L1126"/>
  <c r="M1126"/>
  <c r="W1126"/>
  <c r="V1126"/>
  <c r="P1126"/>
  <c r="Q1126"/>
  <c r="K1126"/>
  <c r="J1126"/>
  <c r="I1126"/>
  <c r="H1126"/>
  <c r="R1127" s="1"/>
  <c r="G1126"/>
  <c r="Y1126" l="1"/>
  <c r="X1126"/>
  <c r="U1126"/>
  <c r="T1126"/>
  <c r="D1127"/>
  <c r="E1127" l="1"/>
  <c r="F1127" s="1"/>
  <c r="S1127"/>
  <c r="O1127" l="1"/>
  <c r="N1127"/>
  <c r="L1127"/>
  <c r="M1127"/>
  <c r="W1127"/>
  <c r="V1127"/>
  <c r="Q1127"/>
  <c r="P1127"/>
  <c r="H1127"/>
  <c r="R1128" s="1"/>
  <c r="K1127"/>
  <c r="J1127"/>
  <c r="I1127"/>
  <c r="G1127"/>
  <c r="U1127" l="1"/>
  <c r="Y1127"/>
  <c r="X1127"/>
  <c r="T1127"/>
  <c r="D1128"/>
  <c r="E1128" l="1"/>
  <c r="F1128" s="1"/>
  <c r="S1128"/>
  <c r="O1128" l="1"/>
  <c r="N1128"/>
  <c r="L1128"/>
  <c r="M1128"/>
  <c r="W1128"/>
  <c r="V1128"/>
  <c r="P1128"/>
  <c r="Q1128"/>
  <c r="G1128"/>
  <c r="J1128"/>
  <c r="K1128"/>
  <c r="I1128"/>
  <c r="H1128"/>
  <c r="R1129" s="1"/>
  <c r="Y1128" l="1"/>
  <c r="X1128"/>
  <c r="U1128"/>
  <c r="T1128"/>
  <c r="D1129"/>
  <c r="E1129" l="1"/>
  <c r="F1129" s="1"/>
  <c r="S1129"/>
  <c r="N1129" l="1"/>
  <c r="O1129"/>
  <c r="L1129"/>
  <c r="M1129"/>
  <c r="W1129"/>
  <c r="V1129"/>
  <c r="Q1129"/>
  <c r="P1129"/>
  <c r="J1129"/>
  <c r="I1129"/>
  <c r="H1129"/>
  <c r="R1130" s="1"/>
  <c r="K1129"/>
  <c r="G1129"/>
  <c r="U1129" l="1"/>
  <c r="Y1129"/>
  <c r="X1129"/>
  <c r="T1129"/>
  <c r="D1130"/>
  <c r="E1130" l="1"/>
  <c r="F1130" s="1"/>
  <c r="S1130"/>
  <c r="O1130" l="1"/>
  <c r="N1130"/>
  <c r="L1130"/>
  <c r="M1130"/>
  <c r="W1130"/>
  <c r="V1130"/>
  <c r="Q1130"/>
  <c r="P1130"/>
  <c r="G1130"/>
  <c r="I1130"/>
  <c r="K1130"/>
  <c r="J1130"/>
  <c r="H1130"/>
  <c r="R1131" s="1"/>
  <c r="U1130" l="1"/>
  <c r="Y1130"/>
  <c r="X1130"/>
  <c r="T1130"/>
  <c r="D1131"/>
  <c r="S1131" l="1"/>
  <c r="E1131"/>
  <c r="F1131" s="1"/>
  <c r="O1131" l="1"/>
  <c r="N1131"/>
  <c r="L1131"/>
  <c r="M1131"/>
  <c r="W1131"/>
  <c r="V1131"/>
  <c r="P1131"/>
  <c r="Q1131"/>
  <c r="I1131"/>
  <c r="G1131"/>
  <c r="J1131"/>
  <c r="K1131"/>
  <c r="H1131"/>
  <c r="R1132" s="1"/>
  <c r="Y1131" l="1"/>
  <c r="X1131"/>
  <c r="U1131"/>
  <c r="T1131"/>
  <c r="D1132"/>
  <c r="E1132" l="1"/>
  <c r="F1132" s="1"/>
  <c r="S1132"/>
  <c r="O1132" l="1"/>
  <c r="N1132"/>
  <c r="L1132"/>
  <c r="M1132"/>
  <c r="W1132"/>
  <c r="V1132"/>
  <c r="P1132"/>
  <c r="Q1132"/>
  <c r="K1132"/>
  <c r="G1132"/>
  <c r="I1132"/>
  <c r="J1132"/>
  <c r="H1132"/>
  <c r="R1133" s="1"/>
  <c r="Y1132" l="1"/>
  <c r="X1132"/>
  <c r="U1132"/>
  <c r="T1132"/>
  <c r="D1133"/>
  <c r="E1133" l="1"/>
  <c r="F1133" s="1"/>
  <c r="S1133"/>
  <c r="N1133" l="1"/>
  <c r="O1133"/>
  <c r="L1133"/>
  <c r="M1133"/>
  <c r="W1133"/>
  <c r="V1133"/>
  <c r="P1133"/>
  <c r="Q1133"/>
  <c r="J1133"/>
  <c r="H1133"/>
  <c r="R1134" s="1"/>
  <c r="G1133"/>
  <c r="I1133"/>
  <c r="K1133"/>
  <c r="Y1133" l="1"/>
  <c r="X1133"/>
  <c r="U1133"/>
  <c r="T1133"/>
  <c r="D1134"/>
  <c r="E1134" l="1"/>
  <c r="F1134" s="1"/>
  <c r="S1134"/>
  <c r="O1134" l="1"/>
  <c r="N1134"/>
  <c r="L1134"/>
  <c r="M1134"/>
  <c r="W1134"/>
  <c r="V1134"/>
  <c r="Q1134"/>
  <c r="P1134"/>
  <c r="K1134"/>
  <c r="G1134"/>
  <c r="I1134"/>
  <c r="J1134"/>
  <c r="H1134"/>
  <c r="R1135" s="1"/>
  <c r="U1134" l="1"/>
  <c r="Y1134"/>
  <c r="X1134"/>
  <c r="T1134"/>
  <c r="D1135"/>
  <c r="S1135" l="1"/>
  <c r="E1135"/>
  <c r="F1135" s="1"/>
  <c r="O1135" l="1"/>
  <c r="N1135"/>
  <c r="L1135"/>
  <c r="M1135"/>
  <c r="W1135"/>
  <c r="V1135"/>
  <c r="P1135"/>
  <c r="Q1135"/>
  <c r="K1135"/>
  <c r="H1135"/>
  <c r="R1136" s="1"/>
  <c r="J1135"/>
  <c r="G1135"/>
  <c r="I1135"/>
  <c r="Y1135" l="1"/>
  <c r="X1135"/>
  <c r="U1135"/>
  <c r="T1135"/>
  <c r="D1136"/>
  <c r="E1136" l="1"/>
  <c r="F1136" s="1"/>
  <c r="S1136"/>
  <c r="O1136" l="1"/>
  <c r="N1136"/>
  <c r="L1136"/>
  <c r="M1136"/>
  <c r="W1136"/>
  <c r="V1136"/>
  <c r="Q1136"/>
  <c r="P1136"/>
  <c r="K1136"/>
  <c r="I1136"/>
  <c r="G1136"/>
  <c r="J1136"/>
  <c r="H1136"/>
  <c r="R1137" s="1"/>
  <c r="U1136" l="1"/>
  <c r="Y1136"/>
  <c r="X1136"/>
  <c r="T1136"/>
  <c r="D1137"/>
  <c r="E1137" l="1"/>
  <c r="F1137" s="1"/>
  <c r="S1137"/>
  <c r="O1137" l="1"/>
  <c r="N1137"/>
  <c r="L1137"/>
  <c r="M1137"/>
  <c r="W1137"/>
  <c r="V1137"/>
  <c r="P1137"/>
  <c r="Q1137"/>
  <c r="K1137"/>
  <c r="I1137"/>
  <c r="G1137"/>
  <c r="H1137"/>
  <c r="R1138" s="1"/>
  <c r="J1137"/>
  <c r="Y1137" l="1"/>
  <c r="X1137"/>
  <c r="U1137"/>
  <c r="T1137"/>
  <c r="D1138"/>
  <c r="S1138" l="1"/>
  <c r="E1138"/>
  <c r="F1138" s="1"/>
  <c r="O1138" l="1"/>
  <c r="N1138"/>
  <c r="L1138"/>
  <c r="M1138"/>
  <c r="W1138"/>
  <c r="V1138"/>
  <c r="P1138"/>
  <c r="Q1138"/>
  <c r="J1138"/>
  <c r="K1138"/>
  <c r="G1138"/>
  <c r="I1138"/>
  <c r="H1138"/>
  <c r="R1139" s="1"/>
  <c r="Y1138" l="1"/>
  <c r="X1138"/>
  <c r="U1138"/>
  <c r="T1138"/>
  <c r="D1139"/>
  <c r="E1139" l="1"/>
  <c r="F1139" s="1"/>
  <c r="S1139"/>
  <c r="O1139" l="1"/>
  <c r="N1139"/>
  <c r="L1139"/>
  <c r="M1139"/>
  <c r="W1139"/>
  <c r="V1139"/>
  <c r="Q1139"/>
  <c r="P1139"/>
  <c r="G1139"/>
  <c r="H1139"/>
  <c r="R1140" s="1"/>
  <c r="J1139"/>
  <c r="K1139"/>
  <c r="I1139"/>
  <c r="X1139" l="1"/>
  <c r="U1139"/>
  <c r="Y1139"/>
  <c r="T1139"/>
  <c r="D1140"/>
  <c r="E1140" l="1"/>
  <c r="F1140" s="1"/>
  <c r="S1140"/>
  <c r="O1140" l="1"/>
  <c r="N1140"/>
  <c r="L1140"/>
  <c r="M1140"/>
  <c r="W1140"/>
  <c r="V1140"/>
  <c r="P1140"/>
  <c r="Q1140"/>
  <c r="J1140"/>
  <c r="K1140"/>
  <c r="I1140"/>
  <c r="G1140"/>
  <c r="H1140"/>
  <c r="R1141" s="1"/>
  <c r="Y1140" l="1"/>
  <c r="X1140"/>
  <c r="U1140"/>
  <c r="T1140"/>
  <c r="D1141"/>
  <c r="E1141" l="1"/>
  <c r="F1141" s="1"/>
  <c r="S1141"/>
  <c r="O1141" l="1"/>
  <c r="N1141"/>
  <c r="L1141"/>
  <c r="M1141"/>
  <c r="W1141"/>
  <c r="V1141"/>
  <c r="Q1141"/>
  <c r="P1141"/>
  <c r="I1141"/>
  <c r="K1141"/>
  <c r="G1141"/>
  <c r="H1141"/>
  <c r="R1142" s="1"/>
  <c r="J1141"/>
  <c r="Y1141" l="1"/>
  <c r="X1141"/>
  <c r="U1141"/>
  <c r="T1141"/>
  <c r="D1142"/>
  <c r="E1142" l="1"/>
  <c r="F1142" s="1"/>
  <c r="S1142"/>
  <c r="O1142" l="1"/>
  <c r="N1142"/>
  <c r="L1142"/>
  <c r="M1142"/>
  <c r="W1142"/>
  <c r="V1142"/>
  <c r="P1142"/>
  <c r="Q1142"/>
  <c r="I1142"/>
  <c r="K1142"/>
  <c r="J1142"/>
  <c r="G1142"/>
  <c r="H1142"/>
  <c r="R1143" s="1"/>
  <c r="Y1142" l="1"/>
  <c r="X1142"/>
  <c r="U1142"/>
  <c r="T1142"/>
  <c r="D1143"/>
  <c r="S1143" l="1"/>
  <c r="E1143"/>
  <c r="F1143" s="1"/>
  <c r="O1143" l="1"/>
  <c r="N1143"/>
  <c r="L1143"/>
  <c r="M1143"/>
  <c r="W1143"/>
  <c r="V1143"/>
  <c r="P1143"/>
  <c r="Q1143"/>
  <c r="I1143"/>
  <c r="J1143"/>
  <c r="G1143"/>
  <c r="K1143"/>
  <c r="H1143"/>
  <c r="R1144" s="1"/>
  <c r="Y1143" l="1"/>
  <c r="X1143"/>
  <c r="U1143"/>
  <c r="T1143"/>
  <c r="D1144"/>
  <c r="E1144" l="1"/>
  <c r="F1144" s="1"/>
  <c r="S1144"/>
  <c r="O1144" l="1"/>
  <c r="N1144"/>
  <c r="L1144"/>
  <c r="M1144"/>
  <c r="W1144"/>
  <c r="V1144"/>
  <c r="P1144"/>
  <c r="Q1144"/>
  <c r="I1144"/>
  <c r="J1144"/>
  <c r="K1144"/>
  <c r="G1144"/>
  <c r="H1144"/>
  <c r="R1145" s="1"/>
  <c r="Y1144" l="1"/>
  <c r="X1144"/>
  <c r="U1144"/>
  <c r="T1144"/>
  <c r="D1145"/>
  <c r="E1145" l="1"/>
  <c r="F1145" s="1"/>
  <c r="S1145"/>
  <c r="N1145" l="1"/>
  <c r="O1145"/>
  <c r="L1145"/>
  <c r="M1145"/>
  <c r="W1145"/>
  <c r="V1145"/>
  <c r="Q1145"/>
  <c r="P1145"/>
  <c r="I1145"/>
  <c r="G1145"/>
  <c r="H1145"/>
  <c r="R1146" s="1"/>
  <c r="K1145"/>
  <c r="J1145"/>
  <c r="U1145" l="1"/>
  <c r="Y1145"/>
  <c r="X1145"/>
  <c r="T1145"/>
  <c r="D1146"/>
  <c r="S1146" l="1"/>
  <c r="E1146"/>
  <c r="F1146" s="1"/>
  <c r="O1146" l="1"/>
  <c r="N1146"/>
  <c r="L1146"/>
  <c r="M1146"/>
  <c r="W1146"/>
  <c r="V1146"/>
  <c r="Q1146"/>
  <c r="P1146"/>
  <c r="J1146"/>
  <c r="G1146"/>
  <c r="H1146"/>
  <c r="R1147" s="1"/>
  <c r="K1146"/>
  <c r="I1146"/>
  <c r="U1146" l="1"/>
  <c r="Y1146"/>
  <c r="X1146"/>
  <c r="T1146"/>
  <c r="D1147"/>
  <c r="E1147" l="1"/>
  <c r="F1147" s="1"/>
  <c r="S1147"/>
  <c r="O1147" l="1"/>
  <c r="N1147"/>
  <c r="L1147"/>
  <c r="M1147"/>
  <c r="W1147"/>
  <c r="V1147"/>
  <c r="P1147"/>
  <c r="Q1147"/>
  <c r="K1147"/>
  <c r="H1147"/>
  <c r="R1148" s="1"/>
  <c r="G1147"/>
  <c r="I1147"/>
  <c r="J1147"/>
  <c r="Y1147" l="1"/>
  <c r="X1147"/>
  <c r="U1147"/>
  <c r="T1147"/>
  <c r="D1148"/>
  <c r="E1148" l="1"/>
  <c r="F1148" s="1"/>
  <c r="S1148"/>
  <c r="O1148" l="1"/>
  <c r="N1148"/>
  <c r="L1148"/>
  <c r="M1148"/>
  <c r="W1148"/>
  <c r="V1148"/>
  <c r="P1148"/>
  <c r="Q1148"/>
  <c r="J1148"/>
  <c r="K1148"/>
  <c r="G1148"/>
  <c r="I1148"/>
  <c r="H1148"/>
  <c r="R1149" s="1"/>
  <c r="Y1148" l="1"/>
  <c r="X1148"/>
  <c r="U1148"/>
  <c r="T1148"/>
  <c r="D1149"/>
  <c r="E1149" l="1"/>
  <c r="F1149" s="1"/>
  <c r="S1149"/>
  <c r="N1149" l="1"/>
  <c r="O1149"/>
  <c r="L1149"/>
  <c r="M1149"/>
  <c r="W1149"/>
  <c r="V1149"/>
  <c r="P1149"/>
  <c r="Q1149"/>
  <c r="J1149"/>
  <c r="H1149"/>
  <c r="R1150" s="1"/>
  <c r="I1149"/>
  <c r="G1149"/>
  <c r="K1149"/>
  <c r="Y1149" l="1"/>
  <c r="X1149"/>
  <c r="U1149"/>
  <c r="T1149"/>
  <c r="D1150"/>
  <c r="E1150" l="1"/>
  <c r="F1150" s="1"/>
  <c r="S1150"/>
  <c r="O1150" l="1"/>
  <c r="N1150"/>
  <c r="L1150"/>
  <c r="M1150"/>
  <c r="W1150"/>
  <c r="V1150"/>
  <c r="Q1150"/>
  <c r="P1150"/>
  <c r="K1150"/>
  <c r="G1150"/>
  <c r="I1150"/>
  <c r="J1150"/>
  <c r="H1150"/>
  <c r="R1151" s="1"/>
  <c r="U1150" l="1"/>
  <c r="Y1150"/>
  <c r="X1150"/>
  <c r="T1150"/>
  <c r="D1151"/>
  <c r="S1151" l="1"/>
  <c r="E1151"/>
  <c r="F1151" s="1"/>
  <c r="O1151" l="1"/>
  <c r="N1151"/>
  <c r="L1151"/>
  <c r="M1151"/>
  <c r="W1151"/>
  <c r="V1151"/>
  <c r="P1151"/>
  <c r="Q1151"/>
  <c r="I1151"/>
  <c r="J1151"/>
  <c r="G1151"/>
  <c r="H1151"/>
  <c r="R1152" s="1"/>
  <c r="K1151"/>
  <c r="Y1151" l="1"/>
  <c r="X1151"/>
  <c r="U1151"/>
  <c r="T1151"/>
  <c r="D1152"/>
  <c r="S1152" l="1"/>
  <c r="E1152"/>
  <c r="F1152" s="1"/>
  <c r="O1152" l="1"/>
  <c r="N1152"/>
  <c r="L1152"/>
  <c r="M1152"/>
  <c r="W1152"/>
  <c r="V1152"/>
  <c r="P1152"/>
  <c r="Q1152"/>
  <c r="H1152"/>
  <c r="R1153" s="1"/>
  <c r="G1152"/>
  <c r="I1152"/>
  <c r="J1152"/>
  <c r="K1152"/>
  <c r="X1152" l="1"/>
  <c r="Y1152"/>
  <c r="U1152"/>
  <c r="T1152"/>
  <c r="D1153"/>
  <c r="E1153" l="1"/>
  <c r="F1153" s="1"/>
  <c r="S1153"/>
  <c r="O1153" l="1"/>
  <c r="N1153"/>
  <c r="L1153"/>
  <c r="M1153"/>
  <c r="W1153"/>
  <c r="V1153"/>
  <c r="P1153"/>
  <c r="Q1153"/>
  <c r="I1153"/>
  <c r="J1153"/>
  <c r="G1153"/>
  <c r="K1153"/>
  <c r="H1153"/>
  <c r="R1154" s="1"/>
  <c r="X1153" l="1"/>
  <c r="Y1153"/>
  <c r="U1153"/>
  <c r="T1153"/>
  <c r="D1154"/>
  <c r="E1154" l="1"/>
  <c r="F1154" s="1"/>
  <c r="S1154"/>
  <c r="O1154" l="1"/>
  <c r="N1154"/>
  <c r="L1154"/>
  <c r="M1154"/>
  <c r="W1154"/>
  <c r="V1154"/>
  <c r="P1154"/>
  <c r="Q1154"/>
  <c r="H1154"/>
  <c r="R1155" s="1"/>
  <c r="J1154"/>
  <c r="I1154"/>
  <c r="G1154"/>
  <c r="K1154"/>
  <c r="X1154" l="1"/>
  <c r="Y1154"/>
  <c r="U1154"/>
  <c r="T1154"/>
  <c r="D1155"/>
  <c r="S1155" l="1"/>
  <c r="E1155"/>
  <c r="F1155" s="1"/>
  <c r="O1155" l="1"/>
  <c r="N1155"/>
  <c r="L1155"/>
  <c r="M1155"/>
  <c r="W1155"/>
  <c r="V1155"/>
  <c r="Q1155"/>
  <c r="P1155"/>
  <c r="I1155"/>
  <c r="J1155"/>
  <c r="K1155"/>
  <c r="H1155"/>
  <c r="R1156" s="1"/>
  <c r="G1155"/>
  <c r="U1155" l="1"/>
  <c r="Y1155"/>
  <c r="X1155"/>
  <c r="T1155"/>
  <c r="D1156"/>
  <c r="E1156" l="1"/>
  <c r="F1156" s="1"/>
  <c r="S1156"/>
  <c r="O1156" l="1"/>
  <c r="N1156"/>
  <c r="L1156"/>
  <c r="M1156"/>
  <c r="W1156"/>
  <c r="V1156"/>
  <c r="P1156"/>
  <c r="Q1156"/>
  <c r="K1156"/>
  <c r="H1156"/>
  <c r="R1157" s="1"/>
  <c r="I1156"/>
  <c r="G1156"/>
  <c r="J1156"/>
  <c r="Y1156" l="1"/>
  <c r="X1156"/>
  <c r="U1156"/>
  <c r="T1156"/>
  <c r="D1157"/>
  <c r="E1157" l="1"/>
  <c r="F1157" s="1"/>
  <c r="S1157"/>
  <c r="O1157" l="1"/>
  <c r="N1157"/>
  <c r="L1157"/>
  <c r="M1157"/>
  <c r="W1157"/>
  <c r="V1157"/>
  <c r="Q1157"/>
  <c r="P1157"/>
  <c r="I1157"/>
  <c r="G1157"/>
  <c r="K1157"/>
  <c r="H1157"/>
  <c r="R1158" s="1"/>
  <c r="J1157"/>
  <c r="U1157" l="1"/>
  <c r="Y1157"/>
  <c r="X1157"/>
  <c r="T1157"/>
  <c r="D1158"/>
  <c r="S1158" l="1"/>
  <c r="E1158"/>
  <c r="F1158" s="1"/>
  <c r="O1158" l="1"/>
  <c r="N1158"/>
  <c r="L1158"/>
  <c r="M1158"/>
  <c r="W1158"/>
  <c r="V1158"/>
  <c r="P1158"/>
  <c r="Q1158"/>
  <c r="K1158"/>
  <c r="H1158"/>
  <c r="R1159" s="1"/>
  <c r="G1158"/>
  <c r="I1158"/>
  <c r="J1158"/>
  <c r="Y1158" l="1"/>
  <c r="X1158"/>
  <c r="U1158"/>
  <c r="T1158"/>
  <c r="D1159"/>
  <c r="E1159" l="1"/>
  <c r="F1159" s="1"/>
  <c r="S1159"/>
  <c r="O1159" l="1"/>
  <c r="N1159"/>
  <c r="L1159"/>
  <c r="M1159"/>
  <c r="W1159"/>
  <c r="V1159"/>
  <c r="Q1159"/>
  <c r="P1159"/>
  <c r="I1159"/>
  <c r="J1159"/>
  <c r="G1159"/>
  <c r="K1159"/>
  <c r="H1159"/>
  <c r="R1160" s="1"/>
  <c r="Y1159" l="1"/>
  <c r="X1159"/>
  <c r="U1159"/>
  <c r="T1159"/>
  <c r="D1160"/>
  <c r="E1160" l="1"/>
  <c r="F1160" s="1"/>
  <c r="S1160"/>
  <c r="O1160" l="1"/>
  <c r="N1160"/>
  <c r="L1160"/>
  <c r="M1160"/>
  <c r="W1160"/>
  <c r="V1160"/>
  <c r="P1160"/>
  <c r="Q1160"/>
  <c r="G1160"/>
  <c r="H1160"/>
  <c r="R1161" s="1"/>
  <c r="I1160"/>
  <c r="J1160"/>
  <c r="K1160"/>
  <c r="Y1160" l="1"/>
  <c r="X1160"/>
  <c r="U1160"/>
  <c r="T1160"/>
  <c r="D1161"/>
  <c r="E1161" l="1"/>
  <c r="F1161" s="1"/>
  <c r="S1161"/>
  <c r="N1161" l="1"/>
  <c r="O1161"/>
  <c r="L1161"/>
  <c r="M1161"/>
  <c r="W1161"/>
  <c r="V1161"/>
  <c r="Q1161"/>
  <c r="P1161"/>
  <c r="K1161"/>
  <c r="I1161"/>
  <c r="J1161"/>
  <c r="G1161"/>
  <c r="H1161"/>
  <c r="R1162" s="1"/>
  <c r="U1161" l="1"/>
  <c r="Y1161"/>
  <c r="X1161"/>
  <c r="T1161"/>
  <c r="D1162"/>
  <c r="E1162" l="1"/>
  <c r="F1162" s="1"/>
  <c r="S1162"/>
  <c r="O1162" l="1"/>
  <c r="N1162"/>
  <c r="L1162"/>
  <c r="M1162"/>
  <c r="W1162"/>
  <c r="V1162"/>
  <c r="Q1162"/>
  <c r="P1162"/>
  <c r="J1162"/>
  <c r="K1162"/>
  <c r="G1162"/>
  <c r="I1162"/>
  <c r="H1162"/>
  <c r="R1163" s="1"/>
  <c r="X1162" l="1"/>
  <c r="U1162"/>
  <c r="Y1162"/>
  <c r="T1162"/>
  <c r="D1163"/>
  <c r="E1163" l="1"/>
  <c r="F1163" s="1"/>
  <c r="S1163"/>
  <c r="O1163" l="1"/>
  <c r="N1163"/>
  <c r="L1163"/>
  <c r="M1163"/>
  <c r="W1163"/>
  <c r="V1163"/>
  <c r="P1163"/>
  <c r="Q1163"/>
  <c r="K1163"/>
  <c r="G1163"/>
  <c r="H1163"/>
  <c r="R1164" s="1"/>
  <c r="I1163"/>
  <c r="J1163"/>
  <c r="Y1163" l="1"/>
  <c r="X1163"/>
  <c r="U1163"/>
  <c r="T1163"/>
  <c r="D1164"/>
  <c r="S1164" l="1"/>
  <c r="E1164"/>
  <c r="F1164" s="1"/>
  <c r="O1164" l="1"/>
  <c r="N1164"/>
  <c r="L1164"/>
  <c r="M1164"/>
  <c r="W1164"/>
  <c r="V1164"/>
  <c r="Q1164"/>
  <c r="P1164"/>
  <c r="G1164"/>
  <c r="H1164"/>
  <c r="R1165" s="1"/>
  <c r="J1164"/>
  <c r="I1164"/>
  <c r="K1164"/>
  <c r="Y1164" l="1"/>
  <c r="X1164"/>
  <c r="U1164"/>
  <c r="T1164"/>
  <c r="D1165"/>
  <c r="E1165" l="1"/>
  <c r="F1165" s="1"/>
  <c r="S1165"/>
  <c r="N1165" l="1"/>
  <c r="O1165"/>
  <c r="L1165"/>
  <c r="M1165"/>
  <c r="W1165"/>
  <c r="V1165"/>
  <c r="P1165"/>
  <c r="Q1165"/>
  <c r="I1165"/>
  <c r="J1165"/>
  <c r="G1165"/>
  <c r="H1165"/>
  <c r="R1166" s="1"/>
  <c r="K1165"/>
  <c r="Y1165" l="1"/>
  <c r="X1165"/>
  <c r="U1165"/>
  <c r="T1165"/>
  <c r="D1166"/>
  <c r="S1166" l="1"/>
  <c r="E1166"/>
  <c r="F1166" s="1"/>
  <c r="O1166" l="1"/>
  <c r="N1166"/>
  <c r="L1166"/>
  <c r="M1166"/>
  <c r="W1166"/>
  <c r="V1166"/>
  <c r="Q1166"/>
  <c r="P1166"/>
  <c r="J1166"/>
  <c r="H1166"/>
  <c r="R1167" s="1"/>
  <c r="I1166"/>
  <c r="K1166"/>
  <c r="G1166"/>
  <c r="U1166" l="1"/>
  <c r="Y1166"/>
  <c r="X1166"/>
  <c r="T1166"/>
  <c r="D1167"/>
  <c r="E1167" l="1"/>
  <c r="F1167" s="1"/>
  <c r="S1167"/>
  <c r="O1167" l="1"/>
  <c r="N1167"/>
  <c r="L1167"/>
  <c r="M1167"/>
  <c r="W1167"/>
  <c r="V1167"/>
  <c r="P1167"/>
  <c r="Q1167"/>
  <c r="I1167"/>
  <c r="H1167"/>
  <c r="R1168" s="1"/>
  <c r="K1167"/>
  <c r="G1167"/>
  <c r="J1167"/>
  <c r="Y1167" l="1"/>
  <c r="X1167"/>
  <c r="U1167"/>
  <c r="T1167"/>
  <c r="D1168"/>
  <c r="E1168" l="1"/>
  <c r="F1168" s="1"/>
  <c r="S1168"/>
  <c r="O1168" l="1"/>
  <c r="N1168"/>
  <c r="L1168"/>
  <c r="M1168"/>
  <c r="W1168"/>
  <c r="V1168"/>
  <c r="P1168"/>
  <c r="Q1168"/>
  <c r="K1168"/>
  <c r="H1168"/>
  <c r="R1169" s="1"/>
  <c r="J1168"/>
  <c r="I1168"/>
  <c r="G1168"/>
  <c r="Y1168" l="1"/>
  <c r="X1168"/>
  <c r="U1168"/>
  <c r="T1168"/>
  <c r="D1169"/>
  <c r="E1169" l="1"/>
  <c r="F1169" s="1"/>
  <c r="S1169"/>
  <c r="O1169" l="1"/>
  <c r="N1169"/>
  <c r="L1169"/>
  <c r="M1169"/>
  <c r="W1169"/>
  <c r="V1169"/>
  <c r="P1169"/>
  <c r="Q1169"/>
  <c r="K1169"/>
  <c r="J1169"/>
  <c r="H1169"/>
  <c r="R1170" s="1"/>
  <c r="I1169"/>
  <c r="G1169"/>
  <c r="Y1169" l="1"/>
  <c r="X1169"/>
  <c r="U1169"/>
  <c r="T1169"/>
  <c r="D1170"/>
  <c r="S1170" l="1"/>
  <c r="E1170"/>
  <c r="F1170" s="1"/>
  <c r="O1170" l="1"/>
  <c r="N1170"/>
  <c r="L1170"/>
  <c r="M1170"/>
  <c r="W1170"/>
  <c r="V1170"/>
  <c r="Q1170"/>
  <c r="P1170"/>
  <c r="K1170"/>
  <c r="I1170"/>
  <c r="G1170"/>
  <c r="J1170"/>
  <c r="H1170"/>
  <c r="R1171" s="1"/>
  <c r="U1170" l="1"/>
  <c r="Y1170"/>
  <c r="X1170"/>
  <c r="T1170"/>
  <c r="D1171"/>
  <c r="S1171" l="1"/>
  <c r="E1171"/>
  <c r="F1171" s="1"/>
  <c r="O1171" l="1"/>
  <c r="N1171"/>
  <c r="L1171"/>
  <c r="M1171"/>
  <c r="W1171"/>
  <c r="V1171"/>
  <c r="Q1171"/>
  <c r="P1171"/>
  <c r="K1171"/>
  <c r="I1171"/>
  <c r="H1171"/>
  <c r="R1172" s="1"/>
  <c r="G1171"/>
  <c r="J1171"/>
  <c r="U1171" l="1"/>
  <c r="Y1171"/>
  <c r="X1171"/>
  <c r="T1171"/>
  <c r="D1172"/>
  <c r="S1172" l="1"/>
  <c r="E1172"/>
  <c r="F1172" s="1"/>
  <c r="O1172" l="1"/>
  <c r="N1172"/>
  <c r="L1172"/>
  <c r="M1172"/>
  <c r="W1172"/>
  <c r="V1172"/>
  <c r="P1172"/>
  <c r="Q1172"/>
  <c r="J1172"/>
  <c r="G1172"/>
  <c r="H1172"/>
  <c r="R1173" s="1"/>
  <c r="I1172"/>
  <c r="K1172"/>
  <c r="X1172" l="1"/>
  <c r="Y1172"/>
  <c r="U1172"/>
  <c r="T1172"/>
  <c r="D1173"/>
  <c r="E1173" l="1"/>
  <c r="F1173" s="1"/>
  <c r="S1173"/>
  <c r="O1173" l="1"/>
  <c r="N1173"/>
  <c r="L1173"/>
  <c r="M1173"/>
  <c r="W1173"/>
  <c r="V1173"/>
  <c r="P1173"/>
  <c r="Q1173"/>
  <c r="H1173"/>
  <c r="R1174" s="1"/>
  <c r="J1173"/>
  <c r="K1173"/>
  <c r="G1173"/>
  <c r="I1173"/>
  <c r="Y1173" l="1"/>
  <c r="X1173"/>
  <c r="U1173"/>
  <c r="T1173"/>
  <c r="D1174"/>
  <c r="E1174" l="1"/>
  <c r="F1174" s="1"/>
  <c r="S1174"/>
  <c r="O1174" l="1"/>
  <c r="N1174"/>
  <c r="L1174"/>
  <c r="M1174"/>
  <c r="W1174"/>
  <c r="V1174"/>
  <c r="P1174"/>
  <c r="Q1174"/>
  <c r="G1174"/>
  <c r="I1174"/>
  <c r="J1174"/>
  <c r="H1174"/>
  <c r="R1175" s="1"/>
  <c r="K1174"/>
  <c r="Y1174" l="1"/>
  <c r="X1174"/>
  <c r="U1174"/>
  <c r="T1174"/>
  <c r="D1175"/>
  <c r="E1175" l="1"/>
  <c r="F1175" s="1"/>
  <c r="S1175"/>
  <c r="O1175" l="1"/>
  <c r="N1175"/>
  <c r="L1175"/>
  <c r="M1175"/>
  <c r="W1175"/>
  <c r="V1175"/>
  <c r="P1175"/>
  <c r="Q1175"/>
  <c r="K1175"/>
  <c r="J1175"/>
  <c r="I1175"/>
  <c r="H1175"/>
  <c r="R1176" s="1"/>
  <c r="G1175"/>
  <c r="Y1175" l="1"/>
  <c r="X1175"/>
  <c r="U1175"/>
  <c r="T1175"/>
  <c r="D1176"/>
  <c r="E1176" l="1"/>
  <c r="F1176" s="1"/>
  <c r="S1176"/>
  <c r="O1176" l="1"/>
  <c r="N1176"/>
  <c r="L1176"/>
  <c r="M1176"/>
  <c r="W1176"/>
  <c r="V1176"/>
  <c r="P1176"/>
  <c r="Q1176"/>
  <c r="G1176"/>
  <c r="K1176"/>
  <c r="H1176"/>
  <c r="R1177" s="1"/>
  <c r="I1176"/>
  <c r="J1176"/>
  <c r="Y1176" l="1"/>
  <c r="X1176"/>
  <c r="U1176"/>
  <c r="T1176"/>
  <c r="D1177"/>
  <c r="E1177" l="1"/>
  <c r="F1177" s="1"/>
  <c r="S1177"/>
  <c r="N1177" l="1"/>
  <c r="O1177"/>
  <c r="L1177"/>
  <c r="M1177"/>
  <c r="W1177"/>
  <c r="V1177"/>
  <c r="P1177"/>
  <c r="Q1177"/>
  <c r="G1177"/>
  <c r="I1177"/>
  <c r="H1177"/>
  <c r="R1178" s="1"/>
  <c r="K1177"/>
  <c r="J1177"/>
  <c r="Y1177" l="1"/>
  <c r="X1177"/>
  <c r="U1177"/>
  <c r="T1177"/>
  <c r="D1178"/>
  <c r="E1178" l="1"/>
  <c r="F1178" s="1"/>
  <c r="S1178"/>
  <c r="O1178" l="1"/>
  <c r="N1178"/>
  <c r="L1178"/>
  <c r="M1178"/>
  <c r="W1178"/>
  <c r="V1178"/>
  <c r="Q1178"/>
  <c r="P1178"/>
  <c r="K1178"/>
  <c r="I1178"/>
  <c r="H1178"/>
  <c r="R1179" s="1"/>
  <c r="J1178"/>
  <c r="G1178"/>
  <c r="U1178" l="1"/>
  <c r="Y1178"/>
  <c r="X1178"/>
  <c r="T1178"/>
  <c r="D1179"/>
  <c r="S1179" l="1"/>
  <c r="E1179"/>
  <c r="F1179" s="1"/>
  <c r="O1179" l="1"/>
  <c r="N1179"/>
  <c r="L1179"/>
  <c r="M1179"/>
  <c r="W1179"/>
  <c r="V1179"/>
  <c r="P1179"/>
  <c r="Q1179"/>
  <c r="I1179"/>
  <c r="K1179"/>
  <c r="G1179"/>
  <c r="J1179"/>
  <c r="H1179"/>
  <c r="R1180" s="1"/>
  <c r="Y1179" l="1"/>
  <c r="X1179"/>
  <c r="U1179"/>
  <c r="T1179"/>
  <c r="D1180"/>
  <c r="S1180" l="1"/>
  <c r="E1180"/>
  <c r="F1180" s="1"/>
  <c r="O1180" l="1"/>
  <c r="N1180"/>
  <c r="L1180"/>
  <c r="M1180"/>
  <c r="W1180"/>
  <c r="V1180"/>
  <c r="Q1180"/>
  <c r="P1180"/>
  <c r="G1180"/>
  <c r="J1180"/>
  <c r="I1180"/>
  <c r="K1180"/>
  <c r="H1180"/>
  <c r="R1181" s="1"/>
  <c r="U1180" l="1"/>
  <c r="Y1180"/>
  <c r="X1180"/>
  <c r="T1180"/>
  <c r="D1181"/>
  <c r="S1181" l="1"/>
  <c r="E1181"/>
  <c r="F1181" s="1"/>
  <c r="N1181" l="1"/>
  <c r="O1181"/>
  <c r="L1181"/>
  <c r="M1181"/>
  <c r="W1181"/>
  <c r="V1181"/>
  <c r="P1181"/>
  <c r="Q1181"/>
  <c r="J1181"/>
  <c r="I1181"/>
  <c r="G1181"/>
  <c r="K1181"/>
  <c r="H1181"/>
  <c r="R1182" s="1"/>
  <c r="Y1181" l="1"/>
  <c r="X1181"/>
  <c r="U1181"/>
  <c r="T1181"/>
  <c r="D1182"/>
  <c r="E1182" l="1"/>
  <c r="F1182" s="1"/>
  <c r="S1182"/>
  <c r="O1182" l="1"/>
  <c r="N1182"/>
  <c r="L1182"/>
  <c r="M1182"/>
  <c r="W1182"/>
  <c r="V1182"/>
  <c r="Q1182"/>
  <c r="P1182"/>
  <c r="J1182"/>
  <c r="H1182"/>
  <c r="R1183" s="1"/>
  <c r="G1182"/>
  <c r="K1182"/>
  <c r="I1182"/>
  <c r="U1182" l="1"/>
  <c r="Y1182"/>
  <c r="X1182"/>
  <c r="T1182"/>
  <c r="D1183"/>
  <c r="E1183" l="1"/>
  <c r="F1183" s="1"/>
  <c r="S1183"/>
  <c r="O1183" l="1"/>
  <c r="N1183"/>
  <c r="L1183"/>
  <c r="M1183"/>
  <c r="W1183"/>
  <c r="V1183"/>
  <c r="P1183"/>
  <c r="Q1183"/>
  <c r="G1183"/>
  <c r="K1183"/>
  <c r="I1183"/>
  <c r="H1183"/>
  <c r="R1184" s="1"/>
  <c r="J1183"/>
  <c r="Y1183" l="1"/>
  <c r="X1183"/>
  <c r="U1183"/>
  <c r="T1183"/>
  <c r="D1184"/>
  <c r="E1184" l="1"/>
  <c r="F1184" s="1"/>
  <c r="S1184"/>
  <c r="O1184" l="1"/>
  <c r="N1184"/>
  <c r="L1184"/>
  <c r="M1184"/>
  <c r="W1184"/>
  <c r="V1184"/>
  <c r="Q1184"/>
  <c r="P1184"/>
  <c r="K1184"/>
  <c r="I1184"/>
  <c r="H1184"/>
  <c r="R1185" s="1"/>
  <c r="G1184"/>
  <c r="J1184"/>
  <c r="U1184" l="1"/>
  <c r="Y1184"/>
  <c r="X1184"/>
  <c r="T1184"/>
  <c r="D1185"/>
  <c r="S1185" l="1"/>
  <c r="E1185"/>
  <c r="F1185" s="1"/>
  <c r="O1185" l="1"/>
  <c r="N1185"/>
  <c r="L1185"/>
  <c r="M1185"/>
  <c r="W1185"/>
  <c r="V1185"/>
  <c r="P1185"/>
  <c r="Q1185"/>
  <c r="G1185"/>
  <c r="K1185"/>
  <c r="I1185"/>
  <c r="H1185"/>
  <c r="R1186" s="1"/>
  <c r="J1185"/>
  <c r="Y1185" l="1"/>
  <c r="X1185"/>
  <c r="U1185"/>
  <c r="T1185"/>
  <c r="D1186"/>
  <c r="E1186" l="1"/>
  <c r="F1186" s="1"/>
  <c r="S1186"/>
  <c r="O1186" l="1"/>
  <c r="N1186"/>
  <c r="L1186"/>
  <c r="M1186"/>
  <c r="W1186"/>
  <c r="V1186"/>
  <c r="P1186"/>
  <c r="Q1186"/>
  <c r="G1186"/>
  <c r="J1186"/>
  <c r="H1186"/>
  <c r="R1187" s="1"/>
  <c r="K1186"/>
  <c r="I1186"/>
  <c r="Y1186" l="1"/>
  <c r="X1186"/>
  <c r="U1186"/>
  <c r="T1186"/>
  <c r="D1187"/>
  <c r="S1187" l="1"/>
  <c r="E1187"/>
  <c r="F1187" s="1"/>
  <c r="O1187" l="1"/>
  <c r="N1187"/>
  <c r="L1187"/>
  <c r="M1187"/>
  <c r="W1187"/>
  <c r="Y1187" s="1"/>
  <c r="V1187"/>
  <c r="Q1187"/>
  <c r="P1187"/>
  <c r="K1187"/>
  <c r="I1187"/>
  <c r="H1187"/>
  <c r="R1188" s="1"/>
  <c r="J1187"/>
  <c r="G1187"/>
  <c r="X1187" l="1"/>
  <c r="U1187"/>
  <c r="T1187"/>
  <c r="D1188"/>
  <c r="S1188" l="1"/>
  <c r="E1188"/>
  <c r="F1188" s="1"/>
  <c r="O1188" l="1"/>
  <c r="N1188"/>
  <c r="L1188"/>
  <c r="M1188"/>
  <c r="W1188"/>
  <c r="V1188"/>
  <c r="Q1188"/>
  <c r="P1188"/>
  <c r="K1188"/>
  <c r="I1188"/>
  <c r="G1188"/>
  <c r="J1188"/>
  <c r="H1188"/>
  <c r="R1189" s="1"/>
  <c r="U1188" l="1"/>
  <c r="Y1188"/>
  <c r="X1188"/>
  <c r="T1188"/>
  <c r="D1189"/>
  <c r="E1189" l="1"/>
  <c r="F1189" s="1"/>
  <c r="S1189"/>
  <c r="O1189" l="1"/>
  <c r="N1189"/>
  <c r="L1189"/>
  <c r="M1189"/>
  <c r="W1189"/>
  <c r="V1189"/>
  <c r="P1189"/>
  <c r="Q1189"/>
  <c r="K1189"/>
  <c r="H1189"/>
  <c r="R1190" s="1"/>
  <c r="J1189"/>
  <c r="I1189"/>
  <c r="G1189"/>
  <c r="Y1189" l="1"/>
  <c r="X1189"/>
  <c r="U1189"/>
  <c r="T1189"/>
  <c r="D1190"/>
  <c r="E1190" l="1"/>
  <c r="F1190" s="1"/>
  <c r="S1190"/>
  <c r="O1190" l="1"/>
  <c r="N1190"/>
  <c r="L1190"/>
  <c r="M1190"/>
  <c r="W1190"/>
  <c r="V1190"/>
  <c r="P1190"/>
  <c r="Q1190"/>
  <c r="K1190"/>
  <c r="G1190"/>
  <c r="I1190"/>
  <c r="J1190"/>
  <c r="H1190"/>
  <c r="R1191" s="1"/>
  <c r="Y1190" l="1"/>
  <c r="X1190"/>
  <c r="U1190"/>
  <c r="T1190"/>
  <c r="D1191"/>
  <c r="E1191" l="1"/>
  <c r="F1191" s="1"/>
  <c r="S1191"/>
  <c r="O1191" l="1"/>
  <c r="N1191"/>
  <c r="L1191"/>
  <c r="M1191"/>
  <c r="W1191"/>
  <c r="V1191"/>
  <c r="Q1191"/>
  <c r="P1191"/>
  <c r="K1191"/>
  <c r="G1191"/>
  <c r="J1191"/>
  <c r="H1191"/>
  <c r="R1192" s="1"/>
  <c r="I1191"/>
  <c r="Y1191" l="1"/>
  <c r="X1191"/>
  <c r="U1191"/>
  <c r="T1191"/>
  <c r="D1192"/>
  <c r="S1192" l="1"/>
  <c r="E1192"/>
  <c r="F1192" s="1"/>
  <c r="O1192" l="1"/>
  <c r="N1192"/>
  <c r="L1192"/>
  <c r="M1192"/>
  <c r="W1192"/>
  <c r="V1192"/>
  <c r="P1192"/>
  <c r="Q1192"/>
  <c r="G1192"/>
  <c r="I1192"/>
  <c r="K1192"/>
  <c r="J1192"/>
  <c r="H1192"/>
  <c r="R1193" s="1"/>
  <c r="Y1192" l="1"/>
  <c r="X1192"/>
  <c r="U1192"/>
  <c r="T1192"/>
  <c r="D1193"/>
  <c r="E1193" l="1"/>
  <c r="F1193" s="1"/>
  <c r="S1193"/>
  <c r="N1193" l="1"/>
  <c r="O1193"/>
  <c r="L1193"/>
  <c r="M1193"/>
  <c r="W1193"/>
  <c r="V1193"/>
  <c r="Q1193"/>
  <c r="P1193"/>
  <c r="J1193"/>
  <c r="H1193"/>
  <c r="R1194" s="1"/>
  <c r="K1193"/>
  <c r="I1193"/>
  <c r="G1193"/>
  <c r="U1193" l="1"/>
  <c r="Y1193"/>
  <c r="X1193"/>
  <c r="T1193"/>
  <c r="D1194"/>
  <c r="E1194" l="1"/>
  <c r="F1194" s="1"/>
  <c r="S1194"/>
  <c r="O1194" l="1"/>
  <c r="N1194"/>
  <c r="L1194"/>
  <c r="M1194"/>
  <c r="W1194"/>
  <c r="V1194"/>
  <c r="Q1194"/>
  <c r="P1194"/>
  <c r="I1194"/>
  <c r="G1194"/>
  <c r="J1194"/>
  <c r="K1194"/>
  <c r="H1194"/>
  <c r="R1195" s="1"/>
  <c r="X1194" l="1"/>
  <c r="Y1194"/>
  <c r="U1194"/>
  <c r="T1194"/>
  <c r="D1195"/>
  <c r="E1195" l="1"/>
  <c r="F1195" s="1"/>
  <c r="S1195"/>
  <c r="O1195" l="1"/>
  <c r="N1195"/>
  <c r="L1195"/>
  <c r="M1195"/>
  <c r="W1195"/>
  <c r="V1195"/>
  <c r="P1195"/>
  <c r="Q1195"/>
  <c r="I1195"/>
  <c r="K1195"/>
  <c r="H1195"/>
  <c r="R1196" s="1"/>
  <c r="J1195"/>
  <c r="G1195"/>
  <c r="Y1195" l="1"/>
  <c r="X1195"/>
  <c r="U1195"/>
  <c r="T1195"/>
  <c r="D1196"/>
  <c r="S1196" l="1"/>
  <c r="E1196"/>
  <c r="F1196" s="1"/>
  <c r="O1196" l="1"/>
  <c r="N1196"/>
  <c r="L1196"/>
  <c r="M1196"/>
  <c r="W1196"/>
  <c r="V1196"/>
  <c r="P1196"/>
  <c r="Q1196"/>
  <c r="I1196"/>
  <c r="G1196"/>
  <c r="K1196"/>
  <c r="J1196"/>
  <c r="H1196"/>
  <c r="R1197" s="1"/>
  <c r="Y1196" l="1"/>
  <c r="X1196"/>
  <c r="U1196"/>
  <c r="T1196"/>
  <c r="D1197"/>
  <c r="E1197" l="1"/>
  <c r="F1197" s="1"/>
  <c r="S1197"/>
  <c r="N1197" l="1"/>
  <c r="O1197"/>
  <c r="L1197"/>
  <c r="M1197"/>
  <c r="W1197"/>
  <c r="V1197"/>
  <c r="Q1197"/>
  <c r="P1197"/>
  <c r="G1197"/>
  <c r="K1197"/>
  <c r="J1197"/>
  <c r="H1197"/>
  <c r="R1198" s="1"/>
  <c r="I1197"/>
  <c r="X1197" l="1"/>
  <c r="U1197"/>
  <c r="Y1197"/>
  <c r="T1197"/>
  <c r="D1198"/>
  <c r="S1198" l="1"/>
  <c r="E1198"/>
  <c r="F1198" s="1"/>
  <c r="O1198" l="1"/>
  <c r="N1198"/>
  <c r="L1198"/>
  <c r="M1198"/>
  <c r="W1198"/>
  <c r="V1198"/>
  <c r="Q1198"/>
  <c r="P1198"/>
  <c r="K1198"/>
  <c r="I1198"/>
  <c r="J1198"/>
  <c r="H1198"/>
  <c r="R1199" s="1"/>
  <c r="G1198"/>
  <c r="X1198" l="1"/>
  <c r="U1198"/>
  <c r="Y1198"/>
  <c r="T1198"/>
  <c r="D1199"/>
  <c r="E1199" l="1"/>
  <c r="F1199" s="1"/>
  <c r="S1199"/>
  <c r="O1199" l="1"/>
  <c r="N1199"/>
  <c r="L1199"/>
  <c r="M1199"/>
  <c r="W1199"/>
  <c r="V1199"/>
  <c r="P1199"/>
  <c r="Q1199"/>
  <c r="H1199"/>
  <c r="R1200" s="1"/>
  <c r="G1199"/>
  <c r="J1199"/>
  <c r="I1199"/>
  <c r="K1199"/>
  <c r="Y1199" l="1"/>
  <c r="X1199"/>
  <c r="U1199"/>
  <c r="T1199"/>
  <c r="D1200"/>
  <c r="E1200" l="1"/>
  <c r="F1200" s="1"/>
  <c r="S1200"/>
  <c r="O1200" l="1"/>
  <c r="N1200"/>
  <c r="L1200"/>
  <c r="M1200"/>
  <c r="W1200"/>
  <c r="V1200"/>
  <c r="Q1200"/>
  <c r="P1200"/>
  <c r="I1200"/>
  <c r="G1200"/>
  <c r="K1200"/>
  <c r="J1200"/>
  <c r="H1200"/>
  <c r="R1201" s="1"/>
  <c r="Y1200" l="1"/>
  <c r="X1200"/>
  <c r="U1200"/>
  <c r="T1200"/>
  <c r="D1201"/>
  <c r="E1201" l="1"/>
  <c r="F1201" s="1"/>
  <c r="S1201"/>
  <c r="O1201" l="1"/>
  <c r="N1201"/>
  <c r="L1201"/>
  <c r="M1201"/>
  <c r="W1201"/>
  <c r="V1201"/>
  <c r="Q1201"/>
  <c r="P1201"/>
  <c r="J1201"/>
  <c r="I1201"/>
  <c r="G1201"/>
  <c r="K1201"/>
  <c r="H1201"/>
  <c r="R1202" s="1"/>
  <c r="U1201" l="1"/>
  <c r="Y1201"/>
  <c r="X1201"/>
  <c r="T1201"/>
  <c r="D1202"/>
  <c r="E1202" l="1"/>
  <c r="F1202" s="1"/>
  <c r="S1202"/>
  <c r="O1202" l="1"/>
  <c r="N1202"/>
  <c r="L1202"/>
  <c r="M1202"/>
  <c r="W1202"/>
  <c r="V1202"/>
  <c r="P1202"/>
  <c r="Q1202"/>
  <c r="G1202"/>
  <c r="J1202"/>
  <c r="K1202"/>
  <c r="H1202"/>
  <c r="R1203" s="1"/>
  <c r="I1202"/>
  <c r="Y1202" l="1"/>
  <c r="X1202"/>
  <c r="U1202"/>
  <c r="T1202"/>
  <c r="D1203"/>
  <c r="E1203" l="1"/>
  <c r="F1203" s="1"/>
  <c r="S1203"/>
  <c r="O1203" l="1"/>
  <c r="N1203"/>
  <c r="L1203"/>
  <c r="M1203"/>
  <c r="W1203"/>
  <c r="V1203"/>
  <c r="Q1203"/>
  <c r="P1203"/>
  <c r="G1203"/>
  <c r="I1203"/>
  <c r="J1203"/>
  <c r="K1203"/>
  <c r="H1203"/>
  <c r="R1204" s="1"/>
  <c r="U1203" l="1"/>
  <c r="Y1203"/>
  <c r="X1203"/>
  <c r="T1203"/>
  <c r="D1204"/>
  <c r="E1204" l="1"/>
  <c r="F1204" s="1"/>
  <c r="S1204"/>
  <c r="O1204" l="1"/>
  <c r="N1204"/>
  <c r="L1204"/>
  <c r="M1204"/>
  <c r="W1204"/>
  <c r="V1204"/>
  <c r="P1204"/>
  <c r="Q1204"/>
  <c r="I1204"/>
  <c r="K1204"/>
  <c r="H1204"/>
  <c r="R1205" s="1"/>
  <c r="G1204"/>
  <c r="J1204"/>
  <c r="Y1204" l="1"/>
  <c r="X1204"/>
  <c r="U1204"/>
  <c r="T1204"/>
  <c r="D1205"/>
  <c r="E1205" l="1"/>
  <c r="F1205" s="1"/>
  <c r="S1205"/>
  <c r="O1205" l="1"/>
  <c r="N1205"/>
  <c r="L1205"/>
  <c r="M1205"/>
  <c r="W1205"/>
  <c r="V1205"/>
  <c r="Q1205"/>
  <c r="P1205"/>
  <c r="G1205"/>
  <c r="H1205"/>
  <c r="R1206" s="1"/>
  <c r="J1205"/>
  <c r="I1205"/>
  <c r="K1205"/>
  <c r="U1205" l="1"/>
  <c r="Y1205"/>
  <c r="X1205"/>
  <c r="T1205"/>
  <c r="D1206"/>
  <c r="E1206" l="1"/>
  <c r="F1206" s="1"/>
  <c r="S1206"/>
  <c r="O1206" l="1"/>
  <c r="N1206"/>
  <c r="L1206"/>
  <c r="M1206"/>
  <c r="W1206"/>
  <c r="V1206"/>
  <c r="P1206"/>
  <c r="Q1206"/>
  <c r="K1206"/>
  <c r="G1206"/>
  <c r="H1206"/>
  <c r="R1207" s="1"/>
  <c r="I1206"/>
  <c r="J1206"/>
  <c r="Y1206" l="1"/>
  <c r="X1206"/>
  <c r="U1206"/>
  <c r="T1206"/>
  <c r="D1207"/>
  <c r="S1207" l="1"/>
  <c r="E1207"/>
  <c r="F1207" s="1"/>
  <c r="O1207" l="1"/>
  <c r="N1207"/>
  <c r="L1207"/>
  <c r="M1207"/>
  <c r="W1207"/>
  <c r="V1207"/>
  <c r="Q1207"/>
  <c r="P1207"/>
  <c r="H1207"/>
  <c r="R1208" s="1"/>
  <c r="J1207"/>
  <c r="I1207"/>
  <c r="G1207"/>
  <c r="K1207"/>
  <c r="U1207" l="1"/>
  <c r="Y1207"/>
  <c r="X1207"/>
  <c r="T1207"/>
  <c r="D1208"/>
  <c r="S1208" l="1"/>
  <c r="E1208"/>
  <c r="F1208" s="1"/>
  <c r="O1208" l="1"/>
  <c r="N1208"/>
  <c r="L1208"/>
  <c r="M1208"/>
  <c r="W1208"/>
  <c r="V1208"/>
  <c r="P1208"/>
  <c r="Q1208"/>
  <c r="H1208"/>
  <c r="R1209" s="1"/>
  <c r="I1208"/>
  <c r="J1208"/>
  <c r="K1208"/>
  <c r="G1208"/>
  <c r="Y1208" l="1"/>
  <c r="X1208"/>
  <c r="U1208"/>
  <c r="T1208"/>
  <c r="D1209"/>
  <c r="E1209" l="1"/>
  <c r="F1209" s="1"/>
  <c r="S1209"/>
  <c r="N1209" l="1"/>
  <c r="O1209"/>
  <c r="L1209"/>
  <c r="M1209"/>
  <c r="W1209"/>
  <c r="V1209"/>
  <c r="Q1209"/>
  <c r="P1209"/>
  <c r="H1209"/>
  <c r="R1210" s="1"/>
  <c r="I1209"/>
  <c r="G1209"/>
  <c r="K1209"/>
  <c r="J1209"/>
  <c r="U1209" l="1"/>
  <c r="Y1209"/>
  <c r="X1209"/>
  <c r="T1209"/>
  <c r="D1210"/>
  <c r="E1210" l="1"/>
  <c r="F1210" s="1"/>
  <c r="S1210"/>
  <c r="O1210" l="1"/>
  <c r="N1210"/>
  <c r="L1210"/>
  <c r="M1210"/>
  <c r="W1210"/>
  <c r="V1210"/>
  <c r="Q1210"/>
  <c r="P1210"/>
  <c r="J1210"/>
  <c r="K1210"/>
  <c r="G1210"/>
  <c r="H1210"/>
  <c r="R1211" s="1"/>
  <c r="I1210"/>
  <c r="Y1210" l="1"/>
  <c r="X1210"/>
  <c r="U1210"/>
  <c r="T1210"/>
  <c r="D1211"/>
  <c r="S1211" l="1"/>
  <c r="E1211"/>
  <c r="F1211" s="1"/>
  <c r="O1211" l="1"/>
  <c r="N1211"/>
  <c r="L1211"/>
  <c r="M1211"/>
  <c r="W1211"/>
  <c r="V1211"/>
  <c r="P1211"/>
  <c r="Q1211"/>
  <c r="J1211"/>
  <c r="K1211"/>
  <c r="H1211"/>
  <c r="R1212" s="1"/>
  <c r="G1211"/>
  <c r="I1211"/>
  <c r="Y1211" l="1"/>
  <c r="X1211"/>
  <c r="U1211"/>
  <c r="T1211"/>
  <c r="D1212"/>
  <c r="E1212" l="1"/>
  <c r="F1212" s="1"/>
  <c r="S1212"/>
  <c r="O1212" l="1"/>
  <c r="N1212"/>
  <c r="L1212"/>
  <c r="M1212"/>
  <c r="W1212"/>
  <c r="V1212"/>
  <c r="Q1212"/>
  <c r="P1212"/>
  <c r="K1212"/>
  <c r="H1212"/>
  <c r="R1213" s="1"/>
  <c r="J1212"/>
  <c r="G1212"/>
  <c r="I1212"/>
  <c r="U1212" l="1"/>
  <c r="Y1212"/>
  <c r="X1212"/>
  <c r="T1212"/>
  <c r="D1213"/>
  <c r="E1213" l="1"/>
  <c r="F1213" s="1"/>
  <c r="S1213"/>
  <c r="N1213" l="1"/>
  <c r="O1213"/>
  <c r="L1213"/>
  <c r="M1213"/>
  <c r="W1213"/>
  <c r="V1213"/>
  <c r="P1213"/>
  <c r="Q1213"/>
  <c r="J1213"/>
  <c r="H1213"/>
  <c r="R1214" s="1"/>
  <c r="K1213"/>
  <c r="I1213"/>
  <c r="G1213"/>
  <c r="Y1213" l="1"/>
  <c r="X1213"/>
  <c r="U1213"/>
  <c r="T1213"/>
  <c r="D1214"/>
  <c r="E1214" l="1"/>
  <c r="F1214" s="1"/>
  <c r="S1214"/>
  <c r="O1214" l="1"/>
  <c r="N1214"/>
  <c r="L1214"/>
  <c r="M1214"/>
  <c r="W1214"/>
  <c r="V1214"/>
  <c r="Q1214"/>
  <c r="P1214"/>
  <c r="K1214"/>
  <c r="I1214"/>
  <c r="G1214"/>
  <c r="J1214"/>
  <c r="H1214"/>
  <c r="R1215" s="1"/>
  <c r="X1214" l="1"/>
  <c r="U1214"/>
  <c r="Y1214"/>
  <c r="T1214"/>
  <c r="D1215"/>
  <c r="E1215" l="1"/>
  <c r="F1215" s="1"/>
  <c r="S1215"/>
  <c r="O1215" l="1"/>
  <c r="N1215"/>
  <c r="L1215"/>
  <c r="M1215"/>
  <c r="W1215"/>
  <c r="V1215"/>
  <c r="P1215"/>
  <c r="Q1215"/>
  <c r="J1215"/>
  <c r="I1215"/>
  <c r="G1215"/>
  <c r="K1215"/>
  <c r="H1215"/>
  <c r="R1216" s="1"/>
  <c r="Y1215" l="1"/>
  <c r="X1215"/>
  <c r="U1215"/>
  <c r="T1215"/>
  <c r="D1216"/>
  <c r="S1216" l="1"/>
  <c r="E1216"/>
  <c r="F1216" s="1"/>
  <c r="O1216" l="1"/>
  <c r="N1216"/>
  <c r="L1216"/>
  <c r="M1216"/>
  <c r="W1216"/>
  <c r="V1216"/>
  <c r="P1216"/>
  <c r="Q1216"/>
  <c r="J1216"/>
  <c r="H1216"/>
  <c r="R1217" s="1"/>
  <c r="K1216"/>
  <c r="I1216"/>
  <c r="G1216"/>
  <c r="Y1216" l="1"/>
  <c r="X1216"/>
  <c r="U1216"/>
  <c r="T1216"/>
  <c r="D1217"/>
  <c r="E1217" l="1"/>
  <c r="F1217" s="1"/>
  <c r="S1217"/>
  <c r="O1217" l="1"/>
  <c r="N1217"/>
  <c r="L1217"/>
  <c r="M1217"/>
  <c r="W1217"/>
  <c r="V1217"/>
  <c r="P1217"/>
  <c r="Q1217"/>
  <c r="G1217"/>
  <c r="J1217"/>
  <c r="I1217"/>
  <c r="K1217"/>
  <c r="H1217"/>
  <c r="R1218" s="1"/>
  <c r="Y1217" l="1"/>
  <c r="X1217"/>
  <c r="U1217"/>
  <c r="T1217"/>
  <c r="D1218"/>
  <c r="S1218" l="1"/>
  <c r="E1218"/>
  <c r="F1218" s="1"/>
  <c r="O1218" l="1"/>
  <c r="N1218"/>
  <c r="L1218"/>
  <c r="M1218"/>
  <c r="W1218"/>
  <c r="V1218"/>
  <c r="P1218"/>
  <c r="Q1218"/>
  <c r="J1218"/>
  <c r="K1218"/>
  <c r="H1218"/>
  <c r="R1219" s="1"/>
  <c r="G1218"/>
  <c r="I1218"/>
  <c r="Y1218" l="1"/>
  <c r="X1218"/>
  <c r="U1218"/>
  <c r="T1218"/>
  <c r="D1219"/>
  <c r="E1219" l="1"/>
  <c r="F1219" s="1"/>
  <c r="S1219"/>
  <c r="O1219" l="1"/>
  <c r="N1219"/>
  <c r="L1219"/>
  <c r="M1219"/>
  <c r="W1219"/>
  <c r="V1219"/>
  <c r="Q1219"/>
  <c r="P1219"/>
  <c r="G1219"/>
  <c r="I1219"/>
  <c r="K1219"/>
  <c r="H1219"/>
  <c r="R1220" s="1"/>
  <c r="J1219"/>
  <c r="X1219" l="1"/>
  <c r="U1219"/>
  <c r="Y1219"/>
  <c r="T1219"/>
  <c r="D1220"/>
  <c r="S1220" l="1"/>
  <c r="E1220"/>
  <c r="F1220" s="1"/>
  <c r="O1220" l="1"/>
  <c r="N1220"/>
  <c r="L1220"/>
  <c r="M1220"/>
  <c r="W1220"/>
  <c r="V1220"/>
  <c r="P1220"/>
  <c r="Q1220"/>
  <c r="K1220"/>
  <c r="H1220"/>
  <c r="R1221" s="1"/>
  <c r="G1220"/>
  <c r="I1220"/>
  <c r="J1220"/>
  <c r="Y1220" l="1"/>
  <c r="X1220"/>
  <c r="U1220"/>
  <c r="T1220"/>
  <c r="D1221"/>
  <c r="E1221" l="1"/>
  <c r="F1221" s="1"/>
  <c r="S1221"/>
  <c r="O1221" l="1"/>
  <c r="N1221"/>
  <c r="L1221"/>
  <c r="M1221"/>
  <c r="W1221"/>
  <c r="V1221"/>
  <c r="Q1221"/>
  <c r="P1221"/>
  <c r="G1221"/>
  <c r="J1221"/>
  <c r="H1221"/>
  <c r="R1222" s="1"/>
  <c r="I1221"/>
  <c r="K1221"/>
  <c r="U1221" l="1"/>
  <c r="Y1221"/>
  <c r="X1221"/>
  <c r="T1221"/>
  <c r="D1222"/>
  <c r="S1222" l="1"/>
  <c r="E1222"/>
  <c r="F1222" s="1"/>
  <c r="O1222" l="1"/>
  <c r="N1222"/>
  <c r="L1222"/>
  <c r="M1222"/>
  <c r="W1222"/>
  <c r="V1222"/>
  <c r="P1222"/>
  <c r="Q1222"/>
  <c r="I1222"/>
  <c r="H1222"/>
  <c r="R1223" s="1"/>
  <c r="G1222"/>
  <c r="J1222"/>
  <c r="K1222"/>
  <c r="Y1222" l="1"/>
  <c r="X1222"/>
  <c r="U1222"/>
  <c r="T1222"/>
  <c r="D1223"/>
  <c r="E1223" l="1"/>
  <c r="F1223" s="1"/>
  <c r="S1223"/>
  <c r="O1223" l="1"/>
  <c r="N1223"/>
  <c r="L1223"/>
  <c r="M1223"/>
  <c r="W1223"/>
  <c r="V1223"/>
  <c r="P1223"/>
  <c r="Q1223"/>
  <c r="J1223"/>
  <c r="I1223"/>
  <c r="K1223"/>
  <c r="H1223"/>
  <c r="R1224" s="1"/>
  <c r="G1223"/>
  <c r="X1223" l="1"/>
  <c r="Y1223"/>
  <c r="U1223"/>
  <c r="T1223"/>
  <c r="D1224"/>
  <c r="S1224" l="1"/>
  <c r="E1224"/>
  <c r="F1224" s="1"/>
  <c r="O1224" l="1"/>
  <c r="N1224"/>
  <c r="L1224"/>
  <c r="M1224"/>
  <c r="W1224"/>
  <c r="V1224"/>
  <c r="P1224"/>
  <c r="Q1224"/>
  <c r="J1224"/>
  <c r="H1224"/>
  <c r="R1225" s="1"/>
  <c r="I1224"/>
  <c r="K1224"/>
  <c r="G1224"/>
  <c r="Y1224" l="1"/>
  <c r="X1224"/>
  <c r="U1224"/>
  <c r="T1224"/>
  <c r="D1225"/>
  <c r="E1225" l="1"/>
  <c r="F1225" s="1"/>
  <c r="S1225"/>
  <c r="N1225" l="1"/>
  <c r="O1225"/>
  <c r="L1225"/>
  <c r="M1225"/>
  <c r="W1225"/>
  <c r="V1225"/>
  <c r="Q1225"/>
  <c r="P1225"/>
  <c r="H1225"/>
  <c r="R1226" s="1"/>
  <c r="K1225"/>
  <c r="I1225"/>
  <c r="J1225"/>
  <c r="G1225"/>
  <c r="X1225" l="1"/>
  <c r="Y1225"/>
  <c r="U1225"/>
  <c r="T1225"/>
  <c r="D1226"/>
  <c r="S1226" l="1"/>
  <c r="E1226"/>
  <c r="F1226" s="1"/>
  <c r="O1226" l="1"/>
  <c r="N1226"/>
  <c r="L1226"/>
  <c r="M1226"/>
  <c r="W1226"/>
  <c r="V1226"/>
  <c r="Q1226"/>
  <c r="P1226"/>
  <c r="G1226"/>
  <c r="I1226"/>
  <c r="J1226"/>
  <c r="K1226"/>
  <c r="H1226"/>
  <c r="R1227" s="1"/>
  <c r="Y1226" l="1"/>
  <c r="X1226"/>
  <c r="U1226"/>
  <c r="T1226"/>
  <c r="D1227"/>
  <c r="S1227" l="1"/>
  <c r="E1227"/>
  <c r="F1227" s="1"/>
  <c r="O1227" l="1"/>
  <c r="N1227"/>
  <c r="L1227"/>
  <c r="M1227"/>
  <c r="W1227"/>
  <c r="V1227"/>
  <c r="P1227"/>
  <c r="Q1227"/>
  <c r="I1227"/>
  <c r="G1227"/>
  <c r="H1227"/>
  <c r="R1228" s="1"/>
  <c r="K1227"/>
  <c r="J1227"/>
  <c r="U1227" l="1"/>
  <c r="Y1227"/>
  <c r="X1227"/>
  <c r="T1227"/>
  <c r="D1228"/>
  <c r="E1228" l="1"/>
  <c r="F1228" s="1"/>
  <c r="S1228"/>
  <c r="O1228" l="1"/>
  <c r="N1228"/>
  <c r="L1228"/>
  <c r="M1228"/>
  <c r="W1228"/>
  <c r="V1228"/>
  <c r="Q1228"/>
  <c r="P1228"/>
  <c r="I1228"/>
  <c r="G1228"/>
  <c r="J1228"/>
  <c r="H1228"/>
  <c r="R1229" s="1"/>
  <c r="K1228"/>
  <c r="Y1228" l="1"/>
  <c r="X1228"/>
  <c r="U1228"/>
  <c r="T1228"/>
  <c r="D1229"/>
  <c r="E1229" l="1"/>
  <c r="F1229" s="1"/>
  <c r="S1229"/>
  <c r="N1229" l="1"/>
  <c r="O1229"/>
  <c r="L1229"/>
  <c r="M1229"/>
  <c r="W1229"/>
  <c r="V1229"/>
  <c r="P1229"/>
  <c r="Q1229"/>
  <c r="K1229"/>
  <c r="J1229"/>
  <c r="H1229"/>
  <c r="R1230" s="1"/>
  <c r="G1229"/>
  <c r="I1229"/>
  <c r="Y1229" l="1"/>
  <c r="X1229"/>
  <c r="U1229"/>
  <c r="T1229"/>
  <c r="D1230"/>
  <c r="E1230" l="1"/>
  <c r="F1230" s="1"/>
  <c r="S1230"/>
  <c r="O1230" l="1"/>
  <c r="N1230"/>
  <c r="L1230"/>
  <c r="M1230"/>
  <c r="W1230"/>
  <c r="V1230"/>
  <c r="Q1230"/>
  <c r="P1230"/>
  <c r="K1230"/>
  <c r="J1230"/>
  <c r="H1230"/>
  <c r="R1231" s="1"/>
  <c r="I1230"/>
  <c r="G1230"/>
  <c r="U1230" l="1"/>
  <c r="Y1230"/>
  <c r="X1230"/>
  <c r="T1230"/>
  <c r="D1231"/>
  <c r="S1231" l="1"/>
  <c r="E1231"/>
  <c r="F1231" s="1"/>
  <c r="O1231" l="1"/>
  <c r="N1231"/>
  <c r="L1231"/>
  <c r="M1231"/>
  <c r="W1231"/>
  <c r="V1231"/>
  <c r="X1231" s="1"/>
  <c r="P1231"/>
  <c r="Q1231"/>
  <c r="J1231"/>
  <c r="K1231"/>
  <c r="G1231"/>
  <c r="I1231"/>
  <c r="H1231"/>
  <c r="R1232" s="1"/>
  <c r="Y1231" l="1"/>
  <c r="U1231"/>
  <c r="T1231"/>
  <c r="D1232"/>
  <c r="E1232" l="1"/>
  <c r="F1232" s="1"/>
  <c r="S1232"/>
  <c r="O1232" l="1"/>
  <c r="N1232"/>
  <c r="L1232"/>
  <c r="M1232"/>
  <c r="W1232"/>
  <c r="V1232"/>
  <c r="P1232"/>
  <c r="Q1232"/>
  <c r="H1232"/>
  <c r="R1233" s="1"/>
  <c r="I1232"/>
  <c r="K1232"/>
  <c r="J1232"/>
  <c r="G1232"/>
  <c r="Y1232" l="1"/>
  <c r="X1232"/>
  <c r="U1232"/>
  <c r="T1232"/>
  <c r="D1233"/>
  <c r="E1233" l="1"/>
  <c r="F1233" s="1"/>
  <c r="S1233"/>
  <c r="O1233" l="1"/>
  <c r="N1233"/>
  <c r="L1233"/>
  <c r="M1233"/>
  <c r="W1233"/>
  <c r="V1233"/>
  <c r="P1233"/>
  <c r="Q1233"/>
  <c r="J1233"/>
  <c r="G1233"/>
  <c r="K1233"/>
  <c r="H1233"/>
  <c r="R1234" s="1"/>
  <c r="I1233"/>
  <c r="Y1233" l="1"/>
  <c r="X1233"/>
  <c r="U1233"/>
  <c r="T1233"/>
  <c r="D1234"/>
  <c r="S1234" l="1"/>
  <c r="E1234"/>
  <c r="F1234" s="1"/>
  <c r="O1234" l="1"/>
  <c r="N1234"/>
  <c r="L1234"/>
  <c r="M1234"/>
  <c r="W1234"/>
  <c r="V1234"/>
  <c r="Q1234"/>
  <c r="P1234"/>
  <c r="H1234"/>
  <c r="R1235" s="1"/>
  <c r="G1234"/>
  <c r="I1234"/>
  <c r="J1234"/>
  <c r="K1234"/>
  <c r="U1234" l="1"/>
  <c r="Y1234"/>
  <c r="X1234"/>
  <c r="T1234"/>
  <c r="D1235"/>
  <c r="S1235" l="1"/>
  <c r="E1235"/>
  <c r="F1235" s="1"/>
  <c r="O1235" l="1"/>
  <c r="N1235"/>
  <c r="L1235"/>
  <c r="M1235"/>
  <c r="W1235"/>
  <c r="V1235"/>
  <c r="Q1235"/>
  <c r="P1235"/>
  <c r="G1235"/>
  <c r="I1235"/>
  <c r="K1235"/>
  <c r="J1235"/>
  <c r="H1235"/>
  <c r="R1236" s="1"/>
  <c r="Y1235" l="1"/>
  <c r="X1235"/>
  <c r="U1235"/>
  <c r="T1235"/>
  <c r="D1236"/>
  <c r="S1236" l="1"/>
  <c r="E1236"/>
  <c r="F1236" s="1"/>
  <c r="O1236" l="1"/>
  <c r="N1236"/>
  <c r="L1236"/>
  <c r="M1236"/>
  <c r="W1236"/>
  <c r="V1236"/>
  <c r="P1236"/>
  <c r="Q1236"/>
  <c r="J1236"/>
  <c r="K1236"/>
  <c r="I1236"/>
  <c r="H1236"/>
  <c r="R1237" s="1"/>
  <c r="G1236"/>
  <c r="Y1236" l="1"/>
  <c r="X1236"/>
  <c r="U1236"/>
  <c r="T1236"/>
  <c r="D1237"/>
  <c r="S1237" l="1"/>
  <c r="E1237"/>
  <c r="F1237" s="1"/>
  <c r="O1237" l="1"/>
  <c r="N1237"/>
  <c r="L1237"/>
  <c r="M1237"/>
  <c r="W1237"/>
  <c r="V1237"/>
  <c r="P1237"/>
  <c r="Q1237"/>
  <c r="K1237"/>
  <c r="I1237"/>
  <c r="H1237"/>
  <c r="R1238" s="1"/>
  <c r="J1237"/>
  <c r="G1237"/>
  <c r="Y1237" l="1"/>
  <c r="X1237"/>
  <c r="U1237"/>
  <c r="T1237"/>
  <c r="D1238"/>
  <c r="E1238" l="1"/>
  <c r="F1238" s="1"/>
  <c r="S1238"/>
  <c r="O1238" l="1"/>
  <c r="N1238"/>
  <c r="L1238"/>
  <c r="M1238"/>
  <c r="W1238"/>
  <c r="V1238"/>
  <c r="P1238"/>
  <c r="Q1238"/>
  <c r="I1238"/>
  <c r="J1238"/>
  <c r="G1238"/>
  <c r="H1238"/>
  <c r="R1239" s="1"/>
  <c r="K1238"/>
  <c r="Y1238" l="1"/>
  <c r="X1238"/>
  <c r="U1238"/>
  <c r="T1238"/>
  <c r="D1239"/>
  <c r="S1239" l="1"/>
  <c r="E1239"/>
  <c r="F1239" s="1"/>
  <c r="O1239" l="1"/>
  <c r="N1239"/>
  <c r="L1239"/>
  <c r="M1239"/>
  <c r="W1239"/>
  <c r="V1239"/>
  <c r="Q1239"/>
  <c r="P1239"/>
  <c r="J1239"/>
  <c r="I1239"/>
  <c r="G1239"/>
  <c r="K1239"/>
  <c r="H1239"/>
  <c r="R1240" s="1"/>
  <c r="U1239" l="1"/>
  <c r="Y1239"/>
  <c r="X1239"/>
  <c r="T1239"/>
  <c r="D1240"/>
  <c r="E1240" l="1"/>
  <c r="F1240" s="1"/>
  <c r="S1240"/>
  <c r="O1240" l="1"/>
  <c r="N1240"/>
  <c r="L1240"/>
  <c r="M1240"/>
  <c r="W1240"/>
  <c r="V1240"/>
  <c r="P1240"/>
  <c r="Q1240"/>
  <c r="K1240"/>
  <c r="J1240"/>
  <c r="I1240"/>
  <c r="G1240"/>
  <c r="H1240"/>
  <c r="R1241" s="1"/>
  <c r="Y1240" l="1"/>
  <c r="X1240"/>
  <c r="U1240"/>
  <c r="T1240"/>
  <c r="D1241"/>
  <c r="E1241" l="1"/>
  <c r="F1241" s="1"/>
  <c r="S1241"/>
  <c r="O1241" l="1"/>
  <c r="N1241"/>
  <c r="L1241"/>
  <c r="M1241"/>
  <c r="W1241"/>
  <c r="V1241"/>
  <c r="P1241"/>
  <c r="Q1241"/>
  <c r="J1241"/>
  <c r="G1241"/>
  <c r="K1241"/>
  <c r="H1241"/>
  <c r="R1242" s="1"/>
  <c r="I1241"/>
  <c r="Y1241" l="1"/>
  <c r="X1241"/>
  <c r="U1241"/>
  <c r="T1241"/>
  <c r="D1242"/>
  <c r="S1242" l="1"/>
  <c r="E1242"/>
  <c r="F1242" s="1"/>
  <c r="O1242" l="1"/>
  <c r="N1242"/>
  <c r="L1242"/>
  <c r="M1242"/>
  <c r="W1242"/>
  <c r="V1242"/>
  <c r="Q1242"/>
  <c r="P1242"/>
  <c r="J1242"/>
  <c r="G1242"/>
  <c r="K1242"/>
  <c r="I1242"/>
  <c r="H1242"/>
  <c r="R1243" s="1"/>
  <c r="U1242" l="1"/>
  <c r="Y1242"/>
  <c r="X1242"/>
  <c r="T1242"/>
  <c r="D1243"/>
  <c r="E1243" l="1"/>
  <c r="F1243" s="1"/>
  <c r="S1243"/>
  <c r="O1243" l="1"/>
  <c r="N1243"/>
  <c r="L1243"/>
  <c r="M1243"/>
  <c r="W1243"/>
  <c r="V1243"/>
  <c r="P1243"/>
  <c r="Q1243"/>
  <c r="K1243"/>
  <c r="H1243"/>
  <c r="R1244" s="1"/>
  <c r="J1243"/>
  <c r="G1243"/>
  <c r="I1243"/>
  <c r="Y1243" l="1"/>
  <c r="X1243"/>
  <c r="U1243"/>
  <c r="T1243"/>
  <c r="D1244"/>
  <c r="E1244" l="1"/>
  <c r="F1244" s="1"/>
  <c r="S1244"/>
  <c r="O1244" l="1"/>
  <c r="N1244"/>
  <c r="L1244"/>
  <c r="M1244"/>
  <c r="W1244"/>
  <c r="V1244"/>
  <c r="Q1244"/>
  <c r="P1244"/>
  <c r="I1244"/>
  <c r="H1244"/>
  <c r="R1245" s="1"/>
  <c r="J1244"/>
  <c r="G1244"/>
  <c r="K1244"/>
  <c r="U1244" l="1"/>
  <c r="Y1244"/>
  <c r="X1244"/>
  <c r="T1244"/>
  <c r="D1245"/>
  <c r="E1245" l="1"/>
  <c r="F1245" s="1"/>
  <c r="S1245"/>
  <c r="O1245" l="1"/>
  <c r="N1245"/>
  <c r="L1245"/>
  <c r="M1245"/>
  <c r="W1245"/>
  <c r="V1245"/>
  <c r="P1245"/>
  <c r="Q1245"/>
  <c r="J1245"/>
  <c r="G1245"/>
  <c r="H1245"/>
  <c r="R1246" s="1"/>
  <c r="I1245"/>
  <c r="K1245"/>
  <c r="Y1245" l="1"/>
  <c r="X1245"/>
  <c r="U1245"/>
  <c r="T1245"/>
  <c r="D1246"/>
  <c r="E1246" l="1"/>
  <c r="F1246" s="1"/>
  <c r="S1246"/>
  <c r="O1246" l="1"/>
  <c r="N1246"/>
  <c r="L1246"/>
  <c r="M1246"/>
  <c r="W1246"/>
  <c r="V1246"/>
  <c r="Q1246"/>
  <c r="P1246"/>
  <c r="K1246"/>
  <c r="J1246"/>
  <c r="H1246"/>
  <c r="R1247" s="1"/>
  <c r="G1246"/>
  <c r="I1246"/>
  <c r="U1246" l="1"/>
  <c r="Y1246"/>
  <c r="X1246"/>
  <c r="T1246"/>
  <c r="D1247"/>
  <c r="S1247" l="1"/>
  <c r="E1247"/>
  <c r="F1247" s="1"/>
  <c r="O1247" l="1"/>
  <c r="N1247"/>
  <c r="L1247"/>
  <c r="M1247"/>
  <c r="W1247"/>
  <c r="V1247"/>
  <c r="P1247"/>
  <c r="Q1247"/>
  <c r="J1247"/>
  <c r="G1247"/>
  <c r="I1247"/>
  <c r="K1247"/>
  <c r="H1247"/>
  <c r="R1248" s="1"/>
  <c r="Y1247" l="1"/>
  <c r="X1247"/>
  <c r="U1247"/>
  <c r="T1247"/>
  <c r="D1248"/>
  <c r="E1248" l="1"/>
  <c r="F1248" s="1"/>
  <c r="S1248"/>
  <c r="O1248" l="1"/>
  <c r="N1248"/>
  <c r="L1248"/>
  <c r="M1248"/>
  <c r="W1248"/>
  <c r="V1248"/>
  <c r="Q1248"/>
  <c r="P1248"/>
  <c r="J1248"/>
  <c r="H1248"/>
  <c r="R1249" s="1"/>
  <c r="K1248"/>
  <c r="I1248"/>
  <c r="G1248"/>
  <c r="Y1248" l="1"/>
  <c r="X1248"/>
  <c r="U1248"/>
  <c r="T1248"/>
  <c r="D1249"/>
  <c r="E1249" l="1"/>
  <c r="F1249" s="1"/>
  <c r="S1249"/>
  <c r="O1249" l="1"/>
  <c r="N1249"/>
  <c r="L1249"/>
  <c r="M1249"/>
  <c r="W1249"/>
  <c r="V1249"/>
  <c r="P1249"/>
  <c r="Q1249"/>
  <c r="K1249"/>
  <c r="H1249"/>
  <c r="R1250" s="1"/>
  <c r="J1249"/>
  <c r="I1249"/>
  <c r="G1249"/>
  <c r="Y1249" l="1"/>
  <c r="X1249"/>
  <c r="U1249"/>
  <c r="T1249"/>
  <c r="D1250"/>
  <c r="S1250" l="1"/>
  <c r="E1250"/>
  <c r="F1250" s="1"/>
  <c r="O1250" l="1"/>
  <c r="N1250"/>
  <c r="L1250"/>
  <c r="M1250"/>
  <c r="W1250"/>
  <c r="V1250"/>
  <c r="P1250"/>
  <c r="Q1250"/>
  <c r="K1250"/>
  <c r="J1250"/>
  <c r="H1250"/>
  <c r="R1251" s="1"/>
  <c r="I1250"/>
  <c r="G1250"/>
  <c r="Y1250" l="1"/>
  <c r="X1250"/>
  <c r="U1250"/>
  <c r="T1250"/>
  <c r="D1251"/>
  <c r="E1251" l="1"/>
  <c r="F1251" s="1"/>
  <c r="S1251"/>
  <c r="O1251" l="1"/>
  <c r="N1251"/>
  <c r="L1251"/>
  <c r="M1251"/>
  <c r="W1251"/>
  <c r="V1251"/>
  <c r="Q1251"/>
  <c r="P1251"/>
  <c r="I1251"/>
  <c r="G1251"/>
  <c r="K1251"/>
  <c r="J1251"/>
  <c r="H1251"/>
  <c r="R1252" s="1"/>
  <c r="X1251" l="1"/>
  <c r="U1251"/>
  <c r="Y1251"/>
  <c r="T1251"/>
  <c r="D1252"/>
  <c r="E1252" l="1"/>
  <c r="F1252" s="1"/>
  <c r="S1252"/>
  <c r="O1252" l="1"/>
  <c r="N1252"/>
  <c r="L1252"/>
  <c r="M1252"/>
  <c r="W1252"/>
  <c r="V1252"/>
  <c r="Q1252"/>
  <c r="P1252"/>
  <c r="K1252"/>
  <c r="H1252"/>
  <c r="R1253" s="1"/>
  <c r="I1252"/>
  <c r="J1252"/>
  <c r="G1252"/>
  <c r="X1252" l="1"/>
  <c r="U1252"/>
  <c r="Y1252"/>
  <c r="T1252"/>
  <c r="D1253"/>
  <c r="E1253" l="1"/>
  <c r="F1253" s="1"/>
  <c r="S1253"/>
  <c r="O1253" l="1"/>
  <c r="N1253"/>
  <c r="L1253"/>
  <c r="M1253"/>
  <c r="W1253"/>
  <c r="V1253"/>
  <c r="P1253"/>
  <c r="Q1253"/>
  <c r="J1253"/>
  <c r="G1253"/>
  <c r="K1253"/>
  <c r="H1253"/>
  <c r="R1254" s="1"/>
  <c r="I1253"/>
  <c r="X1253" l="1"/>
  <c r="Y1253"/>
  <c r="U1253"/>
  <c r="T1253"/>
  <c r="D1254"/>
  <c r="S1254" l="1"/>
  <c r="E1254"/>
  <c r="F1254" s="1"/>
  <c r="O1254" l="1"/>
  <c r="N1254"/>
  <c r="L1254"/>
  <c r="M1254"/>
  <c r="W1254"/>
  <c r="V1254"/>
  <c r="P1254"/>
  <c r="Q1254"/>
  <c r="J1254"/>
  <c r="K1254"/>
  <c r="I1254"/>
  <c r="G1254"/>
  <c r="H1254"/>
  <c r="R1255" s="1"/>
  <c r="Y1254" l="1"/>
  <c r="X1254"/>
  <c r="U1254"/>
  <c r="T1254"/>
  <c r="D1255"/>
  <c r="S1255" l="1"/>
  <c r="E1255"/>
  <c r="F1255" s="1"/>
  <c r="O1255" l="1"/>
  <c r="N1255"/>
  <c r="L1255"/>
  <c r="M1255"/>
  <c r="W1255"/>
  <c r="V1255"/>
  <c r="P1255"/>
  <c r="Q1255"/>
  <c r="I1255"/>
  <c r="G1255"/>
  <c r="H1255"/>
  <c r="R1256" s="1"/>
  <c r="K1255"/>
  <c r="J1255"/>
  <c r="Y1255" l="1"/>
  <c r="X1255"/>
  <c r="U1255"/>
  <c r="T1255"/>
  <c r="D1256"/>
  <c r="S1256" l="1"/>
  <c r="E1256"/>
  <c r="F1256" s="1"/>
  <c r="O1256" l="1"/>
  <c r="N1256"/>
  <c r="L1256"/>
  <c r="M1256"/>
  <c r="W1256"/>
  <c r="V1256"/>
  <c r="P1256"/>
  <c r="Q1256"/>
  <c r="J1256"/>
  <c r="I1256"/>
  <c r="H1256"/>
  <c r="R1257" s="1"/>
  <c r="G1256"/>
  <c r="K1256"/>
  <c r="Y1256" l="1"/>
  <c r="X1256"/>
  <c r="U1256"/>
  <c r="T1256"/>
  <c r="D1257"/>
  <c r="E1257" l="1"/>
  <c r="F1257" s="1"/>
  <c r="S1257"/>
  <c r="O1257" l="1"/>
  <c r="N1257"/>
  <c r="L1257"/>
  <c r="M1257"/>
  <c r="W1257"/>
  <c r="V1257"/>
  <c r="Q1257"/>
  <c r="P1257"/>
  <c r="K1257"/>
  <c r="I1257"/>
  <c r="H1257"/>
  <c r="R1258" s="1"/>
  <c r="J1257"/>
  <c r="G1257"/>
  <c r="Y1257" l="1"/>
  <c r="X1257"/>
  <c r="U1257"/>
  <c r="T1257"/>
  <c r="D1258"/>
  <c r="E1258" l="1"/>
  <c r="F1258" s="1"/>
  <c r="S1258"/>
  <c r="O1258" l="1"/>
  <c r="N1258"/>
  <c r="L1258"/>
  <c r="M1258"/>
  <c r="W1258"/>
  <c r="V1258"/>
  <c r="Q1258"/>
  <c r="P1258"/>
  <c r="K1258"/>
  <c r="I1258"/>
  <c r="H1258"/>
  <c r="R1259" s="1"/>
  <c r="G1258"/>
  <c r="J1258"/>
  <c r="U1258" l="1"/>
  <c r="Y1258"/>
  <c r="X1258"/>
  <c r="T1258"/>
  <c r="D1259"/>
  <c r="S1259" l="1"/>
  <c r="E1259"/>
  <c r="F1259" s="1"/>
  <c r="O1259" l="1"/>
  <c r="N1259"/>
  <c r="L1259"/>
  <c r="M1259"/>
  <c r="W1259"/>
  <c r="V1259"/>
  <c r="P1259"/>
  <c r="Q1259"/>
  <c r="J1259"/>
  <c r="K1259"/>
  <c r="I1259"/>
  <c r="H1259"/>
  <c r="R1260" s="1"/>
  <c r="G1259"/>
  <c r="Y1259" l="1"/>
  <c r="X1259"/>
  <c r="U1259"/>
  <c r="T1259"/>
  <c r="D1260"/>
  <c r="E1260" l="1"/>
  <c r="F1260" s="1"/>
  <c r="S1260"/>
  <c r="O1260" l="1"/>
  <c r="N1260"/>
  <c r="L1260"/>
  <c r="M1260"/>
  <c r="W1260"/>
  <c r="V1260"/>
  <c r="P1260"/>
  <c r="Q1260"/>
  <c r="J1260"/>
  <c r="G1260"/>
  <c r="H1260"/>
  <c r="R1261" s="1"/>
  <c r="I1260"/>
  <c r="K1260"/>
  <c r="Y1260" l="1"/>
  <c r="X1260"/>
  <c r="U1260"/>
  <c r="T1260"/>
  <c r="D1261"/>
  <c r="S1261" l="1"/>
  <c r="E1261"/>
  <c r="F1261" s="1"/>
  <c r="O1261" l="1"/>
  <c r="N1261"/>
  <c r="L1261"/>
  <c r="M1261"/>
  <c r="W1261"/>
  <c r="V1261"/>
  <c r="P1261"/>
  <c r="Q1261"/>
  <c r="J1261"/>
  <c r="G1261"/>
  <c r="I1261"/>
  <c r="H1261"/>
  <c r="R1262" s="1"/>
  <c r="K1261"/>
  <c r="Y1261" l="1"/>
  <c r="X1261"/>
  <c r="U1261"/>
  <c r="T1261"/>
  <c r="D1262"/>
  <c r="E1262" l="1"/>
  <c r="F1262" s="1"/>
  <c r="S1262"/>
  <c r="O1262" l="1"/>
  <c r="N1262"/>
  <c r="L1262"/>
  <c r="M1262"/>
  <c r="W1262"/>
  <c r="V1262"/>
  <c r="Q1262"/>
  <c r="P1262"/>
  <c r="K1262"/>
  <c r="J1262"/>
  <c r="G1262"/>
  <c r="I1262"/>
  <c r="H1262"/>
  <c r="R1263" s="1"/>
  <c r="Y1262" l="1"/>
  <c r="X1262"/>
  <c r="U1262"/>
  <c r="T1262"/>
  <c r="D1263"/>
  <c r="E1263" l="1"/>
  <c r="F1263" s="1"/>
  <c r="S1263"/>
  <c r="O1263" l="1"/>
  <c r="N1263"/>
  <c r="L1263"/>
  <c r="M1263"/>
  <c r="W1263"/>
  <c r="V1263"/>
  <c r="P1263"/>
  <c r="Q1263"/>
  <c r="J1263"/>
  <c r="G1263"/>
  <c r="K1263"/>
  <c r="I1263"/>
  <c r="H1263"/>
  <c r="R1264" s="1"/>
  <c r="Y1263" l="1"/>
  <c r="X1263"/>
  <c r="U1263"/>
  <c r="T1263"/>
  <c r="D1264"/>
  <c r="S1264" l="1"/>
  <c r="E1264"/>
  <c r="F1264" s="1"/>
  <c r="O1264" l="1"/>
  <c r="N1264"/>
  <c r="L1264"/>
  <c r="M1264"/>
  <c r="W1264"/>
  <c r="V1264"/>
  <c r="Q1264"/>
  <c r="P1264"/>
  <c r="G1264"/>
  <c r="K1264"/>
  <c r="I1264"/>
  <c r="J1264"/>
  <c r="H1264"/>
  <c r="R1265" s="1"/>
  <c r="Y1264" l="1"/>
  <c r="X1264"/>
  <c r="U1264"/>
  <c r="T1264"/>
  <c r="D1265"/>
  <c r="S1265" l="1"/>
  <c r="E1265"/>
  <c r="F1265" s="1"/>
  <c r="O1265" l="1"/>
  <c r="N1265"/>
  <c r="L1265"/>
  <c r="M1265"/>
  <c r="W1265"/>
  <c r="V1265"/>
  <c r="P1265"/>
  <c r="Q1265"/>
  <c r="I1265"/>
  <c r="H1265"/>
  <c r="R1266" s="1"/>
  <c r="G1265"/>
  <c r="K1265"/>
  <c r="J1265"/>
  <c r="Y1265" l="1"/>
  <c r="X1265"/>
  <c r="U1265"/>
  <c r="T1265"/>
  <c r="D1266"/>
  <c r="E1266" l="1"/>
  <c r="F1266" s="1"/>
  <c r="S1266"/>
  <c r="O1266" l="1"/>
  <c r="N1266"/>
  <c r="L1266"/>
  <c r="M1266"/>
  <c r="W1266"/>
  <c r="V1266"/>
  <c r="P1266"/>
  <c r="Q1266"/>
  <c r="G1266"/>
  <c r="H1266"/>
  <c r="R1267" s="1"/>
  <c r="K1266"/>
  <c r="J1266"/>
  <c r="I1266"/>
  <c r="Y1266" l="1"/>
  <c r="X1266"/>
  <c r="U1266"/>
  <c r="T1266"/>
  <c r="D1267"/>
  <c r="E1267" l="1"/>
  <c r="F1267" s="1"/>
  <c r="S1267"/>
  <c r="O1267" l="1"/>
  <c r="N1267"/>
  <c r="L1267"/>
  <c r="M1267"/>
  <c r="W1267"/>
  <c r="V1267"/>
  <c r="Q1267"/>
  <c r="P1267"/>
  <c r="K1267"/>
  <c r="I1267"/>
  <c r="G1267"/>
  <c r="J1267"/>
  <c r="H1267"/>
  <c r="R1268" s="1"/>
  <c r="U1267" l="1"/>
  <c r="Y1267"/>
  <c r="X1267"/>
  <c r="T1267"/>
  <c r="D1268"/>
  <c r="S1268" l="1"/>
  <c r="E1268"/>
  <c r="F1268" s="1"/>
  <c r="O1268" l="1"/>
  <c r="N1268"/>
  <c r="L1268"/>
  <c r="M1268"/>
  <c r="W1268"/>
  <c r="V1268"/>
  <c r="P1268"/>
  <c r="Q1268"/>
  <c r="I1268"/>
  <c r="J1268"/>
  <c r="G1268"/>
  <c r="K1268"/>
  <c r="H1268"/>
  <c r="R1269" s="1"/>
  <c r="Y1268" l="1"/>
  <c r="X1268"/>
  <c r="U1268"/>
  <c r="T1268"/>
  <c r="D1269"/>
  <c r="S1269" l="1"/>
  <c r="E1269"/>
  <c r="F1269" s="1"/>
  <c r="O1269" l="1"/>
  <c r="N1269"/>
  <c r="L1269"/>
  <c r="M1269"/>
  <c r="W1269"/>
  <c r="V1269"/>
  <c r="Q1269"/>
  <c r="P1269"/>
  <c r="I1269"/>
  <c r="J1269"/>
  <c r="K1269"/>
  <c r="H1269"/>
  <c r="R1270" s="1"/>
  <c r="G1269"/>
  <c r="Y1269" l="1"/>
  <c r="X1269"/>
  <c r="U1269"/>
  <c r="T1269"/>
  <c r="D1270"/>
  <c r="E1270" l="1"/>
  <c r="F1270" s="1"/>
  <c r="S1270"/>
  <c r="O1270" l="1"/>
  <c r="N1270"/>
  <c r="L1270"/>
  <c r="M1270"/>
  <c r="W1270"/>
  <c r="V1270"/>
  <c r="P1270"/>
  <c r="Q1270"/>
  <c r="J1270"/>
  <c r="K1270"/>
  <c r="I1270"/>
  <c r="H1270"/>
  <c r="R1271" s="1"/>
  <c r="G1270"/>
  <c r="Y1270" l="1"/>
  <c r="X1270"/>
  <c r="U1270"/>
  <c r="T1270"/>
  <c r="D1271"/>
  <c r="S1271" l="1"/>
  <c r="E1271"/>
  <c r="F1271" s="1"/>
  <c r="O1271" l="1"/>
  <c r="N1271"/>
  <c r="L1271"/>
  <c r="M1271"/>
  <c r="W1271"/>
  <c r="V1271"/>
  <c r="Q1271"/>
  <c r="P1271"/>
  <c r="I1271"/>
  <c r="K1271"/>
  <c r="J1271"/>
  <c r="G1271"/>
  <c r="H1271"/>
  <c r="R1272" s="1"/>
  <c r="U1271" l="1"/>
  <c r="Y1271"/>
  <c r="X1271"/>
  <c r="T1271"/>
  <c r="D1272"/>
  <c r="E1272" l="1"/>
  <c r="F1272" s="1"/>
  <c r="S1272"/>
  <c r="O1272" l="1"/>
  <c r="N1272"/>
  <c r="L1272"/>
  <c r="M1272"/>
  <c r="W1272"/>
  <c r="V1272"/>
  <c r="P1272"/>
  <c r="Q1272"/>
  <c r="G1272"/>
  <c r="I1272"/>
  <c r="J1272"/>
  <c r="K1272"/>
  <c r="H1272"/>
  <c r="R1273" s="1"/>
  <c r="Y1272" l="1"/>
  <c r="X1272"/>
  <c r="U1272"/>
  <c r="T1272"/>
  <c r="D1273"/>
  <c r="E1273" l="1"/>
  <c r="F1273" s="1"/>
  <c r="S1273"/>
  <c r="O1273" l="1"/>
  <c r="N1273"/>
  <c r="L1273"/>
  <c r="M1273"/>
  <c r="W1273"/>
  <c r="V1273"/>
  <c r="Q1273"/>
  <c r="P1273"/>
  <c r="J1273"/>
  <c r="H1273"/>
  <c r="R1274" s="1"/>
  <c r="K1273"/>
  <c r="I1273"/>
  <c r="G1273"/>
  <c r="Y1273" l="1"/>
  <c r="X1273"/>
  <c r="U1273"/>
  <c r="T1273"/>
  <c r="D1274"/>
  <c r="E1274" l="1"/>
  <c r="F1274" s="1"/>
  <c r="S1274"/>
  <c r="O1274" l="1"/>
  <c r="N1274"/>
  <c r="L1274"/>
  <c r="M1274"/>
  <c r="W1274"/>
  <c r="V1274"/>
  <c r="Q1274"/>
  <c r="P1274"/>
  <c r="K1274"/>
  <c r="J1274"/>
  <c r="I1274"/>
  <c r="G1274"/>
  <c r="H1274"/>
  <c r="R1275" s="1"/>
  <c r="U1274" l="1"/>
  <c r="Y1274"/>
  <c r="X1274"/>
  <c r="T1274"/>
  <c r="D1275"/>
  <c r="S1275" l="1"/>
  <c r="E1275"/>
  <c r="F1275" s="1"/>
  <c r="O1275" l="1"/>
  <c r="N1275"/>
  <c r="L1275"/>
  <c r="M1275"/>
  <c r="W1275"/>
  <c r="V1275"/>
  <c r="P1275"/>
  <c r="Q1275"/>
  <c r="G1275"/>
  <c r="H1275"/>
  <c r="R1276" s="1"/>
  <c r="K1275"/>
  <c r="J1275"/>
  <c r="I1275"/>
  <c r="Y1275" l="1"/>
  <c r="X1275"/>
  <c r="U1275"/>
  <c r="T1275"/>
  <c r="D1276"/>
  <c r="S1276" l="1"/>
  <c r="E1276"/>
  <c r="F1276" s="1"/>
  <c r="O1276" l="1"/>
  <c r="N1276"/>
  <c r="L1276"/>
  <c r="M1276"/>
  <c r="W1276"/>
  <c r="V1276"/>
  <c r="Q1276"/>
  <c r="P1276"/>
  <c r="H1276"/>
  <c r="R1277" s="1"/>
  <c r="I1276"/>
  <c r="K1276"/>
  <c r="J1276"/>
  <c r="G1276"/>
  <c r="Y1276" l="1"/>
  <c r="X1276"/>
  <c r="U1276"/>
  <c r="T1276"/>
  <c r="D1277"/>
  <c r="E1277" l="1"/>
  <c r="F1277" s="1"/>
  <c r="S1277"/>
  <c r="O1277" l="1"/>
  <c r="N1277"/>
  <c r="L1277"/>
  <c r="M1277"/>
  <c r="W1277"/>
  <c r="V1277"/>
  <c r="P1277"/>
  <c r="Q1277"/>
  <c r="K1277"/>
  <c r="J1277"/>
  <c r="H1277"/>
  <c r="R1278" s="1"/>
  <c r="I1277"/>
  <c r="G1277"/>
  <c r="Y1277" l="1"/>
  <c r="X1277"/>
  <c r="U1277"/>
  <c r="T1277"/>
  <c r="D1278"/>
  <c r="S1278" l="1"/>
  <c r="E1278"/>
  <c r="F1278" s="1"/>
  <c r="O1278" l="1"/>
  <c r="N1278"/>
  <c r="L1278"/>
  <c r="M1278"/>
  <c r="W1278"/>
  <c r="V1278"/>
  <c r="Q1278"/>
  <c r="P1278"/>
  <c r="J1278"/>
  <c r="G1278"/>
  <c r="K1278"/>
  <c r="I1278"/>
  <c r="H1278"/>
  <c r="R1279" s="1"/>
  <c r="Y1278" l="1"/>
  <c r="X1278"/>
  <c r="U1278"/>
  <c r="T1278"/>
  <c r="D1279"/>
  <c r="S1279" l="1"/>
  <c r="E1279"/>
  <c r="F1279" s="1"/>
  <c r="O1279" l="1"/>
  <c r="N1279"/>
  <c r="L1279"/>
  <c r="M1279"/>
  <c r="W1279"/>
  <c r="V1279"/>
  <c r="P1279"/>
  <c r="Q1279"/>
  <c r="K1279"/>
  <c r="I1279"/>
  <c r="H1279"/>
  <c r="R1280" s="1"/>
  <c r="J1279"/>
  <c r="G1279"/>
  <c r="Y1279" l="1"/>
  <c r="X1279"/>
  <c r="T1279"/>
  <c r="U1279"/>
  <c r="D1280"/>
  <c r="S1280" l="1"/>
  <c r="E1280"/>
  <c r="F1280" s="1"/>
  <c r="O1280" l="1"/>
  <c r="N1280"/>
  <c r="L1280"/>
  <c r="M1280"/>
  <c r="W1280"/>
  <c r="V1280"/>
  <c r="P1280"/>
  <c r="Q1280"/>
  <c r="K1280"/>
  <c r="J1280"/>
  <c r="H1280"/>
  <c r="R1281" s="1"/>
  <c r="I1280"/>
  <c r="G1280"/>
  <c r="Y1280" l="1"/>
  <c r="X1280"/>
  <c r="U1280"/>
  <c r="T1280"/>
  <c r="D1281"/>
  <c r="E1281" l="1"/>
  <c r="F1281" s="1"/>
  <c r="S1281"/>
  <c r="O1281" l="1"/>
  <c r="N1281"/>
  <c r="L1281"/>
  <c r="M1281"/>
  <c r="W1281"/>
  <c r="V1281"/>
  <c r="P1281"/>
  <c r="Q1281"/>
  <c r="I1281"/>
  <c r="G1281"/>
  <c r="H1281"/>
  <c r="R1282" s="1"/>
  <c r="K1281"/>
  <c r="J1281"/>
  <c r="Y1281" l="1"/>
  <c r="X1281"/>
  <c r="U1281"/>
  <c r="T1281"/>
  <c r="D1282"/>
  <c r="E1282" l="1"/>
  <c r="F1282" s="1"/>
  <c r="S1282"/>
  <c r="O1282" l="1"/>
  <c r="N1282"/>
  <c r="L1282"/>
  <c r="M1282"/>
  <c r="W1282"/>
  <c r="V1282"/>
  <c r="Q1282"/>
  <c r="P1282"/>
  <c r="G1282"/>
  <c r="J1282"/>
  <c r="H1282"/>
  <c r="R1283" s="1"/>
  <c r="I1282"/>
  <c r="K1282"/>
  <c r="U1282" l="1"/>
  <c r="Y1282"/>
  <c r="X1282"/>
  <c r="T1282"/>
  <c r="D1283"/>
  <c r="S1283" l="1"/>
  <c r="E1283"/>
  <c r="F1283" s="1"/>
  <c r="O1283" l="1"/>
  <c r="N1283"/>
  <c r="L1283"/>
  <c r="M1283"/>
  <c r="W1283"/>
  <c r="V1283"/>
  <c r="Q1283"/>
  <c r="P1283"/>
  <c r="G1283"/>
  <c r="H1283"/>
  <c r="R1284" s="1"/>
  <c r="I1283"/>
  <c r="J1283"/>
  <c r="K1283"/>
  <c r="U1283" l="1"/>
  <c r="Y1283"/>
  <c r="X1283"/>
  <c r="T1283"/>
  <c r="D1284"/>
  <c r="S1284" l="1"/>
  <c r="E1284"/>
  <c r="F1284" s="1"/>
  <c r="O1284" l="1"/>
  <c r="N1284"/>
  <c r="L1284"/>
  <c r="M1284"/>
  <c r="W1284"/>
  <c r="V1284"/>
  <c r="P1284"/>
  <c r="Q1284"/>
  <c r="G1284"/>
  <c r="J1284"/>
  <c r="K1284"/>
  <c r="H1284"/>
  <c r="R1285" s="1"/>
  <c r="I1284"/>
  <c r="Y1284" l="1"/>
  <c r="X1284"/>
  <c r="U1284"/>
  <c r="T1284"/>
  <c r="D1285"/>
  <c r="S1285" l="1"/>
  <c r="E1285"/>
  <c r="F1285" s="1"/>
  <c r="O1285" l="1"/>
  <c r="N1285"/>
  <c r="L1285"/>
  <c r="M1285"/>
  <c r="W1285"/>
  <c r="V1285"/>
  <c r="Q1285"/>
  <c r="P1285"/>
  <c r="J1285"/>
  <c r="G1285"/>
  <c r="K1285"/>
  <c r="H1285"/>
  <c r="R1286" s="1"/>
  <c r="I1285"/>
  <c r="U1285" l="1"/>
  <c r="Y1285"/>
  <c r="X1285"/>
  <c r="T1285"/>
  <c r="D1286"/>
  <c r="S1286" l="1"/>
  <c r="E1286"/>
  <c r="F1286" s="1"/>
  <c r="O1286" l="1"/>
  <c r="N1286"/>
  <c r="L1286"/>
  <c r="M1286"/>
  <c r="W1286"/>
  <c r="V1286"/>
  <c r="P1286"/>
  <c r="Q1286"/>
  <c r="K1286"/>
  <c r="J1286"/>
  <c r="G1286"/>
  <c r="I1286"/>
  <c r="H1286"/>
  <c r="R1287" s="1"/>
  <c r="Y1286" l="1"/>
  <c r="X1286"/>
  <c r="U1286"/>
  <c r="T1286"/>
  <c r="D1287"/>
  <c r="E1287" l="1"/>
  <c r="F1287" s="1"/>
  <c r="S1287"/>
  <c r="O1287" l="1"/>
  <c r="N1287"/>
  <c r="L1287"/>
  <c r="M1287"/>
  <c r="W1287"/>
  <c r="V1287"/>
  <c r="Q1287"/>
  <c r="P1287"/>
  <c r="G1287"/>
  <c r="J1287"/>
  <c r="K1287"/>
  <c r="H1287"/>
  <c r="R1288" s="1"/>
  <c r="I1287"/>
  <c r="X1287" l="1"/>
  <c r="U1287"/>
  <c r="Y1287"/>
  <c r="T1287"/>
  <c r="D1288"/>
  <c r="S1288" l="1"/>
  <c r="E1288"/>
  <c r="F1288" s="1"/>
  <c r="O1288" l="1"/>
  <c r="N1288"/>
  <c r="L1288"/>
  <c r="M1288"/>
  <c r="W1288"/>
  <c r="V1288"/>
  <c r="P1288"/>
  <c r="Q1288"/>
  <c r="G1288"/>
  <c r="J1288"/>
  <c r="I1288"/>
  <c r="K1288"/>
  <c r="H1288"/>
  <c r="R1289" s="1"/>
  <c r="Y1288" l="1"/>
  <c r="X1288"/>
  <c r="U1288"/>
  <c r="T1288"/>
  <c r="D1289"/>
  <c r="E1289" l="1"/>
  <c r="F1289" s="1"/>
  <c r="S1289"/>
  <c r="N1289" l="1"/>
  <c r="O1289"/>
  <c r="L1289"/>
  <c r="M1289"/>
  <c r="W1289"/>
  <c r="V1289"/>
  <c r="Q1289"/>
  <c r="P1289"/>
  <c r="J1289"/>
  <c r="G1289"/>
  <c r="H1289"/>
  <c r="R1290" s="1"/>
  <c r="I1289"/>
  <c r="K1289"/>
  <c r="Y1289" l="1"/>
  <c r="X1289"/>
  <c r="U1289"/>
  <c r="T1289"/>
  <c r="D1290"/>
  <c r="S1290" l="1"/>
  <c r="E1290"/>
  <c r="F1290" s="1"/>
  <c r="O1290" l="1"/>
  <c r="N1290"/>
  <c r="L1290"/>
  <c r="M1290"/>
  <c r="W1290"/>
  <c r="V1290"/>
  <c r="Q1290"/>
  <c r="P1290"/>
  <c r="I1290"/>
  <c r="K1290"/>
  <c r="J1290"/>
  <c r="G1290"/>
  <c r="H1290"/>
  <c r="R1291" s="1"/>
  <c r="U1290" l="1"/>
  <c r="Y1290"/>
  <c r="X1290"/>
  <c r="T1290"/>
  <c r="D1291"/>
  <c r="E1291" l="1"/>
  <c r="F1291" s="1"/>
  <c r="S1291"/>
  <c r="O1291" l="1"/>
  <c r="N1291"/>
  <c r="L1291"/>
  <c r="M1291"/>
  <c r="W1291"/>
  <c r="V1291"/>
  <c r="P1291"/>
  <c r="Q1291"/>
  <c r="J1291"/>
  <c r="I1291"/>
  <c r="K1291"/>
  <c r="G1291"/>
  <c r="H1291"/>
  <c r="R1292" s="1"/>
  <c r="Y1291" l="1"/>
  <c r="X1291"/>
  <c r="T1291"/>
  <c r="U1291"/>
  <c r="D1292"/>
  <c r="S1292" l="1"/>
  <c r="E1292"/>
  <c r="F1292" s="1"/>
  <c r="O1292" l="1"/>
  <c r="N1292"/>
  <c r="L1292"/>
  <c r="M1292"/>
  <c r="W1292"/>
  <c r="V1292"/>
  <c r="Q1292"/>
  <c r="P1292"/>
  <c r="I1292"/>
  <c r="H1292"/>
  <c r="R1293" s="1"/>
  <c r="G1292"/>
  <c r="J1292"/>
  <c r="K1292"/>
  <c r="Y1292" l="1"/>
  <c r="X1292"/>
  <c r="U1292"/>
  <c r="T1292"/>
  <c r="D1293"/>
  <c r="E1293" l="1"/>
  <c r="F1293" s="1"/>
  <c r="S1293"/>
  <c r="O1293" l="1"/>
  <c r="N1293"/>
  <c r="L1293"/>
  <c r="M1293"/>
  <c r="W1293"/>
  <c r="V1293"/>
  <c r="P1293"/>
  <c r="Q1293"/>
  <c r="G1293"/>
  <c r="H1293"/>
  <c r="R1294" s="1"/>
  <c r="I1293"/>
  <c r="K1293"/>
  <c r="J1293"/>
  <c r="Y1293" l="1"/>
  <c r="X1293"/>
  <c r="U1293"/>
  <c r="T1293"/>
  <c r="D1294"/>
  <c r="S1294" l="1"/>
  <c r="E1294"/>
  <c r="F1294" s="1"/>
  <c r="O1294" l="1"/>
  <c r="N1294"/>
  <c r="L1294"/>
  <c r="M1294"/>
  <c r="W1294"/>
  <c r="V1294"/>
  <c r="Q1294"/>
  <c r="P1294"/>
  <c r="I1294"/>
  <c r="J1294"/>
  <c r="H1294"/>
  <c r="R1295" s="1"/>
  <c r="G1294"/>
  <c r="K1294"/>
  <c r="U1294" l="1"/>
  <c r="Y1294"/>
  <c r="X1294"/>
  <c r="T1294"/>
  <c r="D1295"/>
  <c r="E1295" l="1"/>
  <c r="F1295" s="1"/>
  <c r="S1295"/>
  <c r="O1295" l="1"/>
  <c r="N1295"/>
  <c r="L1295"/>
  <c r="M1295"/>
  <c r="W1295"/>
  <c r="V1295"/>
  <c r="P1295"/>
  <c r="Q1295"/>
  <c r="G1295"/>
  <c r="I1295"/>
  <c r="J1295"/>
  <c r="K1295"/>
  <c r="H1295"/>
  <c r="R1296" s="1"/>
  <c r="Y1295" l="1"/>
  <c r="X1295"/>
  <c r="U1295"/>
  <c r="T1295"/>
  <c r="D1296"/>
  <c r="S1296" l="1"/>
  <c r="E1296"/>
  <c r="F1296" s="1"/>
  <c r="O1296" l="1"/>
  <c r="N1296"/>
  <c r="L1296"/>
  <c r="M1296"/>
  <c r="W1296"/>
  <c r="V1296"/>
  <c r="P1296"/>
  <c r="Q1296"/>
  <c r="J1296"/>
  <c r="K1296"/>
  <c r="H1296"/>
  <c r="R1297" s="1"/>
  <c r="I1296"/>
  <c r="G1296"/>
  <c r="Y1296" l="1"/>
  <c r="X1296"/>
  <c r="U1296"/>
  <c r="T1296"/>
  <c r="D1297"/>
  <c r="S1297" l="1"/>
  <c r="E1297"/>
  <c r="F1297" s="1"/>
  <c r="O1297" l="1"/>
  <c r="N1297"/>
  <c r="L1297"/>
  <c r="M1297"/>
  <c r="W1297"/>
  <c r="V1297"/>
  <c r="P1297"/>
  <c r="Q1297"/>
  <c r="G1297"/>
  <c r="I1297"/>
  <c r="K1297"/>
  <c r="H1297"/>
  <c r="R1298" s="1"/>
  <c r="J1297"/>
  <c r="Y1297" l="1"/>
  <c r="X1297"/>
  <c r="U1297"/>
  <c r="T1297"/>
  <c r="D1298"/>
  <c r="S1298" l="1"/>
  <c r="E1298"/>
  <c r="F1298" s="1"/>
  <c r="O1298" l="1"/>
  <c r="N1298"/>
  <c r="L1298"/>
  <c r="M1298"/>
  <c r="W1298"/>
  <c r="V1298"/>
  <c r="P1298"/>
  <c r="Q1298"/>
  <c r="G1298"/>
  <c r="K1298"/>
  <c r="J1298"/>
  <c r="I1298"/>
  <c r="H1298"/>
  <c r="R1299" s="1"/>
  <c r="Y1298" l="1"/>
  <c r="X1298"/>
  <c r="U1298"/>
  <c r="T1298"/>
  <c r="D1299"/>
  <c r="E1299" l="1"/>
  <c r="F1299" s="1"/>
  <c r="S1299"/>
  <c r="O1299" l="1"/>
  <c r="N1299"/>
  <c r="L1299"/>
  <c r="M1299"/>
  <c r="W1299"/>
  <c r="V1299"/>
  <c r="Q1299"/>
  <c r="P1299"/>
  <c r="G1299"/>
  <c r="J1299"/>
  <c r="K1299"/>
  <c r="I1299"/>
  <c r="H1299"/>
  <c r="R1300" s="1"/>
  <c r="X1299" l="1"/>
  <c r="Y1299"/>
  <c r="U1299"/>
  <c r="T1299"/>
  <c r="D1300"/>
  <c r="S1300" l="1"/>
  <c r="E1300"/>
  <c r="F1300" s="1"/>
  <c r="O1300" l="1"/>
  <c r="N1300"/>
  <c r="L1300"/>
  <c r="M1300"/>
  <c r="W1300"/>
  <c r="V1300"/>
  <c r="P1300"/>
  <c r="Q1300"/>
  <c r="K1300"/>
  <c r="G1300"/>
  <c r="H1300"/>
  <c r="R1301" s="1"/>
  <c r="J1300"/>
  <c r="I1300"/>
  <c r="Y1300" l="1"/>
  <c r="X1300"/>
  <c r="U1300"/>
  <c r="T1300"/>
  <c r="D1301"/>
  <c r="E1301" l="1"/>
  <c r="F1301" s="1"/>
  <c r="S1301"/>
  <c r="O1301" l="1"/>
  <c r="N1301"/>
  <c r="L1301"/>
  <c r="M1301"/>
  <c r="W1301"/>
  <c r="V1301"/>
  <c r="P1301"/>
  <c r="Q1301"/>
  <c r="H1301"/>
  <c r="R1302" s="1"/>
  <c r="G1301"/>
  <c r="J1301"/>
  <c r="I1301"/>
  <c r="K1301"/>
  <c r="Y1301" l="1"/>
  <c r="X1301"/>
  <c r="U1301"/>
  <c r="T1301"/>
  <c r="D1302"/>
  <c r="S1302" l="1"/>
  <c r="E1302"/>
  <c r="F1302" s="1"/>
  <c r="O1302" l="1"/>
  <c r="N1302"/>
  <c r="L1302"/>
  <c r="M1302"/>
  <c r="W1302"/>
  <c r="V1302"/>
  <c r="P1302"/>
  <c r="Q1302"/>
  <c r="K1302"/>
  <c r="I1302"/>
  <c r="H1302"/>
  <c r="R1303" s="1"/>
  <c r="G1302"/>
  <c r="J1302"/>
  <c r="Y1302" l="1"/>
  <c r="X1302"/>
  <c r="U1302"/>
  <c r="T1302"/>
  <c r="D1303"/>
  <c r="E1303" l="1"/>
  <c r="F1303" s="1"/>
  <c r="S1303"/>
  <c r="O1303" l="1"/>
  <c r="N1303"/>
  <c r="L1303"/>
  <c r="M1303"/>
  <c r="W1303"/>
  <c r="V1303"/>
  <c r="P1303"/>
  <c r="Q1303"/>
  <c r="G1303"/>
  <c r="I1303"/>
  <c r="K1303"/>
  <c r="H1303"/>
  <c r="R1304" s="1"/>
  <c r="J1303"/>
  <c r="X1303" l="1"/>
  <c r="Y1303"/>
  <c r="U1303"/>
  <c r="T1303"/>
  <c r="D1304"/>
  <c r="E1304" l="1"/>
  <c r="F1304" s="1"/>
  <c r="S1304"/>
  <c r="O1304" l="1"/>
  <c r="N1304"/>
  <c r="L1304"/>
  <c r="M1304"/>
  <c r="W1304"/>
  <c r="V1304"/>
  <c r="P1304"/>
  <c r="Q1304"/>
  <c r="I1304"/>
  <c r="J1304"/>
  <c r="G1304"/>
  <c r="K1304"/>
  <c r="H1304"/>
  <c r="R1305" s="1"/>
  <c r="Y1304" l="1"/>
  <c r="X1304"/>
  <c r="U1304"/>
  <c r="T1304"/>
  <c r="D1305"/>
  <c r="S1305" l="1"/>
  <c r="E1305"/>
  <c r="F1305" s="1"/>
  <c r="O1305" l="1"/>
  <c r="N1305"/>
  <c r="L1305"/>
  <c r="M1305"/>
  <c r="W1305"/>
  <c r="V1305"/>
  <c r="P1305"/>
  <c r="Q1305"/>
  <c r="K1305"/>
  <c r="J1305"/>
  <c r="I1305"/>
  <c r="G1305"/>
  <c r="H1305"/>
  <c r="R1306" s="1"/>
  <c r="Y1305" l="1"/>
  <c r="X1305"/>
  <c r="U1305"/>
  <c r="T1305"/>
  <c r="D1306"/>
  <c r="S1306" l="1"/>
  <c r="E1306"/>
  <c r="F1306" s="1"/>
  <c r="O1306" l="1"/>
  <c r="N1306"/>
  <c r="L1306"/>
  <c r="M1306"/>
  <c r="W1306"/>
  <c r="V1306"/>
  <c r="Q1306"/>
  <c r="P1306"/>
  <c r="G1306"/>
  <c r="H1306"/>
  <c r="R1307" s="1"/>
  <c r="K1306"/>
  <c r="J1306"/>
  <c r="I1306"/>
  <c r="U1306" l="1"/>
  <c r="Y1306"/>
  <c r="X1306"/>
  <c r="T1306"/>
  <c r="D1307"/>
  <c r="E1307" l="1"/>
  <c r="F1307" s="1"/>
  <c r="S1307"/>
  <c r="O1307" l="1"/>
  <c r="N1307"/>
  <c r="L1307"/>
  <c r="M1307"/>
  <c r="W1307"/>
  <c r="V1307"/>
  <c r="P1307"/>
  <c r="Q1307"/>
  <c r="G1307"/>
  <c r="K1307"/>
  <c r="I1307"/>
  <c r="J1307"/>
  <c r="H1307"/>
  <c r="R1308" s="1"/>
  <c r="Y1307" l="1"/>
  <c r="X1307"/>
  <c r="U1307"/>
  <c r="T1307"/>
  <c r="D1308"/>
  <c r="E1308" l="1"/>
  <c r="F1308" s="1"/>
  <c r="S1308"/>
  <c r="O1308" l="1"/>
  <c r="N1308"/>
  <c r="L1308"/>
  <c r="M1308"/>
  <c r="W1308"/>
  <c r="V1308"/>
  <c r="Q1308"/>
  <c r="P1308"/>
  <c r="G1308"/>
  <c r="K1308"/>
  <c r="I1308"/>
  <c r="J1308"/>
  <c r="H1308"/>
  <c r="R1309" s="1"/>
  <c r="X1308" l="1"/>
  <c r="Y1308"/>
  <c r="U1308"/>
  <c r="T1308"/>
  <c r="D1309"/>
  <c r="E1309" l="1"/>
  <c r="F1309" s="1"/>
  <c r="S1309"/>
  <c r="O1309" l="1"/>
  <c r="N1309"/>
  <c r="L1309"/>
  <c r="M1309"/>
  <c r="W1309"/>
  <c r="V1309"/>
  <c r="P1309"/>
  <c r="Q1309"/>
  <c r="J1309"/>
  <c r="K1309"/>
  <c r="G1309"/>
  <c r="I1309"/>
  <c r="H1309"/>
  <c r="R1310" s="1"/>
  <c r="Y1309" l="1"/>
  <c r="X1309"/>
  <c r="U1309"/>
  <c r="T1309"/>
  <c r="D1310"/>
  <c r="S1310" l="1"/>
  <c r="E1310"/>
  <c r="F1310" s="1"/>
  <c r="O1310" l="1"/>
  <c r="N1310"/>
  <c r="L1310"/>
  <c r="M1310"/>
  <c r="W1310"/>
  <c r="V1310"/>
  <c r="Q1310"/>
  <c r="P1310"/>
  <c r="K1310"/>
  <c r="G1310"/>
  <c r="I1310"/>
  <c r="J1310"/>
  <c r="H1310"/>
  <c r="R1311" s="1"/>
  <c r="U1310" l="1"/>
  <c r="Y1310"/>
  <c r="X1310"/>
  <c r="T1310"/>
  <c r="D1311"/>
  <c r="S1311" l="1"/>
  <c r="E1311"/>
  <c r="F1311" s="1"/>
  <c r="O1311" l="1"/>
  <c r="N1311"/>
  <c r="L1311"/>
  <c r="M1311"/>
  <c r="W1311"/>
  <c r="V1311"/>
  <c r="P1311"/>
  <c r="Q1311"/>
  <c r="I1311"/>
  <c r="K1311"/>
  <c r="G1311"/>
  <c r="H1311"/>
  <c r="R1312" s="1"/>
  <c r="J1311"/>
  <c r="Y1311" l="1"/>
  <c r="X1311"/>
  <c r="U1311"/>
  <c r="T1311"/>
  <c r="D1312"/>
  <c r="E1312" l="1"/>
  <c r="F1312" s="1"/>
  <c r="S1312"/>
  <c r="O1312" l="1"/>
  <c r="N1312"/>
  <c r="L1312"/>
  <c r="M1312"/>
  <c r="W1312"/>
  <c r="V1312"/>
  <c r="Q1312"/>
  <c r="P1312"/>
  <c r="G1312"/>
  <c r="H1312"/>
  <c r="R1313" s="1"/>
  <c r="K1312"/>
  <c r="J1312"/>
  <c r="I1312"/>
  <c r="X1312" l="1"/>
  <c r="U1312"/>
  <c r="Y1312"/>
  <c r="T1312"/>
  <c r="D1313"/>
  <c r="E1313" l="1"/>
  <c r="F1313" s="1"/>
  <c r="S1313"/>
  <c r="O1313" l="1"/>
  <c r="N1313"/>
  <c r="L1313"/>
  <c r="M1313"/>
  <c r="W1313"/>
  <c r="V1313"/>
  <c r="P1313"/>
  <c r="Q1313"/>
  <c r="I1313"/>
  <c r="G1313"/>
  <c r="H1313"/>
  <c r="R1314" s="1"/>
  <c r="J1313"/>
  <c r="K1313"/>
  <c r="X1313" l="1"/>
  <c r="Y1313"/>
  <c r="U1313"/>
  <c r="T1313"/>
  <c r="D1314"/>
  <c r="E1314" l="1"/>
  <c r="F1314" s="1"/>
  <c r="S1314"/>
  <c r="O1314" l="1"/>
  <c r="N1314"/>
  <c r="L1314"/>
  <c r="M1314"/>
  <c r="W1314"/>
  <c r="V1314"/>
  <c r="P1314"/>
  <c r="Q1314"/>
  <c r="J1314"/>
  <c r="I1314"/>
  <c r="H1314"/>
  <c r="R1315" s="1"/>
  <c r="K1314"/>
  <c r="G1314"/>
  <c r="Y1314" l="1"/>
  <c r="X1314"/>
  <c r="U1314"/>
  <c r="T1314"/>
  <c r="D1315"/>
  <c r="E1315" l="1"/>
  <c r="F1315" s="1"/>
  <c r="S1315"/>
  <c r="O1315" l="1"/>
  <c r="N1315"/>
  <c r="L1315"/>
  <c r="M1315"/>
  <c r="W1315"/>
  <c r="V1315"/>
  <c r="Q1315"/>
  <c r="P1315"/>
  <c r="K1315"/>
  <c r="I1315"/>
  <c r="J1315"/>
  <c r="G1315"/>
  <c r="H1315"/>
  <c r="R1316" s="1"/>
  <c r="U1315" l="1"/>
  <c r="Y1315"/>
  <c r="X1315"/>
  <c r="T1315"/>
  <c r="D1316"/>
  <c r="E1316" l="1"/>
  <c r="F1316" s="1"/>
  <c r="S1316"/>
  <c r="O1316" l="1"/>
  <c r="N1316"/>
  <c r="L1316"/>
  <c r="M1316"/>
  <c r="W1316"/>
  <c r="V1316"/>
  <c r="Q1316"/>
  <c r="P1316"/>
  <c r="J1316"/>
  <c r="K1316"/>
  <c r="H1316"/>
  <c r="R1317" s="1"/>
  <c r="G1316"/>
  <c r="I1316"/>
  <c r="X1316" l="1"/>
  <c r="U1316"/>
  <c r="Y1316"/>
  <c r="T1316"/>
  <c r="D1317"/>
  <c r="E1317" l="1"/>
  <c r="F1317" s="1"/>
  <c r="S1317"/>
  <c r="O1317" l="1"/>
  <c r="N1317"/>
  <c r="L1317"/>
  <c r="M1317"/>
  <c r="W1317"/>
  <c r="V1317"/>
  <c r="P1317"/>
  <c r="Q1317"/>
  <c r="K1317"/>
  <c r="J1317"/>
  <c r="G1317"/>
  <c r="I1317"/>
  <c r="H1317"/>
  <c r="R1318" s="1"/>
  <c r="X1317" l="1"/>
  <c r="Y1317"/>
  <c r="U1317"/>
  <c r="T1317"/>
  <c r="D1318"/>
  <c r="S1318" l="1"/>
  <c r="E1318"/>
  <c r="F1318" s="1"/>
  <c r="O1318" l="1"/>
  <c r="N1318"/>
  <c r="L1318"/>
  <c r="M1318"/>
  <c r="W1318"/>
  <c r="V1318"/>
  <c r="P1318"/>
  <c r="Q1318"/>
  <c r="J1318"/>
  <c r="K1318"/>
  <c r="I1318"/>
  <c r="G1318"/>
  <c r="H1318"/>
  <c r="R1319" s="1"/>
  <c r="Y1318" l="1"/>
  <c r="X1318"/>
  <c r="U1318"/>
  <c r="T1318"/>
  <c r="D1319"/>
  <c r="E1319" l="1"/>
  <c r="F1319" s="1"/>
  <c r="S1319"/>
  <c r="O1319" l="1"/>
  <c r="N1319"/>
  <c r="L1319"/>
  <c r="M1319"/>
  <c r="W1319"/>
  <c r="V1319"/>
  <c r="Q1319"/>
  <c r="P1319"/>
  <c r="G1319"/>
  <c r="J1319"/>
  <c r="H1319"/>
  <c r="R1320" s="1"/>
  <c r="I1319"/>
  <c r="K1319"/>
  <c r="X1319" l="1"/>
  <c r="Y1319"/>
  <c r="U1319"/>
  <c r="T1319"/>
  <c r="D1320"/>
  <c r="S1320" l="1"/>
  <c r="E1320"/>
  <c r="F1320" s="1"/>
  <c r="O1320" l="1"/>
  <c r="N1320"/>
  <c r="L1320"/>
  <c r="M1320"/>
  <c r="W1320"/>
  <c r="V1320"/>
  <c r="P1320"/>
  <c r="Q1320"/>
  <c r="K1320"/>
  <c r="H1320"/>
  <c r="R1321" s="1"/>
  <c r="I1320"/>
  <c r="G1320"/>
  <c r="J1320"/>
  <c r="Y1320" l="1"/>
  <c r="X1320"/>
  <c r="U1320"/>
  <c r="T1320"/>
  <c r="D1321"/>
  <c r="E1321" l="1"/>
  <c r="F1321" s="1"/>
  <c r="S1321"/>
  <c r="O1321" l="1"/>
  <c r="N1321"/>
  <c r="L1321"/>
  <c r="M1321"/>
  <c r="W1321"/>
  <c r="V1321"/>
  <c r="Q1321"/>
  <c r="P1321"/>
  <c r="I1321"/>
  <c r="H1321"/>
  <c r="R1322" s="1"/>
  <c r="G1321"/>
  <c r="K1321"/>
  <c r="J1321"/>
  <c r="U1321" l="1"/>
  <c r="Y1321"/>
  <c r="X1321"/>
  <c r="T1321"/>
  <c r="D1322"/>
  <c r="S1322" l="1"/>
  <c r="E1322"/>
  <c r="F1322" s="1"/>
  <c r="O1322" l="1"/>
  <c r="N1322"/>
  <c r="L1322"/>
  <c r="M1322"/>
  <c r="W1322"/>
  <c r="Y1322" s="1"/>
  <c r="V1322"/>
  <c r="Q1322"/>
  <c r="P1322"/>
  <c r="I1322"/>
  <c r="G1322"/>
  <c r="J1322"/>
  <c r="H1322"/>
  <c r="R1323" s="1"/>
  <c r="K1322"/>
  <c r="X1322" l="1"/>
  <c r="U1322"/>
  <c r="T1322"/>
  <c r="D1323"/>
  <c r="S1323" l="1"/>
  <c r="E1323"/>
  <c r="F1323" s="1"/>
  <c r="O1323" l="1"/>
  <c r="N1323"/>
  <c r="L1323"/>
  <c r="M1323"/>
  <c r="W1323"/>
  <c r="V1323"/>
  <c r="P1323"/>
  <c r="Q1323"/>
  <c r="K1323"/>
  <c r="I1323"/>
  <c r="H1323"/>
  <c r="R1324" s="1"/>
  <c r="J1323"/>
  <c r="G1323"/>
  <c r="Y1323" l="1"/>
  <c r="X1323"/>
  <c r="U1323"/>
  <c r="T1323"/>
  <c r="D1324"/>
  <c r="E1324" l="1"/>
  <c r="F1324" s="1"/>
  <c r="S1324"/>
  <c r="O1324" l="1"/>
  <c r="N1324"/>
  <c r="L1324"/>
  <c r="M1324"/>
  <c r="W1324"/>
  <c r="V1324"/>
  <c r="P1324"/>
  <c r="Q1324"/>
  <c r="I1324"/>
  <c r="J1324"/>
  <c r="G1324"/>
  <c r="H1324"/>
  <c r="R1325" s="1"/>
  <c r="K1324"/>
  <c r="Y1324" l="1"/>
  <c r="X1324"/>
  <c r="U1324"/>
  <c r="T1324"/>
  <c r="D1325"/>
  <c r="S1325" l="1"/>
  <c r="E1325"/>
  <c r="F1325" s="1"/>
  <c r="O1325" l="1"/>
  <c r="N1325"/>
  <c r="L1325"/>
  <c r="M1325"/>
  <c r="W1325"/>
  <c r="V1325"/>
  <c r="Q1325"/>
  <c r="P1325"/>
  <c r="K1325"/>
  <c r="I1325"/>
  <c r="G1325"/>
  <c r="J1325"/>
  <c r="H1325"/>
  <c r="R1326" s="1"/>
  <c r="U1325" l="1"/>
  <c r="Y1325"/>
  <c r="X1325"/>
  <c r="T1325"/>
  <c r="D1326"/>
  <c r="S1326" l="1"/>
  <c r="E1326"/>
  <c r="F1326" s="1"/>
  <c r="O1326" l="1"/>
  <c r="N1326"/>
  <c r="L1326"/>
  <c r="M1326"/>
  <c r="W1326"/>
  <c r="V1326"/>
  <c r="Q1326"/>
  <c r="P1326"/>
  <c r="I1326"/>
  <c r="J1326"/>
  <c r="K1326"/>
  <c r="H1326"/>
  <c r="R1327" s="1"/>
  <c r="G1326"/>
  <c r="Y1326" l="1"/>
  <c r="X1326"/>
  <c r="U1326"/>
  <c r="T1326"/>
  <c r="D1327"/>
  <c r="E1327" l="1"/>
  <c r="F1327" s="1"/>
  <c r="S1327"/>
  <c r="O1327" l="1"/>
  <c r="N1327"/>
  <c r="L1327"/>
  <c r="M1327"/>
  <c r="W1327"/>
  <c r="V1327"/>
  <c r="P1327"/>
  <c r="Q1327"/>
  <c r="G1327"/>
  <c r="I1327"/>
  <c r="K1327"/>
  <c r="J1327"/>
  <c r="H1327"/>
  <c r="R1328" s="1"/>
  <c r="Y1327" l="1"/>
  <c r="X1327"/>
  <c r="U1327"/>
  <c r="T1327"/>
  <c r="D1328"/>
  <c r="S1328" l="1"/>
  <c r="E1328"/>
  <c r="F1328" s="1"/>
  <c r="O1328" l="1"/>
  <c r="N1328"/>
  <c r="L1328"/>
  <c r="M1328"/>
  <c r="W1328"/>
  <c r="V1328"/>
  <c r="Q1328"/>
  <c r="P1328"/>
  <c r="K1328"/>
  <c r="G1328"/>
  <c r="J1328"/>
  <c r="I1328"/>
  <c r="H1328"/>
  <c r="R1329" s="1"/>
  <c r="U1328" l="1"/>
  <c r="Y1328"/>
  <c r="X1328"/>
  <c r="T1328"/>
  <c r="D1329"/>
  <c r="E1329" l="1"/>
  <c r="F1329" s="1"/>
  <c r="S1329"/>
  <c r="O1329" l="1"/>
  <c r="N1329"/>
  <c r="L1329"/>
  <c r="M1329"/>
  <c r="W1329"/>
  <c r="V1329"/>
  <c r="Q1329"/>
  <c r="P1329"/>
  <c r="G1329"/>
  <c r="K1329"/>
  <c r="J1329"/>
  <c r="I1329"/>
  <c r="H1329"/>
  <c r="R1330" s="1"/>
  <c r="Y1329" l="1"/>
  <c r="X1329"/>
  <c r="U1329"/>
  <c r="T1329"/>
  <c r="D1330"/>
  <c r="E1330" l="1"/>
  <c r="F1330" s="1"/>
  <c r="S1330"/>
  <c r="O1330" l="1"/>
  <c r="N1330"/>
  <c r="L1330"/>
  <c r="M1330"/>
  <c r="W1330"/>
  <c r="V1330"/>
  <c r="Q1330"/>
  <c r="P1330"/>
  <c r="G1330"/>
  <c r="J1330"/>
  <c r="H1330"/>
  <c r="R1331" s="1"/>
  <c r="K1330"/>
  <c r="I1330"/>
  <c r="U1330" l="1"/>
  <c r="Y1330"/>
  <c r="X1330"/>
  <c r="T1330"/>
  <c r="D1331"/>
  <c r="E1331" l="1"/>
  <c r="F1331" s="1"/>
  <c r="S1331"/>
  <c r="O1331" l="1"/>
  <c r="N1331"/>
  <c r="L1331"/>
  <c r="M1331"/>
  <c r="W1331"/>
  <c r="V1331"/>
  <c r="Q1331"/>
  <c r="P1331"/>
  <c r="I1331"/>
  <c r="G1331"/>
  <c r="J1331"/>
  <c r="K1331"/>
  <c r="H1331"/>
  <c r="R1332" s="1"/>
  <c r="U1331" l="1"/>
  <c r="Y1331"/>
  <c r="X1331"/>
  <c r="T1331"/>
  <c r="D1332"/>
  <c r="S1332" l="1"/>
  <c r="E1332"/>
  <c r="F1332" s="1"/>
  <c r="O1332" l="1"/>
  <c r="N1332"/>
  <c r="L1332"/>
  <c r="M1332"/>
  <c r="W1332"/>
  <c r="V1332"/>
  <c r="P1332"/>
  <c r="Q1332"/>
  <c r="H1332"/>
  <c r="R1333" s="1"/>
  <c r="I1332"/>
  <c r="K1332"/>
  <c r="G1332"/>
  <c r="J1332"/>
  <c r="Y1332" l="1"/>
  <c r="X1332"/>
  <c r="U1332"/>
  <c r="T1332"/>
  <c r="D1333"/>
  <c r="E1333" l="1"/>
  <c r="F1333" s="1"/>
  <c r="S1333"/>
  <c r="O1333" l="1"/>
  <c r="N1333"/>
  <c r="L1333"/>
  <c r="M1333"/>
  <c r="W1333"/>
  <c r="V1333"/>
  <c r="Q1333"/>
  <c r="P1333"/>
  <c r="J1333"/>
  <c r="G1333"/>
  <c r="K1333"/>
  <c r="H1333"/>
  <c r="R1334" s="1"/>
  <c r="I1333"/>
  <c r="U1333" l="1"/>
  <c r="Y1333"/>
  <c r="X1333"/>
  <c r="T1333"/>
  <c r="D1334"/>
  <c r="S1334" l="1"/>
  <c r="E1334"/>
  <c r="F1334" s="1"/>
  <c r="O1334" l="1"/>
  <c r="N1334"/>
  <c r="L1334"/>
  <c r="M1334"/>
  <c r="W1334"/>
  <c r="V1334"/>
  <c r="P1334"/>
  <c r="Q1334"/>
  <c r="I1334"/>
  <c r="H1334"/>
  <c r="R1335" s="1"/>
  <c r="G1334"/>
  <c r="J1334"/>
  <c r="K1334"/>
  <c r="Y1334" l="1"/>
  <c r="X1334"/>
  <c r="U1334"/>
  <c r="T1334"/>
  <c r="D1335"/>
  <c r="S1335" l="1"/>
  <c r="E1335"/>
  <c r="F1335" s="1"/>
  <c r="O1335" l="1"/>
  <c r="N1335"/>
  <c r="L1335"/>
  <c r="M1335"/>
  <c r="W1335"/>
  <c r="V1335"/>
  <c r="Q1335"/>
  <c r="P1335"/>
  <c r="K1335"/>
  <c r="J1335"/>
  <c r="H1335"/>
  <c r="R1336" s="1"/>
  <c r="I1335"/>
  <c r="G1335"/>
  <c r="X1335" l="1"/>
  <c r="U1335"/>
  <c r="Y1335"/>
  <c r="T1335"/>
  <c r="D1336"/>
  <c r="S1336" l="1"/>
  <c r="E1336"/>
  <c r="F1336" s="1"/>
  <c r="O1336" l="1"/>
  <c r="N1336"/>
  <c r="L1336"/>
  <c r="M1336"/>
  <c r="W1336"/>
  <c r="V1336"/>
  <c r="P1336"/>
  <c r="Q1336"/>
  <c r="K1336"/>
  <c r="G1336"/>
  <c r="H1336"/>
  <c r="R1337" s="1"/>
  <c r="J1336"/>
  <c r="I1336"/>
  <c r="Y1336" l="1"/>
  <c r="X1336"/>
  <c r="U1336"/>
  <c r="T1336"/>
  <c r="D1337"/>
  <c r="E1337" l="1"/>
  <c r="F1337" s="1"/>
  <c r="S1337"/>
  <c r="O1337" l="1"/>
  <c r="N1337"/>
  <c r="L1337"/>
  <c r="M1337"/>
  <c r="W1337"/>
  <c r="V1337"/>
  <c r="Q1337"/>
  <c r="P1337"/>
  <c r="I1337"/>
  <c r="H1337"/>
  <c r="R1338" s="1"/>
  <c r="K1337"/>
  <c r="G1337"/>
  <c r="J1337"/>
  <c r="U1337" l="1"/>
  <c r="Y1337"/>
  <c r="X1337"/>
  <c r="T1337"/>
  <c r="D1338"/>
  <c r="S1338" l="1"/>
  <c r="E1338"/>
  <c r="F1338" s="1"/>
  <c r="O1338" l="1"/>
  <c r="N1338"/>
  <c r="L1338"/>
  <c r="M1338"/>
  <c r="W1338"/>
  <c r="V1338"/>
  <c r="Q1338"/>
  <c r="P1338"/>
  <c r="I1338"/>
  <c r="K1338"/>
  <c r="G1338"/>
  <c r="J1338"/>
  <c r="H1338"/>
  <c r="R1339" s="1"/>
  <c r="U1338" l="1"/>
  <c r="Y1338"/>
  <c r="X1338"/>
  <c r="T1338"/>
  <c r="D1339"/>
  <c r="S1339" l="1"/>
  <c r="E1339"/>
  <c r="F1339" s="1"/>
  <c r="O1339" l="1"/>
  <c r="N1339"/>
  <c r="L1339"/>
  <c r="M1339"/>
  <c r="W1339"/>
  <c r="V1339"/>
  <c r="P1339"/>
  <c r="Q1339"/>
  <c r="K1339"/>
  <c r="H1339"/>
  <c r="R1340" s="1"/>
  <c r="I1339"/>
  <c r="J1339"/>
  <c r="G1339"/>
  <c r="Y1339" l="1"/>
  <c r="X1339"/>
  <c r="U1339"/>
  <c r="T1339"/>
  <c r="D1340"/>
  <c r="E1340" l="1"/>
  <c r="F1340" s="1"/>
  <c r="S1340"/>
  <c r="O1340" l="1"/>
  <c r="N1340"/>
  <c r="L1340"/>
  <c r="M1340"/>
  <c r="W1340"/>
  <c r="V1340"/>
  <c r="P1340"/>
  <c r="Q1340"/>
  <c r="K1340"/>
  <c r="I1340"/>
  <c r="J1340"/>
  <c r="G1340"/>
  <c r="H1340"/>
  <c r="R1341" s="1"/>
  <c r="Y1340" l="1"/>
  <c r="X1340"/>
  <c r="U1340"/>
  <c r="T1340"/>
  <c r="D1341"/>
  <c r="E1341" l="1"/>
  <c r="F1341" s="1"/>
  <c r="S1341"/>
  <c r="O1341" l="1"/>
  <c r="N1341"/>
  <c r="L1341"/>
  <c r="M1341"/>
  <c r="W1341"/>
  <c r="V1341"/>
  <c r="P1341"/>
  <c r="Q1341"/>
  <c r="J1341"/>
  <c r="I1341"/>
  <c r="K1341"/>
  <c r="G1341"/>
  <c r="H1341"/>
  <c r="R1342" s="1"/>
  <c r="Y1341" l="1"/>
  <c r="X1341"/>
  <c r="U1341"/>
  <c r="T1341"/>
  <c r="D1342"/>
  <c r="E1342" l="1"/>
  <c r="F1342" s="1"/>
  <c r="S1342"/>
  <c r="O1342" l="1"/>
  <c r="N1342"/>
  <c r="L1342"/>
  <c r="M1342"/>
  <c r="W1342"/>
  <c r="V1342"/>
  <c r="Q1342"/>
  <c r="P1342"/>
  <c r="G1342"/>
  <c r="H1342"/>
  <c r="R1343" s="1"/>
  <c r="J1342"/>
  <c r="I1342"/>
  <c r="K1342"/>
  <c r="U1342" l="1"/>
  <c r="Y1342"/>
  <c r="X1342"/>
  <c r="T1342"/>
  <c r="D1343"/>
  <c r="S1343" l="1"/>
  <c r="E1343"/>
  <c r="F1343" s="1"/>
  <c r="O1343" l="1"/>
  <c r="N1343"/>
  <c r="L1343"/>
  <c r="M1343"/>
  <c r="W1343"/>
  <c r="V1343"/>
  <c r="P1343"/>
  <c r="Q1343"/>
  <c r="I1343"/>
  <c r="K1343"/>
  <c r="J1343"/>
  <c r="H1343"/>
  <c r="R1344" s="1"/>
  <c r="G1343"/>
  <c r="Y1343" l="1"/>
  <c r="X1343"/>
  <c r="U1343"/>
  <c r="T1343"/>
  <c r="D1344"/>
  <c r="E1344" l="1"/>
  <c r="F1344" s="1"/>
  <c r="S1344"/>
  <c r="O1344" l="1"/>
  <c r="N1344"/>
  <c r="L1344"/>
  <c r="M1344"/>
  <c r="W1344"/>
  <c r="V1344"/>
  <c r="P1344"/>
  <c r="Q1344"/>
  <c r="J1344"/>
  <c r="K1344"/>
  <c r="G1344"/>
  <c r="I1344"/>
  <c r="H1344"/>
  <c r="R1345" s="1"/>
  <c r="X1344" l="1"/>
  <c r="Y1344"/>
  <c r="U1344"/>
  <c r="T1344"/>
  <c r="D1345"/>
  <c r="E1345" l="1"/>
  <c r="F1345" s="1"/>
  <c r="S1345"/>
  <c r="O1345" l="1"/>
  <c r="N1345"/>
  <c r="L1345"/>
  <c r="M1345"/>
  <c r="W1345"/>
  <c r="V1345"/>
  <c r="P1345"/>
  <c r="Q1345"/>
  <c r="G1345"/>
  <c r="J1345"/>
  <c r="K1345"/>
  <c r="I1345"/>
  <c r="H1345"/>
  <c r="R1346" s="1"/>
  <c r="Y1345" l="1"/>
  <c r="X1345"/>
  <c r="U1345"/>
  <c r="T1345"/>
  <c r="D1346"/>
  <c r="S1346" l="1"/>
  <c r="E1346"/>
  <c r="F1346" s="1"/>
  <c r="O1346" l="1"/>
  <c r="N1346"/>
  <c r="L1346"/>
  <c r="M1346"/>
  <c r="W1346"/>
  <c r="V1346"/>
  <c r="P1346"/>
  <c r="Q1346"/>
  <c r="G1346"/>
  <c r="K1346"/>
  <c r="H1346"/>
  <c r="R1347" s="1"/>
  <c r="I1346"/>
  <c r="J1346"/>
  <c r="Y1346" l="1"/>
  <c r="X1346"/>
  <c r="U1346"/>
  <c r="T1346"/>
  <c r="D1347"/>
  <c r="E1347" l="1"/>
  <c r="F1347" s="1"/>
  <c r="S1347"/>
  <c r="O1347" l="1"/>
  <c r="N1347"/>
  <c r="L1347"/>
  <c r="M1347"/>
  <c r="W1347"/>
  <c r="V1347"/>
  <c r="Q1347"/>
  <c r="P1347"/>
  <c r="K1347"/>
  <c r="G1347"/>
  <c r="H1347"/>
  <c r="R1348" s="1"/>
  <c r="I1347"/>
  <c r="J1347"/>
  <c r="X1347" l="1"/>
  <c r="U1347"/>
  <c r="Y1347"/>
  <c r="T1347"/>
  <c r="D1348"/>
  <c r="S1348" l="1"/>
  <c r="E1348"/>
  <c r="F1348" s="1"/>
  <c r="O1348" l="1"/>
  <c r="N1348"/>
  <c r="L1348"/>
  <c r="M1348"/>
  <c r="W1348"/>
  <c r="V1348"/>
  <c r="P1348"/>
  <c r="Q1348"/>
  <c r="G1348"/>
  <c r="H1348"/>
  <c r="R1349" s="1"/>
  <c r="I1348"/>
  <c r="J1348"/>
  <c r="K1348"/>
  <c r="Y1348" l="1"/>
  <c r="X1348"/>
  <c r="U1348"/>
  <c r="T1348"/>
  <c r="D1349"/>
  <c r="E1349" l="1"/>
  <c r="F1349" s="1"/>
  <c r="S1349"/>
  <c r="O1349" l="1"/>
  <c r="N1349"/>
  <c r="L1349"/>
  <c r="M1349"/>
  <c r="W1349"/>
  <c r="V1349"/>
  <c r="Q1349"/>
  <c r="P1349"/>
  <c r="K1349"/>
  <c r="I1349"/>
  <c r="H1349"/>
  <c r="R1350" s="1"/>
  <c r="G1349"/>
  <c r="J1349"/>
  <c r="X1349" l="1"/>
  <c r="U1349"/>
  <c r="Y1349"/>
  <c r="T1349"/>
  <c r="D1350"/>
  <c r="E1350" l="1"/>
  <c r="F1350" s="1"/>
  <c r="S1350"/>
  <c r="O1350" l="1"/>
  <c r="N1350"/>
  <c r="L1350"/>
  <c r="M1350"/>
  <c r="W1350"/>
  <c r="V1350"/>
  <c r="P1350"/>
  <c r="Q1350"/>
  <c r="I1350"/>
  <c r="H1350"/>
  <c r="R1351" s="1"/>
  <c r="G1350"/>
  <c r="J1350"/>
  <c r="K1350"/>
  <c r="Y1350" l="1"/>
  <c r="X1350"/>
  <c r="U1350"/>
  <c r="T1350"/>
  <c r="D1351"/>
  <c r="S1351" l="1"/>
  <c r="E1351"/>
  <c r="F1351" s="1"/>
  <c r="O1351" l="1"/>
  <c r="N1351"/>
  <c r="L1351"/>
  <c r="M1351"/>
  <c r="W1351"/>
  <c r="V1351"/>
  <c r="Q1351"/>
  <c r="P1351"/>
  <c r="I1351"/>
  <c r="J1351"/>
  <c r="G1351"/>
  <c r="K1351"/>
  <c r="H1351"/>
  <c r="R1352" s="1"/>
  <c r="U1351" l="1"/>
  <c r="Y1351"/>
  <c r="X1351"/>
  <c r="T1351"/>
  <c r="D1352"/>
  <c r="E1352" l="1"/>
  <c r="F1352" s="1"/>
  <c r="S1352"/>
  <c r="O1352" l="1"/>
  <c r="N1352"/>
  <c r="L1352"/>
  <c r="M1352"/>
  <c r="W1352"/>
  <c r="V1352"/>
  <c r="P1352"/>
  <c r="Q1352"/>
  <c r="J1352"/>
  <c r="K1352"/>
  <c r="I1352"/>
  <c r="H1352"/>
  <c r="R1353" s="1"/>
  <c r="G1352"/>
  <c r="Y1352" l="1"/>
  <c r="X1352"/>
  <c r="U1352"/>
  <c r="T1352"/>
  <c r="D1353"/>
  <c r="E1353" l="1"/>
  <c r="F1353" s="1"/>
  <c r="S1353"/>
  <c r="N1353" l="1"/>
  <c r="O1353"/>
  <c r="L1353"/>
  <c r="M1353"/>
  <c r="W1353"/>
  <c r="V1353"/>
  <c r="Q1353"/>
  <c r="P1353"/>
  <c r="J1353"/>
  <c r="I1353"/>
  <c r="G1353"/>
  <c r="K1353"/>
  <c r="H1353"/>
  <c r="R1354" s="1"/>
  <c r="X1353" l="1"/>
  <c r="U1353"/>
  <c r="Y1353"/>
  <c r="T1353"/>
  <c r="D1354"/>
  <c r="S1354" l="1"/>
  <c r="E1354"/>
  <c r="F1354" s="1"/>
  <c r="O1354" l="1"/>
  <c r="N1354"/>
  <c r="L1354"/>
  <c r="M1354"/>
  <c r="W1354"/>
  <c r="V1354"/>
  <c r="Q1354"/>
  <c r="P1354"/>
  <c r="J1354"/>
  <c r="K1354"/>
  <c r="H1354"/>
  <c r="R1355" s="1"/>
  <c r="I1354"/>
  <c r="G1354"/>
  <c r="X1354" l="1"/>
  <c r="U1354"/>
  <c r="Y1354"/>
  <c r="T1354"/>
  <c r="D1355"/>
  <c r="S1355" l="1"/>
  <c r="E1355"/>
  <c r="F1355" s="1"/>
  <c r="O1355" l="1"/>
  <c r="N1355"/>
  <c r="L1355"/>
  <c r="M1355"/>
  <c r="W1355"/>
  <c r="V1355"/>
  <c r="P1355"/>
  <c r="Q1355"/>
  <c r="J1355"/>
  <c r="I1355"/>
  <c r="H1355"/>
  <c r="R1356" s="1"/>
  <c r="G1355"/>
  <c r="K1355"/>
  <c r="X1355" l="1"/>
  <c r="Y1355"/>
  <c r="U1355"/>
  <c r="T1355"/>
  <c r="D1356"/>
  <c r="S1356" l="1"/>
  <c r="E1356"/>
  <c r="F1356" s="1"/>
  <c r="O1356" l="1"/>
  <c r="N1356"/>
  <c r="L1356"/>
  <c r="M1356"/>
  <c r="W1356"/>
  <c r="V1356"/>
  <c r="Q1356"/>
  <c r="P1356"/>
  <c r="J1356"/>
  <c r="I1356"/>
  <c r="K1356"/>
  <c r="G1356"/>
  <c r="H1356"/>
  <c r="R1357" s="1"/>
  <c r="Y1356" l="1"/>
  <c r="X1356"/>
  <c r="U1356"/>
  <c r="T1356"/>
  <c r="D1357"/>
  <c r="S1357" l="1"/>
  <c r="E1357"/>
  <c r="F1357" s="1"/>
  <c r="O1357" l="1"/>
  <c r="N1357"/>
  <c r="L1357"/>
  <c r="M1357"/>
  <c r="W1357"/>
  <c r="V1357"/>
  <c r="P1357"/>
  <c r="Q1357"/>
  <c r="K1357"/>
  <c r="J1357"/>
  <c r="G1357"/>
  <c r="H1357"/>
  <c r="R1358" s="1"/>
  <c r="I1357"/>
  <c r="Y1357" l="1"/>
  <c r="X1357"/>
  <c r="U1357"/>
  <c r="T1357"/>
  <c r="D1358"/>
  <c r="S1358" l="1"/>
  <c r="E1358"/>
  <c r="F1358" s="1"/>
  <c r="O1358" l="1"/>
  <c r="N1358"/>
  <c r="L1358"/>
  <c r="M1358"/>
  <c r="W1358"/>
  <c r="V1358"/>
  <c r="Q1358"/>
  <c r="P1358"/>
  <c r="J1358"/>
  <c r="H1358"/>
  <c r="R1359" s="1"/>
  <c r="G1358"/>
  <c r="K1358"/>
  <c r="I1358"/>
  <c r="Y1358" l="1"/>
  <c r="X1358"/>
  <c r="U1358"/>
  <c r="T1358"/>
  <c r="D1359"/>
  <c r="S1359" l="1"/>
  <c r="E1359"/>
  <c r="F1359" s="1"/>
  <c r="O1359" l="1"/>
  <c r="N1359"/>
  <c r="L1359"/>
  <c r="M1359"/>
  <c r="W1359"/>
  <c r="V1359"/>
  <c r="P1359"/>
  <c r="Q1359"/>
  <c r="I1359"/>
  <c r="J1359"/>
  <c r="K1359"/>
  <c r="G1359"/>
  <c r="H1359"/>
  <c r="R1360" s="1"/>
  <c r="Y1359" l="1"/>
  <c r="X1359"/>
  <c r="U1359"/>
  <c r="T1359"/>
  <c r="D1360"/>
  <c r="E1360" l="1"/>
  <c r="F1360" s="1"/>
  <c r="S1360"/>
  <c r="O1360" l="1"/>
  <c r="N1360"/>
  <c r="L1360"/>
  <c r="M1360"/>
  <c r="W1360"/>
  <c r="V1360"/>
  <c r="P1360"/>
  <c r="Q1360"/>
  <c r="G1360"/>
  <c r="J1360"/>
  <c r="I1360"/>
  <c r="K1360"/>
  <c r="H1360"/>
  <c r="R1361" s="1"/>
  <c r="Y1360" l="1"/>
  <c r="X1360"/>
  <c r="U1360"/>
  <c r="T1360"/>
  <c r="D1361"/>
  <c r="E1361" l="1"/>
  <c r="F1361" s="1"/>
  <c r="S1361"/>
  <c r="O1361" l="1"/>
  <c r="N1361"/>
  <c r="L1361"/>
  <c r="M1361"/>
  <c r="W1361"/>
  <c r="V1361"/>
  <c r="P1361"/>
  <c r="Q1361"/>
  <c r="K1361"/>
  <c r="I1361"/>
  <c r="G1361"/>
  <c r="J1361"/>
  <c r="H1361"/>
  <c r="R1362" s="1"/>
  <c r="Y1361" l="1"/>
  <c r="X1361"/>
  <c r="U1361"/>
  <c r="T1361"/>
  <c r="D1362"/>
  <c r="S1362" l="1"/>
  <c r="E1362"/>
  <c r="F1362" s="1"/>
  <c r="O1362" l="1"/>
  <c r="N1362"/>
  <c r="L1362"/>
  <c r="M1362"/>
  <c r="W1362"/>
  <c r="V1362"/>
  <c r="P1362"/>
  <c r="Q1362"/>
  <c r="K1362"/>
  <c r="H1362"/>
  <c r="R1363" s="1"/>
  <c r="J1362"/>
  <c r="G1362"/>
  <c r="I1362"/>
  <c r="Y1362" l="1"/>
  <c r="X1362"/>
  <c r="U1362"/>
  <c r="T1362"/>
  <c r="D1363"/>
  <c r="S1363" l="1"/>
  <c r="E1363"/>
  <c r="F1363" s="1"/>
  <c r="O1363" l="1"/>
  <c r="N1363"/>
  <c r="L1363"/>
  <c r="M1363"/>
  <c r="W1363"/>
  <c r="V1363"/>
  <c r="Q1363"/>
  <c r="P1363"/>
  <c r="J1363"/>
  <c r="I1363"/>
  <c r="K1363"/>
  <c r="G1363"/>
  <c r="H1363"/>
  <c r="R1364" s="1"/>
  <c r="X1363" l="1"/>
  <c r="U1363"/>
  <c r="Y1363"/>
  <c r="T1363"/>
  <c r="D1364"/>
  <c r="E1364" l="1"/>
  <c r="F1364" s="1"/>
  <c r="S1364"/>
  <c r="O1364" l="1"/>
  <c r="N1364"/>
  <c r="L1364"/>
  <c r="M1364"/>
  <c r="W1364"/>
  <c r="V1364"/>
  <c r="P1364"/>
  <c r="Q1364"/>
  <c r="K1364"/>
  <c r="G1364"/>
  <c r="H1364"/>
  <c r="R1365" s="1"/>
  <c r="I1364"/>
  <c r="J1364"/>
  <c r="Y1364" l="1"/>
  <c r="X1364"/>
  <c r="U1364"/>
  <c r="T1364"/>
  <c r="D1365"/>
  <c r="E1365" l="1"/>
  <c r="F1365" s="1"/>
  <c r="S1365"/>
  <c r="O1365" l="1"/>
  <c r="N1365"/>
  <c r="L1365"/>
  <c r="M1365"/>
  <c r="W1365"/>
  <c r="V1365"/>
  <c r="P1365"/>
  <c r="Q1365"/>
  <c r="K1365"/>
  <c r="I1365"/>
  <c r="H1365"/>
  <c r="R1366" s="1"/>
  <c r="G1365"/>
  <c r="J1365"/>
  <c r="Y1365" l="1"/>
  <c r="X1365"/>
  <c r="U1365"/>
  <c r="T1365"/>
  <c r="D1366"/>
  <c r="E1366" l="1"/>
  <c r="F1366" s="1"/>
  <c r="S1366"/>
  <c r="O1366" l="1"/>
  <c r="N1366"/>
  <c r="L1366"/>
  <c r="M1366"/>
  <c r="W1366"/>
  <c r="V1366"/>
  <c r="P1366"/>
  <c r="Q1366"/>
  <c r="J1366"/>
  <c r="I1366"/>
  <c r="H1366"/>
  <c r="R1367" s="1"/>
  <c r="K1366"/>
  <c r="G1366"/>
  <c r="Y1366" l="1"/>
  <c r="X1366"/>
  <c r="U1366"/>
  <c r="T1366"/>
  <c r="D1367"/>
  <c r="S1367" l="1"/>
  <c r="E1367"/>
  <c r="F1367" s="1"/>
  <c r="O1367" l="1"/>
  <c r="N1367"/>
  <c r="L1367"/>
  <c r="M1367"/>
  <c r="W1367"/>
  <c r="V1367"/>
  <c r="P1367"/>
  <c r="Q1367"/>
  <c r="J1367"/>
  <c r="I1367"/>
  <c r="K1367"/>
  <c r="H1367"/>
  <c r="R1368" s="1"/>
  <c r="G1367"/>
  <c r="Y1367" l="1"/>
  <c r="X1367"/>
  <c r="U1367"/>
  <c r="T1367"/>
  <c r="D1368"/>
  <c r="E1368" l="1"/>
  <c r="F1368" s="1"/>
  <c r="S1368"/>
  <c r="O1368" l="1"/>
  <c r="N1368"/>
  <c r="L1368"/>
  <c r="M1368"/>
  <c r="W1368"/>
  <c r="V1368"/>
  <c r="P1368"/>
  <c r="Q1368"/>
  <c r="I1368"/>
  <c r="J1368"/>
  <c r="H1368"/>
  <c r="R1369" s="1"/>
  <c r="G1368"/>
  <c r="K1368"/>
  <c r="Y1368" l="1"/>
  <c r="X1368"/>
  <c r="U1368"/>
  <c r="T1368"/>
  <c r="D1369"/>
  <c r="S1369" l="1"/>
  <c r="E1369"/>
  <c r="F1369" s="1"/>
  <c r="O1369" l="1"/>
  <c r="N1369"/>
  <c r="L1369"/>
  <c r="M1369"/>
  <c r="W1369"/>
  <c r="V1369"/>
  <c r="P1369"/>
  <c r="Q1369"/>
  <c r="I1369"/>
  <c r="K1369"/>
  <c r="J1369"/>
  <c r="H1369"/>
  <c r="R1370" s="1"/>
  <c r="G1369"/>
  <c r="Y1369" l="1"/>
  <c r="X1369"/>
  <c r="U1369"/>
  <c r="T1369"/>
  <c r="D1370"/>
  <c r="E1370" l="1"/>
  <c r="F1370" s="1"/>
  <c r="S1370"/>
  <c r="O1370" l="1"/>
  <c r="N1370"/>
  <c r="L1370"/>
  <c r="M1370"/>
  <c r="W1370"/>
  <c r="V1370"/>
  <c r="Q1370"/>
  <c r="P1370"/>
  <c r="G1370"/>
  <c r="I1370"/>
  <c r="H1370"/>
  <c r="R1371" s="1"/>
  <c r="J1370"/>
  <c r="K1370"/>
  <c r="U1370" l="1"/>
  <c r="Y1370"/>
  <c r="X1370"/>
  <c r="T1370"/>
  <c r="D1371"/>
  <c r="S1371" l="1"/>
  <c r="E1371"/>
  <c r="F1371" s="1"/>
  <c r="O1371" l="1"/>
  <c r="N1371"/>
  <c r="L1371"/>
  <c r="M1371"/>
  <c r="W1371"/>
  <c r="V1371"/>
  <c r="P1371"/>
  <c r="Q1371"/>
  <c r="J1371"/>
  <c r="G1371"/>
  <c r="H1371"/>
  <c r="R1372" s="1"/>
  <c r="K1371"/>
  <c r="I1371"/>
  <c r="Y1371" l="1"/>
  <c r="X1371"/>
  <c r="U1371"/>
  <c r="T1371"/>
  <c r="D1372"/>
  <c r="S1372" l="1"/>
  <c r="E1372"/>
  <c r="F1372" s="1"/>
  <c r="O1372" l="1"/>
  <c r="N1372"/>
  <c r="L1372"/>
  <c r="M1372"/>
  <c r="W1372"/>
  <c r="V1372"/>
  <c r="Q1372"/>
  <c r="P1372"/>
  <c r="G1372"/>
  <c r="I1372"/>
  <c r="J1372"/>
  <c r="K1372"/>
  <c r="H1372"/>
  <c r="R1373" s="1"/>
  <c r="U1372" l="1"/>
  <c r="Y1372"/>
  <c r="X1372"/>
  <c r="T1372"/>
  <c r="D1373"/>
  <c r="E1373" l="1"/>
  <c r="F1373" s="1"/>
  <c r="S1373"/>
  <c r="O1373" l="1"/>
  <c r="N1373"/>
  <c r="L1373"/>
  <c r="M1373"/>
  <c r="W1373"/>
  <c r="V1373"/>
  <c r="P1373"/>
  <c r="Q1373"/>
  <c r="K1373"/>
  <c r="I1373"/>
  <c r="J1373"/>
  <c r="G1373"/>
  <c r="H1373"/>
  <c r="R1374" s="1"/>
  <c r="Y1373" l="1"/>
  <c r="X1373"/>
  <c r="U1373"/>
  <c r="T1373"/>
  <c r="D1374"/>
  <c r="S1374" l="1"/>
  <c r="E1374"/>
  <c r="F1374" s="1"/>
  <c r="O1374" l="1"/>
  <c r="N1374"/>
  <c r="L1374"/>
  <c r="M1374"/>
  <c r="W1374"/>
  <c r="V1374"/>
  <c r="Q1374"/>
  <c r="P1374"/>
  <c r="J1374"/>
  <c r="H1374"/>
  <c r="R1375" s="1"/>
  <c r="I1374"/>
  <c r="G1374"/>
  <c r="K1374"/>
  <c r="X1374" l="1"/>
  <c r="U1374"/>
  <c r="Y1374"/>
  <c r="T1374"/>
  <c r="D1375"/>
  <c r="S1375" l="1"/>
  <c r="E1375"/>
  <c r="F1375" s="1"/>
  <c r="O1375" l="1"/>
  <c r="N1375"/>
  <c r="L1375"/>
  <c r="M1375"/>
  <c r="W1375"/>
  <c r="V1375"/>
  <c r="P1375"/>
  <c r="Q1375"/>
  <c r="K1375"/>
  <c r="J1375"/>
  <c r="I1375"/>
  <c r="H1375"/>
  <c r="R1376" s="1"/>
  <c r="G1375"/>
  <c r="Y1375" l="1"/>
  <c r="X1375"/>
  <c r="U1375"/>
  <c r="T1375"/>
  <c r="D1376"/>
  <c r="E1376" l="1"/>
  <c r="F1376" s="1"/>
  <c r="S1376"/>
  <c r="O1376" l="1"/>
  <c r="N1376"/>
  <c r="L1376"/>
  <c r="M1376"/>
  <c r="W1376"/>
  <c r="V1376"/>
  <c r="Q1376"/>
  <c r="P1376"/>
  <c r="G1376"/>
  <c r="K1376"/>
  <c r="H1376"/>
  <c r="R1377" s="1"/>
  <c r="I1376"/>
  <c r="J1376"/>
  <c r="U1376" l="1"/>
  <c r="Y1376"/>
  <c r="X1376"/>
  <c r="T1376"/>
  <c r="D1377"/>
  <c r="E1377" l="1"/>
  <c r="F1377" s="1"/>
  <c r="S1377"/>
  <c r="O1377" l="1"/>
  <c r="N1377"/>
  <c r="L1377"/>
  <c r="M1377"/>
  <c r="W1377"/>
  <c r="V1377"/>
  <c r="P1377"/>
  <c r="Q1377"/>
  <c r="K1377"/>
  <c r="I1377"/>
  <c r="H1377"/>
  <c r="R1378" s="1"/>
  <c r="G1377"/>
  <c r="J1377"/>
  <c r="Y1377" l="1"/>
  <c r="X1377"/>
  <c r="U1377"/>
  <c r="T1377"/>
  <c r="D1378"/>
  <c r="E1378" l="1"/>
  <c r="F1378" s="1"/>
  <c r="S1378"/>
  <c r="O1378" l="1"/>
  <c r="N1378"/>
  <c r="L1378"/>
  <c r="M1378"/>
  <c r="W1378"/>
  <c r="V1378"/>
  <c r="X1378" s="1"/>
  <c r="Q1378"/>
  <c r="P1378"/>
  <c r="I1378"/>
  <c r="K1378"/>
  <c r="H1378"/>
  <c r="R1379" s="1"/>
  <c r="J1378"/>
  <c r="G1378"/>
  <c r="U1378" l="1"/>
  <c r="Y1378"/>
  <c r="T1378"/>
  <c r="D1379"/>
  <c r="E1379" l="1"/>
  <c r="F1379" s="1"/>
  <c r="S1379"/>
  <c r="O1379" l="1"/>
  <c r="N1379"/>
  <c r="L1379"/>
  <c r="M1379"/>
  <c r="W1379"/>
  <c r="V1379"/>
  <c r="Q1379"/>
  <c r="P1379"/>
  <c r="G1379"/>
  <c r="J1379"/>
  <c r="K1379"/>
  <c r="I1379"/>
  <c r="H1379"/>
  <c r="R1380" s="1"/>
  <c r="Y1379" l="1"/>
  <c r="X1379"/>
  <c r="U1379"/>
  <c r="T1379"/>
  <c r="D1380"/>
  <c r="S1380" l="1"/>
  <c r="E1380"/>
  <c r="F1380" s="1"/>
  <c r="O1380" l="1"/>
  <c r="N1380"/>
  <c r="L1380"/>
  <c r="M1380"/>
  <c r="W1380"/>
  <c r="V1380"/>
  <c r="Q1380"/>
  <c r="P1380"/>
  <c r="K1380"/>
  <c r="H1380"/>
  <c r="R1381" s="1"/>
  <c r="I1380"/>
  <c r="J1380"/>
  <c r="G1380"/>
  <c r="U1380" l="1"/>
  <c r="Y1380"/>
  <c r="X1380"/>
  <c r="T1380"/>
  <c r="D1381"/>
  <c r="E1381" l="1"/>
  <c r="F1381" s="1"/>
  <c r="S1381"/>
  <c r="O1381" l="1"/>
  <c r="N1381"/>
  <c r="L1381"/>
  <c r="M1381"/>
  <c r="W1381"/>
  <c r="V1381"/>
  <c r="P1381"/>
  <c r="Q1381"/>
  <c r="K1381"/>
  <c r="I1381"/>
  <c r="J1381"/>
  <c r="H1381"/>
  <c r="R1382" s="1"/>
  <c r="G1381"/>
  <c r="Y1381" l="1"/>
  <c r="X1381"/>
  <c r="U1381"/>
  <c r="T1381"/>
  <c r="D1382"/>
  <c r="S1382" l="1"/>
  <c r="E1382"/>
  <c r="F1382" s="1"/>
  <c r="O1382" l="1"/>
  <c r="N1382"/>
  <c r="L1382"/>
  <c r="M1382"/>
  <c r="W1382"/>
  <c r="V1382"/>
  <c r="P1382"/>
  <c r="Q1382"/>
  <c r="I1382"/>
  <c r="J1382"/>
  <c r="H1382"/>
  <c r="R1383" s="1"/>
  <c r="K1382"/>
  <c r="G1382"/>
  <c r="Y1382" l="1"/>
  <c r="X1382"/>
  <c r="U1382"/>
  <c r="T1382"/>
  <c r="D1383"/>
  <c r="E1383" l="1"/>
  <c r="F1383" s="1"/>
  <c r="S1383"/>
  <c r="O1383" l="1"/>
  <c r="N1383"/>
  <c r="L1383"/>
  <c r="M1383"/>
  <c r="W1383"/>
  <c r="V1383"/>
  <c r="Q1383"/>
  <c r="P1383"/>
  <c r="G1383"/>
  <c r="H1383"/>
  <c r="R1384" s="1"/>
  <c r="I1383"/>
  <c r="J1383"/>
  <c r="K1383"/>
  <c r="X1383" l="1"/>
  <c r="U1383"/>
  <c r="Y1383"/>
  <c r="T1383"/>
  <c r="D1384"/>
  <c r="E1384" l="1"/>
  <c r="F1384" s="1"/>
  <c r="S1384"/>
  <c r="O1384" l="1"/>
  <c r="N1384"/>
  <c r="L1384"/>
  <c r="M1384"/>
  <c r="W1384"/>
  <c r="V1384"/>
  <c r="P1384"/>
  <c r="Q1384"/>
  <c r="H1384"/>
  <c r="R1385" s="1"/>
  <c r="I1384"/>
  <c r="J1384"/>
  <c r="K1384"/>
  <c r="G1384"/>
  <c r="Y1384" l="1"/>
  <c r="X1384"/>
  <c r="U1384"/>
  <c r="T1384"/>
  <c r="D1385"/>
  <c r="E1385" l="1"/>
  <c r="F1385" s="1"/>
  <c r="S1385"/>
  <c r="O1385" l="1"/>
  <c r="N1385"/>
  <c r="L1385"/>
  <c r="M1385"/>
  <c r="W1385"/>
  <c r="V1385"/>
  <c r="Q1385"/>
  <c r="P1385"/>
  <c r="I1385"/>
  <c r="G1385"/>
  <c r="H1385"/>
  <c r="R1386" s="1"/>
  <c r="K1385"/>
  <c r="J1385"/>
  <c r="Y1385" l="1"/>
  <c r="X1385"/>
  <c r="U1385"/>
  <c r="T1385"/>
  <c r="D1386"/>
  <c r="E1386" l="1"/>
  <c r="F1386" s="1"/>
  <c r="S1386"/>
  <c r="O1386" l="1"/>
  <c r="N1386"/>
  <c r="L1386"/>
  <c r="M1386"/>
  <c r="W1386"/>
  <c r="V1386"/>
  <c r="Q1386"/>
  <c r="P1386"/>
  <c r="K1386"/>
  <c r="J1386"/>
  <c r="H1386"/>
  <c r="R1387" s="1"/>
  <c r="G1386"/>
  <c r="I1386"/>
  <c r="X1386" l="1"/>
  <c r="U1386"/>
  <c r="Y1386"/>
  <c r="T1386"/>
  <c r="D1387"/>
  <c r="S1387" l="1"/>
  <c r="E1387"/>
  <c r="F1387" s="1"/>
  <c r="O1387" l="1"/>
  <c r="N1387"/>
  <c r="L1387"/>
  <c r="M1387"/>
  <c r="W1387"/>
  <c r="V1387"/>
  <c r="P1387"/>
  <c r="Q1387"/>
  <c r="I1387"/>
  <c r="H1387"/>
  <c r="R1388" s="1"/>
  <c r="K1387"/>
  <c r="G1387"/>
  <c r="J1387"/>
  <c r="Y1387" l="1"/>
  <c r="X1387"/>
  <c r="U1387"/>
  <c r="T1387"/>
  <c r="D1388"/>
  <c r="S1388" l="1"/>
  <c r="E1388"/>
  <c r="F1388" s="1"/>
  <c r="O1388" l="1"/>
  <c r="N1388"/>
  <c r="L1388"/>
  <c r="M1388"/>
  <c r="W1388"/>
  <c r="V1388"/>
  <c r="P1388"/>
  <c r="Q1388"/>
  <c r="G1388"/>
  <c r="K1388"/>
  <c r="H1388"/>
  <c r="R1389" s="1"/>
  <c r="J1388"/>
  <c r="I1388"/>
  <c r="Y1388" l="1"/>
  <c r="X1388"/>
  <c r="U1388"/>
  <c r="T1388"/>
  <c r="D1389"/>
  <c r="E1389" l="1"/>
  <c r="F1389" s="1"/>
  <c r="S1389"/>
  <c r="O1389" l="1"/>
  <c r="N1389"/>
  <c r="L1389"/>
  <c r="M1389"/>
  <c r="W1389"/>
  <c r="V1389"/>
  <c r="P1389"/>
  <c r="Q1389"/>
  <c r="G1389"/>
  <c r="H1389"/>
  <c r="R1390" s="1"/>
  <c r="K1389"/>
  <c r="I1389"/>
  <c r="J1389"/>
  <c r="Y1389" l="1"/>
  <c r="X1389"/>
  <c r="U1389"/>
  <c r="T1389"/>
  <c r="D1390"/>
  <c r="E1390" l="1"/>
  <c r="F1390" s="1"/>
  <c r="S1390"/>
  <c r="O1390" l="1"/>
  <c r="N1390"/>
  <c r="L1390"/>
  <c r="M1390"/>
  <c r="W1390"/>
  <c r="V1390"/>
  <c r="Q1390"/>
  <c r="P1390"/>
  <c r="K1390"/>
  <c r="I1390"/>
  <c r="J1390"/>
  <c r="G1390"/>
  <c r="H1390"/>
  <c r="R1391" s="1"/>
  <c r="X1390" l="1"/>
  <c r="U1390"/>
  <c r="Y1390"/>
  <c r="T1390"/>
  <c r="D1391"/>
  <c r="E1391" l="1"/>
  <c r="F1391" s="1"/>
  <c r="S1391"/>
  <c r="O1391" l="1"/>
  <c r="N1391"/>
  <c r="L1391"/>
  <c r="M1391"/>
  <c r="W1391"/>
  <c r="V1391"/>
  <c r="P1391"/>
  <c r="Q1391"/>
  <c r="J1391"/>
  <c r="K1391"/>
  <c r="H1391"/>
  <c r="R1392" s="1"/>
  <c r="G1391"/>
  <c r="I1391"/>
  <c r="Y1391" l="1"/>
  <c r="X1391"/>
  <c r="U1391"/>
  <c r="T1391"/>
  <c r="D1392"/>
  <c r="S1392" l="1"/>
  <c r="E1392"/>
  <c r="F1392" s="1"/>
  <c r="O1392" l="1"/>
  <c r="N1392"/>
  <c r="L1392"/>
  <c r="M1392"/>
  <c r="W1392"/>
  <c r="V1392"/>
  <c r="Q1392"/>
  <c r="P1392"/>
  <c r="K1392"/>
  <c r="J1392"/>
  <c r="I1392"/>
  <c r="H1392"/>
  <c r="R1393" s="1"/>
  <c r="G1392"/>
  <c r="U1392" l="1"/>
  <c r="Y1392"/>
  <c r="X1392"/>
  <c r="T1392"/>
  <c r="D1393"/>
  <c r="S1393" l="1"/>
  <c r="E1393"/>
  <c r="F1393" s="1"/>
  <c r="O1393" l="1"/>
  <c r="N1393"/>
  <c r="L1393"/>
  <c r="M1393"/>
  <c r="W1393"/>
  <c r="V1393"/>
  <c r="P1393"/>
  <c r="Q1393"/>
  <c r="I1393"/>
  <c r="K1393"/>
  <c r="H1393"/>
  <c r="R1394" s="1"/>
  <c r="J1393"/>
  <c r="G1393"/>
  <c r="Y1393" l="1"/>
  <c r="X1393"/>
  <c r="U1393"/>
  <c r="T1393"/>
  <c r="D1394"/>
  <c r="E1394" l="1"/>
  <c r="F1394" s="1"/>
  <c r="S1394"/>
  <c r="O1394" l="1"/>
  <c r="N1394"/>
  <c r="L1394"/>
  <c r="M1394"/>
  <c r="W1394"/>
  <c r="V1394"/>
  <c r="P1394"/>
  <c r="Q1394"/>
  <c r="G1394"/>
  <c r="J1394"/>
  <c r="K1394"/>
  <c r="H1394"/>
  <c r="R1395" s="1"/>
  <c r="I1394"/>
  <c r="Y1394" l="1"/>
  <c r="X1394"/>
  <c r="U1394"/>
  <c r="T1394"/>
  <c r="D1395"/>
  <c r="S1395" l="1"/>
  <c r="E1395"/>
  <c r="F1395" s="1"/>
  <c r="O1395" l="1"/>
  <c r="N1395"/>
  <c r="L1395"/>
  <c r="M1395"/>
  <c r="W1395"/>
  <c r="V1395"/>
  <c r="Q1395"/>
  <c r="P1395"/>
  <c r="H1395"/>
  <c r="R1396" s="1"/>
  <c r="G1395"/>
  <c r="J1395"/>
  <c r="I1395"/>
  <c r="K1395"/>
  <c r="U1395" l="1"/>
  <c r="Y1395"/>
  <c r="X1395"/>
  <c r="T1395"/>
  <c r="D1396"/>
  <c r="S1396" l="1"/>
  <c r="E1396"/>
  <c r="F1396" s="1"/>
  <c r="O1396" l="1"/>
  <c r="N1396"/>
  <c r="L1396"/>
  <c r="M1396"/>
  <c r="W1396"/>
  <c r="V1396"/>
  <c r="P1396"/>
  <c r="Q1396"/>
  <c r="G1396"/>
  <c r="J1396"/>
  <c r="I1396"/>
  <c r="K1396"/>
  <c r="H1396"/>
  <c r="R1397" s="1"/>
  <c r="Y1396" l="1"/>
  <c r="X1396"/>
  <c r="U1396"/>
  <c r="T1396"/>
  <c r="D1397"/>
  <c r="E1397" l="1"/>
  <c r="F1397" s="1"/>
  <c r="S1397"/>
  <c r="O1397" l="1"/>
  <c r="N1397"/>
  <c r="L1397"/>
  <c r="M1397"/>
  <c r="W1397"/>
  <c r="V1397"/>
  <c r="Q1397"/>
  <c r="P1397"/>
  <c r="K1397"/>
  <c r="I1397"/>
  <c r="G1397"/>
  <c r="J1397"/>
  <c r="H1397"/>
  <c r="R1398" s="1"/>
  <c r="U1397" l="1"/>
  <c r="Y1397"/>
  <c r="X1397"/>
  <c r="T1397"/>
  <c r="D1398"/>
  <c r="S1398" l="1"/>
  <c r="E1398"/>
  <c r="F1398" s="1"/>
  <c r="O1398" l="1"/>
  <c r="N1398"/>
  <c r="L1398"/>
  <c r="M1398"/>
  <c r="W1398"/>
  <c r="V1398"/>
  <c r="P1398"/>
  <c r="Q1398"/>
  <c r="K1398"/>
  <c r="G1398"/>
  <c r="I1398"/>
  <c r="H1398"/>
  <c r="R1399" s="1"/>
  <c r="J1398"/>
  <c r="Y1398" l="1"/>
  <c r="X1398"/>
  <c r="U1398"/>
  <c r="T1398"/>
  <c r="D1399"/>
  <c r="S1399" l="1"/>
  <c r="E1399"/>
  <c r="F1399" s="1"/>
  <c r="O1399" l="1"/>
  <c r="N1399"/>
  <c r="L1399"/>
  <c r="M1399"/>
  <c r="W1399"/>
  <c r="V1399"/>
  <c r="Q1399"/>
  <c r="P1399"/>
  <c r="G1399"/>
  <c r="J1399"/>
  <c r="I1399"/>
  <c r="K1399"/>
  <c r="H1399"/>
  <c r="R1400" s="1"/>
  <c r="Y1399" l="1"/>
  <c r="X1399"/>
  <c r="U1399"/>
  <c r="T1399"/>
  <c r="D1400"/>
  <c r="E1400" l="1"/>
  <c r="F1400" s="1"/>
  <c r="S1400"/>
  <c r="O1400" l="1"/>
  <c r="N1400"/>
  <c r="L1400"/>
  <c r="M1400"/>
  <c r="W1400"/>
  <c r="V1400"/>
  <c r="P1400"/>
  <c r="Q1400"/>
  <c r="K1400"/>
  <c r="H1400"/>
  <c r="R1401" s="1"/>
  <c r="G1400"/>
  <c r="J1400"/>
  <c r="I1400"/>
  <c r="Y1400" l="1"/>
  <c r="X1400"/>
  <c r="U1400"/>
  <c r="T1400"/>
  <c r="D1401"/>
  <c r="E1401" l="1"/>
  <c r="F1401" s="1"/>
  <c r="S1401"/>
  <c r="O1401" l="1"/>
  <c r="N1401"/>
  <c r="L1401"/>
  <c r="M1401"/>
  <c r="W1401"/>
  <c r="V1401"/>
  <c r="Q1401"/>
  <c r="P1401"/>
  <c r="H1401"/>
  <c r="R1402" s="1"/>
  <c r="I1401"/>
  <c r="J1401"/>
  <c r="K1401"/>
  <c r="G1401"/>
  <c r="U1401" l="1"/>
  <c r="Y1401"/>
  <c r="X1401"/>
  <c r="T1401"/>
  <c r="D1402"/>
  <c r="E1402" l="1"/>
  <c r="F1402" s="1"/>
  <c r="S1402"/>
  <c r="O1402" l="1"/>
  <c r="N1402"/>
  <c r="L1402"/>
  <c r="M1402"/>
  <c r="W1402"/>
  <c r="V1402"/>
  <c r="Q1402"/>
  <c r="P1402"/>
  <c r="K1402"/>
  <c r="G1402"/>
  <c r="I1402"/>
  <c r="H1402"/>
  <c r="R1403" s="1"/>
  <c r="J1402"/>
  <c r="U1402" l="1"/>
  <c r="Y1402"/>
  <c r="X1402"/>
  <c r="T1402"/>
  <c r="D1403"/>
  <c r="E1403" l="1"/>
  <c r="F1403" s="1"/>
  <c r="S1403"/>
  <c r="O1403" l="1"/>
  <c r="N1403"/>
  <c r="L1403"/>
  <c r="M1403"/>
  <c r="W1403"/>
  <c r="V1403"/>
  <c r="P1403"/>
  <c r="Q1403"/>
  <c r="K1403"/>
  <c r="I1403"/>
  <c r="J1403"/>
  <c r="G1403"/>
  <c r="H1403"/>
  <c r="R1404" s="1"/>
  <c r="X1403" l="1"/>
  <c r="Y1403"/>
  <c r="U1403"/>
  <c r="T1403"/>
  <c r="D1404"/>
  <c r="S1404" l="1"/>
  <c r="E1404"/>
  <c r="F1404" s="1"/>
  <c r="O1404" l="1"/>
  <c r="N1404"/>
  <c r="L1404"/>
  <c r="M1404"/>
  <c r="W1404"/>
  <c r="V1404"/>
  <c r="P1404"/>
  <c r="Q1404"/>
  <c r="G1404"/>
  <c r="H1404"/>
  <c r="R1405" s="1"/>
  <c r="J1404"/>
  <c r="I1404"/>
  <c r="K1404"/>
  <c r="Y1404" l="1"/>
  <c r="X1404"/>
  <c r="U1404"/>
  <c r="T1404"/>
  <c r="D1405"/>
  <c r="E1405" l="1"/>
  <c r="F1405" s="1"/>
  <c r="S1405"/>
  <c r="O1405" l="1"/>
  <c r="N1405"/>
  <c r="L1405"/>
  <c r="M1405"/>
  <c r="W1405"/>
  <c r="V1405"/>
  <c r="P1405"/>
  <c r="Q1405"/>
  <c r="G1405"/>
  <c r="I1405"/>
  <c r="K1405"/>
  <c r="H1405"/>
  <c r="R1406" s="1"/>
  <c r="J1405"/>
  <c r="X1405" l="1"/>
  <c r="Y1405"/>
  <c r="U1405"/>
  <c r="T1405"/>
  <c r="D1406"/>
  <c r="S1406" l="1"/>
  <c r="E1406"/>
  <c r="F1406" s="1"/>
  <c r="O1406" l="1"/>
  <c r="N1406"/>
  <c r="L1406"/>
  <c r="M1406"/>
  <c r="W1406"/>
  <c r="V1406"/>
  <c r="Q1406"/>
  <c r="P1406"/>
  <c r="G1406"/>
  <c r="H1406"/>
  <c r="R1407" s="1"/>
  <c r="J1406"/>
  <c r="I1406"/>
  <c r="K1406"/>
  <c r="U1406" l="1"/>
  <c r="Y1406"/>
  <c r="X1406"/>
  <c r="T1406"/>
  <c r="D1407"/>
  <c r="E1407" l="1"/>
  <c r="F1407" s="1"/>
  <c r="S1407"/>
  <c r="O1407" l="1"/>
  <c r="N1407"/>
  <c r="L1407"/>
  <c r="M1407"/>
  <c r="W1407"/>
  <c r="V1407"/>
  <c r="P1407"/>
  <c r="Q1407"/>
  <c r="G1407"/>
  <c r="K1407"/>
  <c r="J1407"/>
  <c r="H1407"/>
  <c r="R1408" s="1"/>
  <c r="I1407"/>
  <c r="Y1407" l="1"/>
  <c r="X1407"/>
  <c r="U1407"/>
  <c r="T1407"/>
  <c r="D1408"/>
  <c r="S1408" l="1"/>
  <c r="E1408"/>
  <c r="F1408" s="1"/>
  <c r="O1408" l="1"/>
  <c r="N1408"/>
  <c r="L1408"/>
  <c r="M1408"/>
  <c r="W1408"/>
  <c r="V1408"/>
  <c r="P1408"/>
  <c r="Q1408"/>
  <c r="G1408"/>
  <c r="H1408"/>
  <c r="R1409" s="1"/>
  <c r="J1408"/>
  <c r="K1408"/>
  <c r="I1408"/>
  <c r="X1408" l="1"/>
  <c r="Y1408"/>
  <c r="U1408"/>
  <c r="T1408"/>
  <c r="D1409"/>
  <c r="E1409" l="1"/>
  <c r="F1409" s="1"/>
  <c r="S1409"/>
  <c r="O1409" l="1"/>
  <c r="N1409"/>
  <c r="L1409"/>
  <c r="M1409"/>
  <c r="W1409"/>
  <c r="V1409"/>
  <c r="P1409"/>
  <c r="Q1409"/>
  <c r="K1409"/>
  <c r="G1409"/>
  <c r="H1409"/>
  <c r="R1410" s="1"/>
  <c r="J1409"/>
  <c r="I1409"/>
  <c r="Y1409" l="1"/>
  <c r="X1409"/>
  <c r="U1409"/>
  <c r="T1409"/>
  <c r="D1410"/>
  <c r="E1410" l="1"/>
  <c r="F1410" s="1"/>
  <c r="S1410"/>
  <c r="O1410" l="1"/>
  <c r="N1410"/>
  <c r="L1410"/>
  <c r="M1410"/>
  <c r="W1410"/>
  <c r="V1410"/>
  <c r="P1410"/>
  <c r="Q1410"/>
  <c r="H1410"/>
  <c r="R1411" s="1"/>
  <c r="J1410"/>
  <c r="G1410"/>
  <c r="K1410"/>
  <c r="I1410"/>
  <c r="U1410" l="1"/>
  <c r="Y1410"/>
  <c r="X1410"/>
  <c r="T1410"/>
  <c r="D1411"/>
  <c r="S1411" l="1"/>
  <c r="E1411"/>
  <c r="F1411" s="1"/>
  <c r="O1411" l="1"/>
  <c r="N1411"/>
  <c r="L1411"/>
  <c r="M1411"/>
  <c r="W1411"/>
  <c r="V1411"/>
  <c r="Q1411"/>
  <c r="P1411"/>
  <c r="G1411"/>
  <c r="K1411"/>
  <c r="H1411"/>
  <c r="R1412" s="1"/>
  <c r="J1411"/>
  <c r="I1411"/>
  <c r="U1411" l="1"/>
  <c r="Y1411"/>
  <c r="X1411"/>
  <c r="T1411"/>
  <c r="D1412"/>
  <c r="E1412" l="1"/>
  <c r="F1412" s="1"/>
  <c r="S1412"/>
  <c r="O1412" l="1"/>
  <c r="N1412"/>
  <c r="L1412"/>
  <c r="M1412"/>
  <c r="W1412"/>
  <c r="V1412"/>
  <c r="P1412"/>
  <c r="Q1412"/>
  <c r="J1412"/>
  <c r="H1412"/>
  <c r="R1413" s="1"/>
  <c r="G1412"/>
  <c r="I1412"/>
  <c r="K1412"/>
  <c r="Y1412" l="1"/>
  <c r="X1412"/>
  <c r="U1412"/>
  <c r="T1412"/>
  <c r="D1413"/>
  <c r="E1413" l="1"/>
  <c r="F1413" s="1"/>
  <c r="S1413"/>
  <c r="O1413" l="1"/>
  <c r="N1413"/>
  <c r="L1413"/>
  <c r="M1413"/>
  <c r="W1413"/>
  <c r="V1413"/>
  <c r="Q1413"/>
  <c r="P1413"/>
  <c r="J1413"/>
  <c r="G1413"/>
  <c r="K1413"/>
  <c r="H1413"/>
  <c r="R1414" s="1"/>
  <c r="I1413"/>
  <c r="X1413" l="1"/>
  <c r="U1413"/>
  <c r="Y1413"/>
  <c r="T1413"/>
  <c r="D1414"/>
  <c r="S1414" l="1"/>
  <c r="E1414"/>
  <c r="F1414" s="1"/>
  <c r="O1414" l="1"/>
  <c r="N1414"/>
  <c r="L1414"/>
  <c r="M1414"/>
  <c r="W1414"/>
  <c r="V1414"/>
  <c r="P1414"/>
  <c r="Q1414"/>
  <c r="I1414"/>
  <c r="H1414"/>
  <c r="R1415" s="1"/>
  <c r="J1414"/>
  <c r="K1414"/>
  <c r="G1414"/>
  <c r="Y1414" l="1"/>
  <c r="X1414"/>
  <c r="U1414"/>
  <c r="T1414"/>
  <c r="D1415"/>
  <c r="S1415" l="1"/>
  <c r="E1415"/>
  <c r="F1415" s="1"/>
  <c r="O1415" l="1"/>
  <c r="N1415"/>
  <c r="L1415"/>
  <c r="M1415"/>
  <c r="W1415"/>
  <c r="V1415"/>
  <c r="P1415"/>
  <c r="Q1415"/>
  <c r="J1415"/>
  <c r="K1415"/>
  <c r="G1415"/>
  <c r="H1415"/>
  <c r="R1416" s="1"/>
  <c r="I1415"/>
  <c r="X1415" l="1"/>
  <c r="Y1415"/>
  <c r="U1415"/>
  <c r="T1415"/>
  <c r="D1416"/>
  <c r="E1416" l="1"/>
  <c r="F1416" s="1"/>
  <c r="S1416"/>
  <c r="O1416" l="1"/>
  <c r="N1416"/>
  <c r="L1416"/>
  <c r="M1416"/>
  <c r="W1416"/>
  <c r="V1416"/>
  <c r="P1416"/>
  <c r="Q1416"/>
  <c r="G1416"/>
  <c r="I1416"/>
  <c r="J1416"/>
  <c r="H1416"/>
  <c r="R1417" s="1"/>
  <c r="K1416"/>
  <c r="Y1416" l="1"/>
  <c r="X1416"/>
  <c r="U1416"/>
  <c r="T1416"/>
  <c r="D1417"/>
  <c r="S1417" l="1"/>
  <c r="E1417"/>
  <c r="F1417" s="1"/>
  <c r="N1417" l="1"/>
  <c r="O1417"/>
  <c r="L1417"/>
  <c r="M1417"/>
  <c r="W1417"/>
  <c r="V1417"/>
  <c r="Q1417"/>
  <c r="P1417"/>
  <c r="G1417"/>
  <c r="J1417"/>
  <c r="K1417"/>
  <c r="I1417"/>
  <c r="H1417"/>
  <c r="R1418" s="1"/>
  <c r="X1417" l="1"/>
  <c r="U1417"/>
  <c r="Y1417"/>
  <c r="T1417"/>
  <c r="D1418"/>
  <c r="E1418" l="1"/>
  <c r="F1418" s="1"/>
  <c r="S1418"/>
  <c r="O1418" l="1"/>
  <c r="N1418"/>
  <c r="L1418"/>
  <c r="M1418"/>
  <c r="W1418"/>
  <c r="V1418"/>
  <c r="Q1418"/>
  <c r="P1418"/>
  <c r="I1418"/>
  <c r="G1418"/>
  <c r="J1418"/>
  <c r="K1418"/>
  <c r="H1418"/>
  <c r="R1419" s="1"/>
  <c r="U1418" l="1"/>
  <c r="Y1418"/>
  <c r="X1418"/>
  <c r="T1418"/>
  <c r="D1419"/>
  <c r="E1419" l="1"/>
  <c r="F1419" s="1"/>
  <c r="S1419"/>
  <c r="O1419" l="1"/>
  <c r="N1419"/>
  <c r="L1419"/>
  <c r="M1419"/>
  <c r="W1419"/>
  <c r="V1419"/>
  <c r="P1419"/>
  <c r="Q1419"/>
  <c r="I1419"/>
  <c r="J1419"/>
  <c r="H1419"/>
  <c r="R1420" s="1"/>
  <c r="G1419"/>
  <c r="K1419"/>
  <c r="Y1419" l="1"/>
  <c r="X1419"/>
  <c r="U1419"/>
  <c r="T1419"/>
  <c r="D1420"/>
  <c r="E1420" l="1"/>
  <c r="F1420" s="1"/>
  <c r="S1420"/>
  <c r="O1420" l="1"/>
  <c r="N1420"/>
  <c r="L1420"/>
  <c r="M1420"/>
  <c r="W1420"/>
  <c r="V1420"/>
  <c r="Q1420"/>
  <c r="P1420"/>
  <c r="J1420"/>
  <c r="I1420"/>
  <c r="G1420"/>
  <c r="H1420"/>
  <c r="R1421" s="1"/>
  <c r="K1420"/>
  <c r="Y1420" l="1"/>
  <c r="X1420"/>
  <c r="T1420"/>
  <c r="U1420"/>
  <c r="D1421"/>
  <c r="S1421" l="1"/>
  <c r="E1421"/>
  <c r="F1421" s="1"/>
  <c r="O1421" l="1"/>
  <c r="N1421"/>
  <c r="L1421"/>
  <c r="M1421"/>
  <c r="W1421"/>
  <c r="V1421"/>
  <c r="P1421"/>
  <c r="Q1421"/>
  <c r="G1421"/>
  <c r="K1421"/>
  <c r="I1421"/>
  <c r="J1421"/>
  <c r="H1421"/>
  <c r="R1422" s="1"/>
  <c r="U1421" l="1"/>
  <c r="Y1421"/>
  <c r="X1421"/>
  <c r="T1421"/>
  <c r="D1422"/>
  <c r="S1422" l="1"/>
  <c r="E1422"/>
  <c r="F1422" s="1"/>
  <c r="O1422" l="1"/>
  <c r="N1422"/>
  <c r="L1422"/>
  <c r="M1422"/>
  <c r="W1422"/>
  <c r="V1422"/>
  <c r="Q1422"/>
  <c r="P1422"/>
  <c r="G1422"/>
  <c r="H1422"/>
  <c r="R1423" s="1"/>
  <c r="I1422"/>
  <c r="K1422"/>
  <c r="J1422"/>
  <c r="U1422" l="1"/>
  <c r="Y1422"/>
  <c r="X1422"/>
  <c r="T1422"/>
  <c r="D1423"/>
  <c r="S1423" l="1"/>
  <c r="E1423"/>
  <c r="F1423" s="1"/>
  <c r="O1423" l="1"/>
  <c r="N1423"/>
  <c r="L1423"/>
  <c r="M1423"/>
  <c r="W1423"/>
  <c r="V1423"/>
  <c r="P1423"/>
  <c r="Q1423"/>
  <c r="G1423"/>
  <c r="I1423"/>
  <c r="H1423"/>
  <c r="R1424" s="1"/>
  <c r="J1423"/>
  <c r="K1423"/>
  <c r="Y1423" l="1"/>
  <c r="X1423"/>
  <c r="U1423"/>
  <c r="T1423"/>
  <c r="D1424"/>
  <c r="S1424" l="1"/>
  <c r="E1424"/>
  <c r="F1424" s="1"/>
  <c r="O1424" l="1"/>
  <c r="N1424"/>
  <c r="L1424"/>
  <c r="M1424"/>
  <c r="W1424"/>
  <c r="V1424"/>
  <c r="P1424"/>
  <c r="Q1424"/>
  <c r="G1424"/>
  <c r="J1424"/>
  <c r="K1424"/>
  <c r="I1424"/>
  <c r="H1424"/>
  <c r="R1425" s="1"/>
  <c r="Y1424" l="1"/>
  <c r="X1424"/>
  <c r="U1424"/>
  <c r="T1424"/>
  <c r="D1425"/>
  <c r="E1425" l="1"/>
  <c r="F1425" s="1"/>
  <c r="S1425"/>
  <c r="O1425" l="1"/>
  <c r="N1425"/>
  <c r="L1425"/>
  <c r="M1425"/>
  <c r="W1425"/>
  <c r="V1425"/>
  <c r="P1425"/>
  <c r="Q1425"/>
  <c r="J1425"/>
  <c r="I1425"/>
  <c r="G1425"/>
  <c r="K1425"/>
  <c r="H1425"/>
  <c r="R1426" s="1"/>
  <c r="Y1425" l="1"/>
  <c r="X1425"/>
  <c r="T1425"/>
  <c r="U1425"/>
  <c r="D1426"/>
  <c r="E1426" l="1"/>
  <c r="F1426" s="1"/>
  <c r="S1426"/>
  <c r="O1426" l="1"/>
  <c r="N1426"/>
  <c r="L1426"/>
  <c r="M1426"/>
  <c r="W1426"/>
  <c r="V1426"/>
  <c r="P1426"/>
  <c r="Q1426"/>
  <c r="J1426"/>
  <c r="K1426"/>
  <c r="I1426"/>
  <c r="G1426"/>
  <c r="H1426"/>
  <c r="R1427" s="1"/>
  <c r="Y1426" l="1"/>
  <c r="X1426"/>
  <c r="U1426"/>
  <c r="T1426"/>
  <c r="D1427"/>
  <c r="E1427" l="1"/>
  <c r="F1427" s="1"/>
  <c r="S1427"/>
  <c r="O1427" l="1"/>
  <c r="N1427"/>
  <c r="L1427"/>
  <c r="M1427"/>
  <c r="W1427"/>
  <c r="V1427"/>
  <c r="Q1427"/>
  <c r="P1427"/>
  <c r="K1427"/>
  <c r="H1427"/>
  <c r="R1428" s="1"/>
  <c r="I1427"/>
  <c r="G1427"/>
  <c r="J1427"/>
  <c r="X1427" l="1"/>
  <c r="U1427"/>
  <c r="Y1427"/>
  <c r="T1427"/>
  <c r="D1428"/>
  <c r="S1428" l="1"/>
  <c r="E1428"/>
  <c r="F1428" s="1"/>
  <c r="O1428" l="1"/>
  <c r="N1428"/>
  <c r="L1428"/>
  <c r="M1428"/>
  <c r="W1428"/>
  <c r="V1428"/>
  <c r="P1428"/>
  <c r="Q1428"/>
  <c r="J1428"/>
  <c r="I1428"/>
  <c r="G1428"/>
  <c r="K1428"/>
  <c r="H1428"/>
  <c r="R1429" s="1"/>
  <c r="Y1428" l="1"/>
  <c r="X1428"/>
  <c r="U1428"/>
  <c r="T1428"/>
  <c r="D1429"/>
  <c r="E1429" l="1"/>
  <c r="F1429" s="1"/>
  <c r="S1429"/>
  <c r="O1429" l="1"/>
  <c r="N1429"/>
  <c r="L1429"/>
  <c r="M1429"/>
  <c r="W1429"/>
  <c r="V1429"/>
  <c r="P1429"/>
  <c r="Q1429"/>
  <c r="G1429"/>
  <c r="H1429"/>
  <c r="R1430" s="1"/>
  <c r="I1429"/>
  <c r="K1429"/>
  <c r="J1429"/>
  <c r="Y1429" l="1"/>
  <c r="X1429"/>
  <c r="U1429"/>
  <c r="T1429"/>
  <c r="D1430"/>
  <c r="E1430" l="1"/>
  <c r="F1430" s="1"/>
  <c r="S1430"/>
  <c r="O1430" l="1"/>
  <c r="N1430"/>
  <c r="L1430"/>
  <c r="M1430"/>
  <c r="W1430"/>
  <c r="V1430"/>
  <c r="P1430"/>
  <c r="Q1430"/>
  <c r="I1430"/>
  <c r="J1430"/>
  <c r="H1430"/>
  <c r="R1431" s="1"/>
  <c r="K1430"/>
  <c r="G1430"/>
  <c r="Y1430" l="1"/>
  <c r="X1430"/>
  <c r="U1430"/>
  <c r="T1430"/>
  <c r="D1431"/>
  <c r="E1431" l="1"/>
  <c r="F1431" s="1"/>
  <c r="S1431"/>
  <c r="O1431" l="1"/>
  <c r="N1431"/>
  <c r="L1431"/>
  <c r="M1431"/>
  <c r="W1431"/>
  <c r="V1431"/>
  <c r="Q1431"/>
  <c r="P1431"/>
  <c r="J1431"/>
  <c r="G1431"/>
  <c r="I1431"/>
  <c r="K1431"/>
  <c r="H1431"/>
  <c r="R1432" s="1"/>
  <c r="U1431" l="1"/>
  <c r="Y1431"/>
  <c r="X1431"/>
  <c r="T1431"/>
  <c r="D1432"/>
  <c r="S1432" l="1"/>
  <c r="E1432"/>
  <c r="F1432" s="1"/>
  <c r="O1432" l="1"/>
  <c r="N1432"/>
  <c r="L1432"/>
  <c r="M1432"/>
  <c r="W1432"/>
  <c r="V1432"/>
  <c r="P1432"/>
  <c r="Q1432"/>
  <c r="I1432"/>
  <c r="G1432"/>
  <c r="J1432"/>
  <c r="K1432"/>
  <c r="H1432"/>
  <c r="R1433" s="1"/>
  <c r="Y1432" l="1"/>
  <c r="X1432"/>
  <c r="U1432"/>
  <c r="T1432"/>
  <c r="D1433"/>
  <c r="E1433" l="1"/>
  <c r="F1433" s="1"/>
  <c r="S1433"/>
  <c r="O1433" l="1"/>
  <c r="N1433"/>
  <c r="L1433"/>
  <c r="M1433"/>
  <c r="W1433"/>
  <c r="V1433"/>
  <c r="P1433"/>
  <c r="Q1433"/>
  <c r="K1433"/>
  <c r="I1433"/>
  <c r="J1433"/>
  <c r="G1433"/>
  <c r="H1433"/>
  <c r="R1434" s="1"/>
  <c r="X1433" l="1"/>
  <c r="Y1433"/>
  <c r="U1433"/>
  <c r="T1433"/>
  <c r="D1434"/>
  <c r="S1434" l="1"/>
  <c r="E1434"/>
  <c r="F1434" s="1"/>
  <c r="O1434" l="1"/>
  <c r="N1434"/>
  <c r="L1434"/>
  <c r="M1434"/>
  <c r="W1434"/>
  <c r="V1434"/>
  <c r="Q1434"/>
  <c r="P1434"/>
  <c r="K1434"/>
  <c r="G1434"/>
  <c r="H1434"/>
  <c r="R1435" s="1"/>
  <c r="J1434"/>
  <c r="I1434"/>
  <c r="U1434" l="1"/>
  <c r="Y1434"/>
  <c r="X1434"/>
  <c r="T1434"/>
  <c r="D1435"/>
  <c r="E1435" l="1"/>
  <c r="F1435" s="1"/>
  <c r="S1435"/>
  <c r="O1435" l="1"/>
  <c r="N1435"/>
  <c r="L1435"/>
  <c r="M1435"/>
  <c r="W1435"/>
  <c r="V1435"/>
  <c r="P1435"/>
  <c r="Q1435"/>
  <c r="I1435"/>
  <c r="K1435"/>
  <c r="G1435"/>
  <c r="J1435"/>
  <c r="H1435"/>
  <c r="R1436" s="1"/>
  <c r="Y1435" l="1"/>
  <c r="X1435"/>
  <c r="U1435"/>
  <c r="T1435"/>
  <c r="D1436"/>
  <c r="S1436" l="1"/>
  <c r="E1436"/>
  <c r="F1436" s="1"/>
  <c r="O1436" l="1"/>
  <c r="N1436"/>
  <c r="L1436"/>
  <c r="M1436"/>
  <c r="W1436"/>
  <c r="V1436"/>
  <c r="Q1436"/>
  <c r="P1436"/>
  <c r="G1436"/>
  <c r="I1436"/>
  <c r="H1436"/>
  <c r="R1437" s="1"/>
  <c r="K1436"/>
  <c r="J1436"/>
  <c r="Y1436" l="1"/>
  <c r="X1436"/>
  <c r="U1436"/>
  <c r="T1436"/>
  <c r="D1437"/>
  <c r="E1437" l="1"/>
  <c r="F1437" s="1"/>
  <c r="S1437"/>
  <c r="O1437" l="1"/>
  <c r="N1437"/>
  <c r="L1437"/>
  <c r="M1437"/>
  <c r="W1437"/>
  <c r="V1437"/>
  <c r="P1437"/>
  <c r="Q1437"/>
  <c r="K1437"/>
  <c r="H1437"/>
  <c r="R1438" s="1"/>
  <c r="I1437"/>
  <c r="J1437"/>
  <c r="G1437"/>
  <c r="Y1437" l="1"/>
  <c r="X1437"/>
  <c r="U1437"/>
  <c r="T1437"/>
  <c r="D1438"/>
  <c r="E1438" l="1"/>
  <c r="F1438" s="1"/>
  <c r="S1438"/>
  <c r="O1438" l="1"/>
  <c r="N1438"/>
  <c r="L1438"/>
  <c r="M1438"/>
  <c r="W1438"/>
  <c r="V1438"/>
  <c r="Q1438"/>
  <c r="P1438"/>
  <c r="I1438"/>
  <c r="H1438"/>
  <c r="R1439" s="1"/>
  <c r="K1438"/>
  <c r="G1438"/>
  <c r="J1438"/>
  <c r="U1438" l="1"/>
  <c r="Y1438"/>
  <c r="X1438"/>
  <c r="T1438"/>
  <c r="D1439"/>
  <c r="S1439" l="1"/>
  <c r="E1439"/>
  <c r="F1439" s="1"/>
  <c r="O1439" l="1"/>
  <c r="N1439"/>
  <c r="L1439"/>
  <c r="M1439"/>
  <c r="W1439"/>
  <c r="V1439"/>
  <c r="P1439"/>
  <c r="Q1439"/>
  <c r="I1439"/>
  <c r="J1439"/>
  <c r="G1439"/>
  <c r="K1439"/>
  <c r="H1439"/>
  <c r="R1440" s="1"/>
  <c r="Y1439" l="1"/>
  <c r="X1439"/>
  <c r="U1439"/>
  <c r="T1439"/>
  <c r="D1440"/>
  <c r="E1440" l="1"/>
  <c r="F1440" s="1"/>
  <c r="S1440"/>
  <c r="O1440" l="1"/>
  <c r="N1440"/>
  <c r="L1440"/>
  <c r="M1440"/>
  <c r="W1440"/>
  <c r="V1440"/>
  <c r="Q1440"/>
  <c r="P1440"/>
  <c r="K1440"/>
  <c r="H1440"/>
  <c r="R1441" s="1"/>
  <c r="G1440"/>
  <c r="I1440"/>
  <c r="J1440"/>
  <c r="U1440" l="1"/>
  <c r="Y1440"/>
  <c r="X1440"/>
  <c r="T1440"/>
  <c r="D1441"/>
  <c r="E1441" l="1"/>
  <c r="F1441" s="1"/>
  <c r="S1441"/>
  <c r="O1441" l="1"/>
  <c r="N1441"/>
  <c r="L1441"/>
  <c r="M1441"/>
  <c r="W1441"/>
  <c r="V1441"/>
  <c r="P1441"/>
  <c r="Q1441"/>
  <c r="J1441"/>
  <c r="H1441"/>
  <c r="R1442" s="1"/>
  <c r="K1441"/>
  <c r="G1441"/>
  <c r="I1441"/>
  <c r="Y1441" l="1"/>
  <c r="X1441"/>
  <c r="U1441"/>
  <c r="T1441"/>
  <c r="D1442"/>
  <c r="E1442" l="1"/>
  <c r="F1442" s="1"/>
  <c r="S1442"/>
  <c r="O1442" l="1"/>
  <c r="N1442"/>
  <c r="L1442"/>
  <c r="M1442"/>
  <c r="W1442"/>
  <c r="V1442"/>
  <c r="P1442"/>
  <c r="Q1442"/>
  <c r="K1442"/>
  <c r="H1442"/>
  <c r="R1443" s="1"/>
  <c r="G1442"/>
  <c r="I1442"/>
  <c r="J1442"/>
  <c r="Y1442" l="1"/>
  <c r="X1442"/>
  <c r="U1442"/>
  <c r="T1442"/>
  <c r="D1443"/>
  <c r="E1443" l="1"/>
  <c r="F1443" s="1"/>
  <c r="S1443"/>
  <c r="O1443" l="1"/>
  <c r="N1443"/>
  <c r="L1443"/>
  <c r="M1443"/>
  <c r="W1443"/>
  <c r="V1443"/>
  <c r="Q1443"/>
  <c r="P1443"/>
  <c r="G1443"/>
  <c r="J1443"/>
  <c r="K1443"/>
  <c r="H1443"/>
  <c r="R1444" s="1"/>
  <c r="I1443"/>
  <c r="Y1443" l="1"/>
  <c r="X1443"/>
  <c r="U1443"/>
  <c r="T1443"/>
  <c r="D1444"/>
  <c r="E1444" l="1"/>
  <c r="F1444" s="1"/>
  <c r="S1444"/>
  <c r="O1444" l="1"/>
  <c r="N1444"/>
  <c r="L1444"/>
  <c r="M1444"/>
  <c r="W1444"/>
  <c r="V1444"/>
  <c r="Q1444"/>
  <c r="P1444"/>
  <c r="I1444"/>
  <c r="K1444"/>
  <c r="H1444"/>
  <c r="R1445" s="1"/>
  <c r="J1444"/>
  <c r="G1444"/>
  <c r="U1444" l="1"/>
  <c r="Y1444"/>
  <c r="X1444"/>
  <c r="T1444"/>
  <c r="D1445"/>
  <c r="E1445" l="1"/>
  <c r="F1445" s="1"/>
  <c r="S1445"/>
  <c r="O1445" l="1"/>
  <c r="N1445"/>
  <c r="L1445"/>
  <c r="M1445"/>
  <c r="W1445"/>
  <c r="V1445"/>
  <c r="P1445"/>
  <c r="Q1445"/>
  <c r="J1445"/>
  <c r="K1445"/>
  <c r="I1445"/>
  <c r="G1445"/>
  <c r="H1445"/>
  <c r="R1446" s="1"/>
  <c r="Y1445" l="1"/>
  <c r="X1445"/>
  <c r="U1445"/>
  <c r="T1445"/>
  <c r="D1446"/>
  <c r="E1446" l="1"/>
  <c r="F1446" s="1"/>
  <c r="S1446"/>
  <c r="O1446" l="1"/>
  <c r="N1446"/>
  <c r="L1446"/>
  <c r="M1446"/>
  <c r="W1446"/>
  <c r="V1446"/>
  <c r="P1446"/>
  <c r="Q1446"/>
  <c r="H1446"/>
  <c r="R1447" s="1"/>
  <c r="J1446"/>
  <c r="K1446"/>
  <c r="G1446"/>
  <c r="I1446"/>
  <c r="Y1446" l="1"/>
  <c r="X1446"/>
  <c r="U1446"/>
  <c r="T1446"/>
  <c r="D1447"/>
  <c r="S1447" l="1"/>
  <c r="E1447"/>
  <c r="F1447" s="1"/>
  <c r="O1447" l="1"/>
  <c r="N1447"/>
  <c r="L1447"/>
  <c r="M1447"/>
  <c r="W1447"/>
  <c r="V1447"/>
  <c r="P1447"/>
  <c r="Q1447"/>
  <c r="K1447"/>
  <c r="I1447"/>
  <c r="G1447"/>
  <c r="H1447"/>
  <c r="R1448" s="1"/>
  <c r="J1447"/>
  <c r="Y1447" l="1"/>
  <c r="X1447"/>
  <c r="U1447"/>
  <c r="T1447"/>
  <c r="D1448"/>
  <c r="E1448" l="1"/>
  <c r="F1448" s="1"/>
  <c r="S1448"/>
  <c r="O1448" l="1"/>
  <c r="N1448"/>
  <c r="L1448"/>
  <c r="M1448"/>
  <c r="W1448"/>
  <c r="V1448"/>
  <c r="P1448"/>
  <c r="Q1448"/>
  <c r="K1448"/>
  <c r="I1448"/>
  <c r="G1448"/>
  <c r="H1448"/>
  <c r="R1449" s="1"/>
  <c r="J1448"/>
  <c r="X1448" l="1"/>
  <c r="Y1448"/>
  <c r="U1448"/>
  <c r="T1448"/>
  <c r="D1449"/>
  <c r="E1449" l="1"/>
  <c r="F1449" s="1"/>
  <c r="S1449"/>
  <c r="O1449" l="1"/>
  <c r="N1449"/>
  <c r="L1449"/>
  <c r="M1449"/>
  <c r="W1449"/>
  <c r="V1449"/>
  <c r="Q1449"/>
  <c r="P1449"/>
  <c r="I1449"/>
  <c r="J1449"/>
  <c r="H1449"/>
  <c r="R1450" s="1"/>
  <c r="G1449"/>
  <c r="K1449"/>
  <c r="X1449" l="1"/>
  <c r="U1449"/>
  <c r="Y1449"/>
  <c r="T1449"/>
  <c r="D1450"/>
  <c r="E1450" l="1"/>
  <c r="F1450" s="1"/>
  <c r="S1450"/>
  <c r="O1450" l="1"/>
  <c r="N1450"/>
  <c r="L1450"/>
  <c r="M1450"/>
  <c r="W1450"/>
  <c r="V1450"/>
  <c r="Q1450"/>
  <c r="P1450"/>
  <c r="K1450"/>
  <c r="J1450"/>
  <c r="G1450"/>
  <c r="H1450"/>
  <c r="R1451" s="1"/>
  <c r="I1450"/>
  <c r="U1450" l="1"/>
  <c r="Y1450"/>
  <c r="X1450"/>
  <c r="T1450"/>
  <c r="D1451"/>
  <c r="E1451" l="1"/>
  <c r="F1451" s="1"/>
  <c r="S1451"/>
  <c r="O1451" l="1"/>
  <c r="N1451"/>
  <c r="L1451"/>
  <c r="M1451"/>
  <c r="W1451"/>
  <c r="V1451"/>
  <c r="P1451"/>
  <c r="Q1451"/>
  <c r="H1451"/>
  <c r="R1452" s="1"/>
  <c r="I1451"/>
  <c r="J1451"/>
  <c r="G1451"/>
  <c r="K1451"/>
  <c r="Y1451" l="1"/>
  <c r="X1451"/>
  <c r="U1451"/>
  <c r="T1451"/>
  <c r="D1452"/>
  <c r="E1452" l="1"/>
  <c r="F1452" s="1"/>
  <c r="S1452"/>
  <c r="O1452" l="1"/>
  <c r="N1452"/>
  <c r="L1452"/>
  <c r="M1452"/>
  <c r="W1452"/>
  <c r="V1452"/>
  <c r="P1452"/>
  <c r="Q1452"/>
  <c r="I1452"/>
  <c r="K1452"/>
  <c r="J1452"/>
  <c r="G1452"/>
  <c r="H1452"/>
  <c r="R1453" s="1"/>
  <c r="Y1452" l="1"/>
  <c r="X1452"/>
  <c r="U1452"/>
  <c r="T1452"/>
  <c r="D1453"/>
  <c r="E1453" l="1"/>
  <c r="F1453" s="1"/>
  <c r="S1453"/>
  <c r="O1453" l="1"/>
  <c r="N1453"/>
  <c r="L1453"/>
  <c r="M1453"/>
  <c r="W1453"/>
  <c r="V1453"/>
  <c r="Q1453"/>
  <c r="P1453"/>
  <c r="K1453"/>
  <c r="I1453"/>
  <c r="J1453"/>
  <c r="G1453"/>
  <c r="H1453"/>
  <c r="R1454" s="1"/>
  <c r="Y1453" l="1"/>
  <c r="X1453"/>
  <c r="U1453"/>
  <c r="T1453"/>
  <c r="D1454"/>
  <c r="E1454" l="1"/>
  <c r="F1454" s="1"/>
  <c r="S1454"/>
  <c r="O1454" l="1"/>
  <c r="N1454"/>
  <c r="L1454"/>
  <c r="M1454"/>
  <c r="W1454"/>
  <c r="V1454"/>
  <c r="Q1454"/>
  <c r="P1454"/>
  <c r="J1454"/>
  <c r="I1454"/>
  <c r="H1454"/>
  <c r="R1455" s="1"/>
  <c r="K1454"/>
  <c r="G1454"/>
  <c r="Y1454" l="1"/>
  <c r="X1454"/>
  <c r="U1454"/>
  <c r="T1454"/>
  <c r="D1455"/>
  <c r="E1455" l="1"/>
  <c r="F1455" s="1"/>
  <c r="S1455"/>
  <c r="O1455" l="1"/>
  <c r="N1455"/>
  <c r="L1455"/>
  <c r="M1455"/>
  <c r="W1455"/>
  <c r="V1455"/>
  <c r="P1455"/>
  <c r="Q1455"/>
  <c r="J1455"/>
  <c r="K1455"/>
  <c r="I1455"/>
  <c r="H1455"/>
  <c r="R1456" s="1"/>
  <c r="G1455"/>
  <c r="Y1455" l="1"/>
  <c r="X1455"/>
  <c r="U1455"/>
  <c r="T1455"/>
  <c r="D1456"/>
  <c r="E1456" l="1"/>
  <c r="F1456" s="1"/>
  <c r="S1456"/>
  <c r="O1456" l="1"/>
  <c r="N1456"/>
  <c r="L1456"/>
  <c r="M1456"/>
  <c r="W1456"/>
  <c r="V1456"/>
  <c r="Q1456"/>
  <c r="P1456"/>
  <c r="G1456"/>
  <c r="H1456"/>
  <c r="R1457" s="1"/>
  <c r="I1456"/>
  <c r="K1456"/>
  <c r="J1456"/>
  <c r="U1456" l="1"/>
  <c r="Y1456"/>
  <c r="X1456"/>
  <c r="T1456"/>
  <c r="D1457"/>
  <c r="E1457" l="1"/>
  <c r="F1457" s="1"/>
  <c r="S1457"/>
  <c r="O1457" l="1"/>
  <c r="N1457"/>
  <c r="L1457"/>
  <c r="M1457"/>
  <c r="W1457"/>
  <c r="V1457"/>
  <c r="Q1457"/>
  <c r="P1457"/>
  <c r="J1457"/>
  <c r="H1457"/>
  <c r="R1458" s="1"/>
  <c r="G1457"/>
  <c r="K1457"/>
  <c r="I1457"/>
  <c r="U1457" l="1"/>
  <c r="Y1457"/>
  <c r="X1457"/>
  <c r="T1457"/>
  <c r="D1458"/>
  <c r="E1458" l="1"/>
  <c r="F1458" s="1"/>
  <c r="S1458"/>
  <c r="O1458" l="1"/>
  <c r="N1458"/>
  <c r="L1458"/>
  <c r="M1458"/>
  <c r="W1458"/>
  <c r="V1458"/>
  <c r="P1458"/>
  <c r="Q1458"/>
  <c r="G1458"/>
  <c r="H1458"/>
  <c r="R1459" s="1"/>
  <c r="I1458"/>
  <c r="J1458"/>
  <c r="K1458"/>
  <c r="Y1458" l="1"/>
  <c r="X1458"/>
  <c r="U1458"/>
  <c r="T1458"/>
  <c r="D1459"/>
  <c r="S1459" l="1"/>
  <c r="E1459"/>
  <c r="F1459" s="1"/>
  <c r="O1459" l="1"/>
  <c r="N1459"/>
  <c r="L1459"/>
  <c r="M1459"/>
  <c r="W1459"/>
  <c r="V1459"/>
  <c r="Q1459"/>
  <c r="P1459"/>
  <c r="I1459"/>
  <c r="H1459"/>
  <c r="R1460" s="1"/>
  <c r="J1459"/>
  <c r="K1459"/>
  <c r="G1459"/>
  <c r="U1459" l="1"/>
  <c r="Y1459"/>
  <c r="X1459"/>
  <c r="T1459"/>
  <c r="D1460"/>
  <c r="S1460" l="1"/>
  <c r="E1460"/>
  <c r="F1460" s="1"/>
  <c r="O1460" l="1"/>
  <c r="N1460"/>
  <c r="L1460"/>
  <c r="M1460"/>
  <c r="W1460"/>
  <c r="V1460"/>
  <c r="P1460"/>
  <c r="Q1460"/>
  <c r="G1460"/>
  <c r="K1460"/>
  <c r="J1460"/>
  <c r="I1460"/>
  <c r="H1460"/>
  <c r="R1461" s="1"/>
  <c r="Y1460" l="1"/>
  <c r="X1460"/>
  <c r="T1460"/>
  <c r="U1460"/>
  <c r="D1461"/>
  <c r="E1461" l="1"/>
  <c r="F1461" s="1"/>
  <c r="S1461"/>
  <c r="O1461" l="1"/>
  <c r="N1461"/>
  <c r="L1461"/>
  <c r="M1461"/>
  <c r="W1461"/>
  <c r="V1461"/>
  <c r="Q1461"/>
  <c r="P1461"/>
  <c r="K1461"/>
  <c r="I1461"/>
  <c r="G1461"/>
  <c r="H1461"/>
  <c r="R1462" s="1"/>
  <c r="J1461"/>
  <c r="U1461" l="1"/>
  <c r="Y1461"/>
  <c r="X1461"/>
  <c r="T1461"/>
  <c r="D1462"/>
  <c r="S1462" l="1"/>
  <c r="E1462"/>
  <c r="F1462" s="1"/>
  <c r="O1462" l="1"/>
  <c r="N1462"/>
  <c r="L1462"/>
  <c r="M1462"/>
  <c r="W1462"/>
  <c r="V1462"/>
  <c r="P1462"/>
  <c r="Q1462"/>
  <c r="G1462"/>
  <c r="I1462"/>
  <c r="H1462"/>
  <c r="R1463" s="1"/>
  <c r="K1462"/>
  <c r="J1462"/>
  <c r="Y1462" l="1"/>
  <c r="X1462"/>
  <c r="U1462"/>
  <c r="T1462"/>
  <c r="D1463"/>
  <c r="E1463" l="1"/>
  <c r="F1463" s="1"/>
  <c r="S1463"/>
  <c r="O1463" l="1"/>
  <c r="N1463"/>
  <c r="L1463"/>
  <c r="M1463"/>
  <c r="W1463"/>
  <c r="V1463"/>
  <c r="Q1463"/>
  <c r="P1463"/>
  <c r="I1463"/>
  <c r="J1463"/>
  <c r="H1463"/>
  <c r="R1464" s="1"/>
  <c r="K1463"/>
  <c r="G1463"/>
  <c r="U1463" l="1"/>
  <c r="Y1463"/>
  <c r="X1463"/>
  <c r="T1463"/>
  <c r="D1464"/>
  <c r="E1464" l="1"/>
  <c r="F1464" s="1"/>
  <c r="S1464"/>
  <c r="O1464" l="1"/>
  <c r="N1464"/>
  <c r="L1464"/>
  <c r="M1464"/>
  <c r="W1464"/>
  <c r="V1464"/>
  <c r="P1464"/>
  <c r="Q1464"/>
  <c r="K1464"/>
  <c r="J1464"/>
  <c r="H1464"/>
  <c r="R1465" s="1"/>
  <c r="I1464"/>
  <c r="G1464"/>
  <c r="U1464" l="1"/>
  <c r="Y1464"/>
  <c r="X1464"/>
  <c r="T1464"/>
  <c r="D1465"/>
  <c r="S1465" l="1"/>
  <c r="E1465"/>
  <c r="F1465" s="1"/>
  <c r="O1465" l="1"/>
  <c r="N1465"/>
  <c r="L1465"/>
  <c r="M1465"/>
  <c r="W1465"/>
  <c r="V1465"/>
  <c r="Q1465"/>
  <c r="P1465"/>
  <c r="K1465"/>
  <c r="G1465"/>
  <c r="H1465"/>
  <c r="R1466" s="1"/>
  <c r="I1465"/>
  <c r="J1465"/>
  <c r="U1465" l="1"/>
  <c r="Y1465"/>
  <c r="X1465"/>
  <c r="T1465"/>
  <c r="D1466"/>
  <c r="E1466" l="1"/>
  <c r="F1466" s="1"/>
  <c r="S1466"/>
  <c r="O1466" l="1"/>
  <c r="N1466"/>
  <c r="L1466"/>
  <c r="M1466"/>
  <c r="W1466"/>
  <c r="V1466"/>
  <c r="Q1466"/>
  <c r="P1466"/>
  <c r="I1466"/>
  <c r="H1466"/>
  <c r="R1467" s="1"/>
  <c r="K1466"/>
  <c r="J1466"/>
  <c r="G1466"/>
  <c r="U1466" l="1"/>
  <c r="Y1466"/>
  <c r="X1466"/>
  <c r="T1466"/>
  <c r="D1467"/>
  <c r="E1467" l="1"/>
  <c r="F1467" s="1"/>
  <c r="S1467"/>
  <c r="O1467" l="1"/>
  <c r="N1467"/>
  <c r="L1467"/>
  <c r="M1467"/>
  <c r="W1467"/>
  <c r="V1467"/>
  <c r="P1467"/>
  <c r="Q1467"/>
  <c r="G1467"/>
  <c r="K1467"/>
  <c r="I1467"/>
  <c r="J1467"/>
  <c r="H1467"/>
  <c r="R1468" s="1"/>
  <c r="U1467" l="1"/>
  <c r="Y1467"/>
  <c r="X1467"/>
  <c r="T1467"/>
  <c r="D1468"/>
  <c r="S1468" l="1"/>
  <c r="E1468"/>
  <c r="F1468" s="1"/>
  <c r="O1468" l="1"/>
  <c r="N1468"/>
  <c r="L1468"/>
  <c r="M1468"/>
  <c r="W1468"/>
  <c r="V1468"/>
  <c r="P1468"/>
  <c r="Q1468"/>
  <c r="G1468"/>
  <c r="K1468"/>
  <c r="I1468"/>
  <c r="H1468"/>
  <c r="R1469" s="1"/>
  <c r="J1468"/>
  <c r="U1468" l="1"/>
  <c r="Y1468"/>
  <c r="X1468"/>
  <c r="T1468"/>
  <c r="D1469"/>
  <c r="E1469" l="1"/>
  <c r="F1469" s="1"/>
  <c r="S1469"/>
  <c r="O1469" l="1"/>
  <c r="N1469"/>
  <c r="L1469"/>
  <c r="M1469"/>
  <c r="W1469"/>
  <c r="V1469"/>
  <c r="P1469"/>
  <c r="Q1469"/>
  <c r="K1469"/>
  <c r="J1469"/>
  <c r="H1469"/>
  <c r="R1470" s="1"/>
  <c r="G1469"/>
  <c r="I1469"/>
  <c r="Y1469" l="1"/>
  <c r="X1469"/>
  <c r="U1469"/>
  <c r="T1469"/>
  <c r="D1470"/>
  <c r="S1470" l="1"/>
  <c r="E1470"/>
  <c r="F1470" s="1"/>
  <c r="O1470" l="1"/>
  <c r="N1470"/>
  <c r="L1470"/>
  <c r="M1470"/>
  <c r="W1470"/>
  <c r="V1470"/>
  <c r="Q1470"/>
  <c r="P1470"/>
  <c r="J1470"/>
  <c r="H1470"/>
  <c r="R1471" s="1"/>
  <c r="K1470"/>
  <c r="I1470"/>
  <c r="G1470"/>
  <c r="Y1470" l="1"/>
  <c r="X1470"/>
  <c r="U1470"/>
  <c r="T1470"/>
  <c r="D1471"/>
  <c r="S1471" l="1"/>
  <c r="E1471"/>
  <c r="F1471" s="1"/>
  <c r="O1471" l="1"/>
  <c r="N1471"/>
  <c r="L1471"/>
  <c r="M1471"/>
  <c r="W1471"/>
  <c r="V1471"/>
  <c r="P1471"/>
  <c r="Q1471"/>
  <c r="I1471"/>
  <c r="J1471"/>
  <c r="H1471"/>
  <c r="R1472" s="1"/>
  <c r="G1471"/>
  <c r="K1471"/>
  <c r="U1471" l="1"/>
  <c r="Y1471"/>
  <c r="X1471"/>
  <c r="T1471"/>
  <c r="D1472"/>
  <c r="S1472" l="1"/>
  <c r="E1472"/>
  <c r="F1472" s="1"/>
  <c r="O1472" l="1"/>
  <c r="N1472"/>
  <c r="L1472"/>
  <c r="M1472"/>
  <c r="W1472"/>
  <c r="V1472"/>
  <c r="P1472"/>
  <c r="Q1472"/>
  <c r="I1472"/>
  <c r="G1472"/>
  <c r="K1472"/>
  <c r="H1472"/>
  <c r="R1473" s="1"/>
  <c r="J1472"/>
  <c r="U1472" l="1"/>
  <c r="Y1472"/>
  <c r="X1472"/>
  <c r="T1472"/>
  <c r="D1473"/>
  <c r="S1473" l="1"/>
  <c r="E1473"/>
  <c r="F1473" s="1"/>
  <c r="O1473" l="1"/>
  <c r="N1473"/>
  <c r="L1473"/>
  <c r="M1473"/>
  <c r="W1473"/>
  <c r="V1473"/>
  <c r="P1473"/>
  <c r="Q1473"/>
  <c r="I1473"/>
  <c r="G1473"/>
  <c r="H1473"/>
  <c r="R1474" s="1"/>
  <c r="J1473"/>
  <c r="K1473"/>
  <c r="U1473" l="1"/>
  <c r="Y1473"/>
  <c r="X1473"/>
  <c r="T1473"/>
  <c r="D1474"/>
  <c r="S1474" l="1"/>
  <c r="E1474"/>
  <c r="F1474" s="1"/>
  <c r="O1474" l="1"/>
  <c r="N1474"/>
  <c r="L1474"/>
  <c r="M1474"/>
  <c r="W1474"/>
  <c r="V1474"/>
  <c r="P1474"/>
  <c r="Q1474"/>
  <c r="K1474"/>
  <c r="J1474"/>
  <c r="I1474"/>
  <c r="G1474"/>
  <c r="H1474"/>
  <c r="R1475" s="1"/>
  <c r="U1474" l="1"/>
  <c r="Y1474"/>
  <c r="X1474"/>
  <c r="T1474"/>
  <c r="D1475"/>
  <c r="S1475" l="1"/>
  <c r="E1475"/>
  <c r="F1475" s="1"/>
  <c r="O1475" l="1"/>
  <c r="N1475"/>
  <c r="L1475"/>
  <c r="M1475"/>
  <c r="W1475"/>
  <c r="V1475"/>
  <c r="Q1475"/>
  <c r="P1475"/>
  <c r="J1475"/>
  <c r="H1475"/>
  <c r="R1476" s="1"/>
  <c r="K1475"/>
  <c r="I1475"/>
  <c r="G1475"/>
  <c r="U1475" l="1"/>
  <c r="Y1475"/>
  <c r="X1475"/>
  <c r="T1475"/>
  <c r="D1476"/>
  <c r="S1476" l="1"/>
  <c r="E1476"/>
  <c r="F1476" s="1"/>
  <c r="O1476" l="1"/>
  <c r="N1476"/>
  <c r="L1476"/>
  <c r="M1476"/>
  <c r="W1476"/>
  <c r="V1476"/>
  <c r="P1476"/>
  <c r="Q1476"/>
  <c r="G1476"/>
  <c r="J1476"/>
  <c r="H1476"/>
  <c r="R1477" s="1"/>
  <c r="K1476"/>
  <c r="I1476"/>
  <c r="U1476" l="1"/>
  <c r="Y1476"/>
  <c r="X1476"/>
  <c r="T1476"/>
  <c r="D1477"/>
  <c r="E1477" l="1"/>
  <c r="F1477" s="1"/>
  <c r="S1477"/>
  <c r="O1477" l="1"/>
  <c r="N1477"/>
  <c r="L1477"/>
  <c r="M1477"/>
  <c r="W1477"/>
  <c r="V1477"/>
  <c r="Q1477"/>
  <c r="P1477"/>
  <c r="G1477"/>
  <c r="H1477"/>
  <c r="R1478" s="1"/>
  <c r="J1477"/>
  <c r="K1477"/>
  <c r="I1477"/>
  <c r="U1477" l="1"/>
  <c r="Y1477"/>
  <c r="X1477"/>
  <c r="T1477"/>
  <c r="D1478"/>
  <c r="S1478" l="1"/>
  <c r="E1478"/>
  <c r="F1478" s="1"/>
  <c r="O1478" l="1"/>
  <c r="N1478"/>
  <c r="L1478"/>
  <c r="M1478"/>
  <c r="W1478"/>
  <c r="V1478"/>
  <c r="P1478"/>
  <c r="Q1478"/>
  <c r="J1478"/>
  <c r="H1478"/>
  <c r="R1479" s="1"/>
  <c r="G1478"/>
  <c r="I1478"/>
  <c r="K1478"/>
  <c r="U1478" l="1"/>
  <c r="Y1478"/>
  <c r="X1478"/>
  <c r="T1478"/>
  <c r="D1479"/>
  <c r="S1479" l="1"/>
  <c r="E1479"/>
  <c r="F1479" s="1"/>
  <c r="O1479" l="1"/>
  <c r="N1479"/>
  <c r="L1479"/>
  <c r="M1479"/>
  <c r="W1479"/>
  <c r="V1479"/>
  <c r="Q1479"/>
  <c r="P1479"/>
  <c r="H1479"/>
  <c r="R1480" s="1"/>
  <c r="G1479"/>
  <c r="I1479"/>
  <c r="J1479"/>
  <c r="K1479"/>
  <c r="Y1479" l="1"/>
  <c r="X1479"/>
  <c r="U1479"/>
  <c r="T1479"/>
  <c r="D1480"/>
  <c r="E1480" l="1"/>
  <c r="F1480" s="1"/>
  <c r="S1480"/>
  <c r="O1480" l="1"/>
  <c r="N1480"/>
  <c r="L1480"/>
  <c r="M1480"/>
  <c r="W1480"/>
  <c r="V1480"/>
  <c r="P1480"/>
  <c r="Q1480"/>
  <c r="J1480"/>
  <c r="G1480"/>
  <c r="I1480"/>
  <c r="H1480"/>
  <c r="R1481" s="1"/>
  <c r="K1480"/>
  <c r="U1480" l="1"/>
  <c r="Y1480"/>
  <c r="X1480"/>
  <c r="T1480"/>
  <c r="D1481"/>
  <c r="S1481" l="1"/>
  <c r="E1481"/>
  <c r="F1481" s="1"/>
  <c r="N1481" l="1"/>
  <c r="O1481"/>
  <c r="L1481"/>
  <c r="M1481"/>
  <c r="W1481"/>
  <c r="V1481"/>
  <c r="Q1481"/>
  <c r="P1481"/>
  <c r="G1481"/>
  <c r="H1481"/>
  <c r="R1482" s="1"/>
  <c r="K1481"/>
  <c r="J1481"/>
  <c r="I1481"/>
  <c r="Y1481" l="1"/>
  <c r="X1481"/>
  <c r="U1481"/>
  <c r="T1481"/>
  <c r="D1482"/>
  <c r="E1482" l="1"/>
  <c r="F1482" s="1"/>
  <c r="S1482"/>
  <c r="O1482" l="1"/>
  <c r="N1482"/>
  <c r="L1482"/>
  <c r="M1482"/>
  <c r="W1482"/>
  <c r="V1482"/>
  <c r="Q1482"/>
  <c r="P1482"/>
  <c r="I1482"/>
  <c r="K1482"/>
  <c r="G1482"/>
  <c r="H1482"/>
  <c r="J1482"/>
  <c r="U1482" l="1"/>
  <c r="Y1482"/>
  <c r="X1482"/>
  <c r="T1482"/>
</calcChain>
</file>

<file path=xl/sharedStrings.xml><?xml version="1.0" encoding="utf-8"?>
<sst xmlns="http://schemas.openxmlformats.org/spreadsheetml/2006/main" count="433" uniqueCount="243">
  <si>
    <t>x</t>
  </si>
  <si>
    <t>y</t>
  </si>
  <si>
    <t>y = b · sin α</t>
  </si>
  <si>
    <t>1:1</t>
  </si>
  <si>
    <r>
      <t xml:space="preserve">Große Halbachse: </t>
    </r>
    <r>
      <rPr>
        <i/>
        <sz val="11"/>
        <color rgb="FF00B0F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
    in Metern [m]</t>
    </r>
  </si>
  <si>
    <r>
      <t xml:space="preserve">Numerische Exzentrizität: </t>
    </r>
    <r>
      <rPr>
        <i/>
        <sz val="11"/>
        <color rgb="FF00B0F0"/>
        <rFont val="Calibri"/>
        <family val="2"/>
        <scheme val="minor"/>
      </rPr>
      <t>ε</t>
    </r>
    <r>
      <rPr>
        <sz val="11"/>
        <color theme="1"/>
        <rFont val="Calibri"/>
        <family val="2"/>
        <scheme val="minor"/>
      </rPr>
      <t xml:space="preserve">
    (0 &lt;= ε &lt;=1)</t>
    </r>
  </si>
  <si>
    <r>
      <t xml:space="preserve">Lineare Exzentrizität: </t>
    </r>
    <r>
      <rPr>
        <i/>
        <sz val="11"/>
        <color rgb="FF00B0F0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
    in Metern [m]</t>
    </r>
  </si>
  <si>
    <r>
      <t xml:space="preserve">Kleine Halbachse: </t>
    </r>
    <r>
      <rPr>
        <i/>
        <sz val="11"/>
        <color rgb="FF00B0F0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
    in Metern [m]</t>
    </r>
  </si>
  <si>
    <t>b = a - e</t>
  </si>
  <si>
    <r>
      <t xml:space="preserve">Umlaufzeit: </t>
    </r>
    <r>
      <rPr>
        <i/>
        <sz val="11"/>
        <color rgb="FF00B0F0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 xml:space="preserve">
    in Tagen [d]</t>
    </r>
  </si>
  <si>
    <t>Winterpunkt</t>
  </si>
  <si>
    <t>Sommerpunkt</t>
  </si>
  <si>
    <t>Herbstpunkt</t>
  </si>
  <si>
    <t>Frühlingspunkt</t>
  </si>
  <si>
    <t>0,5 · π</t>
  </si>
  <si>
    <t>1 · π</t>
  </si>
  <si>
    <t>1,5 · π</t>
  </si>
  <si>
    <r>
      <t xml:space="preserve">Masse des Planeten: </t>
    </r>
    <r>
      <rPr>
        <i/>
        <sz val="11"/>
        <color rgb="FF00B0F0"/>
        <rFont val="Calibri"/>
        <family val="2"/>
        <scheme val="minor"/>
      </rPr>
      <t>M</t>
    </r>
    <r>
      <rPr>
        <i/>
        <vertAlign val="subscript"/>
        <sz val="11"/>
        <color rgb="FF00B0F0"/>
        <rFont val="Calibri"/>
        <family val="2"/>
        <scheme val="minor"/>
      </rPr>
      <t xml:space="preserve">P
</t>
    </r>
    <r>
      <rPr>
        <sz val="11"/>
        <rFont val="Calibri"/>
        <family val="2"/>
        <scheme val="minor"/>
      </rPr>
      <t xml:space="preserve">    in Kilogramm [kg]</t>
    </r>
  </si>
  <si>
    <r>
      <t xml:space="preserve">Masse der Sonne: </t>
    </r>
    <r>
      <rPr>
        <i/>
        <sz val="11"/>
        <color rgb="FF00B0F0"/>
        <rFont val="Calibri"/>
        <family val="2"/>
        <scheme val="minor"/>
      </rPr>
      <t>M</t>
    </r>
    <r>
      <rPr>
        <i/>
        <vertAlign val="subscript"/>
        <sz val="11"/>
        <color rgb="FF00B0F0"/>
        <rFont val="Calibri"/>
        <family val="2"/>
        <scheme val="minor"/>
      </rPr>
      <t xml:space="preserve">S
</t>
    </r>
    <r>
      <rPr>
        <sz val="11"/>
        <rFont val="Calibri"/>
        <family val="2"/>
        <scheme val="minor"/>
      </rPr>
      <t xml:space="preserve">    in Kilogramm [kg]</t>
    </r>
  </si>
  <si>
    <r>
      <t xml:space="preserve">Aphel: </t>
    </r>
    <r>
      <rPr>
        <i/>
        <sz val="11"/>
        <color rgb="FF00B0F0"/>
        <rFont val="Calibri"/>
        <family val="2"/>
        <scheme val="minor"/>
      </rPr>
      <t>r</t>
    </r>
    <r>
      <rPr>
        <i/>
        <vertAlign val="subscript"/>
        <sz val="11"/>
        <color rgb="FF00B0F0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
    in Metern [m]</t>
    </r>
  </si>
  <si>
    <r>
      <t xml:space="preserve">Perihel: </t>
    </r>
    <r>
      <rPr>
        <i/>
        <sz val="11"/>
        <color rgb="FF00B0F0"/>
        <rFont val="Calibri"/>
        <family val="2"/>
        <scheme val="minor"/>
      </rPr>
      <t>r</t>
    </r>
    <r>
      <rPr>
        <i/>
        <vertAlign val="subscript"/>
        <sz val="11"/>
        <color rgb="FF00B0F0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 xml:space="preserve">
    in Metern [m]</t>
    </r>
  </si>
  <si>
    <r>
      <t>r</t>
    </r>
    <r>
      <rPr>
        <i/>
        <vertAlign val="subscript"/>
        <sz val="11"/>
        <color rgb="FF3F3F3F"/>
        <rFont val="Calibri"/>
        <family val="2"/>
        <scheme val="minor"/>
      </rPr>
      <t>max</t>
    </r>
    <r>
      <rPr>
        <i/>
        <sz val="11"/>
        <color rgb="FF3F3F3F"/>
        <rFont val="Calibri"/>
        <family val="2"/>
        <scheme val="minor"/>
      </rPr>
      <t xml:space="preserve"> = a + e</t>
    </r>
  </si>
  <si>
    <r>
      <t>r</t>
    </r>
    <r>
      <rPr>
        <i/>
        <vertAlign val="subscript"/>
        <sz val="11"/>
        <color theme="1"/>
        <rFont val="Calibri"/>
        <family val="2"/>
        <scheme val="minor"/>
      </rPr>
      <t>min</t>
    </r>
    <r>
      <rPr>
        <i/>
        <sz val="11"/>
        <color theme="1"/>
        <rFont val="Calibri"/>
        <family val="2"/>
        <scheme val="minor"/>
      </rPr>
      <t xml:space="preserve"> = a - e</t>
    </r>
  </si>
  <si>
    <t>KONSTANTEN</t>
  </si>
  <si>
    <t>BERECHNUNGEN</t>
  </si>
  <si>
    <t>EINGABEN</t>
  </si>
  <si>
    <t>FORMEL</t>
  </si>
  <si>
    <t>MODELL</t>
  </si>
  <si>
    <r>
      <t xml:space="preserve">Gravitationskonstante: </t>
    </r>
    <r>
      <rPr>
        <i/>
        <sz val="11"/>
        <color rgb="FF00B0F0"/>
        <rFont val="Calibri"/>
        <family val="2"/>
        <scheme val="minor"/>
      </rPr>
      <t>G</t>
    </r>
  </si>
  <si>
    <r>
      <t xml:space="preserve">Startposition: </t>
    </r>
    <r>
      <rPr>
        <i/>
        <sz val="11"/>
        <color rgb="FF00B0F0"/>
        <rFont val="Calibri"/>
        <family val="2"/>
        <scheme val="minor"/>
      </rPr>
      <t>θ</t>
    </r>
    <r>
      <rPr>
        <i/>
        <vertAlign val="subscript"/>
        <sz val="11"/>
        <color rgb="FF00B0F0"/>
        <rFont val="Calibri"/>
        <family val="2"/>
        <scheme val="minor"/>
      </rPr>
      <t xml:space="preserve">0
</t>
    </r>
    <r>
      <rPr>
        <sz val="11"/>
        <rFont val="Calibri"/>
        <family val="2"/>
        <scheme val="minor"/>
      </rPr>
      <t xml:space="preserve">    in Radian [rad]</t>
    </r>
  </si>
  <si>
    <r>
      <t xml:space="preserve">Standardtag: </t>
    </r>
    <r>
      <rPr>
        <i/>
        <sz val="11"/>
        <color rgb="FF00B0F0"/>
        <rFont val="Calibri"/>
        <family val="2"/>
        <scheme val="minor"/>
      </rPr>
      <t xml:space="preserve">d
</t>
    </r>
    <r>
      <rPr>
        <sz val="11"/>
        <rFont val="Calibri"/>
        <family val="2"/>
        <scheme val="minor"/>
      </rPr>
      <t xml:space="preserve">    in Sekunden [s]</t>
    </r>
  </si>
  <si>
    <r>
      <t xml:space="preserve">Zeitschritt: </t>
    </r>
    <r>
      <rPr>
        <i/>
        <sz val="11"/>
        <color rgb="FF00B0F0"/>
        <rFont val="Calibri"/>
        <family val="2"/>
        <scheme val="minor"/>
      </rPr>
      <t>dt</t>
    </r>
    <r>
      <rPr>
        <sz val="11"/>
        <color theme="1"/>
        <rFont val="Calibri"/>
        <family val="2"/>
        <scheme val="minor"/>
      </rPr>
      <t xml:space="preserve">
    in Sekunden [s]</t>
    </r>
  </si>
  <si>
    <r>
      <t xml:space="preserve">Zeit: </t>
    </r>
    <r>
      <rPr>
        <i/>
        <sz val="11"/>
        <color rgb="FF00B0F0"/>
        <rFont val="Calibri"/>
        <family val="2"/>
        <scheme val="minor"/>
      </rPr>
      <t>t</t>
    </r>
    <r>
      <rPr>
        <sz val="11"/>
        <rFont val="Calibri"/>
        <family val="2"/>
        <scheme val="minor"/>
      </rPr>
      <t xml:space="preserve">
    in Sekunden [s]</t>
    </r>
  </si>
  <si>
    <r>
      <t xml:space="preserve">Gravitionskraft: </t>
    </r>
    <r>
      <rPr>
        <i/>
        <sz val="11"/>
        <color theme="0" tint="-0.499984740745262"/>
        <rFont val="Calibri"/>
        <family val="2"/>
        <scheme val="minor"/>
      </rPr>
      <t>F</t>
    </r>
    <r>
      <rPr>
        <i/>
        <vertAlign val="subscript"/>
        <sz val="11"/>
        <color theme="0" tint="-0.499984740745262"/>
        <rFont val="Calibri"/>
        <family val="2"/>
        <scheme val="minor"/>
      </rPr>
      <t>G</t>
    </r>
  </si>
  <si>
    <r>
      <t>F</t>
    </r>
    <r>
      <rPr>
        <i/>
        <vertAlign val="subscript"/>
        <sz val="11"/>
        <color theme="0" tint="-0.499984740745262"/>
        <rFont val="Calibri"/>
        <family val="2"/>
        <scheme val="minor"/>
      </rPr>
      <t>G</t>
    </r>
    <r>
      <rPr>
        <i/>
        <sz val="11"/>
        <color theme="0" tint="-0.499984740745262"/>
        <rFont val="Calibri"/>
        <family val="2"/>
        <scheme val="minor"/>
      </rPr>
      <t xml:space="preserve"> = G · M</t>
    </r>
    <r>
      <rPr>
        <i/>
        <vertAlign val="subscript"/>
        <sz val="11"/>
        <color theme="0" tint="-0.499984740745262"/>
        <rFont val="Calibri"/>
        <family val="2"/>
        <scheme val="minor"/>
      </rPr>
      <t>P</t>
    </r>
    <r>
      <rPr>
        <i/>
        <sz val="11"/>
        <color theme="0" tint="-0.499984740745262"/>
        <rFont val="Calibri"/>
        <family val="2"/>
        <scheme val="minor"/>
      </rPr>
      <t xml:space="preserve"> · M</t>
    </r>
    <r>
      <rPr>
        <i/>
        <vertAlign val="subscript"/>
        <sz val="11"/>
        <color theme="0" tint="-0.499984740745262"/>
        <rFont val="Calibri"/>
        <family val="2"/>
        <scheme val="minor"/>
      </rPr>
      <t xml:space="preserve">S </t>
    </r>
    <r>
      <rPr>
        <i/>
        <sz val="11"/>
        <color theme="0" tint="-0.499984740745262"/>
        <rFont val="Calibri"/>
        <family val="2"/>
        <scheme val="minor"/>
      </rPr>
      <t>/ r</t>
    </r>
    <r>
      <rPr>
        <i/>
        <vertAlign val="subscript"/>
        <sz val="11"/>
        <color theme="0" tint="-0.499984740745262"/>
        <rFont val="Calibri"/>
        <family val="2"/>
        <scheme val="minor"/>
      </rPr>
      <t>1</t>
    </r>
    <r>
      <rPr>
        <i/>
        <vertAlign val="superscript"/>
        <sz val="11"/>
        <color theme="0" tint="-0.499984740745262"/>
        <rFont val="Calibri"/>
        <family val="2"/>
        <scheme val="minor"/>
      </rPr>
      <t>2</t>
    </r>
  </si>
  <si>
    <r>
      <t xml:space="preserve">Schritt: </t>
    </r>
    <r>
      <rPr>
        <i/>
        <sz val="11"/>
        <color rgb="FF00B0F0"/>
        <rFont val="Calibri"/>
        <family val="2"/>
        <scheme val="minor"/>
      </rPr>
      <t>i</t>
    </r>
  </si>
  <si>
    <t>t = i · dt</t>
  </si>
  <si>
    <r>
      <t>U = 2π</t>
    </r>
    <r>
      <rPr>
        <sz val="11"/>
        <color rgb="FF3F3F3F"/>
        <rFont val="Calibri"/>
        <family val="2"/>
        <scheme val="minor"/>
      </rPr>
      <t xml:space="preserve"> · √( a</t>
    </r>
    <r>
      <rPr>
        <vertAlign val="superscript"/>
        <sz val="11"/>
        <color rgb="FF3F3F3F"/>
        <rFont val="Calibri"/>
        <family val="2"/>
        <scheme val="minor"/>
      </rPr>
      <t xml:space="preserve">3 </t>
    </r>
    <r>
      <rPr>
        <sz val="11"/>
        <color rgb="FF3F3F3F"/>
        <rFont val="Calibri"/>
        <family val="2"/>
        <scheme val="minor"/>
      </rPr>
      <t>/ ( G · M</t>
    </r>
    <r>
      <rPr>
        <vertAlign val="subscript"/>
        <sz val="11"/>
        <color rgb="FF3F3F3F"/>
        <rFont val="Calibri"/>
        <family val="2"/>
        <scheme val="minor"/>
      </rPr>
      <t xml:space="preserve">S </t>
    </r>
    <r>
      <rPr>
        <sz val="11"/>
        <color rgb="FF3F3F3F"/>
        <rFont val="Calibri"/>
        <family val="2"/>
        <scheme val="minor"/>
      </rPr>
      <t>) )</t>
    </r>
  </si>
  <si>
    <r>
      <t xml:space="preserve">Geschwindigkeit: </t>
    </r>
    <r>
      <rPr>
        <i/>
        <sz val="11"/>
        <color theme="0" tint="-0.499984740745262"/>
        <rFont val="Calibri"/>
        <family val="2"/>
        <scheme val="minor"/>
      </rPr>
      <t>v</t>
    </r>
    <r>
      <rPr>
        <sz val="11"/>
        <color theme="0" tint="-0.499984740745262"/>
        <rFont val="Calibri"/>
        <family val="2"/>
        <scheme val="minor"/>
      </rPr>
      <t xml:space="preserve">
    in Meter/Sekunde [m/s]</t>
    </r>
  </si>
  <si>
    <r>
      <t>v = ω · r</t>
    </r>
    <r>
      <rPr>
        <i/>
        <vertAlign val="subscript"/>
        <sz val="11"/>
        <color theme="0" tint="-0.499984740745262"/>
        <rFont val="Calibri"/>
        <family val="2"/>
        <scheme val="minor"/>
      </rPr>
      <t>1</t>
    </r>
  </si>
  <si>
    <t>α = α · 180 / π</t>
  </si>
  <si>
    <r>
      <t xml:space="preserve">Winkelposition: </t>
    </r>
    <r>
      <rPr>
        <i/>
        <sz val="11"/>
        <color rgb="FF00B0F0"/>
        <rFont val="Calibri"/>
        <family val="2"/>
        <scheme val="minor"/>
      </rPr>
      <t>α</t>
    </r>
    <r>
      <rPr>
        <sz val="11"/>
        <rFont val="Calibri"/>
        <family val="2"/>
        <scheme val="minor"/>
      </rPr>
      <t xml:space="preserve">
    in Radian [rad]</t>
    </r>
  </si>
  <si>
    <r>
      <t xml:space="preserve">Winkelgeschwindigkeit: </t>
    </r>
    <r>
      <rPr>
        <i/>
        <sz val="11"/>
        <color rgb="FF00B0F0"/>
        <rFont val="Calibri"/>
        <family val="2"/>
        <scheme val="minor"/>
      </rPr>
      <t>ω</t>
    </r>
    <r>
      <rPr>
        <sz val="11"/>
        <rFont val="Calibri"/>
        <family val="2"/>
        <scheme val="minor"/>
      </rPr>
      <t xml:space="preserve">
    in Radian [rad]</t>
    </r>
  </si>
  <si>
    <r>
      <t xml:space="preserve">Winkelposition: </t>
    </r>
    <r>
      <rPr>
        <i/>
        <sz val="11"/>
        <color rgb="FF7F7F7F"/>
        <rFont val="Calibri"/>
        <family val="2"/>
        <scheme val="minor"/>
      </rPr>
      <t>α</t>
    </r>
    <r>
      <rPr>
        <sz val="11"/>
        <color rgb="FF7F7F7F"/>
        <rFont val="Calibri"/>
        <family val="2"/>
        <scheme val="minor"/>
      </rPr>
      <t xml:space="preserve">
    in Grad [°]</t>
    </r>
  </si>
  <si>
    <r>
      <t>r</t>
    </r>
    <r>
      <rPr>
        <i/>
        <vertAlign val="subscript"/>
        <sz val="11"/>
        <color theme="1"/>
        <rFont val="Calibri"/>
        <family val="2"/>
        <scheme val="minor"/>
      </rPr>
      <t>1</t>
    </r>
    <r>
      <rPr>
        <i/>
        <sz val="11"/>
        <color theme="1"/>
        <rFont val="Calibri"/>
        <family val="2"/>
        <scheme val="minor"/>
      </rPr>
      <t xml:space="preserve"> = a · ( 1 + ε · cos α )</t>
    </r>
  </si>
  <si>
    <r>
      <t>r</t>
    </r>
    <r>
      <rPr>
        <i/>
        <vertAlign val="subscript"/>
        <sz val="11"/>
        <color theme="0" tint="-0.499984740745262"/>
        <rFont val="Calibri"/>
        <family val="2"/>
        <scheme val="minor"/>
      </rPr>
      <t>2</t>
    </r>
    <r>
      <rPr>
        <i/>
        <sz val="11"/>
        <color theme="0" tint="-0.499984740745262"/>
        <rFont val="Calibri"/>
        <family val="2"/>
        <scheme val="minor"/>
      </rPr>
      <t xml:space="preserve"> = a · ( 1 - ε · cos α )</t>
    </r>
  </si>
  <si>
    <r>
      <t xml:space="preserve">Abstand </t>
    </r>
    <r>
      <rPr>
        <i/>
        <sz val="11"/>
        <color rgb="FF00B0F0"/>
        <rFont val="Calibri"/>
        <family val="2"/>
        <scheme val="minor"/>
      </rPr>
      <t>r</t>
    </r>
    <r>
      <rPr>
        <i/>
        <vertAlign val="subscript"/>
        <sz val="11"/>
        <color rgb="FF00B0F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vom Brennpunkt </t>
    </r>
    <r>
      <rPr>
        <i/>
        <sz val="11"/>
        <color rgb="FF00B0F0"/>
        <rFont val="Calibri"/>
        <family val="2"/>
        <scheme val="minor"/>
      </rPr>
      <t>F</t>
    </r>
    <r>
      <rPr>
        <i/>
        <vertAlign val="subscript"/>
        <sz val="11"/>
        <color rgb="FF00B0F0"/>
        <rFont val="Calibri"/>
        <family val="2"/>
        <scheme val="minor"/>
      </rPr>
      <t>1</t>
    </r>
    <r>
      <rPr>
        <vertAlign val="subscript"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    in Metern [m]</t>
    </r>
  </si>
  <si>
    <r>
      <t>ω = √( G · M</t>
    </r>
    <r>
      <rPr>
        <i/>
        <vertAlign val="subscript"/>
        <sz val="11"/>
        <color theme="1"/>
        <rFont val="Calibri"/>
        <family val="2"/>
        <scheme val="minor"/>
      </rPr>
      <t>S</t>
    </r>
    <r>
      <rPr>
        <i/>
        <sz val="11"/>
        <color theme="1"/>
        <rFont val="Calibri"/>
        <family val="2"/>
        <scheme val="minor"/>
      </rPr>
      <t xml:space="preserve"> / r</t>
    </r>
    <r>
      <rPr>
        <i/>
        <vertAlign val="subscript"/>
        <sz val="11"/>
        <color theme="1"/>
        <rFont val="Calibri"/>
        <family val="2"/>
        <scheme val="minor"/>
      </rPr>
      <t>1</t>
    </r>
    <r>
      <rPr>
        <i/>
        <vertAlign val="superscript"/>
        <sz val="11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 xml:space="preserve"> )</t>
    </r>
  </si>
  <si>
    <r>
      <t xml:space="preserve">Abstand </t>
    </r>
    <r>
      <rPr>
        <i/>
        <sz val="11"/>
        <color theme="0" tint="-0.499984740745262"/>
        <rFont val="Calibri"/>
        <family val="2"/>
        <scheme val="minor"/>
      </rPr>
      <t>r</t>
    </r>
    <r>
      <rPr>
        <i/>
        <vertAlign val="subscript"/>
        <sz val="11"/>
        <color theme="0" tint="-0.499984740745262"/>
        <rFont val="Calibri"/>
        <family val="2"/>
        <scheme val="minor"/>
      </rPr>
      <t>m</t>
    </r>
    <r>
      <rPr>
        <sz val="11"/>
        <color theme="0" tint="-0.499984740745262"/>
        <rFont val="Calibri"/>
        <family val="2"/>
        <scheme val="minor"/>
      </rPr>
      <t xml:space="preserve"> vom Mittelpunkt </t>
    </r>
    <r>
      <rPr>
        <i/>
        <sz val="11"/>
        <color theme="0" tint="-0.499984740745262"/>
        <rFont val="Calibri"/>
        <family val="2"/>
        <scheme val="minor"/>
      </rPr>
      <t>M</t>
    </r>
    <r>
      <rPr>
        <sz val="11"/>
        <color theme="0" tint="-0.499984740745262"/>
        <rFont val="Calibri"/>
        <family val="2"/>
        <scheme val="minor"/>
      </rPr>
      <t xml:space="preserve">
    in Metern [m]</t>
    </r>
  </si>
  <si>
    <r>
      <t>r</t>
    </r>
    <r>
      <rPr>
        <i/>
        <vertAlign val="subscript"/>
        <sz val="11"/>
        <color theme="0" tint="-0.499984740745262"/>
        <rFont val="Calibri"/>
        <family val="2"/>
        <scheme val="minor"/>
      </rPr>
      <t>m</t>
    </r>
    <r>
      <rPr>
        <i/>
        <sz val="11"/>
        <color theme="0" tint="-0.499984740745262"/>
        <rFont val="Calibri"/>
        <family val="2"/>
        <scheme val="minor"/>
      </rPr>
      <t xml:space="preserve"> = √( x</t>
    </r>
    <r>
      <rPr>
        <i/>
        <vertAlign val="superscript"/>
        <sz val="11"/>
        <color theme="0" tint="-0.499984740745262"/>
        <rFont val="Calibri"/>
        <family val="2"/>
        <scheme val="minor"/>
      </rPr>
      <t>2</t>
    </r>
    <r>
      <rPr>
        <i/>
        <sz val="11"/>
        <color theme="0" tint="-0.499984740745262"/>
        <rFont val="Calibri"/>
        <family val="2"/>
        <scheme val="minor"/>
      </rPr>
      <t xml:space="preserve"> + y</t>
    </r>
    <r>
      <rPr>
        <i/>
        <vertAlign val="superscript"/>
        <sz val="11"/>
        <color theme="0" tint="-0.499984740745262"/>
        <rFont val="Calibri"/>
        <family val="2"/>
        <scheme val="minor"/>
      </rPr>
      <t>2</t>
    </r>
    <r>
      <rPr>
        <i/>
        <sz val="11"/>
        <color theme="0" tint="-0.499984740745262"/>
        <rFont val="Calibri"/>
        <family val="2"/>
        <scheme val="minor"/>
      </rPr>
      <t>)</t>
    </r>
  </si>
  <si>
    <r>
      <t>1 = ( x / a )</t>
    </r>
    <r>
      <rPr>
        <i/>
        <vertAlign val="superscript"/>
        <sz val="11"/>
        <color theme="0" tint="-0.499984740745262"/>
        <rFont val="Calibri"/>
        <family val="2"/>
        <scheme val="minor"/>
      </rPr>
      <t>2</t>
    </r>
    <r>
      <rPr>
        <i/>
        <sz val="11"/>
        <color theme="0" tint="-0.499984740745262"/>
        <rFont val="Calibri"/>
        <family val="2"/>
        <scheme val="minor"/>
      </rPr>
      <t xml:space="preserve"> +  ( y / b )</t>
    </r>
    <r>
      <rPr>
        <i/>
        <vertAlign val="superscript"/>
        <sz val="11"/>
        <color theme="0" tint="-0.499984740745262"/>
        <rFont val="Calibri"/>
        <family val="2"/>
        <scheme val="minor"/>
      </rPr>
      <t>2</t>
    </r>
  </si>
  <si>
    <t>Mittelpunktsgleichung
    ( Gleichung muss 1 ergeben! )</t>
  </si>
  <si>
    <r>
      <t xml:space="preserve">Abstand </t>
    </r>
    <r>
      <rPr>
        <i/>
        <sz val="11"/>
        <color theme="0" tint="-0.499984740745262"/>
        <rFont val="Calibri"/>
        <family val="2"/>
        <scheme val="minor"/>
      </rPr>
      <t>r</t>
    </r>
    <r>
      <rPr>
        <i/>
        <vertAlign val="subscript"/>
        <sz val="11"/>
        <color theme="0" tint="-0.499984740745262"/>
        <rFont val="Calibri"/>
        <family val="2"/>
        <scheme val="minor"/>
      </rPr>
      <t>2</t>
    </r>
    <r>
      <rPr>
        <sz val="11"/>
        <color theme="0" tint="-0.499984740745262"/>
        <rFont val="Calibri"/>
        <family val="2"/>
        <scheme val="minor"/>
      </rPr>
      <t xml:space="preserve"> vom Brennpunkt </t>
    </r>
    <r>
      <rPr>
        <i/>
        <sz val="11"/>
        <color theme="0" tint="-0.499984740745262"/>
        <rFont val="Calibri"/>
        <family val="2"/>
        <scheme val="minor"/>
      </rPr>
      <t>F</t>
    </r>
    <r>
      <rPr>
        <i/>
        <vertAlign val="subscript"/>
        <sz val="11"/>
        <color theme="0" tint="-0.499984740745262"/>
        <rFont val="Calibri"/>
        <family val="2"/>
        <scheme val="minor"/>
      </rPr>
      <t>2</t>
    </r>
    <r>
      <rPr>
        <vertAlign val="subscript"/>
        <sz val="11"/>
        <color theme="0" tint="-0.499984740745262"/>
        <rFont val="Calibri"/>
        <family val="2"/>
        <scheme val="minor"/>
      </rPr>
      <t xml:space="preserve">
</t>
    </r>
    <r>
      <rPr>
        <sz val="11"/>
        <color theme="0" tint="-0.499984740745262"/>
        <rFont val="Calibri"/>
        <family val="2"/>
        <scheme val="minor"/>
      </rPr>
      <t xml:space="preserve">    in Metern [m]</t>
    </r>
  </si>
  <si>
    <t>WERTETABELLE</t>
  </si>
  <si>
    <t>r</t>
  </si>
  <si>
    <t>t</t>
  </si>
  <si>
    <t>ω</t>
  </si>
  <si>
    <t>α</t>
  </si>
  <si>
    <r>
      <t xml:space="preserve">ΔWinkelposition: </t>
    </r>
    <r>
      <rPr>
        <i/>
        <sz val="11"/>
        <color rgb="FF00B0F0"/>
        <rFont val="Calibri"/>
        <family val="2"/>
        <scheme val="minor"/>
      </rPr>
      <t>Δα</t>
    </r>
    <r>
      <rPr>
        <sz val="11"/>
        <rFont val="Calibri"/>
        <family val="2"/>
        <scheme val="minor"/>
      </rPr>
      <t xml:space="preserve">
    in Radian [rad]</t>
    </r>
  </si>
  <si>
    <r>
      <t>Δα = ( θ</t>
    </r>
    <r>
      <rPr>
        <i/>
        <vertAlign val="subscript"/>
        <sz val="11"/>
        <color theme="1"/>
        <rFont val="Calibri"/>
        <family val="2"/>
        <scheme val="minor"/>
      </rPr>
      <t>0</t>
    </r>
    <r>
      <rPr>
        <i/>
        <sz val="11"/>
        <color theme="1"/>
        <rFont val="Calibri"/>
        <family val="2"/>
        <scheme val="minor"/>
      </rPr>
      <t xml:space="preserve"> + ω · (t + dt) )
    - ( θ0 + ω · t )</t>
    </r>
  </si>
  <si>
    <t>Startposition
    in Grad[°]</t>
  </si>
  <si>
    <t>Endposition
    in Grad[°]</t>
  </si>
  <si>
    <t>2 · π</t>
  </si>
  <si>
    <t>Orbit
    in Grad [°]</t>
  </si>
  <si>
    <t>Abweichung vom Vollkreis
    in Grad[°]</t>
  </si>
  <si>
    <t>Startposition
    in x · π</t>
  </si>
  <si>
    <t>α = α + Δα</t>
  </si>
  <si>
    <t>Δα</t>
  </si>
  <si>
    <t>Werte aus der Simulation
(Startposition: 0 · π)</t>
  </si>
  <si>
    <r>
      <t>x</t>
    </r>
    <r>
      <rPr>
        <i/>
        <vertAlign val="subscript"/>
        <sz val="11"/>
        <color theme="0" tint="-0.499984740745262"/>
        <rFont val="Calibri"/>
        <family val="2"/>
        <scheme val="minor"/>
      </rPr>
      <t>m</t>
    </r>
    <r>
      <rPr>
        <i/>
        <sz val="11"/>
        <color theme="0" tint="-0.499984740745262"/>
        <rFont val="Calibri"/>
        <family val="2"/>
        <scheme val="minor"/>
      </rPr>
      <t xml:space="preserve"> = a · cos α</t>
    </r>
  </si>
  <si>
    <r>
      <rPr>
        <i/>
        <sz val="11"/>
        <color theme="0" tint="-0.499984740745262"/>
        <rFont val="Calibri"/>
        <family val="2"/>
        <scheme val="minor"/>
      </rPr>
      <t>x</t>
    </r>
    <r>
      <rPr>
        <i/>
        <vertAlign val="subscript"/>
        <sz val="11"/>
        <color theme="0" tint="-0.499984740745262"/>
        <rFont val="Calibri"/>
        <family val="2"/>
        <scheme val="minor"/>
      </rPr>
      <t>m</t>
    </r>
    <r>
      <rPr>
        <sz val="11"/>
        <color theme="0" tint="-0.499984740745262"/>
        <rFont val="Calibri"/>
        <family val="2"/>
        <scheme val="minor"/>
      </rPr>
      <t xml:space="preserve">-Koordinate vom Mittelpunkt </t>
    </r>
    <r>
      <rPr>
        <i/>
        <sz val="11"/>
        <color theme="0" tint="-0.499984740745262"/>
        <rFont val="Calibri"/>
        <family val="2"/>
        <scheme val="minor"/>
      </rPr>
      <t>M</t>
    </r>
    <r>
      <rPr>
        <sz val="11"/>
        <color theme="0" tint="-0.499984740745262"/>
        <rFont val="Calibri"/>
        <family val="2"/>
        <scheme val="minor"/>
      </rPr>
      <t xml:space="preserve">
    in Metern [m]</t>
    </r>
  </si>
  <si>
    <r>
      <rPr>
        <i/>
        <sz val="11"/>
        <color rgb="FF00B0F0"/>
        <rFont val="Calibri"/>
        <family val="2"/>
        <scheme val="minor"/>
      </rPr>
      <t>x</t>
    </r>
    <r>
      <rPr>
        <i/>
        <vertAlign val="subscript"/>
        <sz val="11"/>
        <color rgb="FF00B0F0"/>
        <rFont val="Calibri"/>
        <family val="2"/>
        <scheme val="minor"/>
      </rPr>
      <t>1</t>
    </r>
    <r>
      <rPr>
        <sz val="11"/>
        <rFont val="Calibri"/>
        <family val="2"/>
        <scheme val="minor"/>
      </rPr>
      <t xml:space="preserve">-Koordinate vom Brennpunkt </t>
    </r>
    <r>
      <rPr>
        <i/>
        <sz val="11"/>
        <color rgb="FF00B0F0"/>
        <rFont val="Calibri"/>
        <family val="2"/>
        <scheme val="minor"/>
      </rPr>
      <t>F</t>
    </r>
    <r>
      <rPr>
        <i/>
        <vertAlign val="subscript"/>
        <sz val="11"/>
        <color rgb="FF00B0F0"/>
        <rFont val="Calibri"/>
        <family val="2"/>
        <scheme val="minor"/>
      </rPr>
      <t>1</t>
    </r>
    <r>
      <rPr>
        <sz val="11"/>
        <rFont val="Calibri"/>
        <family val="2"/>
        <scheme val="minor"/>
      </rPr>
      <t xml:space="preserve">
    in Metern [m]</t>
    </r>
  </si>
  <si>
    <r>
      <t>x</t>
    </r>
    <r>
      <rPr>
        <i/>
        <vertAlign val="subscript"/>
        <sz val="11"/>
        <color theme="1"/>
        <rFont val="Calibri"/>
        <family val="2"/>
        <scheme val="minor"/>
      </rPr>
      <t>1</t>
    </r>
    <r>
      <rPr>
        <i/>
        <sz val="11"/>
        <color theme="1"/>
        <rFont val="Calibri"/>
        <family val="2"/>
        <scheme val="minor"/>
      </rPr>
      <t xml:space="preserve"> = a · ( cos α + ε )</t>
    </r>
  </si>
  <si>
    <r>
      <rPr>
        <i/>
        <sz val="11"/>
        <color rgb="FF00B0F0"/>
        <rFont val="Calibri"/>
        <family val="2"/>
        <scheme val="minor"/>
      </rPr>
      <t>y</t>
    </r>
    <r>
      <rPr>
        <sz val="11"/>
        <rFont val="Calibri"/>
        <family val="2"/>
        <scheme val="minor"/>
      </rPr>
      <t>-Koordinate</t>
    </r>
    <r>
      <rPr>
        <sz val="11"/>
        <rFont val="Calibri"/>
        <family val="2"/>
        <scheme val="minor"/>
      </rPr>
      <t xml:space="preserve">
    in Metern [m]</t>
    </r>
  </si>
  <si>
    <r>
      <rPr>
        <i/>
        <sz val="11"/>
        <color theme="0" tint="-0.499984740745262"/>
        <rFont val="Calibri"/>
        <family val="2"/>
        <scheme val="minor"/>
      </rPr>
      <t>x</t>
    </r>
    <r>
      <rPr>
        <i/>
        <vertAlign val="subscript"/>
        <sz val="11"/>
        <color theme="0" tint="-0.499984740745262"/>
        <rFont val="Calibri"/>
        <family val="2"/>
        <scheme val="minor"/>
      </rPr>
      <t>2</t>
    </r>
    <r>
      <rPr>
        <sz val="11"/>
        <color theme="0" tint="-0.499984740745262"/>
        <rFont val="Calibri"/>
        <family val="2"/>
        <scheme val="minor"/>
      </rPr>
      <t xml:space="preserve">-Koordinate vom Brennpunkt </t>
    </r>
    <r>
      <rPr>
        <i/>
        <sz val="11"/>
        <color theme="0" tint="-0.499984740745262"/>
        <rFont val="Calibri"/>
        <family val="2"/>
        <scheme val="minor"/>
      </rPr>
      <t>F</t>
    </r>
    <r>
      <rPr>
        <i/>
        <vertAlign val="subscript"/>
        <sz val="11"/>
        <color theme="0" tint="-0.499984740745262"/>
        <rFont val="Calibri"/>
        <family val="2"/>
        <scheme val="minor"/>
      </rPr>
      <t>2</t>
    </r>
    <r>
      <rPr>
        <sz val="11"/>
        <color theme="0" tint="-0.499984740745262"/>
        <rFont val="Calibri"/>
        <family val="2"/>
        <scheme val="minor"/>
      </rPr>
      <t xml:space="preserve">
    in Metern [m]</t>
    </r>
  </si>
  <si>
    <r>
      <t>x</t>
    </r>
    <r>
      <rPr>
        <i/>
        <vertAlign val="subscript"/>
        <sz val="11"/>
        <color theme="0" tint="-0.499984740745262"/>
        <rFont val="Calibri"/>
        <family val="2"/>
        <scheme val="minor"/>
      </rPr>
      <t>2</t>
    </r>
    <r>
      <rPr>
        <i/>
        <sz val="11"/>
        <color theme="0" tint="-0.499984740745262"/>
        <rFont val="Calibri"/>
        <family val="2"/>
        <scheme val="minor"/>
      </rPr>
      <t xml:space="preserve"> = a · ( cos α + ε )</t>
    </r>
  </si>
  <si>
    <t>e = a · ε</t>
  </si>
  <si>
    <t>Period of Mercury (with eccentricity = 0):</t>
  </si>
  <si>
    <t>· in the Simulation: 88.000000</t>
  </si>
  <si>
    <t>Period of Mercury (with eccentricity = 0.2056300):</t>
  </si>
  <si>
    <t>· in the Simulation: 88.750000</t>
  </si>
  <si>
    <t>Period of Venus (with eccentricity = 0.0067720):</t>
  </si>
  <si>
    <t>· in the Simulation: 224.750000</t>
  </si>
  <si>
    <t>Period of Venus (with eccentricity = 0):</t>
  </si>
  <si>
    <t>Period of Earth (with eccentricity = 0.0167086):</t>
  </si>
  <si>
    <t>· in the Simulation: 365.250000</t>
  </si>
  <si>
    <t>Period of Earth (with eccentricity = 0):</t>
  </si>
  <si>
    <t>Period of Mars (with eccentricity = 0):</t>
  </si>
  <si>
    <t>· in the Simulation: 687.000000</t>
  </si>
  <si>
    <t>Period of Mars (with eccentricity = 0.0934000):</t>
  </si>
  <si>
    <t>· in the Simulation: 688.000000</t>
  </si>
  <si>
    <t>Period of Jupiter (with eccentricity = 0):</t>
  </si>
  <si>
    <t>· in the Simulation: 4333.750000</t>
  </si>
  <si>
    <t>Period of Jupiter (with eccentricity = 0.0484980):</t>
  </si>
  <si>
    <t>· in the Simulation: 4335.750000</t>
  </si>
  <si>
    <t>Period of Saturn (with eccentricity = 0):</t>
  </si>
  <si>
    <t>· in the Simulation: 10782.000000</t>
  </si>
  <si>
    <t>Period of Saturn (with eccentricity = 0.0555500):</t>
  </si>
  <si>
    <t>· in the Simulation: 10788.000000</t>
  </si>
  <si>
    <t>Period of Uranus (with eccentricity = 0):</t>
  </si>
  <si>
    <t>· in the Simulation: 30768.750000</t>
  </si>
  <si>
    <t>Period of Uranus (with eccentricity = 0.0463810):</t>
  </si>
  <si>
    <t>· in the Simulation: 30780.750000</t>
  </si>
  <si>
    <t>Period of Neptune (with eccentricity = 0):</t>
  </si>
  <si>
    <t>· in the Simulation: 60340.000000</t>
  </si>
  <si>
    <t>Period of Neptune (with eccentricity = 0.0094560):</t>
  </si>
  <si>
    <t>· in the Simulation: 60341.000000</t>
  </si>
  <si>
    <t>Period of Pluto (with eccentricity = 0):</t>
  </si>
  <si>
    <t>· in the Simulation: 90599.250000</t>
  </si>
  <si>
    <t>Period of Pluto (with eccentricity = 0.2488000):</t>
  </si>
  <si>
    <t>· in the Simulation: 91649.000000</t>
  </si>
  <si>
    <t>Umlaufzeit (Zeitschritt = 21600 s)</t>
  </si>
  <si>
    <t>Umlaufzeit (Zeitschritt = 3600 s)</t>
  </si>
  <si>
    <t>· in the Simulation: 87.958333</t>
  </si>
  <si>
    <t>· in the Simulation: 88.666667</t>
  </si>
  <si>
    <t>· in the Simulation: 224.666667</t>
  </si>
  <si>
    <t>· in the Simulation: 365.208333</t>
  </si>
  <si>
    <t>· in the Simulation: 686.875000</t>
  </si>
  <si>
    <t>· in the Simulation: 4335.625000</t>
  </si>
  <si>
    <t>· in the Simulation: 10781.791667</t>
  </si>
  <si>
    <t>· in the Simulation: 10787.916667</t>
  </si>
  <si>
    <t>· in the Simulation: 30768.625000</t>
  </si>
  <si>
    <t>· in the Simulation: 60339.916667</t>
  </si>
  <si>
    <t>· in the Simulation: 60340.791667</t>
  </si>
  <si>
    <t>· in the Simulation: 90599.125000</t>
  </si>
  <si>
    <t>· in the Simulation: 91648.916667</t>
  </si>
  <si>
    <t>Umlaufzeit (Zeitschritt = 60 s)</t>
  </si>
  <si>
    <t>· in the Simulation: 87.955556</t>
  </si>
  <si>
    <t>· in the Simulation: 88.650694</t>
  </si>
  <si>
    <t>· in the Simulation: 224.663194</t>
  </si>
  <si>
    <t>· in the Simulation: 224.664583</t>
  </si>
  <si>
    <t>· in the Simulation: 365.200000</t>
  </si>
  <si>
    <t>· in the Simulation: 365.218056</t>
  </si>
  <si>
    <t>· in the Simulation: 686.863889</t>
  </si>
  <si>
    <t>· in the Simulation: 687.974306</t>
  </si>
  <si>
    <t>Umlaufzeit (Zeitschritt = 1800 s)</t>
  </si>
  <si>
    <t>· according to Keplerian laws: 87.967407</t>
  </si>
  <si>
    <t>· according to Keplerian laws: 224.693592</t>
  </si>
  <si>
    <t>· according to Keplerian laws: 365.250058</t>
  </si>
  <si>
    <t>· in the Simulation: 365.229167</t>
  </si>
  <si>
    <t>· according to Keplerian laws: 686.958693</t>
  </si>
  <si>
    <t>· in the Simulation: 687.979167</t>
  </si>
  <si>
    <t>· according to Keplerian laws: 4332.261337</t>
  </si>
  <si>
    <t>· in the Simulation: 4333.729167</t>
  </si>
  <si>
    <t>· in the Simulation: 4335.604167</t>
  </si>
  <si>
    <t>Exzentrizität</t>
  </si>
  <si>
    <t>Umlaufzeiten</t>
  </si>
  <si>
    <t>Venus</t>
  </si>
  <si>
    <t>Mars</t>
  </si>
  <si>
    <t>Zeitschritt</t>
  </si>
  <si>
    <t>Erde</t>
  </si>
  <si>
    <t>Jupiter</t>
  </si>
  <si>
    <t>Saturn</t>
  </si>
  <si>
    <t>Uranus</t>
  </si>
  <si>
    <t>Neptun</t>
  </si>
  <si>
    <t>Pluto</t>
  </si>
  <si>
    <t>Merkur</t>
  </si>
  <si>
    <t>· traveled distance: 363815732.71 km</t>
  </si>
  <si>
    <t>· mean velocity: 47.87 km/s</t>
  </si>
  <si>
    <t>· traveled distance: 363854925.24 km</t>
  </si>
  <si>
    <t>· mean velocity: 47.50 km/s</t>
  </si>
  <si>
    <t>· traveled distance: 679803061.07 km</t>
  </si>
  <si>
    <t>· mean velocity: 35.02 km/s</t>
  </si>
  <si>
    <t>· traveled distance: 679808610.32 km</t>
  </si>
  <si>
    <t>· traveled distance: 939843313.14 km</t>
  </si>
  <si>
    <t>· mean velocity: 29.79 km/s</t>
  </si>
  <si>
    <t>· traveled distance: 939848584.64 km</t>
  </si>
  <si>
    <t>· mean velocity: 29.78 km/s</t>
  </si>
  <si>
    <t>· traveled distance: 1432009516.52 km</t>
  </si>
  <si>
    <t>· mean velocity: 24.13 km/s</t>
  </si>
  <si>
    <t>· traveled distance: 1431977409.22 km</t>
  </si>
  <si>
    <t>· mean velocity: 24.09 km/s</t>
  </si>
  <si>
    <t>· traveled distance: 4889520089.85 km</t>
  </si>
  <si>
    <t>· mean velocity: 13.06 km/s</t>
  </si>
  <si>
    <t>· traveled distance: 4889495493.90 km</t>
  </si>
  <si>
    <t>· mean velocity: 13.05 km/s</t>
  </si>
  <si>
    <t>· according to Keplerian laws: 10781.730003</t>
  </si>
  <si>
    <t>· traveled distance: 8977440297.47 km</t>
  </si>
  <si>
    <t>· mean velocity: 9.64 km/s</t>
  </si>
  <si>
    <t>· in the Simulation: 10787.895833</t>
  </si>
  <si>
    <t>· traveled distance: 8977363076.62 km</t>
  </si>
  <si>
    <t>· mean velocity: 9.63 km/s</t>
  </si>
  <si>
    <t>· according to Keplerian laws: 30772.198258</t>
  </si>
  <si>
    <t>· in the Simulation: 30768.604167</t>
  </si>
  <si>
    <t>· traveled distance: 18061904980.85 km</t>
  </si>
  <si>
    <t>· mean velocity: 6.79 km/s</t>
  </si>
  <si>
    <t>· in the Simulation: 30780.729167</t>
  </si>
  <si>
    <t>· traveled distance: 18061795562.13 km</t>
  </si>
  <si>
    <t>· according to Keplerian laws: 60346.715137</t>
  </si>
  <si>
    <t>· in the Simulation: 60339.895833</t>
  </si>
  <si>
    <t>· traveled distance: 28298367023.97 km</t>
  </si>
  <si>
    <t>· mean velocity: 5.43 km/s</t>
  </si>
  <si>
    <t>· traveled distance: 28298331343.80 km</t>
  </si>
  <si>
    <t>· according to Keplerian laws: 90611.691974</t>
  </si>
  <si>
    <t>· traveled distance: 37105732991.48 km</t>
  </si>
  <si>
    <t>· mean velocity: 4.74 km/s</t>
  </si>
  <si>
    <t>· traveled distance: 37104444098.16 km</t>
  </si>
  <si>
    <t>· mean velocity: 4.69 km/s</t>
  </si>
  <si>
    <t>· traveled distance: 363854927.62 km</t>
  </si>
  <si>
    <t>· traveled distance: 939901755.70 km</t>
  </si>
  <si>
    <t>· traveled distance: 1432018946.48 km</t>
  </si>
  <si>
    <t>· traveled distance: 4889543595.02 km</t>
  </si>
  <si>
    <t>· traveled distance: 4889518449.02 km</t>
  </si>
  <si>
    <t>· traveled distance: 8977440297.59 km</t>
  </si>
  <si>
    <t>· traveled distance: 8977379960.84 km</t>
  </si>
  <si>
    <t>· traveled distance: 18061917210.48 km</t>
  </si>
  <si>
    <t>· traveled distance: 18061807517.68 km</t>
  </si>
  <si>
    <t>· traveled distance: 28298376796.53 km</t>
  </si>
  <si>
    <t>· traveled distance: 28298331343.79 km</t>
  </si>
  <si>
    <t>· traveled distance: 37105732990.67 km</t>
  </si>
  <si>
    <t>· traveled distance: 363988075.55 km</t>
  </si>
  <si>
    <t>· traveled distance: 364168957.83 km</t>
  </si>
  <si>
    <t>· mean velocity: 47.49 km/s</t>
  </si>
  <si>
    <t>· traveled distance: 680054366.17 km</t>
  </si>
  <si>
    <t>· traveled distance: 680060764.85 km</t>
  </si>
  <si>
    <t>· traveled distance: 939901755.84 km</t>
  </si>
  <si>
    <t>· traveled distance: 939950539.98 km</t>
  </si>
  <si>
    <t>· traveled distance: 1432270118.80 km</t>
  </si>
  <si>
    <t>· traveled distance: 1432018948.22 km</t>
  </si>
  <si>
    <t>· traveled distance: 4889543595.01 km</t>
  </si>
  <si>
    <t>· traveled distance: 4889656179.74 km</t>
  </si>
  <si>
    <t>· traveled distance: 8977613765.96 km</t>
  </si>
  <si>
    <t>· traveled distance: 8977447497.73 km</t>
  </si>
  <si>
    <t>· traveled distance: 18061990588.30 km</t>
  </si>
  <si>
    <t>· traveled distance: 18061807517.69 km</t>
  </si>
  <si>
    <t>· traveled distance: 28298415877.86 km</t>
  </si>
  <si>
    <t>· traveled distance: 28298428589.83 km</t>
  </si>
  <si>
    <t>· traveled distance: 37105784184.39 km</t>
  </si>
  <si>
    <t>· traveled distance: 37104474639.60 km</t>
  </si>
  <si>
    <t>· traveled distance: 363804243.19 km</t>
  </si>
  <si>
    <t>· traveled distance: 363794756.83 km</t>
  </si>
  <si>
    <t>· traveled distance: 679798103.88 km</t>
  </si>
  <si>
    <t>· traveled distance: 679796778.45 km</t>
  </si>
  <si>
    <t>· traveled distance: 939821867.77 km</t>
  </si>
  <si>
    <t>· traveled distance: 939820226.74 km</t>
  </si>
  <si>
    <t>· traveled distance: 1431986351.86 km</t>
  </si>
  <si>
    <t>· traveled distance: 1431967717.19 km</t>
  </si>
  <si>
    <t>Umlaufzeit (Zeitschritt = 1 s)</t>
  </si>
  <si>
    <t>Laufzeit: ca. 22 h</t>
  </si>
  <si>
    <t>· in the Simulation: 87.955197</t>
  </si>
  <si>
    <t>· traveled distance: 363802759.15 km</t>
  </si>
  <si>
    <t>· in the Simulation: 88.650069</t>
  </si>
  <si>
    <t>· traveled distance: 363792402.44 km</t>
  </si>
</sst>
</file>

<file path=xl/styles.xml><?xml version="1.0" encoding="utf-8"?>
<styleSheet xmlns="http://schemas.openxmlformats.org/spreadsheetml/2006/main">
  <numFmts count="11">
    <numFmt numFmtId="43" formatCode="_-* #,##0.00\ _€_-;\-* #,##0.00\ _€_-;_-* &quot;-&quot;??\ _€_-;_-@_-"/>
    <numFmt numFmtId="164" formatCode="_-* #,##0.000\ _€_-;\-* #,##0.000\ _€_-;_-* &quot;-&quot;??\ _€_-;_-@_-"/>
    <numFmt numFmtId="165" formatCode="_-* #,##0.0000000\ _€_-;\-* #,##0.0000000\ _€_-;_-* &quot;-&quot;??\ _€_-;_-@_-"/>
    <numFmt numFmtId="166" formatCode="_-* #,##0\ _€_-;\-* #,##0\ _€_-;_-* &quot;-&quot;??\ _€_-;_-@_-"/>
    <numFmt numFmtId="167" formatCode="_-* #,##0\ _€_-;\-* #,##0\ _€_-;_-* &quot;-&quot;???????\ _€_-;_-@_-"/>
    <numFmt numFmtId="168" formatCode="_-* #,##0.000000000\ _€_-;\-* #,##0.000000000\ _€_-;_-* &quot;-&quot;??\ _€_-;_-@_-"/>
    <numFmt numFmtId="169" formatCode="_-* #,##0.000000000\ _€_-;\-* #,##0.000000000\ _€_-;_-* &quot;-&quot;?????????\ _€_-;_-@_-"/>
    <numFmt numFmtId="170" formatCode="0.00000E+00"/>
    <numFmt numFmtId="171" formatCode="0.0000"/>
    <numFmt numFmtId="172" formatCode="0.000000000"/>
    <numFmt numFmtId="173" formatCode="_-* #,##0.0\ _€_-;\-* #,##0.0\ _€_-;_-* &quot;-&quot;??\ _€_-;_-@_-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  <font>
      <sz val="11"/>
      <color rgb="FF3F3F3F"/>
      <name val="Calibri"/>
      <family val="2"/>
      <scheme val="minor"/>
    </font>
    <font>
      <i/>
      <sz val="11"/>
      <color rgb="FF00B0F0"/>
      <name val="Calibri"/>
      <family val="2"/>
      <scheme val="minor"/>
    </font>
    <font>
      <i/>
      <vertAlign val="subscript"/>
      <sz val="11"/>
      <color rgb="FF00B0F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3F3F3F"/>
      <name val="Calibri"/>
      <family val="2"/>
      <scheme val="minor"/>
    </font>
    <font>
      <vertAlign val="superscript"/>
      <sz val="11"/>
      <color rgb="FF3F3F3F"/>
      <name val="Calibri"/>
      <family val="2"/>
      <scheme val="minor"/>
    </font>
    <font>
      <vertAlign val="subscript"/>
      <sz val="11"/>
      <color rgb="FF3F3F3F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i/>
      <vertAlign val="subscript"/>
      <sz val="11"/>
      <color rgb="FF3F3F3F"/>
      <name val="Calibri"/>
      <family val="2"/>
      <scheme val="minor"/>
    </font>
    <font>
      <i/>
      <vertAlign val="superscript"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i/>
      <vertAlign val="subscript"/>
      <sz val="11"/>
      <color theme="0" tint="-0.499984740745262"/>
      <name val="Calibri"/>
      <family val="2"/>
      <scheme val="minor"/>
    </font>
    <font>
      <i/>
      <vertAlign val="superscript"/>
      <sz val="11"/>
      <color theme="0" tint="-0.499984740745262"/>
      <name val="Calibri"/>
      <family val="2"/>
      <scheme val="minor"/>
    </font>
    <font>
      <sz val="11"/>
      <color rgb="FF7F7F7F"/>
      <name val="Calibri"/>
      <family val="2"/>
      <scheme val="minor"/>
    </font>
    <font>
      <vertAlign val="subscript"/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4" borderId="1" applyNumberFormat="0" applyAlignment="0" applyProtection="0"/>
    <xf numFmtId="0" fontId="8" fillId="0" borderId="0" applyNumberFormat="0" applyFill="0" applyBorder="0" applyAlignment="0" applyProtection="0"/>
    <xf numFmtId="0" fontId="9" fillId="5" borderId="1" applyNumberFormat="0" applyAlignment="0" applyProtection="0"/>
  </cellStyleXfs>
  <cellXfs count="140">
    <xf numFmtId="0" fontId="0" fillId="0" borderId="0" xfId="0"/>
    <xf numFmtId="0" fontId="0" fillId="0" borderId="0" xfId="0" applyAlignment="1"/>
    <xf numFmtId="164" fontId="0" fillId="0" borderId="0" xfId="1" applyNumberFormat="1" applyFont="1" applyAlignment="1">
      <alignment vertical="center"/>
    </xf>
    <xf numFmtId="166" fontId="3" fillId="4" borderId="2" xfId="2" applyNumberFormat="1" applyBorder="1" applyAlignment="1">
      <alignment vertical="center"/>
    </xf>
    <xf numFmtId="0" fontId="0" fillId="0" borderId="0" xfId="0" quotePrefix="1"/>
    <xf numFmtId="11" fontId="0" fillId="0" borderId="0" xfId="0" applyNumberFormat="1"/>
    <xf numFmtId="0" fontId="0" fillId="2" borderId="0" xfId="0" applyFill="1" applyAlignment="1">
      <alignment horizontal="left" vertical="center" wrapText="1"/>
    </xf>
    <xf numFmtId="166" fontId="9" fillId="5" borderId="1" xfId="4" applyNumberFormat="1" applyAlignment="1">
      <alignment horizontal="center" vertical="center"/>
    </xf>
    <xf numFmtId="164" fontId="9" fillId="5" borderId="1" xfId="4" applyNumberFormat="1" applyAlignment="1">
      <alignment horizontal="center" vertical="center"/>
    </xf>
    <xf numFmtId="166" fontId="9" fillId="5" borderId="1" xfId="4" applyNumberFormat="1" applyAlignment="1">
      <alignment vertical="center"/>
    </xf>
    <xf numFmtId="164" fontId="9" fillId="5" borderId="1" xfId="4" applyNumberFormat="1" applyAlignment="1">
      <alignment vertical="center"/>
    </xf>
    <xf numFmtId="0" fontId="0" fillId="6" borderId="0" xfId="0" applyFill="1"/>
    <xf numFmtId="0" fontId="0" fillId="2" borderId="0" xfId="0" applyFill="1" applyAlignment="1">
      <alignment horizontal="left" vertical="center"/>
    </xf>
    <xf numFmtId="0" fontId="10" fillId="2" borderId="6" xfId="0" applyFont="1" applyFill="1" applyBorder="1" applyAlignment="1">
      <alignment horizontal="right" vertical="center" indent="2"/>
    </xf>
    <xf numFmtId="0" fontId="0" fillId="2" borderId="0" xfId="0" applyFill="1" applyAlignment="1"/>
    <xf numFmtId="164" fontId="0" fillId="2" borderId="0" xfId="1" applyNumberFormat="1" applyFont="1" applyFill="1" applyAlignment="1">
      <alignment vertical="center"/>
    </xf>
    <xf numFmtId="0" fontId="0" fillId="7" borderId="0" xfId="0" applyFill="1" applyAlignment="1">
      <alignment horizontal="center" vertical="center" wrapText="1"/>
    </xf>
    <xf numFmtId="0" fontId="0" fillId="7" borderId="0" xfId="0" applyFill="1" applyAlignment="1">
      <alignment horizontal="center"/>
    </xf>
    <xf numFmtId="0" fontId="0" fillId="7" borderId="0" xfId="0" quotePrefix="1" applyFill="1" applyAlignment="1">
      <alignment horizontal="center"/>
    </xf>
    <xf numFmtId="0" fontId="0" fillId="3" borderId="0" xfId="0" applyFill="1" applyAlignment="1">
      <alignment horizontal="left"/>
    </xf>
    <xf numFmtId="0" fontId="14" fillId="3" borderId="0" xfId="0" applyFont="1" applyFill="1" applyAlignment="1">
      <alignment horizontal="left" vertical="center" wrapText="1"/>
    </xf>
    <xf numFmtId="0" fontId="8" fillId="3" borderId="0" xfId="3" applyFill="1" applyAlignment="1">
      <alignment vertical="center"/>
    </xf>
    <xf numFmtId="0" fontId="0" fillId="3" borderId="5" xfId="0" applyFill="1" applyBorder="1" applyAlignment="1">
      <alignment vertical="center" wrapText="1"/>
    </xf>
    <xf numFmtId="0" fontId="0" fillId="7" borderId="7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7" fontId="0" fillId="6" borderId="0" xfId="0" applyNumberFormat="1" applyFill="1"/>
    <xf numFmtId="164" fontId="18" fillId="2" borderId="0" xfId="1" applyNumberFormat="1" applyFont="1" applyFill="1" applyAlignment="1">
      <alignment vertical="center"/>
    </xf>
    <xf numFmtId="164" fontId="18" fillId="0" borderId="0" xfId="1" applyNumberFormat="1" applyFont="1" applyAlignment="1">
      <alignment vertical="center"/>
    </xf>
    <xf numFmtId="0" fontId="19" fillId="3" borderId="0" xfId="0" applyFont="1" applyFill="1" applyBorder="1" applyAlignment="1">
      <alignment horizontal="center" vertical="center"/>
    </xf>
    <xf numFmtId="0" fontId="18" fillId="2" borderId="0" xfId="0" applyFont="1" applyFill="1" applyAlignment="1">
      <alignment horizontal="right" indent="2"/>
    </xf>
    <xf numFmtId="0" fontId="18" fillId="0" borderId="0" xfId="0" applyFont="1" applyAlignment="1">
      <alignment horizontal="right" indent="2"/>
    </xf>
    <xf numFmtId="0" fontId="18" fillId="7" borderId="8" xfId="0" quotePrefix="1" applyFont="1" applyFill="1" applyBorder="1" applyAlignment="1">
      <alignment horizontal="center"/>
    </xf>
    <xf numFmtId="0" fontId="18" fillId="7" borderId="0" xfId="0" applyFont="1" applyFill="1" applyBorder="1" applyAlignment="1">
      <alignment horizontal="center"/>
    </xf>
    <xf numFmtId="0" fontId="8" fillId="7" borderId="8" xfId="3" applyFill="1" applyBorder="1" applyAlignment="1">
      <alignment horizontal="center" vertical="center" wrapText="1"/>
    </xf>
    <xf numFmtId="0" fontId="19" fillId="7" borderId="8" xfId="3" applyFont="1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8" xfId="0" quotePrefix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0" borderId="8" xfId="0" applyBorder="1"/>
    <xf numFmtId="168" fontId="0" fillId="2" borderId="8" xfId="1" applyNumberFormat="1" applyFont="1" applyFill="1" applyBorder="1"/>
    <xf numFmtId="168" fontId="0" fillId="0" borderId="8" xfId="1" applyNumberFormat="1" applyFont="1" applyBorder="1"/>
    <xf numFmtId="166" fontId="0" fillId="2" borderId="8" xfId="1" applyNumberFormat="1" applyFont="1" applyFill="1" applyBorder="1" applyAlignment="1">
      <alignment vertical="center"/>
    </xf>
    <xf numFmtId="166" fontId="0" fillId="0" borderId="8" xfId="1" applyNumberFormat="1" applyFont="1" applyBorder="1" applyAlignment="1">
      <alignment vertical="center"/>
    </xf>
    <xf numFmtId="0" fontId="18" fillId="0" borderId="8" xfId="0" applyFont="1" applyBorder="1"/>
    <xf numFmtId="1" fontId="18" fillId="2" borderId="8" xfId="0" applyNumberFormat="1" applyFont="1" applyFill="1" applyBorder="1" applyAlignment="1">
      <alignment horizontal="right" indent="2"/>
    </xf>
    <xf numFmtId="1" fontId="18" fillId="0" borderId="8" xfId="0" applyNumberFormat="1" applyFont="1" applyBorder="1" applyAlignment="1">
      <alignment horizontal="right" indent="2"/>
    </xf>
    <xf numFmtId="166" fontId="18" fillId="2" borderId="8" xfId="1" applyNumberFormat="1" applyFont="1" applyFill="1" applyBorder="1" applyAlignment="1">
      <alignment vertical="center"/>
    </xf>
    <xf numFmtId="166" fontId="18" fillId="0" borderId="8" xfId="1" applyNumberFormat="1" applyFont="1" applyBorder="1" applyAlignment="1">
      <alignment vertical="center"/>
    </xf>
    <xf numFmtId="0" fontId="18" fillId="2" borderId="8" xfId="0" applyFont="1" applyFill="1" applyBorder="1" applyAlignment="1">
      <alignment horizontal="right" indent="2"/>
    </xf>
    <xf numFmtId="0" fontId="18" fillId="0" borderId="8" xfId="0" applyFont="1" applyBorder="1" applyAlignment="1">
      <alignment horizontal="right" indent="2"/>
    </xf>
    <xf numFmtId="0" fontId="8" fillId="6" borderId="0" xfId="3" applyFill="1" applyBorder="1" applyAlignment="1">
      <alignment vertical="center"/>
    </xf>
    <xf numFmtId="0" fontId="0" fillId="0" borderId="7" xfId="0" applyBorder="1" applyAlignment="1">
      <alignment vertical="center"/>
    </xf>
    <xf numFmtId="0" fontId="8" fillId="6" borderId="7" xfId="3" applyFill="1" applyBorder="1" applyAlignment="1">
      <alignment vertical="center"/>
    </xf>
    <xf numFmtId="171" fontId="0" fillId="0" borderId="0" xfId="0" applyNumberFormat="1"/>
    <xf numFmtId="3" fontId="0" fillId="0" borderId="0" xfId="0" applyNumberFormat="1"/>
    <xf numFmtId="166" fontId="0" fillId="0" borderId="0" xfId="0" applyNumberFormat="1"/>
    <xf numFmtId="166" fontId="18" fillId="2" borderId="0" xfId="1" applyNumberFormat="1" applyFont="1" applyFill="1" applyBorder="1" applyAlignment="1">
      <alignment vertical="center"/>
    </xf>
    <xf numFmtId="166" fontId="18" fillId="0" borderId="0" xfId="1" applyNumberFormat="1" applyFont="1" applyBorder="1" applyAlignment="1">
      <alignment vertical="center"/>
    </xf>
    <xf numFmtId="0" fontId="18" fillId="7" borderId="8" xfId="0" applyFont="1" applyFill="1" applyBorder="1" applyAlignment="1">
      <alignment horizontal="center"/>
    </xf>
    <xf numFmtId="170" fontId="0" fillId="2" borderId="8" xfId="1" applyNumberFormat="1" applyFont="1" applyFill="1" applyBorder="1"/>
    <xf numFmtId="170" fontId="18" fillId="2" borderId="0" xfId="0" applyNumberFormat="1" applyFont="1" applyFill="1" applyAlignment="1">
      <alignment horizontal="right" indent="2"/>
    </xf>
    <xf numFmtId="170" fontId="18" fillId="0" borderId="0" xfId="0" applyNumberFormat="1" applyFont="1" applyAlignment="1">
      <alignment horizontal="right" indent="2"/>
    </xf>
    <xf numFmtId="170" fontId="0" fillId="0" borderId="8" xfId="1" applyNumberFormat="1" applyFont="1" applyBorder="1"/>
    <xf numFmtId="172" fontId="18" fillId="2" borderId="0" xfId="0" applyNumberFormat="1" applyFont="1" applyFill="1" applyAlignment="1">
      <alignment horizontal="right" indent="2"/>
    </xf>
    <xf numFmtId="172" fontId="18" fillId="0" borderId="0" xfId="0" applyNumberFormat="1" applyFont="1" applyAlignment="1">
      <alignment horizontal="right" indent="2"/>
    </xf>
    <xf numFmtId="169" fontId="0" fillId="6" borderId="0" xfId="0" applyNumberFormat="1" applyFill="1"/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9" fillId="3" borderId="0" xfId="0" applyFont="1" applyFill="1" applyBorder="1" applyAlignment="1">
      <alignment horizontal="center" vertical="center"/>
    </xf>
    <xf numFmtId="168" fontId="18" fillId="0" borderId="0" xfId="1" applyNumberFormat="1" applyFont="1" applyBorder="1"/>
    <xf numFmtId="0" fontId="0" fillId="0" borderId="0" xfId="0" applyBorder="1"/>
    <xf numFmtId="173" fontId="8" fillId="0" borderId="8" xfId="3" applyNumberFormat="1" applyBorder="1"/>
    <xf numFmtId="173" fontId="8" fillId="2" borderId="8" xfId="3" applyNumberFormat="1" applyFill="1" applyBorder="1"/>
    <xf numFmtId="0" fontId="24" fillId="6" borderId="0" xfId="0" applyFont="1" applyFill="1"/>
    <xf numFmtId="0" fontId="24" fillId="0" borderId="7" xfId="0" applyFont="1" applyBorder="1" applyAlignment="1">
      <alignment horizontal="center"/>
    </xf>
    <xf numFmtId="0" fontId="24" fillId="0" borderId="0" xfId="0" applyFont="1" applyAlignment="1"/>
    <xf numFmtId="170" fontId="24" fillId="0" borderId="8" xfId="1" applyNumberFormat="1" applyFont="1" applyBorder="1"/>
    <xf numFmtId="168" fontId="24" fillId="0" borderId="8" xfId="1" applyNumberFormat="1" applyFont="1" applyBorder="1"/>
    <xf numFmtId="173" fontId="25" fillId="0" borderId="8" xfId="3" applyNumberFormat="1" applyFont="1" applyBorder="1"/>
    <xf numFmtId="166" fontId="24" fillId="0" borderId="8" xfId="1" applyNumberFormat="1" applyFont="1" applyBorder="1" applyAlignment="1">
      <alignment vertical="center"/>
    </xf>
    <xf numFmtId="164" fontId="24" fillId="0" borderId="0" xfId="1" applyNumberFormat="1" applyFont="1" applyAlignment="1">
      <alignment vertical="center"/>
    </xf>
    <xf numFmtId="0" fontId="24" fillId="0" borderId="8" xfId="0" applyFont="1" applyBorder="1"/>
    <xf numFmtId="1" fontId="24" fillId="0" borderId="8" xfId="0" applyNumberFormat="1" applyFont="1" applyBorder="1" applyAlignment="1">
      <alignment horizontal="right" indent="2"/>
    </xf>
    <xf numFmtId="0" fontId="24" fillId="0" borderId="8" xfId="0" applyFont="1" applyBorder="1" applyAlignment="1">
      <alignment horizontal="right" indent="2"/>
    </xf>
    <xf numFmtId="170" fontId="24" fillId="0" borderId="0" xfId="0" applyNumberFormat="1" applyFont="1" applyAlignment="1">
      <alignment horizontal="right" indent="2"/>
    </xf>
    <xf numFmtId="166" fontId="24" fillId="0" borderId="0" xfId="1" applyNumberFormat="1" applyFont="1" applyBorder="1" applyAlignment="1">
      <alignment vertical="center"/>
    </xf>
    <xf numFmtId="172" fontId="24" fillId="0" borderId="0" xfId="0" applyNumberFormat="1" applyFont="1" applyAlignment="1">
      <alignment horizontal="right" indent="2"/>
    </xf>
    <xf numFmtId="0" fontId="24" fillId="0" borderId="0" xfId="0" applyFont="1"/>
    <xf numFmtId="0" fontId="4" fillId="7" borderId="8" xfId="0" quotePrefix="1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166" fontId="4" fillId="2" borderId="8" xfId="1" applyNumberFormat="1" applyFont="1" applyFill="1" applyBorder="1" applyAlignment="1">
      <alignment vertical="center"/>
    </xf>
    <xf numFmtId="164" fontId="4" fillId="2" borderId="0" xfId="1" applyNumberFormat="1" applyFont="1" applyFill="1" applyAlignment="1">
      <alignment vertical="center"/>
    </xf>
    <xf numFmtId="166" fontId="4" fillId="0" borderId="8" xfId="1" applyNumberFormat="1" applyFont="1" applyBorder="1" applyAlignment="1">
      <alignment vertical="center"/>
    </xf>
    <xf numFmtId="164" fontId="4" fillId="0" borderId="0" xfId="1" applyNumberFormat="1" applyFont="1" applyAlignment="1">
      <alignment vertical="center"/>
    </xf>
    <xf numFmtId="0" fontId="18" fillId="2" borderId="8" xfId="0" applyFont="1" applyFill="1" applyBorder="1"/>
    <xf numFmtId="0" fontId="10" fillId="0" borderId="9" xfId="0" applyFont="1" applyBorder="1"/>
    <xf numFmtId="0" fontId="0" fillId="0" borderId="9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0" fontId="8" fillId="6" borderId="0" xfId="3" applyFill="1" applyAlignment="1">
      <alignment horizontal="left" vertical="center"/>
    </xf>
    <xf numFmtId="0" fontId="0" fillId="6" borderId="0" xfId="0" applyFill="1" applyAlignment="1">
      <alignment horizontal="center"/>
    </xf>
    <xf numFmtId="0" fontId="0" fillId="6" borderId="0" xfId="0" applyFill="1" applyBorder="1" applyAlignment="1">
      <alignment horizontal="center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3" borderId="8" xfId="0" applyFont="1" applyFill="1" applyBorder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center" vertical="center" wrapText="1"/>
    </xf>
    <xf numFmtId="0" fontId="22" fillId="2" borderId="8" xfId="3" applyFont="1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 wrapText="1"/>
    </xf>
    <xf numFmtId="0" fontId="19" fillId="3" borderId="8" xfId="0" applyFont="1" applyFill="1" applyBorder="1" applyAlignment="1">
      <alignment horizontal="center" vertical="center" wrapText="1"/>
    </xf>
    <xf numFmtId="0" fontId="18" fillId="2" borderId="8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left" vertical="center" wrapText="1"/>
    </xf>
    <xf numFmtId="0" fontId="19" fillId="3" borderId="0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165" fontId="3" fillId="4" borderId="3" xfId="2" applyNumberFormat="1" applyBorder="1" applyAlignment="1">
      <alignment horizontal="center" vertical="center"/>
    </xf>
    <xf numFmtId="165" fontId="3" fillId="4" borderId="4" xfId="2" applyNumberFormat="1" applyBorder="1" applyAlignment="1">
      <alignment horizontal="center" vertical="center"/>
    </xf>
    <xf numFmtId="0" fontId="0" fillId="2" borderId="7" xfId="0" applyFill="1" applyBorder="1" applyAlignment="1">
      <alignment horizontal="left" vertical="center" wrapText="1"/>
    </xf>
    <xf numFmtId="0" fontId="18" fillId="2" borderId="0" xfId="0" applyFont="1" applyFill="1" applyBorder="1" applyAlignment="1">
      <alignment horizontal="left" vertical="center" wrapText="1"/>
    </xf>
    <xf numFmtId="43" fontId="9" fillId="5" borderId="3" xfId="4" applyNumberFormat="1" applyBorder="1" applyAlignment="1">
      <alignment horizontal="center" vertical="center"/>
    </xf>
    <xf numFmtId="43" fontId="9" fillId="5" borderId="4" xfId="4" applyNumberForma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  <xf numFmtId="0" fontId="18" fillId="2" borderId="7" xfId="0" applyFont="1" applyFill="1" applyBorder="1" applyAlignment="1">
      <alignment horizontal="left" vertical="center" wrapText="1"/>
    </xf>
    <xf numFmtId="0" fontId="19" fillId="3" borderId="7" xfId="0" applyFont="1" applyFill="1" applyBorder="1" applyAlignment="1">
      <alignment horizontal="center" vertical="center"/>
    </xf>
    <xf numFmtId="0" fontId="26" fillId="3" borderId="8" xfId="0" applyFont="1" applyFill="1" applyBorder="1" applyAlignment="1">
      <alignment horizontal="center" vertical="center" wrapText="1"/>
    </xf>
    <xf numFmtId="0" fontId="26" fillId="3" borderId="7" xfId="0" applyFont="1" applyFill="1" applyBorder="1" applyAlignment="1">
      <alignment horizontal="center" vertical="center" wrapText="1"/>
    </xf>
    <xf numFmtId="0" fontId="8" fillId="6" borderId="0" xfId="3" applyFill="1" applyBorder="1" applyAlignment="1">
      <alignment horizontal="left" vertical="center"/>
    </xf>
    <xf numFmtId="0" fontId="8" fillId="6" borderId="7" xfId="3" applyFill="1" applyBorder="1" applyAlignment="1">
      <alignment horizontal="left" vertical="center"/>
    </xf>
    <xf numFmtId="0" fontId="8" fillId="6" borderId="0" xfId="3" applyFill="1" applyAlignment="1">
      <alignment horizontal="center" vertical="center"/>
    </xf>
    <xf numFmtId="0" fontId="0" fillId="0" borderId="7" xfId="0" applyBorder="1" applyAlignment="1">
      <alignment horizontal="left" vertical="center"/>
    </xf>
    <xf numFmtId="170" fontId="3" fillId="4" borderId="3" xfId="2" applyNumberFormat="1" applyBorder="1" applyAlignment="1">
      <alignment horizontal="center" vertical="center"/>
    </xf>
    <xf numFmtId="170" fontId="3" fillId="4" borderId="4" xfId="2" applyNumberFormat="1" applyBorder="1" applyAlignment="1">
      <alignment horizontal="center" vertical="center"/>
    </xf>
    <xf numFmtId="170" fontId="3" fillId="4" borderId="1" xfId="2" applyNumberFormat="1" applyAlignment="1">
      <alignment horizontal="center" vertical="center"/>
    </xf>
    <xf numFmtId="0" fontId="0" fillId="0" borderId="0" xfId="0" applyAlignment="1">
      <alignment horizontal="center"/>
    </xf>
  </cellXfs>
  <cellStyles count="5">
    <cellStyle name="Berechnung" xfId="4" builtinId="22"/>
    <cellStyle name="Dezimal" xfId="1" builtinId="3"/>
    <cellStyle name="Eingabe" xfId="2" builtinId="20"/>
    <cellStyle name="Erklärender Text" xfId="3" builtinId="53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3"/>
  <c:chart>
    <c:autoTitleDeleted val="1"/>
    <c:plotArea>
      <c:layout>
        <c:manualLayout>
          <c:layoutTarget val="inner"/>
          <c:xMode val="edge"/>
          <c:yMode val="edge"/>
          <c:x val="3.0235775834448211E-2"/>
          <c:y val="2.9884198729921627E-2"/>
          <c:w val="0.93820800426852591"/>
          <c:h val="0.90734643414250093"/>
        </c:manualLayout>
      </c:layout>
      <c:scatterChart>
        <c:scatterStyle val="smoothMarker"/>
        <c:ser>
          <c:idx val="1"/>
          <c:order val="0"/>
          <c:tx>
            <c:v>Orbit</c:v>
          </c:tx>
          <c:marker>
            <c:symbol val="none"/>
          </c:marker>
          <c:xVal>
            <c:numRef>
              <c:f>SIMULATION!$L$21:$L$1482</c:f>
              <c:numCache>
                <c:formatCode>_-* #,##0\ _€_-;\-* #,##0\ _€_-;_-* "-"??\ _€_-;_-@_-</c:formatCode>
                <c:ptCount val="1462"/>
                <c:pt idx="0">
                  <c:v>152097596527.09781</c:v>
                </c:pt>
                <c:pt idx="1">
                  <c:v>152096280200.69199</c:v>
                </c:pt>
                <c:pt idx="2">
                  <c:v>152092331243.4975</c:v>
                </c:pt>
                <c:pt idx="3">
                  <c:v>152085749719.8696</c:v>
                </c:pt>
                <c:pt idx="4">
                  <c:v>152076535735.92426</c:v>
                </c:pt>
                <c:pt idx="5">
                  <c:v>152064689439.53732</c:v>
                </c:pt>
                <c:pt idx="6">
                  <c:v>152050211020.34317</c:v>
                </c:pt>
                <c:pt idx="7">
                  <c:v>152033100709.73309</c:v>
                </c:pt>
                <c:pt idx="8">
                  <c:v>152013358780.85336</c:v>
                </c:pt>
                <c:pt idx="9">
                  <c:v>151990985548.60303</c:v>
                </c:pt>
                <c:pt idx="10">
                  <c:v>151965981369.63141</c:v>
                </c:pt>
                <c:pt idx="11">
                  <c:v>151938346642.33508</c:v>
                </c:pt>
                <c:pt idx="12">
                  <c:v>151908081806.85477</c:v>
                </c:pt>
                <c:pt idx="13">
                  <c:v>151875187345.07162</c:v>
                </c:pt>
                <c:pt idx="14">
                  <c:v>151839663780.60361</c:v>
                </c:pt>
                <c:pt idx="15">
                  <c:v>151801511678.80115</c:v>
                </c:pt>
                <c:pt idx="16">
                  <c:v>151760731646.74258</c:v>
                </c:pt>
                <c:pt idx="17">
                  <c:v>151717324333.22943</c:v>
                </c:pt>
                <c:pt idx="18">
                  <c:v>151671290428.78107</c:v>
                </c:pt>
                <c:pt idx="19">
                  <c:v>151622630665.62939</c:v>
                </c:pt>
                <c:pt idx="20">
                  <c:v>151571345817.71295</c:v>
                </c:pt>
                <c:pt idx="21">
                  <c:v>151517436700.67072</c:v>
                </c:pt>
                <c:pt idx="22">
                  <c:v>151460904171.8356</c:v>
                </c:pt>
                <c:pt idx="23">
                  <c:v>151401749130.22775</c:v>
                </c:pt>
                <c:pt idx="24">
                  <c:v>151339972516.54739</c:v>
                </c:pt>
                <c:pt idx="25">
                  <c:v>151275575313.16718</c:v>
                </c:pt>
                <c:pt idx="26">
                  <c:v>151208558544.12473</c:v>
                </c:pt>
                <c:pt idx="27">
                  <c:v>151138923275.11414</c:v>
                </c:pt>
                <c:pt idx="28">
                  <c:v>151066670613.47778</c:v>
                </c:pt>
                <c:pt idx="29">
                  <c:v>150991801708.19754</c:v>
                </c:pt>
                <c:pt idx="30">
                  <c:v>150914317749.88547</c:v>
                </c:pt>
                <c:pt idx="31">
                  <c:v>150834219970.77448</c:v>
                </c:pt>
                <c:pt idx="32">
                  <c:v>150751509644.70859</c:v>
                </c:pt>
                <c:pt idx="33">
                  <c:v>150666188087.13284</c:v>
                </c:pt>
                <c:pt idx="34">
                  <c:v>150578256655.0827</c:v>
                </c:pt>
                <c:pt idx="35">
                  <c:v>150487716747.1734</c:v>
                </c:pt>
                <c:pt idx="36">
                  <c:v>150394569803.58887</c:v>
                </c:pt>
                <c:pt idx="37">
                  <c:v>150298817306.07019</c:v>
                </c:pt>
                <c:pt idx="38">
                  <c:v>150200460777.90381</c:v>
                </c:pt>
                <c:pt idx="39">
                  <c:v>150099501783.90952</c:v>
                </c:pt>
                <c:pt idx="40">
                  <c:v>149995941930.42798</c:v>
                </c:pt>
                <c:pt idx="41">
                  <c:v>149889782865.30783</c:v>
                </c:pt>
                <c:pt idx="42">
                  <c:v>149781026277.89264</c:v>
                </c:pt>
                <c:pt idx="43">
                  <c:v>149669673899.0076</c:v>
                </c:pt>
                <c:pt idx="44">
                  <c:v>149555727500.94534</c:v>
                </c:pt>
                <c:pt idx="45">
                  <c:v>149439188897.45215</c:v>
                </c:pt>
                <c:pt idx="46">
                  <c:v>149320059943.71332</c:v>
                </c:pt>
                <c:pt idx="47">
                  <c:v>149198342536.33829</c:v>
                </c:pt>
                <c:pt idx="48">
                  <c:v>149074038613.34564</c:v>
                </c:pt>
                <c:pt idx="49">
                  <c:v>148947150154.1474</c:v>
                </c:pt>
                <c:pt idx="50">
                  <c:v>148817679179.53336</c:v>
                </c:pt>
                <c:pt idx="51">
                  <c:v>148685627751.65466</c:v>
                </c:pt>
                <c:pt idx="52">
                  <c:v>148550997974.00754</c:v>
                </c:pt>
                <c:pt idx="53">
                  <c:v>148413791991.41617</c:v>
                </c:pt>
                <c:pt idx="54">
                  <c:v>148274011990.01559</c:v>
                </c:pt>
                <c:pt idx="55">
                  <c:v>148131660197.23404</c:v>
                </c:pt>
                <c:pt idx="56">
                  <c:v>147986738881.77509</c:v>
                </c:pt>
                <c:pt idx="57">
                  <c:v>147839250353.59927</c:v>
                </c:pt>
                <c:pt idx="58">
                  <c:v>147689196963.90555</c:v>
                </c:pt>
                <c:pt idx="59">
                  <c:v>147536581105.1123</c:v>
                </c:pt>
                <c:pt idx="60">
                  <c:v>147381405210.83792</c:v>
                </c:pt>
                <c:pt idx="61">
                  <c:v>147223671755.8812</c:v>
                </c:pt>
                <c:pt idx="62">
                  <c:v>147063383256.20126</c:v>
                </c:pt>
                <c:pt idx="63">
                  <c:v>146900542268.89709</c:v>
                </c:pt>
                <c:pt idx="64">
                  <c:v>146735151392.18701</c:v>
                </c:pt>
                <c:pt idx="65">
                  <c:v>146567213265.38721</c:v>
                </c:pt>
                <c:pt idx="66">
                  <c:v>146396730568.89056</c:v>
                </c:pt>
                <c:pt idx="67">
                  <c:v>146223706024.14471</c:v>
                </c:pt>
                <c:pt idx="68">
                  <c:v>146048142393.62982</c:v>
                </c:pt>
                <c:pt idx="69">
                  <c:v>145870042480.83606</c:v>
                </c:pt>
                <c:pt idx="70">
                  <c:v>145689409130.24069</c:v>
                </c:pt>
                <c:pt idx="71">
                  <c:v>145506245227.28479</c:v>
                </c:pt>
                <c:pt idx="72">
                  <c:v>145320553698.34958</c:v>
                </c:pt>
                <c:pt idx="73">
                  <c:v>145132337510.73242</c:v>
                </c:pt>
                <c:pt idx="74">
                  <c:v>144941599672.62247</c:v>
                </c:pt>
                <c:pt idx="75">
                  <c:v>144748343233.07584</c:v>
                </c:pt>
                <c:pt idx="76">
                  <c:v>144552571281.99054</c:v>
                </c:pt>
                <c:pt idx="77">
                  <c:v>144354286950.08105</c:v>
                </c:pt>
                <c:pt idx="78">
                  <c:v>144153493408.85226</c:v>
                </c:pt>
                <c:pt idx="79">
                  <c:v>143950193870.57343</c:v>
                </c:pt>
                <c:pt idx="80">
                  <c:v>143744391588.2515</c:v>
                </c:pt>
                <c:pt idx="81">
                  <c:v>143536089855.60403</c:v>
                </c:pt>
                <c:pt idx="82">
                  <c:v>143325292007.03201</c:v>
                </c:pt>
                <c:pt idx="83">
                  <c:v>143112001417.59189</c:v>
                </c:pt>
                <c:pt idx="84">
                  <c:v>142896221502.96762</c:v>
                </c:pt>
                <c:pt idx="85">
                  <c:v>142677955719.44205</c:v>
                </c:pt>
                <c:pt idx="86">
                  <c:v>142457207563.8681</c:v>
                </c:pt>
                <c:pt idx="87">
                  <c:v>142233980573.63947</c:v>
                </c:pt>
                <c:pt idx="88">
                  <c:v>142008278326.66086</c:v>
                </c:pt>
                <c:pt idx="89">
                  <c:v>141780104441.31812</c:v>
                </c:pt>
                <c:pt idx="90">
                  <c:v>141549462576.44763</c:v>
                </c:pt>
                <c:pt idx="91">
                  <c:v>141316356431.30563</c:v>
                </c:pt>
                <c:pt idx="92">
                  <c:v>141080789745.53683</c:v>
                </c:pt>
                <c:pt idx="93">
                  <c:v>140842766299.14291</c:v>
                </c:pt>
                <c:pt idx="94">
                  <c:v>140602289912.45053</c:v>
                </c:pt>
                <c:pt idx="95">
                  <c:v>140359364446.07874</c:v>
                </c:pt>
                <c:pt idx="96">
                  <c:v>140113993800.90643</c:v>
                </c:pt>
                <c:pt idx="97">
                  <c:v>139866181918.03894</c:v>
                </c:pt>
                <c:pt idx="98">
                  <c:v>139615932778.7746</c:v>
                </c:pt>
                <c:pt idx="99">
                  <c:v>139363250404.5705</c:v>
                </c:pt>
                <c:pt idx="100">
                  <c:v>139108138857.00836</c:v>
                </c:pt>
                <c:pt idx="101">
                  <c:v>138850602237.75949</c:v>
                </c:pt>
                <c:pt idx="102">
                  <c:v>138590644688.54974</c:v>
                </c:pt>
                <c:pt idx="103">
                  <c:v>138328270391.12369</c:v>
                </c:pt>
                <c:pt idx="104">
                  <c:v>138063483567.20874</c:v>
                </c:pt>
                <c:pt idx="105">
                  <c:v>137796288478.47864</c:v>
                </c:pt>
                <c:pt idx="106">
                  <c:v>137526689426.51657</c:v>
                </c:pt>
                <c:pt idx="107">
                  <c:v>137254690752.77789</c:v>
                </c:pt>
                <c:pt idx="108">
                  <c:v>136980296838.55243</c:v>
                </c:pt>
                <c:pt idx="109">
                  <c:v>136703512104.92641</c:v>
                </c:pt>
                <c:pt idx="110">
                  <c:v>136424341012.74382</c:v>
                </c:pt>
                <c:pt idx="111">
                  <c:v>136142788062.56754</c:v>
                </c:pt>
                <c:pt idx="112">
                  <c:v>135858857794.63991</c:v>
                </c:pt>
                <c:pt idx="113">
                  <c:v>135572554788.84296</c:v>
                </c:pt>
                <c:pt idx="114">
                  <c:v>135283883664.6581</c:v>
                </c:pt>
                <c:pt idx="115">
                  <c:v>134992849081.1255</c:v>
                </c:pt>
                <c:pt idx="116">
                  <c:v>134699455736.80309</c:v>
                </c:pt>
                <c:pt idx="117">
                  <c:v>134403708369.72478</c:v>
                </c:pt>
                <c:pt idx="118">
                  <c:v>134105611757.35872</c:v>
                </c:pt>
                <c:pt idx="119">
                  <c:v>133805170716.56488</c:v>
                </c:pt>
                <c:pt idx="120">
                  <c:v>133502390103.55206</c:v>
                </c:pt>
                <c:pt idx="121">
                  <c:v>133197274813.83475</c:v>
                </c:pt>
                <c:pt idx="122">
                  <c:v>132889829782.18939</c:v>
                </c:pt>
                <c:pt idx="123">
                  <c:v>132580059982.61015</c:v>
                </c:pt>
                <c:pt idx="124">
                  <c:v>132267970428.26439</c:v>
                </c:pt>
                <c:pt idx="125">
                  <c:v>131953566171.44751</c:v>
                </c:pt>
                <c:pt idx="126">
                  <c:v>131636852303.53757</c:v>
                </c:pt>
                <c:pt idx="127">
                  <c:v>131317833954.94923</c:v>
                </c:pt>
                <c:pt idx="128">
                  <c:v>130996516295.08739</c:v>
                </c:pt>
                <c:pt idx="129">
                  <c:v>130672904532.30029</c:v>
                </c:pt>
                <c:pt idx="130">
                  <c:v>130347003913.83228</c:v>
                </c:pt>
                <c:pt idx="131">
                  <c:v>130018819725.77585</c:v>
                </c:pt>
                <c:pt idx="132">
                  <c:v>129688357293.02362</c:v>
                </c:pt>
                <c:pt idx="133">
                  <c:v>129355621979.21945</c:v>
                </c:pt>
                <c:pt idx="134">
                  <c:v>129020619186.70941</c:v>
                </c:pt>
                <c:pt idx="135">
                  <c:v>128683354356.49205</c:v>
                </c:pt>
                <c:pt idx="136">
                  <c:v>128343832968.16832</c:v>
                </c:pt>
                <c:pt idx="137">
                  <c:v>128002060539.89102</c:v>
                </c:pt>
                <c:pt idx="138">
                  <c:v>127658042628.31375</c:v>
                </c:pt>
                <c:pt idx="139">
                  <c:v>127311784828.53932</c:v>
                </c:pt>
                <c:pt idx="140">
                  <c:v>126963292774.06789</c:v>
                </c:pt>
                <c:pt idx="141">
                  <c:v>126612572136.74431</c:v>
                </c:pt>
                <c:pt idx="142">
                  <c:v>126259628626.70538</c:v>
                </c:pt>
                <c:pt idx="143">
                  <c:v>125904467992.32622</c:v>
                </c:pt>
                <c:pt idx="144">
                  <c:v>125547096020.1664</c:v>
                </c:pt>
                <c:pt idx="145">
                  <c:v>125187518534.91559</c:v>
                </c:pt>
                <c:pt idx="146">
                  <c:v>124825741399.33861</c:v>
                </c:pt>
                <c:pt idx="147">
                  <c:v>124461770514.22003</c:v>
                </c:pt>
                <c:pt idx="148">
                  <c:v>124095611818.3083</c:v>
                </c:pt>
                <c:pt idx="149">
                  <c:v>123727271288.25937</c:v>
                </c:pt>
                <c:pt idx="150">
                  <c:v>123356754938.57977</c:v>
                </c:pt>
                <c:pt idx="151">
                  <c:v>122984068821.56934</c:v>
                </c:pt>
                <c:pt idx="152">
                  <c:v>122609219027.26321</c:v>
                </c:pt>
                <c:pt idx="153">
                  <c:v>122232211683.37355</c:v>
                </c:pt>
                <c:pt idx="154">
                  <c:v>121853052955.23056</c:v>
                </c:pt>
                <c:pt idx="155">
                  <c:v>121471749045.72318</c:v>
                </c:pt>
                <c:pt idx="156">
                  <c:v>121088306195.23909</c:v>
                </c:pt>
                <c:pt idx="157">
                  <c:v>120702730681.6044</c:v>
                </c:pt>
                <c:pt idx="158">
                  <c:v>120315028820.02254</c:v>
                </c:pt>
                <c:pt idx="159">
                  <c:v>119925206963.01308</c:v>
                </c:pt>
                <c:pt idx="160">
                  <c:v>119533271500.34946</c:v>
                </c:pt>
                <c:pt idx="161">
                  <c:v>119139228858.99672</c:v>
                </c:pt>
                <c:pt idx="162">
                  <c:v>118743085503.04834</c:v>
                </c:pt>
                <c:pt idx="163">
                  <c:v>118344847933.66286</c:v>
                </c:pt>
                <c:pt idx="164">
                  <c:v>117944522688.99965</c:v>
                </c:pt>
                <c:pt idx="165">
                  <c:v>117542116344.15442</c:v>
                </c:pt>
                <c:pt idx="166">
                  <c:v>117137635511.09404</c:v>
                </c:pt>
                <c:pt idx="167">
                  <c:v>116731086838.59091</c:v>
                </c:pt>
                <c:pt idx="168">
                  <c:v>116322477012.15675</c:v>
                </c:pt>
                <c:pt idx="169">
                  <c:v>115911812753.97583</c:v>
                </c:pt>
                <c:pt idx="170">
                  <c:v>115499100822.83775</c:v>
                </c:pt>
                <c:pt idx="171">
                  <c:v>115084348014.06956</c:v>
                </c:pt>
                <c:pt idx="172">
                  <c:v>114667561159.46747</c:v>
                </c:pt>
                <c:pt idx="173">
                  <c:v>114248747127.22783</c:v>
                </c:pt>
                <c:pt idx="174">
                  <c:v>113827912821.87779</c:v>
                </c:pt>
                <c:pt idx="175">
                  <c:v>113405065184.20517</c:v>
                </c:pt>
                <c:pt idx="176">
                  <c:v>112980211191.18794</c:v>
                </c:pt>
                <c:pt idx="177">
                  <c:v>112553357855.92308</c:v>
                </c:pt>
                <c:pt idx="178">
                  <c:v>112124512227.55496</c:v>
                </c:pt>
                <c:pt idx="179">
                  <c:v>111693681391.20302</c:v>
                </c:pt>
                <c:pt idx="180">
                  <c:v>111260872467.88895</c:v>
                </c:pt>
                <c:pt idx="181">
                  <c:v>110826092614.46333</c:v>
                </c:pt>
                <c:pt idx="182">
                  <c:v>110389349023.53178</c:v>
                </c:pt>
                <c:pt idx="183">
                  <c:v>109950648923.38031</c:v>
                </c:pt>
                <c:pt idx="184">
                  <c:v>109509999577.90027</c:v>
                </c:pt>
                <c:pt idx="185">
                  <c:v>109067408286.51277</c:v>
                </c:pt>
                <c:pt idx="186">
                  <c:v>108622882384.09236</c:v>
                </c:pt>
                <c:pt idx="187">
                  <c:v>108176429240.89026</c:v>
                </c:pt>
                <c:pt idx="188">
                  <c:v>107728056262.45686</c:v>
                </c:pt>
                <c:pt idx="189">
                  <c:v>107277770889.56395</c:v>
                </c:pt>
                <c:pt idx="190">
                  <c:v>106825580598.12592</c:v>
                </c:pt>
                <c:pt idx="191">
                  <c:v>106371492899.12076</c:v>
                </c:pt>
                <c:pt idx="192">
                  <c:v>105915515338.51027</c:v>
                </c:pt>
                <c:pt idx="193">
                  <c:v>105457655497.1597</c:v>
                </c:pt>
                <c:pt idx="194">
                  <c:v>104997920990.75682</c:v>
                </c:pt>
                <c:pt idx="195">
                  <c:v>104536319469.73042</c:v>
                </c:pt>
                <c:pt idx="196">
                  <c:v>104072858619.16815</c:v>
                </c:pt>
                <c:pt idx="197">
                  <c:v>103607546158.73384</c:v>
                </c:pt>
                <c:pt idx="198">
                  <c:v>103140389842.58408</c:v>
                </c:pt>
                <c:pt idx="199">
                  <c:v>102671397459.28438</c:v>
                </c:pt>
                <c:pt idx="200">
                  <c:v>102200576831.7245</c:v>
                </c:pt>
                <c:pt idx="201">
                  <c:v>101727935817.03339</c:v>
                </c:pt>
                <c:pt idx="202">
                  <c:v>101253482306.49339</c:v>
                </c:pt>
                <c:pt idx="203">
                  <c:v>100777224225.45383</c:v>
                </c:pt>
                <c:pt idx="204">
                  <c:v>100299169533.24399</c:v>
                </c:pt>
                <c:pt idx="205">
                  <c:v>99819326223.085541</c:v>
                </c:pt>
                <c:pt idx="206">
                  <c:v>99337702322.004242</c:v>
                </c:pt>
                <c:pt idx="207">
                  <c:v>98854305890.741135</c:v>
                </c:pt>
                <c:pt idx="208">
                  <c:v>98369145023.662979</c:v>
                </c:pt>
                <c:pt idx="209">
                  <c:v>97882227848.672089</c:v>
                </c:pt>
                <c:pt idx="210">
                  <c:v>97393562527.115692</c:v>
                </c:pt>
                <c:pt idx="211">
                  <c:v>96903157253.694458</c:v>
                </c:pt>
                <c:pt idx="212">
                  <c:v>96411020256.370483</c:v>
                </c:pt>
                <c:pt idx="213">
                  <c:v>95917159796.274628</c:v>
                </c:pt>
                <c:pt idx="214">
                  <c:v>95421584167.613251</c:v>
                </c:pt>
                <c:pt idx="215">
                  <c:v>94924301697.574188</c:v>
                </c:pt>
                <c:pt idx="216">
                  <c:v>94425320746.232178</c:v>
                </c:pt>
                <c:pt idx="217">
                  <c:v>93924649706.45372</c:v>
                </c:pt>
                <c:pt idx="218">
                  <c:v>93422297003.801056</c:v>
                </c:pt>
                <c:pt idx="219">
                  <c:v>92918271096.435715</c:v>
                </c:pt>
                <c:pt idx="220">
                  <c:v>92412580475.021317</c:v>
                </c:pt>
                <c:pt idx="221">
                  <c:v>91905233662.625687</c:v>
                </c:pt>
                <c:pt idx="222">
                  <c:v>91396239214.622391</c:v>
                </c:pt>
                <c:pt idx="223">
                  <c:v>90885605718.591568</c:v>
                </c:pt>
                <c:pt idx="224">
                  <c:v>90373341794.220108</c:v>
                </c:pt>
                <c:pt idx="225">
                  <c:v>89859456093.201141</c:v>
                </c:pt>
                <c:pt idx="226">
                  <c:v>89343957299.132919</c:v>
                </c:pt>
                <c:pt idx="227">
                  <c:v>88826854127.417007</c:v>
                </c:pt>
                <c:pt idx="228">
                  <c:v>88308155325.155716</c:v>
                </c:pt>
                <c:pt idx="229">
                  <c:v>87787869671.049057</c:v>
                </c:pt>
                <c:pt idx="230">
                  <c:v>87266005975.290802</c:v>
                </c:pt>
                <c:pt idx="231">
                  <c:v>86742573079.46402</c:v>
                </c:pt>
                <c:pt idx="232">
                  <c:v>86217579856.435913</c:v>
                </c:pt>
                <c:pt idx="233">
                  <c:v>85691035210.251877</c:v>
                </c:pt>
                <c:pt idx="234">
                  <c:v>85162948076.028946</c:v>
                </c:pt>
                <c:pt idx="235">
                  <c:v>84633327419.848679</c:v>
                </c:pt>
                <c:pt idx="236">
                  <c:v>84102182238.649094</c:v>
                </c:pt>
                <c:pt idx="237">
                  <c:v>83569521560.116119</c:v>
                </c:pt>
                <c:pt idx="238">
                  <c:v>83035354442.574295</c:v>
                </c:pt>
                <c:pt idx="239">
                  <c:v>82499689974.87674</c:v>
                </c:pt>
                <c:pt idx="240">
                  <c:v>81962537276.294525</c:v>
                </c:pt>
                <c:pt idx="241">
                  <c:v>81423905496.405197</c:v>
                </c:pt>
                <c:pt idx="242">
                  <c:v>80883803814.980759</c:v>
                </c:pt>
                <c:pt idx="243">
                  <c:v>80342241441.874893</c:v>
                </c:pt>
                <c:pt idx="244">
                  <c:v>79799227616.909439</c:v>
                </c:pt>
                <c:pt idx="245">
                  <c:v>79254771609.760208</c:v>
                </c:pt>
                <c:pt idx="246">
                  <c:v>78708882719.842072</c:v>
                </c:pt>
                <c:pt idx="247">
                  <c:v>78161570276.193375</c:v>
                </c:pt>
                <c:pt idx="248">
                  <c:v>77612843637.359695</c:v>
                </c:pt>
                <c:pt idx="249">
                  <c:v>77062712191.276581</c:v>
                </c:pt>
                <c:pt idx="250">
                  <c:v>76511185355.152145</c:v>
                </c:pt>
                <c:pt idx="251">
                  <c:v>75958272575.348358</c:v>
                </c:pt>
                <c:pt idx="252">
                  <c:v>75403983327.261871</c:v>
                </c:pt>
                <c:pt idx="253">
                  <c:v>74848327115.2043</c:v>
                </c:pt>
                <c:pt idx="254">
                  <c:v>74291313472.281494</c:v>
                </c:pt>
                <c:pt idx="255">
                  <c:v>73732951960.272217</c:v>
                </c:pt>
                <c:pt idx="256">
                  <c:v>73173252169.506058</c:v>
                </c:pt>
                <c:pt idx="257">
                  <c:v>72612223718.740677</c:v>
                </c:pt>
                <c:pt idx="258">
                  <c:v>72049876255.038345</c:v>
                </c:pt>
                <c:pt idx="259">
                  <c:v>71486219453.641541</c:v>
                </c:pt>
                <c:pt idx="260">
                  <c:v>70921263017.848221</c:v>
                </c:pt>
                <c:pt idx="261">
                  <c:v>70355016678.885849</c:v>
                </c:pt>
                <c:pt idx="262">
                  <c:v>69787490195.785095</c:v>
                </c:pt>
                <c:pt idx="263">
                  <c:v>69218693355.25267</c:v>
                </c:pt>
                <c:pt idx="264">
                  <c:v>68648635971.543419</c:v>
                </c:pt>
                <c:pt idx="265">
                  <c:v>68077327886.331512</c:v>
                </c:pt>
                <c:pt idx="266">
                  <c:v>67504778968.581223</c:v>
                </c:pt>
                <c:pt idx="267">
                  <c:v>66930999114.416748</c:v>
                </c:pt>
                <c:pt idx="268">
                  <c:v>66355998246.99128</c:v>
                </c:pt>
                <c:pt idx="269">
                  <c:v>65779786316.355392</c:v>
                </c:pt>
                <c:pt idx="270">
                  <c:v>65202373299.32473</c:v>
                </c:pt>
                <c:pt idx="271">
                  <c:v>64623769199.346756</c:v>
                </c:pt>
                <c:pt idx="272">
                  <c:v>64043984046.366966</c:v>
                </c:pt>
                <c:pt idx="273">
                  <c:v>63463027896.694351</c:v>
                </c:pt>
                <c:pt idx="274">
                  <c:v>62880910832.865822</c:v>
                </c:pt>
                <c:pt idx="275">
                  <c:v>62297642963.510216</c:v>
                </c:pt>
                <c:pt idx="276">
                  <c:v>61713234423.211395</c:v>
                </c:pt>
                <c:pt idx="277">
                  <c:v>61127695372.370552</c:v>
                </c:pt>
                <c:pt idx="278">
                  <c:v>60541035997.067848</c:v>
                </c:pt>
                <c:pt idx="279">
                  <c:v>59953266508.923218</c:v>
                </c:pt>
                <c:pt idx="280">
                  <c:v>59364397144.956551</c:v>
                </c:pt>
                <c:pt idx="281">
                  <c:v>58774438167.446838</c:v>
                </c:pt>
                <c:pt idx="282">
                  <c:v>58183399863.790955</c:v>
                </c:pt>
                <c:pt idx="283">
                  <c:v>57591292546.361206</c:v>
                </c:pt>
                <c:pt idx="284">
                  <c:v>56998126552.362488</c:v>
                </c:pt>
                <c:pt idx="285">
                  <c:v>56403912243.688545</c:v>
                </c:pt>
                <c:pt idx="286">
                  <c:v>55808660006.777412</c:v>
                </c:pt>
                <c:pt idx="287">
                  <c:v>55212380252.466202</c:v>
                </c:pt>
                <c:pt idx="288">
                  <c:v>54615083415.844955</c:v>
                </c:pt>
                <c:pt idx="289">
                  <c:v>54016779956.109917</c:v>
                </c:pt>
                <c:pt idx="290">
                  <c:v>53417480356.415932</c:v>
                </c:pt>
                <c:pt idx="291">
                  <c:v>52817195123.728058</c:v>
                </c:pt>
                <c:pt idx="292">
                  <c:v>52215934788.67247</c:v>
                </c:pt>
                <c:pt idx="293">
                  <c:v>51613709905.386406</c:v>
                </c:pt>
                <c:pt idx="294">
                  <c:v>51010531051.367645</c:v>
                </c:pt>
                <c:pt idx="295">
                  <c:v>50406408827.323036</c:v>
                </c:pt>
                <c:pt idx="296">
                  <c:v>49801353857.016136</c:v>
                </c:pt>
                <c:pt idx="297">
                  <c:v>49195376787.114296</c:v>
                </c:pt>
                <c:pt idx="298">
                  <c:v>48588488287.034813</c:v>
                </c:pt>
                <c:pt idx="299">
                  <c:v>47980699048.790375</c:v>
                </c:pt>
                <c:pt idx="300">
                  <c:v>47372019786.833702</c:v>
                </c:pt>
                <c:pt idx="301">
                  <c:v>46762461237.901382</c:v>
                </c:pt>
                <c:pt idx="302">
                  <c:v>46152034160.856964</c:v>
                </c:pt>
                <c:pt idx="303">
                  <c:v>45540749336.533356</c:v>
                </c:pt>
                <c:pt idx="304">
                  <c:v>44928617567.574142</c:v>
                </c:pt>
                <c:pt idx="305">
                  <c:v>44315649678.274452</c:v>
                </c:pt>
                <c:pt idx="306">
                  <c:v>43701856514.420898</c:v>
                </c:pt>
                <c:pt idx="307">
                  <c:v>43087248943.130699</c:v>
                </c:pt>
                <c:pt idx="308">
                  <c:v>42471837852.690033</c:v>
                </c:pt>
                <c:pt idx="309">
                  <c:v>41855634152.391724</c:v>
                </c:pt>
                <c:pt idx="310">
                  <c:v>41238648772.371979</c:v>
                </c:pt>
                <c:pt idx="311">
                  <c:v>40620892663.446442</c:v>
                </c:pt>
                <c:pt idx="312">
                  <c:v>40002376796.945389</c:v>
                </c:pt>
                <c:pt idx="313">
                  <c:v>39383112164.548203</c:v>
                </c:pt>
                <c:pt idx="314">
                  <c:v>38763109778.117065</c:v>
                </c:pt>
                <c:pt idx="315">
                  <c:v>38142380669.529755</c:v>
                </c:pt>
                <c:pt idx="316">
                  <c:v>37520935890.51178</c:v>
                </c:pt>
                <c:pt idx="317">
                  <c:v>36898786512.467667</c:v>
                </c:pt>
                <c:pt idx="318">
                  <c:v>36275943626.311516</c:v>
                </c:pt>
                <c:pt idx="319">
                  <c:v>35652418342.296623</c:v>
                </c:pt>
                <c:pt idx="320">
                  <c:v>35028221789.844566</c:v>
                </c:pt>
                <c:pt idx="321">
                  <c:v>34403365117.373192</c:v>
                </c:pt>
                <c:pt idx="322">
                  <c:v>33777859492.124054</c:v>
                </c:pt>
                <c:pt idx="323">
                  <c:v>33151716099.989002</c:v>
                </c:pt>
                <c:pt idx="324">
                  <c:v>32524946145.335899</c:v>
                </c:pt>
                <c:pt idx="325">
                  <c:v>31897560850.833725</c:v>
                </c:pt>
                <c:pt idx="326">
                  <c:v>31269571457.276714</c:v>
                </c:pt>
                <c:pt idx="327">
                  <c:v>30640989223.407764</c:v>
                </c:pt>
                <c:pt idx="328">
                  <c:v>30011825425.741096</c:v>
                </c:pt>
                <c:pt idx="329">
                  <c:v>29382091358.38414</c:v>
                </c:pt>
                <c:pt idx="330">
                  <c:v>28751798332.858501</c:v>
                </c:pt>
                <c:pt idx="331">
                  <c:v>28120957677.920383</c:v>
                </c:pt>
                <c:pt idx="332">
                  <c:v>27489580739.379936</c:v>
                </c:pt>
                <c:pt idx="333">
                  <c:v>26857678879.920078</c:v>
                </c:pt>
                <c:pt idx="334">
                  <c:v>26225263478.914318</c:v>
                </c:pt>
                <c:pt idx="335">
                  <c:v>25592345932.243999</c:v>
                </c:pt>
                <c:pt idx="336">
                  <c:v>24958937652.114552</c:v>
                </c:pt>
                <c:pt idx="337">
                  <c:v>24325050066.871166</c:v>
                </c:pt>
                <c:pt idx="338">
                  <c:v>23690694620.81353</c:v>
                </c:pt>
                <c:pt idx="339">
                  <c:v>23055882774.009804</c:v>
                </c:pt>
                <c:pt idx="340">
                  <c:v>22420626002.109901</c:v>
                </c:pt>
                <c:pt idx="341">
                  <c:v>21784935796.157974</c:v>
                </c:pt>
                <c:pt idx="342">
                  <c:v>21148823662.404022</c:v>
                </c:pt>
                <c:pt idx="343">
                  <c:v>20512301122.114803</c:v>
                </c:pt>
                <c:pt idx="344">
                  <c:v>19875379711.383972</c:v>
                </c:pt>
                <c:pt idx="345">
                  <c:v>19238070980.941414</c:v>
                </c:pt>
                <c:pt idx="346">
                  <c:v>18600386495.961731</c:v>
                </c:pt>
                <c:pt idx="347">
                  <c:v>17962337835.872181</c:v>
                </c:pt>
                <c:pt idx="348">
                  <c:v>17323936594.15958</c:v>
                </c:pt>
                <c:pt idx="349">
                  <c:v>16685194378.176624</c:v>
                </c:pt>
                <c:pt idx="350">
                  <c:v>16046122808.947273</c:v>
                </c:pt>
                <c:pt idx="351">
                  <c:v>15406733520.971598</c:v>
                </c:pt>
                <c:pt idx="352">
                  <c:v>14767038162.029621</c:v>
                </c:pt>
                <c:pt idx="353">
                  <c:v>14127048392.984478</c:v>
                </c:pt>
                <c:pt idx="354">
                  <c:v>13486775887.584917</c:v>
                </c:pt>
                <c:pt idx="355">
                  <c:v>12846232332.266768</c:v>
                </c:pt>
                <c:pt idx="356">
                  <c:v>12205429425.954077</c:v>
                </c:pt>
                <c:pt idx="357">
                  <c:v>11564378879.859022</c:v>
                </c:pt>
                <c:pt idx="358">
                  <c:v>10923092417.281378</c:v>
                </c:pt>
                <c:pt idx="359">
                  <c:v>10281581773.40707</c:v>
                </c:pt>
                <c:pt idx="360">
                  <c:v>9639858695.1060467</c:v>
                </c:pt>
                <c:pt idx="361">
                  <c:v>8997934940.7293549</c:v>
                </c:pt>
                <c:pt idx="362">
                  <c:v>8355822279.9056015</c:v>
                </c:pt>
                <c:pt idx="363">
                  <c:v>7713532493.3362818</c:v>
                </c:pt>
                <c:pt idx="364">
                  <c:v>7071077372.5909014</c:v>
                </c:pt>
                <c:pt idx="365">
                  <c:v>6428468719.9009275</c:v>
                </c:pt>
                <c:pt idx="366">
                  <c:v>5785718347.9531488</c:v>
                </c:pt>
                <c:pt idx="367">
                  <c:v>5142838079.6823139</c:v>
                </c:pt>
                <c:pt idx="368">
                  <c:v>4499839748.0630198</c:v>
                </c:pt>
                <c:pt idx="369">
                  <c:v>3856735195.9007759</c:v>
                </c:pt>
                <c:pt idx="370">
                  <c:v>3213536275.6224256</c:v>
                </c:pt>
                <c:pt idx="371">
                  <c:v>2570254849.065845</c:v>
                </c:pt>
                <c:pt idx="372">
                  <c:v>1926902787.2688773</c:v>
                </c:pt>
                <c:pt idx="373">
                  <c:v>1283491970.2574117</c:v>
                </c:pt>
                <c:pt idx="374">
                  <c:v>640034286.83293343</c:v>
                </c:pt>
                <c:pt idx="375">
                  <c:v>-3458365.6406386816</c:v>
                </c:pt>
                <c:pt idx="376">
                  <c:v>-646974081.45107234</c:v>
                </c:pt>
                <c:pt idx="377">
                  <c:v>-1290500946.7525163</c:v>
                </c:pt>
                <c:pt idx="378">
                  <c:v>-1934027039.7808158</c:v>
                </c:pt>
                <c:pt idx="379">
                  <c:v>-2577540431.0696278</c:v>
                </c:pt>
                <c:pt idx="380">
                  <c:v>-3221029183.667417</c:v>
                </c:pt>
                <c:pt idx="381">
                  <c:v>-3864481353.3548512</c:v>
                </c:pt>
                <c:pt idx="382">
                  <c:v>-4507884988.8631649</c:v>
                </c:pt>
                <c:pt idx="383">
                  <c:v>-5151228132.0929861</c:v>
                </c:pt>
                <c:pt idx="384">
                  <c:v>-5794498818.3341656</c:v>
                </c:pt>
                <c:pt idx="385">
                  <c:v>-6437685076.485981</c:v>
                </c:pt>
                <c:pt idx="386">
                  <c:v>-7080774929.2782774</c:v>
                </c:pt>
                <c:pt idx="387">
                  <c:v>-7723756393.4932232</c:v>
                </c:pt>
                <c:pt idx="388">
                  <c:v>-8366617480.1875811</c:v>
                </c:pt>
                <c:pt idx="389">
                  <c:v>-9009346194.9160461</c:v>
                </c:pt>
                <c:pt idx="390">
                  <c:v>-9651930537.9549141</c:v>
                </c:pt>
                <c:pt idx="391">
                  <c:v>-10294358504.526628</c:v>
                </c:pt>
                <c:pt idx="392">
                  <c:v>-10936618085.02483</c:v>
                </c:pt>
                <c:pt idx="393">
                  <c:v>-11578697265.240263</c:v>
                </c:pt>
                <c:pt idx="394">
                  <c:v>-12220584026.587208</c:v>
                </c:pt>
                <c:pt idx="395">
                  <c:v>-12862266346.330727</c:v>
                </c:pt>
                <c:pt idx="396">
                  <c:v>-13503732197.814428</c:v>
                </c:pt>
                <c:pt idx="397">
                  <c:v>-14144969550.68895</c:v>
                </c:pt>
                <c:pt idx="398">
                  <c:v>-14785966371.141045</c:v>
                </c:pt>
                <c:pt idx="399">
                  <c:v>-15426710622.123438</c:v>
                </c:pt>
                <c:pt idx="400">
                  <c:v>-16067190263.585154</c:v>
                </c:pt>
                <c:pt idx="401">
                  <c:v>-16707393252.702724</c:v>
                </c:pt>
                <c:pt idx="402">
                  <c:v>-17347307544.111847</c:v>
                </c:pt>
                <c:pt idx="403">
                  <c:v>-17986921090.139587</c:v>
                </c:pt>
                <c:pt idx="404">
                  <c:v>-18626221841.037537</c:v>
                </c:pt>
                <c:pt idx="405">
                  <c:v>-19265197745.215355</c:v>
                </c:pt>
                <c:pt idx="406">
                  <c:v>-19903836749.474926</c:v>
                </c:pt>
                <c:pt idx="407">
                  <c:v>-20542126799.245312</c:v>
                </c:pt>
                <c:pt idx="408">
                  <c:v>-21180055838.818119</c:v>
                </c:pt>
                <c:pt idx="409">
                  <c:v>-21817611811.583588</c:v>
                </c:pt>
                <c:pt idx="410">
                  <c:v>-22454782660.26733</c:v>
                </c:pt>
                <c:pt idx="411">
                  <c:v>-23091556327.167423</c:v>
                </c:pt>
                <c:pt idx="412">
                  <c:v>-23727920754.39249</c:v>
                </c:pt>
                <c:pt idx="413">
                  <c:v>-24363863884.100018</c:v>
                </c:pt>
                <c:pt idx="414">
                  <c:v>-24999373658.735443</c:v>
                </c:pt>
                <c:pt idx="415">
                  <c:v>-25634438021.271805</c:v>
                </c:pt>
                <c:pt idx="416">
                  <c:v>-26269044915.449921</c:v>
                </c:pt>
                <c:pt idx="417">
                  <c:v>-26903182286.019142</c:v>
                </c:pt>
                <c:pt idx="418">
                  <c:v>-27536838078.978832</c:v>
                </c:pt>
                <c:pt idx="419">
                  <c:v>-28170000241.820076</c:v>
                </c:pt>
                <c:pt idx="420">
                  <c:v>-28802656723.768345</c:v>
                </c:pt>
                <c:pt idx="421">
                  <c:v>-29434795476.02636</c:v>
                </c:pt>
                <c:pt idx="422">
                  <c:v>-30066404452.017761</c:v>
                </c:pt>
                <c:pt idx="423">
                  <c:v>-30697471607.631248</c:v>
                </c:pt>
                <c:pt idx="424">
                  <c:v>-31327984901.465099</c:v>
                </c:pt>
                <c:pt idx="425">
                  <c:v>-31957932295.072498</c:v>
                </c:pt>
                <c:pt idx="426">
                  <c:v>-32587301753.207184</c:v>
                </c:pt>
                <c:pt idx="427">
                  <c:v>-33216081244.069622</c:v>
                </c:pt>
                <c:pt idx="428">
                  <c:v>-33844258739.553944</c:v>
                </c:pt>
                <c:pt idx="429">
                  <c:v>-34471822215.495003</c:v>
                </c:pt>
                <c:pt idx="430">
                  <c:v>-35098759651.916267</c:v>
                </c:pt>
                <c:pt idx="431">
                  <c:v>-35725059033.278046</c:v>
                </c:pt>
                <c:pt idx="432">
                  <c:v>-36350708348.726265</c:v>
                </c:pt>
                <c:pt idx="433">
                  <c:v>-36975695592.341698</c:v>
                </c:pt>
                <c:pt idx="434">
                  <c:v>-37600008763.389755</c:v>
                </c:pt>
                <c:pt idx="435">
                  <c:v>-38223635866.570595</c:v>
                </c:pt>
                <c:pt idx="436">
                  <c:v>-38846564912.269958</c:v>
                </c:pt>
                <c:pt idx="437">
                  <c:v>-39468783916.810173</c:v>
                </c:pt>
                <c:pt idx="438">
                  <c:v>-40090280902.70179</c:v>
                </c:pt>
                <c:pt idx="439">
                  <c:v>-40711043898.895721</c:v>
                </c:pt>
                <c:pt idx="440">
                  <c:v>-41331060941.035645</c:v>
                </c:pt>
                <c:pt idx="441">
                  <c:v>-41950320071.711082</c:v>
                </c:pt>
                <c:pt idx="442">
                  <c:v>-42568809340.710617</c:v>
                </c:pt>
                <c:pt idx="443">
                  <c:v>-43186516805.275848</c:v>
                </c:pt>
                <c:pt idx="444">
                  <c:v>-43803430530.355537</c:v>
                </c:pt>
                <c:pt idx="445">
                  <c:v>-44419538588.860329</c:v>
                </c:pt>
                <c:pt idx="446">
                  <c:v>-45034829061.917725</c:v>
                </c:pt>
                <c:pt idx="447">
                  <c:v>-45649290039.127586</c:v>
                </c:pt>
                <c:pt idx="448">
                  <c:v>-46262909618.818054</c:v>
                </c:pt>
                <c:pt idx="449">
                  <c:v>-46875675908.301605</c:v>
                </c:pt>
                <c:pt idx="450">
                  <c:v>-47487577024.131935</c:v>
                </c:pt>
                <c:pt idx="451">
                  <c:v>-48098601092.360725</c:v>
                </c:pt>
                <c:pt idx="452">
                  <c:v>-48708736248.795204</c:v>
                </c:pt>
                <c:pt idx="453">
                  <c:v>-49317970639.255737</c:v>
                </c:pt>
                <c:pt idx="454">
                  <c:v>-49926292419.834038</c:v>
                </c:pt>
                <c:pt idx="455">
                  <c:v>-50533689757.151474</c:v>
                </c:pt>
                <c:pt idx="456">
                  <c:v>-51140150828.617958</c:v>
                </c:pt>
                <c:pt idx="457">
                  <c:v>-51745663822.691025</c:v>
                </c:pt>
                <c:pt idx="458">
                  <c:v>-52350216939.135254</c:v>
                </c:pt>
                <c:pt idx="459">
                  <c:v>-52953798389.282043</c:v>
                </c:pt>
                <c:pt idx="460">
                  <c:v>-53556396396.28968</c:v>
                </c:pt>
                <c:pt idx="461">
                  <c:v>-54157999195.403709</c:v>
                </c:pt>
                <c:pt idx="462">
                  <c:v>-54758595034.217598</c:v>
                </c:pt>
                <c:pt idx="463">
                  <c:v>-55358172172.933769</c:v>
                </c:pt>
                <c:pt idx="464">
                  <c:v>-55956718884.624802</c:v>
                </c:pt>
                <c:pt idx="465">
                  <c:v>-56554223455.494774</c:v>
                </c:pt>
                <c:pt idx="466">
                  <c:v>-57150674185.141449</c:v>
                </c:pt>
                <c:pt idx="467">
                  <c:v>-57746059386.817963</c:v>
                </c:pt>
                <c:pt idx="468">
                  <c:v>-58340367387.69529</c:v>
                </c:pt>
                <c:pt idx="469">
                  <c:v>-58933586529.124886</c:v>
                </c:pt>
                <c:pt idx="470">
                  <c:v>-59525705166.901115</c:v>
                </c:pt>
                <c:pt idx="471">
                  <c:v>-60116711671.524673</c:v>
                </c:pt>
                <c:pt idx="472">
                  <c:v>-60706594428.465569</c:v>
                </c:pt>
                <c:pt idx="473">
                  <c:v>-61295341838.42672</c:v>
                </c:pt>
                <c:pt idx="474">
                  <c:v>-61882942317.607323</c:v>
                </c:pt>
                <c:pt idx="475">
                  <c:v>-62469384297.967148</c:v>
                </c:pt>
                <c:pt idx="476">
                  <c:v>-63054656227.490059</c:v>
                </c:pt>
                <c:pt idx="477">
                  <c:v>-63638746570.448776</c:v>
                </c:pt>
                <c:pt idx="478">
                  <c:v>-64221643807.668709</c:v>
                </c:pt>
                <c:pt idx="479">
                  <c:v>-64803336436.793022</c:v>
                </c:pt>
                <c:pt idx="480">
                  <c:v>-65383812972.546898</c:v>
                </c:pt>
                <c:pt idx="481">
                  <c:v>-65963061947.002693</c:v>
                </c:pt>
                <c:pt idx="482">
                  <c:v>-66541071909.844795</c:v>
                </c:pt>
                <c:pt idx="483">
                  <c:v>-67117831428.634796</c:v>
                </c:pt>
                <c:pt idx="484">
                  <c:v>-67693329089.076645</c:v>
                </c:pt>
                <c:pt idx="485">
                  <c:v>-68267553495.282166</c:v>
                </c:pt>
                <c:pt idx="486">
                  <c:v>-68840493270.036316</c:v>
                </c:pt>
                <c:pt idx="487">
                  <c:v>-69412137055.062943</c:v>
                </c:pt>
                <c:pt idx="488">
                  <c:v>-69982473511.290344</c:v>
                </c:pt>
                <c:pt idx="489">
                  <c:v>-70551491319.116867</c:v>
                </c:pt>
                <c:pt idx="490">
                  <c:v>-71119179178.676926</c:v>
                </c:pt>
                <c:pt idx="491">
                  <c:v>-71685525810.106705</c:v>
                </c:pt>
                <c:pt idx="492">
                  <c:v>-72250519953.810028</c:v>
                </c:pt>
                <c:pt idx="493">
                  <c:v>-72814150370.724442</c:v>
                </c:pt>
                <c:pt idx="494">
                  <c:v>-73376405842.587051</c:v>
                </c:pt>
                <c:pt idx="495">
                  <c:v>-73937275172.200684</c:v>
                </c:pt>
                <c:pt idx="496">
                  <c:v>-74496747183.699753</c:v>
                </c:pt>
                <c:pt idx="497">
                  <c:v>-75054810722.81636</c:v>
                </c:pt>
                <c:pt idx="498">
                  <c:v>-75611454657.146255</c:v>
                </c:pt>
                <c:pt idx="499">
                  <c:v>-76166667876.414978</c:v>
                </c:pt>
                <c:pt idx="500">
                  <c:v>-76720439292.743561</c:v>
                </c:pt>
                <c:pt idx="501">
                  <c:v>-77272757840.914932</c:v>
                </c:pt>
                <c:pt idx="502">
                  <c:v>-77823612478.639359</c:v>
                </c:pt>
                <c:pt idx="503">
                  <c:v>-78372992186.820648</c:v>
                </c:pt>
                <c:pt idx="504">
                  <c:v>-78920885969.821777</c:v>
                </c:pt>
                <c:pt idx="505">
                  <c:v>-79467282855.730698</c:v>
                </c:pt>
                <c:pt idx="506">
                  <c:v>-80012171896.626053</c:v>
                </c:pt>
                <c:pt idx="507">
                  <c:v>-80555542168.84256</c:v>
                </c:pt>
                <c:pt idx="508">
                  <c:v>-81097382773.236618</c:v>
                </c:pt>
                <c:pt idx="509">
                  <c:v>-81637682835.451736</c:v>
                </c:pt>
                <c:pt idx="510">
                  <c:v>-82176431506.18364</c:v>
                </c:pt>
                <c:pt idx="511">
                  <c:v>-82713617961.445511</c:v>
                </c:pt>
                <c:pt idx="512">
                  <c:v>-83249231402.832809</c:v>
                </c:pt>
                <c:pt idx="513">
                  <c:v>-83783261057.788361</c:v>
                </c:pt>
                <c:pt idx="514">
                  <c:v>-84315696179.866867</c:v>
                </c:pt>
                <c:pt idx="515">
                  <c:v>-84846526048.999451</c:v>
                </c:pt>
                <c:pt idx="516">
                  <c:v>-85375739971.757935</c:v>
                </c:pt>
                <c:pt idx="517">
                  <c:v>-85903327281.619217</c:v>
                </c:pt>
                <c:pt idx="518">
                  <c:v>-86429277339.228973</c:v>
                </c:pt>
                <c:pt idx="519">
                  <c:v>-86953579532.665573</c:v>
                </c:pt>
                <c:pt idx="520">
                  <c:v>-87476223277.703629</c:v>
                </c:pt>
                <c:pt idx="521">
                  <c:v>-87997198018.077164</c:v>
                </c:pt>
                <c:pt idx="522">
                  <c:v>-88516493225.742874</c:v>
                </c:pt>
                <c:pt idx="523">
                  <c:v>-89034098401.142776</c:v>
                </c:pt>
                <c:pt idx="524">
                  <c:v>-89550003073.466934</c:v>
                </c:pt>
                <c:pt idx="525">
                  <c:v>-90064196800.91571</c:v>
                </c:pt>
                <c:pt idx="526">
                  <c:v>-90576669170.961761</c:v>
                </c:pt>
                <c:pt idx="527">
                  <c:v>-91087409800.611877</c:v>
                </c:pt>
                <c:pt idx="528">
                  <c:v>-91596408336.668304</c:v>
                </c:pt>
                <c:pt idx="529">
                  <c:v>-92103654455.989944</c:v>
                </c:pt>
                <c:pt idx="530">
                  <c:v>-92609137865.753281</c:v>
                </c:pt>
                <c:pt idx="531">
                  <c:v>-93112848303.712662</c:v>
                </c:pt>
                <c:pt idx="532">
                  <c:v>-93614775538.460602</c:v>
                </c:pt>
                <c:pt idx="533">
                  <c:v>-94114909369.687592</c:v>
                </c:pt>
                <c:pt idx="534">
                  <c:v>-94613239628.441513</c:v>
                </c:pt>
                <c:pt idx="535">
                  <c:v>-95109756177.386673</c:v>
                </c:pt>
                <c:pt idx="536">
                  <c:v>-95604448911.0625</c:v>
                </c:pt>
                <c:pt idx="537">
                  <c:v>-96097307756.141953</c:v>
                </c:pt>
                <c:pt idx="538">
                  <c:v>-96588322671.689316</c:v>
                </c:pt>
                <c:pt idx="539">
                  <c:v>-97077483649.417679</c:v>
                </c:pt>
                <c:pt idx="540">
                  <c:v>-97564780713.946152</c:v>
                </c:pt>
                <c:pt idx="541">
                  <c:v>-98050203923.056305</c:v>
                </c:pt>
                <c:pt idx="542">
                  <c:v>-98533743367.948486</c:v>
                </c:pt>
                <c:pt idx="543">
                  <c:v>-99015389173.497574</c:v>
                </c:pt>
                <c:pt idx="544">
                  <c:v>-99495131498.508072</c:v>
                </c:pt>
                <c:pt idx="545">
                  <c:v>-99972960535.969147</c:v>
                </c:pt>
                <c:pt idx="546">
                  <c:v>-100448866513.3087</c:v>
                </c:pt>
                <c:pt idx="547">
                  <c:v>-100922839692.6474</c:v>
                </c:pt>
                <c:pt idx="548">
                  <c:v>-101394870371.05173</c:v>
                </c:pt>
                <c:pt idx="549">
                  <c:v>-101864948880.78712</c:v>
                </c:pt>
                <c:pt idx="550">
                  <c:v>-102333065589.56975</c:v>
                </c:pt>
                <c:pt idx="551">
                  <c:v>-102799210900.81868</c:v>
                </c:pt>
                <c:pt idx="552">
                  <c:v>-103263375253.90681</c:v>
                </c:pt>
                <c:pt idx="553">
                  <c:v>-103725549124.41147</c:v>
                </c:pt>
                <c:pt idx="554">
                  <c:v>-104185723024.36447</c:v>
                </c:pt>
                <c:pt idx="555">
                  <c:v>-104643887502.50157</c:v>
                </c:pt>
                <c:pt idx="556">
                  <c:v>-105100033144.51132</c:v>
                </c:pt>
                <c:pt idx="557">
                  <c:v>-105554150573.28328</c:v>
                </c:pt>
                <c:pt idx="558">
                  <c:v>-106006230449.15567</c:v>
                </c:pt>
                <c:pt idx="559">
                  <c:v>-106456263470.16243</c:v>
                </c:pt>
                <c:pt idx="560">
                  <c:v>-106904240372.27939</c:v>
                </c:pt>
                <c:pt idx="561">
                  <c:v>-107350151929.67023</c:v>
                </c:pt>
                <c:pt idx="562">
                  <c:v>-107793988954.93138</c:v>
                </c:pt>
                <c:pt idx="563">
                  <c:v>-108235742299.33641</c:v>
                </c:pt>
                <c:pt idx="564">
                  <c:v>-108675402853.07976</c:v>
                </c:pt>
                <c:pt idx="565">
                  <c:v>-109112961545.51987</c:v>
                </c:pt>
                <c:pt idx="566">
                  <c:v>-109548409345.42122</c:v>
                </c:pt>
                <c:pt idx="567">
                  <c:v>-109981737261.19627</c:v>
                </c:pt>
                <c:pt idx="568">
                  <c:v>-110412936341.14597</c:v>
                </c:pt>
                <c:pt idx="569">
                  <c:v>-110841997673.70015</c:v>
                </c:pt>
                <c:pt idx="570">
                  <c:v>-111268912387.65683</c:v>
                </c:pt>
                <c:pt idx="571">
                  <c:v>-111693671652.42091</c:v>
                </c:pt>
                <c:pt idx="572">
                  <c:v>-112116266678.24193</c:v>
                </c:pt>
                <c:pt idx="573">
                  <c:v>-112536688716.45119</c:v>
                </c:pt>
                <c:pt idx="574">
                  <c:v>-112954929059.69809</c:v>
                </c:pt>
                <c:pt idx="575">
                  <c:v>-113370979042.18556</c:v>
                </c:pt>
                <c:pt idx="576">
                  <c:v>-113784830039.90491</c:v>
                </c:pt>
                <c:pt idx="577">
                  <c:v>-114196473470.86943</c:v>
                </c:pt>
                <c:pt idx="578">
                  <c:v>-114605900795.34767</c:v>
                </c:pt>
                <c:pt idx="579">
                  <c:v>-115013103516.09552</c:v>
                </c:pt>
                <c:pt idx="580">
                  <c:v>-115418073178.58749</c:v>
                </c:pt>
                <c:pt idx="581">
                  <c:v>-115820801371.24727</c:v>
                </c:pt>
                <c:pt idx="582">
                  <c:v>-116221279725.67726</c:v>
                </c:pt>
                <c:pt idx="583">
                  <c:v>-116619499916.88741</c:v>
                </c:pt>
                <c:pt idx="584">
                  <c:v>-117015453663.52278</c:v>
                </c:pt>
                <c:pt idx="585">
                  <c:v>-117409132728.09068</c:v>
                </c:pt>
                <c:pt idx="586">
                  <c:v>-117800528917.18657</c:v>
                </c:pt>
                <c:pt idx="587">
                  <c:v>-118189634081.71907</c:v>
                </c:pt>
                <c:pt idx="588">
                  <c:v>-118576440117.13412</c:v>
                </c:pt>
                <c:pt idx="589">
                  <c:v>-118960938963.63812</c:v>
                </c:pt>
                <c:pt idx="590">
                  <c:v>-119343122606.4202</c:v>
                </c:pt>
                <c:pt idx="591">
                  <c:v>-119722983075.87332</c:v>
                </c:pt>
                <c:pt idx="592">
                  <c:v>-120100512447.81465</c:v>
                </c:pt>
                <c:pt idx="593">
                  <c:v>-120475702843.70479</c:v>
                </c:pt>
                <c:pt idx="594">
                  <c:v>-120848546430.86594</c:v>
                </c:pt>
                <c:pt idx="595">
                  <c:v>-121219035422.69925</c:v>
                </c:pt>
                <c:pt idx="596">
                  <c:v>-121587162078.90096</c:v>
                </c:pt>
                <c:pt idx="597">
                  <c:v>-121952918705.67761</c:v>
                </c:pt>
                <c:pt idx="598">
                  <c:v>-122316297655.96022</c:v>
                </c:pt>
                <c:pt idx="599">
                  <c:v>-122677291329.61722</c:v>
                </c:pt>
                <c:pt idx="600">
                  <c:v>-123035892173.66664</c:v>
                </c:pt>
                <c:pt idx="601">
                  <c:v>-123392092682.48697</c:v>
                </c:pt>
                <c:pt idx="602">
                  <c:v>-123745885398.02693</c:v>
                </c:pt>
                <c:pt idx="603">
                  <c:v>-124097262910.01436</c:v>
                </c:pt>
                <c:pt idx="604">
                  <c:v>-124446217856.1638</c:v>
                </c:pt>
                <c:pt idx="605">
                  <c:v>-124792742922.38301</c:v>
                </c:pt>
                <c:pt idx="606">
                  <c:v>-125136830842.97836</c:v>
                </c:pt>
                <c:pt idx="607">
                  <c:v>-125478474400.85918</c:v>
                </c:pt>
                <c:pt idx="608">
                  <c:v>-125817666427.74072</c:v>
                </c:pt>
                <c:pt idx="609">
                  <c:v>-126154399804.34627</c:v>
                </c:pt>
                <c:pt idx="610">
                  <c:v>-126488667460.60783</c:v>
                </c:pt>
                <c:pt idx="611">
                  <c:v>-126820462375.86581</c:v>
                </c:pt>
                <c:pt idx="612">
                  <c:v>-127149777579.06738</c:v>
                </c:pt>
                <c:pt idx="613">
                  <c:v>-127476606148.96373</c:v>
                </c:pt>
                <c:pt idx="614">
                  <c:v>-127800941214.30614</c:v>
                </c:pt>
                <c:pt idx="615">
                  <c:v>-128122775954.04057</c:v>
                </c:pt>
                <c:pt idx="616">
                  <c:v>-128442103597.50153</c:v>
                </c:pt>
                <c:pt idx="617">
                  <c:v>-128758917424.60426</c:v>
                </c:pt>
                <c:pt idx="618">
                  <c:v>-129073210766.03577</c:v>
                </c:pt>
                <c:pt idx="619">
                  <c:v>-129384977003.44478</c:v>
                </c:pt>
                <c:pt idx="620">
                  <c:v>-129694209569.63026</c:v>
                </c:pt>
                <c:pt idx="621">
                  <c:v>-130000901948.72865</c:v>
                </c:pt>
                <c:pt idx="622">
                  <c:v>-130305047676.39992</c:v>
                </c:pt>
                <c:pt idx="623">
                  <c:v>-130606640340.01233</c:v>
                </c:pt>
                <c:pt idx="624">
                  <c:v>-130905673578.82573</c:v>
                </c:pt>
                <c:pt idx="625">
                  <c:v>-131202141084.17375</c:v>
                </c:pt>
                <c:pt idx="626">
                  <c:v>-131496036599.64459</c:v>
                </c:pt>
                <c:pt idx="627">
                  <c:v>-131787353921.26022</c:v>
                </c:pt>
                <c:pt idx="628">
                  <c:v>-132076086897.65488</c:v>
                </c:pt>
                <c:pt idx="629">
                  <c:v>-132362229430.25143</c:v>
                </c:pt>
                <c:pt idx="630">
                  <c:v>-132645775473.43706</c:v>
                </c:pt>
                <c:pt idx="631">
                  <c:v>-132926719034.73703</c:v>
                </c:pt>
                <c:pt idx="632">
                  <c:v>-133205054174.98753</c:v>
                </c:pt>
                <c:pt idx="633">
                  <c:v>-133480775008.50685</c:v>
                </c:pt>
                <c:pt idx="634">
                  <c:v>-133753875703.26523</c:v>
                </c:pt>
                <c:pt idx="635">
                  <c:v>-134024350481.0533</c:v>
                </c:pt>
                <c:pt idx="636">
                  <c:v>-134292193617.64917</c:v>
                </c:pt>
                <c:pt idx="637">
                  <c:v>-134557399442.9841</c:v>
                </c:pt>
                <c:pt idx="638">
                  <c:v>-134819962341.3065</c:v>
                </c:pt>
                <c:pt idx="639">
                  <c:v>-135079876751.34491</c:v>
                </c:pt>
                <c:pt idx="640">
                  <c:v>-135337137166.46913</c:v>
                </c:pt>
                <c:pt idx="641">
                  <c:v>-135591738134.85022</c:v>
                </c:pt>
                <c:pt idx="642">
                  <c:v>-135843674259.61868</c:v>
                </c:pt>
                <c:pt idx="643">
                  <c:v>-136092940199.02159</c:v>
                </c:pt>
                <c:pt idx="644">
                  <c:v>-136339530666.57791</c:v>
                </c:pt>
                <c:pt idx="645">
                  <c:v>-136583440431.23244</c:v>
                </c:pt>
                <c:pt idx="646">
                  <c:v>-136824664317.50824</c:v>
                </c:pt>
                <c:pt idx="647">
                  <c:v>-137063197205.65768</c:v>
                </c:pt>
                <c:pt idx="648">
                  <c:v>-137299034031.81169</c:v>
                </c:pt>
                <c:pt idx="649">
                  <c:v>-137532169788.12787</c:v>
                </c:pt>
                <c:pt idx="650">
                  <c:v>-137762599522.93665</c:v>
                </c:pt>
                <c:pt idx="651">
                  <c:v>-137990318340.88632</c:v>
                </c:pt>
                <c:pt idx="652">
                  <c:v>-138215321403.08618</c:v>
                </c:pt>
                <c:pt idx="653">
                  <c:v>-138437603927.24838</c:v>
                </c:pt>
                <c:pt idx="654">
                  <c:v>-138657161187.82803</c:v>
                </c:pt>
                <c:pt idx="655">
                  <c:v>-138873988516.16199</c:v>
                </c:pt>
                <c:pt idx="656">
                  <c:v>-139088081300.6055</c:v>
                </c:pt>
                <c:pt idx="657">
                  <c:v>-139299434986.66815</c:v>
                </c:pt>
                <c:pt idx="658">
                  <c:v>-139508045077.1474</c:v>
                </c:pt>
                <c:pt idx="659">
                  <c:v>-139713907132.26102</c:v>
                </c:pt>
                <c:pt idx="660">
                  <c:v>-139917016769.77759</c:v>
                </c:pt>
                <c:pt idx="661">
                  <c:v>-140117369665.14581</c:v>
                </c:pt>
                <c:pt idx="662">
                  <c:v>-140314961551.6217</c:v>
                </c:pt>
                <c:pt idx="663">
                  <c:v>-140509788220.39456</c:v>
                </c:pt>
                <c:pt idx="664">
                  <c:v>-140701845520.71109</c:v>
                </c:pt>
                <c:pt idx="665">
                  <c:v>-140891129359.99796</c:v>
                </c:pt>
                <c:pt idx="666">
                  <c:v>-141077635703.9827</c:v>
                </c:pt>
                <c:pt idx="667">
                  <c:v>-141261360576.81296</c:v>
                </c:pt>
                <c:pt idx="668">
                  <c:v>-141442300061.17419</c:v>
                </c:pt>
                <c:pt idx="669">
                  <c:v>-141620450298.40536</c:v>
                </c:pt>
                <c:pt idx="670">
                  <c:v>-141795807488.6134</c:v>
                </c:pt>
                <c:pt idx="671">
                  <c:v>-141968367890.78574</c:v>
                </c:pt>
                <c:pt idx="672">
                  <c:v>-142138127822.90118</c:v>
                </c:pt>
                <c:pt idx="673">
                  <c:v>-142305083662.03909</c:v>
                </c:pt>
                <c:pt idx="674">
                  <c:v>-142469231844.48703</c:v>
                </c:pt>
                <c:pt idx="675">
                  <c:v>-142630568865.84647</c:v>
                </c:pt>
                <c:pt idx="676">
                  <c:v>-142789091281.13681</c:v>
                </c:pt>
                <c:pt idx="677">
                  <c:v>-142944795704.89804</c:v>
                </c:pt>
                <c:pt idx="678">
                  <c:v>-143097678811.29123</c:v>
                </c:pt>
                <c:pt idx="679">
                  <c:v>-143247737334.19742</c:v>
                </c:pt>
                <c:pt idx="680">
                  <c:v>-143394968067.31516</c:v>
                </c:pt>
                <c:pt idx="681">
                  <c:v>-143539367864.25555</c:v>
                </c:pt>
                <c:pt idx="682">
                  <c:v>-143680933638.63647</c:v>
                </c:pt>
                <c:pt idx="683">
                  <c:v>-143819662364.17426</c:v>
                </c:pt>
                <c:pt idx="684">
                  <c:v>-143955551074.77402</c:v>
                </c:pt>
                <c:pt idx="685">
                  <c:v>-144088596864.61835</c:v>
                </c:pt>
                <c:pt idx="686">
                  <c:v>-144218796888.25378</c:v>
                </c:pt>
                <c:pt idx="687">
                  <c:v>-144346148360.67599</c:v>
                </c:pt>
                <c:pt idx="688">
                  <c:v>-144470648557.41293</c:v>
                </c:pt>
                <c:pt idx="689">
                  <c:v>-144592294814.60629</c:v>
                </c:pt>
                <c:pt idx="690">
                  <c:v>-144711084529.09106</c:v>
                </c:pt>
                <c:pt idx="691">
                  <c:v>-144827015158.47357</c:v>
                </c:pt>
                <c:pt idx="692">
                  <c:v>-144940084221.20752</c:v>
                </c:pt>
                <c:pt idx="693">
                  <c:v>-145050289296.66827</c:v>
                </c:pt>
                <c:pt idx="694">
                  <c:v>-145157628025.22528</c:v>
                </c:pt>
                <c:pt idx="695">
                  <c:v>-145262098108.31299</c:v>
                </c:pt>
                <c:pt idx="696">
                  <c:v>-145363697308.4996</c:v>
                </c:pt>
                <c:pt idx="697">
                  <c:v>-145462423449.55423</c:v>
                </c:pt>
                <c:pt idx="698">
                  <c:v>-145558274416.51212</c:v>
                </c:pt>
                <c:pt idx="699">
                  <c:v>-145651248155.73822</c:v>
                </c:pt>
                <c:pt idx="700">
                  <c:v>-145741342674.98877</c:v>
                </c:pt>
                <c:pt idx="701">
                  <c:v>-145828556043.47122</c:v>
                </c:pt>
                <c:pt idx="702">
                  <c:v>-145912886391.90213</c:v>
                </c:pt>
                <c:pt idx="703">
                  <c:v>-145994331912.56345</c:v>
                </c:pt>
                <c:pt idx="704">
                  <c:v>-146072890859.35678</c:v>
                </c:pt>
                <c:pt idx="705">
                  <c:v>-146148561547.85605</c:v>
                </c:pt>
                <c:pt idx="706">
                  <c:v>-146221342355.35803</c:v>
                </c:pt>
                <c:pt idx="707">
                  <c:v>-146291231720.93124</c:v>
                </c:pt>
                <c:pt idx="708">
                  <c:v>-146358228145.46301</c:v>
                </c:pt>
                <c:pt idx="709">
                  <c:v>-146422330191.70456</c:v>
                </c:pt>
                <c:pt idx="710">
                  <c:v>-146483536484.31433</c:v>
                </c:pt>
                <c:pt idx="711">
                  <c:v>-146541845709.89944</c:v>
                </c:pt>
                <c:pt idx="712">
                  <c:v>-146597256617.05536</c:v>
                </c:pt>
                <c:pt idx="713">
                  <c:v>-146649768016.4035</c:v>
                </c:pt>
                <c:pt idx="714">
                  <c:v>-146699378780.62738</c:v>
                </c:pt>
                <c:pt idx="715">
                  <c:v>-146746087844.50632</c:v>
                </c:pt>
                <c:pt idx="716">
                  <c:v>-146789894204.94788</c:v>
                </c:pt>
                <c:pt idx="717">
                  <c:v>-146830796921.01813</c:v>
                </c:pt>
                <c:pt idx="718">
                  <c:v>-146868795113.97</c:v>
                </c:pt>
                <c:pt idx="719">
                  <c:v>-146903887967.26996</c:v>
                </c:pt>
                <c:pt idx="720">
                  <c:v>-146936074726.62271</c:v>
                </c:pt>
                <c:pt idx="721">
                  <c:v>-146965354699.99402</c:v>
                </c:pt>
                <c:pt idx="722">
                  <c:v>-146991727257.63174</c:v>
                </c:pt>
                <c:pt idx="723">
                  <c:v>-147015191832.08487</c:v>
                </c:pt>
                <c:pt idx="724">
                  <c:v>-147035747918.22079</c:v>
                </c:pt>
                <c:pt idx="725">
                  <c:v>-147053395073.24069</c:v>
                </c:pt>
                <c:pt idx="726">
                  <c:v>-147068132916.69296</c:v>
                </c:pt>
                <c:pt idx="727">
                  <c:v>-147079961130.48495</c:v>
                </c:pt>
                <c:pt idx="728">
                  <c:v>-147088879458.89258</c:v>
                </c:pt>
                <c:pt idx="729">
                  <c:v>-147094887708.56821</c:v>
                </c:pt>
                <c:pt idx="730">
                  <c:v>-147097985748.54669</c:v>
                </c:pt>
                <c:pt idx="731">
                  <c:v>-147098173510.24948</c:v>
                </c:pt>
                <c:pt idx="732">
                  <c:v>-147095450987.48676</c:v>
                </c:pt>
                <c:pt idx="733">
                  <c:v>-147089818236.45798</c:v>
                </c:pt>
                <c:pt idx="734">
                  <c:v>-147081275375.75021</c:v>
                </c:pt>
                <c:pt idx="735">
                  <c:v>-147069822586.33469</c:v>
                </c:pt>
                <c:pt idx="736">
                  <c:v>-147055460111.56171</c:v>
                </c:pt>
                <c:pt idx="737">
                  <c:v>-147038188257.15338</c:v>
                </c:pt>
                <c:pt idx="738">
                  <c:v>-147018007391.19452</c:v>
                </c:pt>
                <c:pt idx="739">
                  <c:v>-146994917944.12198</c:v>
                </c:pt>
                <c:pt idx="740">
                  <c:v>-146968920408.71161</c:v>
                </c:pt>
                <c:pt idx="741">
                  <c:v>-146940015340.06375</c:v>
                </c:pt>
                <c:pt idx="742">
                  <c:v>-146908203355.5867</c:v>
                </c:pt>
                <c:pt idx="743">
                  <c:v>-146873485134.97833</c:v>
                </c:pt>
                <c:pt idx="744">
                  <c:v>-146835861420.20566</c:v>
                </c:pt>
                <c:pt idx="745">
                  <c:v>-146795333015.48291</c:v>
                </c:pt>
                <c:pt idx="746">
                  <c:v>-146751900787.24744</c:v>
                </c:pt>
                <c:pt idx="747">
                  <c:v>-146705565664.13379</c:v>
                </c:pt>
                <c:pt idx="748">
                  <c:v>-146656328636.94604</c:v>
                </c:pt>
                <c:pt idx="749">
                  <c:v>-146604190758.62811</c:v>
                </c:pt>
                <c:pt idx="750">
                  <c:v>-146549153144.23233</c:v>
                </c:pt>
                <c:pt idx="751">
                  <c:v>-146491216970.88614</c:v>
                </c:pt>
                <c:pt idx="752">
                  <c:v>-146430383477.75684</c:v>
                </c:pt>
                <c:pt idx="753">
                  <c:v>-146366653966.01453</c:v>
                </c:pt>
                <c:pt idx="754">
                  <c:v>-146300029798.79324</c:v>
                </c:pt>
                <c:pt idx="755">
                  <c:v>-146230512401.15021</c:v>
                </c:pt>
                <c:pt idx="756">
                  <c:v>-146158103260.02313</c:v>
                </c:pt>
                <c:pt idx="757">
                  <c:v>-146082803924.18585</c:v>
                </c:pt>
                <c:pt idx="758">
                  <c:v>-146004616004.2019</c:v>
                </c:pt>
                <c:pt idx="759">
                  <c:v>-145923541172.37656</c:v>
                </c:pt>
                <c:pt idx="760">
                  <c:v>-145839581162.7066</c:v>
                </c:pt>
                <c:pt idx="761">
                  <c:v>-145752737770.8287</c:v>
                </c:pt>
                <c:pt idx="762">
                  <c:v>-145663012853.96555</c:v>
                </c:pt>
                <c:pt idx="763">
                  <c:v>-145570408330.87051</c:v>
                </c:pt>
                <c:pt idx="764">
                  <c:v>-145474926181.77026</c:v>
                </c:pt>
                <c:pt idx="765">
                  <c:v>-145376568448.3056</c:v>
                </c:pt>
                <c:pt idx="766">
                  <c:v>-145275337233.47046</c:v>
                </c:pt>
                <c:pt idx="767">
                  <c:v>-145171234701.54913</c:v>
                </c:pt>
                <c:pt idx="768">
                  <c:v>-145064263078.05167</c:v>
                </c:pt>
                <c:pt idx="769">
                  <c:v>-144954424649.64743</c:v>
                </c:pt>
                <c:pt idx="770">
                  <c:v>-144841721764.0968</c:v>
                </c:pt>
                <c:pt idx="771">
                  <c:v>-144726156830.18127</c:v>
                </c:pt>
                <c:pt idx="772">
                  <c:v>-144607732317.6315</c:v>
                </c:pt>
                <c:pt idx="773">
                  <c:v>-144486450757.05362</c:v>
                </c:pt>
                <c:pt idx="774">
                  <c:v>-144362314739.85394</c:v>
                </c:pt>
                <c:pt idx="775">
                  <c:v>-144235326918.16165</c:v>
                </c:pt>
                <c:pt idx="776">
                  <c:v>-144105490004.74976</c:v>
                </c:pt>
                <c:pt idx="777">
                  <c:v>-143972806772.95441</c:v>
                </c:pt>
                <c:pt idx="778">
                  <c:v>-143837280056.59229</c:v>
                </c:pt>
                <c:pt idx="779">
                  <c:v>-143698912749.87616</c:v>
                </c:pt>
                <c:pt idx="780">
                  <c:v>-143557707807.32901</c:v>
                </c:pt>
                <c:pt idx="781">
                  <c:v>-143413668243.69595</c:v>
                </c:pt>
                <c:pt idx="782">
                  <c:v>-143266797133.85464</c:v>
                </c:pt>
                <c:pt idx="783">
                  <c:v>-143117097612.724</c:v>
                </c:pt>
                <c:pt idx="784">
                  <c:v>-142964572875.17105</c:v>
                </c:pt>
                <c:pt idx="785">
                  <c:v>-142809226175.91599</c:v>
                </c:pt>
                <c:pt idx="786">
                  <c:v>-142651060829.43564</c:v>
                </c:pt>
                <c:pt idx="787">
                  <c:v>-142490080209.86514</c:v>
                </c:pt>
                <c:pt idx="788">
                  <c:v>-142326287750.89786</c:v>
                </c:pt>
                <c:pt idx="789">
                  <c:v>-142159686945.68347</c:v>
                </c:pt>
                <c:pt idx="790">
                  <c:v>-141990281346.72476</c:v>
                </c:pt>
                <c:pt idx="791">
                  <c:v>-141818074565.77206</c:v>
                </c:pt>
                <c:pt idx="792">
                  <c:v>-141643070273.71674</c:v>
                </c:pt>
                <c:pt idx="793">
                  <c:v>-141465272200.48212</c:v>
                </c:pt>
                <c:pt idx="794">
                  <c:v>-141284684134.9136</c:v>
                </c:pt>
                <c:pt idx="795">
                  <c:v>-141101309924.66647</c:v>
                </c:pt>
                <c:pt idx="796">
                  <c:v>-140915153476.09222</c:v>
                </c:pt>
                <c:pt idx="797">
                  <c:v>-140726218754.12326</c:v>
                </c:pt>
                <c:pt idx="798">
                  <c:v>-140534509782.15585</c:v>
                </c:pt>
                <c:pt idx="799">
                  <c:v>-140340030641.93155</c:v>
                </c:pt>
                <c:pt idx="800">
                  <c:v>-140142785473.41672</c:v>
                </c:pt>
                <c:pt idx="801">
                  <c:v>-139942778474.68066</c:v>
                </c:pt>
                <c:pt idx="802">
                  <c:v>-139740013901.77194</c:v>
                </c:pt>
                <c:pt idx="803">
                  <c:v>-139534496068.59329</c:v>
                </c:pt>
                <c:pt idx="804">
                  <c:v>-139326229346.77441</c:v>
                </c:pt>
                <c:pt idx="805">
                  <c:v>-139115218165.54379</c:v>
                </c:pt>
                <c:pt idx="806">
                  <c:v>-138901467011.59836</c:v>
                </c:pt>
                <c:pt idx="807">
                  <c:v>-138684980428.97192</c:v>
                </c:pt>
                <c:pt idx="808">
                  <c:v>-138465763018.9017</c:v>
                </c:pt>
                <c:pt idx="809">
                  <c:v>-138243819439.69351</c:v>
                </c:pt>
                <c:pt idx="810">
                  <c:v>-138019154406.58524</c:v>
                </c:pt>
                <c:pt idx="811">
                  <c:v>-137791772691.60861</c:v>
                </c:pt>
                <c:pt idx="812">
                  <c:v>-137561679123.44983</c:v>
                </c:pt>
                <c:pt idx="813">
                  <c:v>-137328878587.30806</c:v>
                </c:pt>
                <c:pt idx="814">
                  <c:v>-137093376024.75279</c:v>
                </c:pt>
                <c:pt idx="815">
                  <c:v>-136855176433.57948</c:v>
                </c:pt>
                <c:pt idx="816">
                  <c:v>-136614284867.66368</c:v>
                </c:pt>
                <c:pt idx="817">
                  <c:v>-136370706436.81364</c:v>
                </c:pt>
                <c:pt idx="818">
                  <c:v>-136124446306.62146</c:v>
                </c:pt>
                <c:pt idx="819">
                  <c:v>-135875509698.31242</c:v>
                </c:pt>
                <c:pt idx="820">
                  <c:v>-135623901888.59323</c:v>
                </c:pt>
                <c:pt idx="821">
                  <c:v>-135369628209.49857</c:v>
                </c:pt>
                <c:pt idx="822">
                  <c:v>-135112694048.23592</c:v>
                </c:pt>
                <c:pt idx="823">
                  <c:v>-134853104847.02937</c:v>
                </c:pt>
                <c:pt idx="824">
                  <c:v>-134590866102.96156</c:v>
                </c:pt>
                <c:pt idx="825">
                  <c:v>-134325983367.81438</c:v>
                </c:pt>
                <c:pt idx="826">
                  <c:v>-134058462247.90802</c:v>
                </c:pt>
                <c:pt idx="827">
                  <c:v>-133788308403.93877</c:v>
                </c:pt>
                <c:pt idx="828">
                  <c:v>-133515527550.8152</c:v>
                </c:pt>
                <c:pt idx="829">
                  <c:v>-133240125457.49303</c:v>
                </c:pt>
                <c:pt idx="830">
                  <c:v>-132962107946.80855</c:v>
                </c:pt>
                <c:pt idx="831">
                  <c:v>-132681480895.31046</c:v>
                </c:pt>
                <c:pt idx="832">
                  <c:v>-132398250233.09064</c:v>
                </c:pt>
                <c:pt idx="833">
                  <c:v>-132112421943.61311</c:v>
                </c:pt>
                <c:pt idx="834">
                  <c:v>-131824002063.54199</c:v>
                </c:pt>
                <c:pt idx="835">
                  <c:v>-131532996682.56772</c:v>
                </c:pt>
                <c:pt idx="836">
                  <c:v>-131239411943.23221</c:v>
                </c:pt>
                <c:pt idx="837">
                  <c:v>-130943254040.75243</c:v>
                </c:pt>
                <c:pt idx="838">
                  <c:v>-130644529222.84271</c:v>
                </c:pt>
                <c:pt idx="839">
                  <c:v>-130343243789.53578</c:v>
                </c:pt>
                <c:pt idx="840">
                  <c:v>-130039404093.00221</c:v>
                </c:pt>
                <c:pt idx="841">
                  <c:v>-129733016537.36882</c:v>
                </c:pt>
                <c:pt idx="842">
                  <c:v>-129424087578.5356</c:v>
                </c:pt>
                <c:pt idx="843">
                  <c:v>-129112623723.99144</c:v>
                </c:pt>
                <c:pt idx="844">
                  <c:v>-128798631532.62834</c:v>
                </c:pt>
                <c:pt idx="845">
                  <c:v>-128482117614.55463</c:v>
                </c:pt>
                <c:pt idx="846">
                  <c:v>-128163088630.90668</c:v>
                </c:pt>
                <c:pt idx="847">
                  <c:v>-127841551293.65944</c:v>
                </c:pt>
                <c:pt idx="848">
                  <c:v>-127517512365.43562</c:v>
                </c:pt>
                <c:pt idx="849">
                  <c:v>-127190978659.31378</c:v>
                </c:pt>
                <c:pt idx="850">
                  <c:v>-126861957038.63509</c:v>
                </c:pt>
                <c:pt idx="851">
                  <c:v>-126530454416.8087</c:v>
                </c:pt>
                <c:pt idx="852">
                  <c:v>-126196477757.11626</c:v>
                </c:pt>
                <c:pt idx="853">
                  <c:v>-125860034072.51488</c:v>
                </c:pt>
                <c:pt idx="854">
                  <c:v>-125521130425.43896</c:v>
                </c:pt>
                <c:pt idx="855">
                  <c:v>-125179773927.60112</c:v>
                </c:pt>
                <c:pt idx="856">
                  <c:v>-124835971739.79131</c:v>
                </c:pt>
                <c:pt idx="857">
                  <c:v>-124489731071.67557</c:v>
                </c:pt>
                <c:pt idx="858">
                  <c:v>-124141059181.59294</c:v>
                </c:pt>
                <c:pt idx="859">
                  <c:v>-123789963376.35144</c:v>
                </c:pt>
                <c:pt idx="860">
                  <c:v>-123436451011.02318</c:v>
                </c:pt>
                <c:pt idx="861">
                  <c:v>-123080529488.7379</c:v>
                </c:pt>
                <c:pt idx="862">
                  <c:v>-122722206260.47562</c:v>
                </c:pt>
                <c:pt idx="863">
                  <c:v>-122361488824.85818</c:v>
                </c:pt>
                <c:pt idx="864">
                  <c:v>-121998384727.93965</c:v>
                </c:pt>
                <c:pt idx="865">
                  <c:v>-121632901562.99564</c:v>
                </c:pt>
                <c:pt idx="866">
                  <c:v>-121265046970.31137</c:v>
                </c:pt>
                <c:pt idx="867">
                  <c:v>-120894828636.96915</c:v>
                </c:pt>
                <c:pt idx="868">
                  <c:v>-120522254296.63408</c:v>
                </c:pt>
                <c:pt idx="869">
                  <c:v>-120147331729.33936</c:v>
                </c:pt>
                <c:pt idx="870">
                  <c:v>-119770068761.27028</c:v>
                </c:pt>
                <c:pt idx="871">
                  <c:v>-119390473264.54706</c:v>
                </c:pt>
                <c:pt idx="872">
                  <c:v>-119008553157.00688</c:v>
                </c:pt>
                <c:pt idx="873">
                  <c:v>-118624316401.98482</c:v>
                </c:pt>
                <c:pt idx="874">
                  <c:v>-118237771008.09375</c:v>
                </c:pt>
                <c:pt idx="875">
                  <c:v>-117848925029.00339</c:v>
                </c:pt>
                <c:pt idx="876">
                  <c:v>-117457786563.21811</c:v>
                </c:pt>
                <c:pt idx="877">
                  <c:v>-117064363753.85416</c:v>
                </c:pt>
                <c:pt idx="878">
                  <c:v>-116668664788.41559</c:v>
                </c:pt>
                <c:pt idx="879">
                  <c:v>-116270697898.56938</c:v>
                </c:pt>
                <c:pt idx="880">
                  <c:v>-115870471359.91965</c:v>
                </c:pt>
                <c:pt idx="881">
                  <c:v>-115467993491.78076</c:v>
                </c:pt>
                <c:pt idx="882">
                  <c:v>-115063272656.94984</c:v>
                </c:pt>
                <c:pt idx="883">
                  <c:v>-114656317261.47821</c:v>
                </c:pt>
                <c:pt idx="884">
                  <c:v>-114247135754.44173</c:v>
                </c:pt>
                <c:pt idx="885">
                  <c:v>-113835736627.71057</c:v>
                </c:pt>
                <c:pt idx="886">
                  <c:v>-113422128415.71811</c:v>
                </c:pt>
                <c:pt idx="887">
                  <c:v>-113006319695.22868</c:v>
                </c:pt>
                <c:pt idx="888">
                  <c:v>-112588319085.10477</c:v>
                </c:pt>
                <c:pt idx="889">
                  <c:v>-112168135246.07318</c:v>
                </c:pt>
                <c:pt idx="890">
                  <c:v>-111745776880.49045</c:v>
                </c:pt>
                <c:pt idx="891">
                  <c:v>-111321252732.10753</c:v>
                </c:pt>
                <c:pt idx="892">
                  <c:v>-110894571585.83347</c:v>
                </c:pt>
                <c:pt idx="893">
                  <c:v>-110465742267.49847</c:v>
                </c:pt>
                <c:pt idx="894">
                  <c:v>-110034773643.61609</c:v>
                </c:pt>
                <c:pt idx="895">
                  <c:v>-109601674621.14462</c:v>
                </c:pt>
                <c:pt idx="896">
                  <c:v>-109166454147.24785</c:v>
                </c:pt>
                <c:pt idx="897">
                  <c:v>-108729121209.05493</c:v>
                </c:pt>
                <c:pt idx="898">
                  <c:v>-108289684833.41954</c:v>
                </c:pt>
                <c:pt idx="899">
                  <c:v>-107848154086.67844</c:v>
                </c:pt>
                <c:pt idx="900">
                  <c:v>-107404538074.409</c:v>
                </c:pt>
                <c:pt idx="901">
                  <c:v>-106958845941.18639</c:v>
                </c:pt>
                <c:pt idx="902">
                  <c:v>-106511086870.33989</c:v>
                </c:pt>
                <c:pt idx="903">
                  <c:v>-106061270083.7085</c:v>
                </c:pt>
                <c:pt idx="904">
                  <c:v>-105609404841.39586</c:v>
                </c:pt>
                <c:pt idx="905">
                  <c:v>-105155500441.52457</c:v>
                </c:pt>
                <c:pt idx="906">
                  <c:v>-104699566219.9899</c:v>
                </c:pt>
                <c:pt idx="907">
                  <c:v>-104241611550.21266</c:v>
                </c:pt>
                <c:pt idx="908">
                  <c:v>-103781645842.89177</c:v>
                </c:pt>
                <c:pt idx="909">
                  <c:v>-103319678545.75574</c:v>
                </c:pt>
                <c:pt idx="910">
                  <c:v>-102855719143.31409</c:v>
                </c:pt>
                <c:pt idx="911">
                  <c:v>-102389777156.60757</c:v>
                </c:pt>
                <c:pt idx="912">
                  <c:v>-101921862142.95839</c:v>
                </c:pt>
                <c:pt idx="913">
                  <c:v>-101451983695.71944</c:v>
                </c:pt>
                <c:pt idx="914">
                  <c:v>-100980151444.0231</c:v>
                </c:pt>
                <c:pt idx="915">
                  <c:v>-100506375052.52954</c:v>
                </c:pt>
                <c:pt idx="916">
                  <c:v>-100030664221.17438</c:v>
                </c:pt>
                <c:pt idx="917">
                  <c:v>-99553028684.915817</c:v>
                </c:pt>
                <c:pt idx="918">
                  <c:v>-99073478213.481384</c:v>
                </c:pt>
                <c:pt idx="919">
                  <c:v>-98592022611.113953</c:v>
                </c:pt>
                <c:pt idx="920">
                  <c:v>-98108671716.317322</c:v>
                </c:pt>
                <c:pt idx="921">
                  <c:v>-97623435401.601456</c:v>
                </c:pt>
                <c:pt idx="922">
                  <c:v>-97136323573.227249</c:v>
                </c:pt>
                <c:pt idx="923">
                  <c:v>-96647346170.950378</c:v>
                </c:pt>
                <c:pt idx="924">
                  <c:v>-96156513167.765167</c:v>
                </c:pt>
                <c:pt idx="925">
                  <c:v>-95663834569.648026</c:v>
                </c:pt>
                <c:pt idx="926">
                  <c:v>-95169320415.300171</c:v>
                </c:pt>
                <c:pt idx="927">
                  <c:v>-94672980775.889801</c:v>
                </c:pt>
                <c:pt idx="928">
                  <c:v>-94174825754.794434</c:v>
                </c:pt>
                <c:pt idx="929">
                  <c:v>-93674865487.342209</c:v>
                </c:pt>
                <c:pt idx="930">
                  <c:v>-93173110140.553284</c:v>
                </c:pt>
                <c:pt idx="931">
                  <c:v>-92669569912.880386</c:v>
                </c:pt>
                <c:pt idx="932">
                  <c:v>-92164255033.9496</c:v>
                </c:pt>
                <c:pt idx="933">
                  <c:v>-91657175764.300156</c:v>
                </c:pt>
                <c:pt idx="934">
                  <c:v>-91148342395.123993</c:v>
                </c:pt>
                <c:pt idx="935">
                  <c:v>-90637765248.005585</c:v>
                </c:pt>
                <c:pt idx="936">
                  <c:v>-90125454674.660431</c:v>
                </c:pt>
                <c:pt idx="937">
                  <c:v>-89611421056.674149</c:v>
                </c:pt>
                <c:pt idx="938">
                  <c:v>-89095674805.240601</c:v>
                </c:pt>
                <c:pt idx="939">
                  <c:v>-88578226360.900177</c:v>
                </c:pt>
                <c:pt idx="940">
                  <c:v>-88059086193.277664</c:v>
                </c:pt>
                <c:pt idx="941">
                  <c:v>-87538264800.819305</c:v>
                </c:pt>
                <c:pt idx="942">
                  <c:v>-87015772710.530533</c:v>
                </c:pt>
                <c:pt idx="943">
                  <c:v>-86491620477.712814</c:v>
                </c:pt>
                <c:pt idx="944">
                  <c:v>-85965818685.700272</c:v>
                </c:pt>
                <c:pt idx="945">
                  <c:v>-85438377945.596252</c:v>
                </c:pt>
                <c:pt idx="946">
                  <c:v>-84909308896.009521</c:v>
                </c:pt>
                <c:pt idx="947">
                  <c:v>-84378622202.790253</c:v>
                </c:pt>
                <c:pt idx="948">
                  <c:v>-83846328558.766296</c:v>
                </c:pt>
                <c:pt idx="949">
                  <c:v>-83312438683.478195</c:v>
                </c:pt>
                <c:pt idx="950">
                  <c:v>-82776963322.914886</c:v>
                </c:pt>
                <c:pt idx="951">
                  <c:v>-82239913249.249054</c:v>
                </c:pt>
                <c:pt idx="952">
                  <c:v>-81701299260.571976</c:v>
                </c:pt>
                <c:pt idx="953">
                  <c:v>-81161132180.628723</c:v>
                </c:pt>
                <c:pt idx="954">
                  <c:v>-80619422858.552948</c:v>
                </c:pt>
                <c:pt idx="955">
                  <c:v>-80076182168.601242</c:v>
                </c:pt>
                <c:pt idx="956">
                  <c:v>-79531421009.887741</c:v>
                </c:pt>
                <c:pt idx="957">
                  <c:v>-78985150306.118591</c:v>
                </c:pt>
                <c:pt idx="958">
                  <c:v>-78437381005.326263</c:v>
                </c:pt>
                <c:pt idx="959">
                  <c:v>-77888124079.603561</c:v>
                </c:pt>
                <c:pt idx="960">
                  <c:v>-77337390524.837677</c:v>
                </c:pt>
                <c:pt idx="961">
                  <c:v>-76785191360.44458</c:v>
                </c:pt>
                <c:pt idx="962">
                  <c:v>-76231537629.102554</c:v>
                </c:pt>
                <c:pt idx="963">
                  <c:v>-75676440396.485992</c:v>
                </c:pt>
                <c:pt idx="964">
                  <c:v>-75119910750.999451</c:v>
                </c:pt>
                <c:pt idx="965">
                  <c:v>-74561959803.511398</c:v>
                </c:pt>
                <c:pt idx="966">
                  <c:v>-74002598687.087784</c:v>
                </c:pt>
                <c:pt idx="967">
                  <c:v>-73441838556.725998</c:v>
                </c:pt>
                <c:pt idx="968">
                  <c:v>-72879690589.088364</c:v>
                </c:pt>
                <c:pt idx="969">
                  <c:v>-72316165982.235626</c:v>
                </c:pt>
                <c:pt idx="970">
                  <c:v>-71751275955.361176</c:v>
                </c:pt>
                <c:pt idx="971">
                  <c:v>-71185031748.524094</c:v>
                </c:pt>
                <c:pt idx="972">
                  <c:v>-70617444622.383392</c:v>
                </c:pt>
                <c:pt idx="973">
                  <c:v>-70048525857.931396</c:v>
                </c:pt>
                <c:pt idx="974">
                  <c:v>-69478286756.227966</c:v>
                </c:pt>
                <c:pt idx="975">
                  <c:v>-68906738638.133743</c:v>
                </c:pt>
                <c:pt idx="976">
                  <c:v>-68333892844.044548</c:v>
                </c:pt>
                <c:pt idx="977">
                  <c:v>-67759760733.625061</c:v>
                </c:pt>
                <c:pt idx="978">
                  <c:v>-67184353685.542892</c:v>
                </c:pt>
                <c:pt idx="979">
                  <c:v>-66607683097.202705</c:v>
                </c:pt>
                <c:pt idx="980">
                  <c:v>-66029760384.480385</c:v>
                </c:pt>
                <c:pt idx="981">
                  <c:v>-65450596981.457573</c:v>
                </c:pt>
                <c:pt idx="982">
                  <c:v>-64870204340.15567</c:v>
                </c:pt>
                <c:pt idx="983">
                  <c:v>-64288593930.270714</c:v>
                </c:pt>
                <c:pt idx="984">
                  <c:v>-63705777238.907928</c:v>
                </c:pt>
                <c:pt idx="985">
                  <c:v>-63121765770.31649</c:v>
                </c:pt>
                <c:pt idx="986">
                  <c:v>-62536571045.624504</c:v>
                </c:pt>
                <c:pt idx="987">
                  <c:v>-61950204602.573982</c:v>
                </c:pt>
                <c:pt idx="988">
                  <c:v>-61362677995.256218</c:v>
                </c:pt>
                <c:pt idx="989">
                  <c:v>-60774002793.847275</c:v>
                </c:pt>
                <c:pt idx="990">
                  <c:v>-60184190584.343513</c:v>
                </c:pt>
                <c:pt idx="991">
                  <c:v>-59593252968.297028</c:v>
                </c:pt>
                <c:pt idx="992">
                  <c:v>-59001201562.552307</c:v>
                </c:pt>
                <c:pt idx="993">
                  <c:v>-58408047998.981918</c:v>
                </c:pt>
                <c:pt idx="994">
                  <c:v>-57813803924.222931</c:v>
                </c:pt>
                <c:pt idx="995">
                  <c:v>-57218480999.413628</c:v>
                </c:pt>
                <c:pt idx="996">
                  <c:v>-56622090899.93058</c:v>
                </c:pt>
                <c:pt idx="997">
                  <c:v>-56024645315.12532</c:v>
                </c:pt>
                <c:pt idx="998">
                  <c:v>-55426155948.061775</c:v>
                </c:pt>
                <c:pt idx="999">
                  <c:v>-54826634515.253845</c:v>
                </c:pt>
                <c:pt idx="1000">
                  <c:v>-54226092746.403122</c:v>
                </c:pt>
                <c:pt idx="1001">
                  <c:v>-53624542384.137321</c:v>
                </c:pt>
                <c:pt idx="1002">
                  <c:v>-53021995183.748123</c:v>
                </c:pt>
                <c:pt idx="1003">
                  <c:v>-52418462912.930336</c:v>
                </c:pt>
                <c:pt idx="1004">
                  <c:v>-51813957351.520218</c:v>
                </c:pt>
                <c:pt idx="1005">
                  <c:v>-51208490291.23542</c:v>
                </c:pt>
                <c:pt idx="1006">
                  <c:v>-50602073535.413879</c:v>
                </c:pt>
                <c:pt idx="1007">
                  <c:v>-49994718898.753792</c:v>
                </c:pt>
                <c:pt idx="1008">
                  <c:v>-49386438207.054161</c:v>
                </c:pt>
                <c:pt idx="1009">
                  <c:v>-48777243296.954643</c:v>
                </c:pt>
                <c:pt idx="1010">
                  <c:v>-48167146015.676964</c:v>
                </c:pt>
                <c:pt idx="1011">
                  <c:v>-47556158220.765549</c:v>
                </c:pt>
                <c:pt idx="1012">
                  <c:v>-46944291779.829369</c:v>
                </c:pt>
                <c:pt idx="1013">
                  <c:v>-46331558570.2836</c:v>
                </c:pt>
                <c:pt idx="1014">
                  <c:v>-45717970479.09169</c:v>
                </c:pt>
                <c:pt idx="1015">
                  <c:v>-45103539402.508598</c:v>
                </c:pt>
                <c:pt idx="1016">
                  <c:v>-44488277245.822784</c:v>
                </c:pt>
                <c:pt idx="1017">
                  <c:v>-43872195923.100037</c:v>
                </c:pt>
                <c:pt idx="1018">
                  <c:v>-43255307356.927528</c:v>
                </c:pt>
                <c:pt idx="1019">
                  <c:v>-42637623478.157204</c:v>
                </c:pt>
                <c:pt idx="1020">
                  <c:v>-42019156225.65078</c:v>
                </c:pt>
                <c:pt idx="1021">
                  <c:v>-41399917546.02459</c:v>
                </c:pt>
                <c:pt idx="1022">
                  <c:v>-40779919393.394539</c:v>
                </c:pt>
                <c:pt idx="1023">
                  <c:v>-40159173729.122353</c:v>
                </c:pt>
                <c:pt idx="1024">
                  <c:v>-39537692521.561722</c:v>
                </c:pt>
                <c:pt idx="1025">
                  <c:v>-38915487745.804489</c:v>
                </c:pt>
                <c:pt idx="1026">
                  <c:v>-38292571383.427902</c:v>
                </c:pt>
                <c:pt idx="1027">
                  <c:v>-37668955422.242455</c:v>
                </c:pt>
                <c:pt idx="1028">
                  <c:v>-37044651856.039139</c:v>
                </c:pt>
                <c:pt idx="1029">
                  <c:v>-36419672684.338638</c:v>
                </c:pt>
                <c:pt idx="1030">
                  <c:v>-35794029912.139435</c:v>
                </c:pt>
                <c:pt idx="1031">
                  <c:v>-35167735549.667854</c:v>
                </c:pt>
                <c:pt idx="1032">
                  <c:v>-34540801612.127487</c:v>
                </c:pt>
                <c:pt idx="1033">
                  <c:v>-33913240119.449379</c:v>
                </c:pt>
                <c:pt idx="1034">
                  <c:v>-33285063096.042934</c:v>
                </c:pt>
                <c:pt idx="1035">
                  <c:v>-32656282570.547462</c:v>
                </c:pt>
                <c:pt idx="1036">
                  <c:v>-32026910575.583641</c:v>
                </c:pt>
                <c:pt idx="1037">
                  <c:v>-31396959147.505867</c:v>
                </c:pt>
                <c:pt idx="1038">
                  <c:v>-30766440326.15506</c:v>
                </c:pt>
                <c:pt idx="1039">
                  <c:v>-30135366154.611862</c:v>
                </c:pt>
                <c:pt idx="1040">
                  <c:v>-29503748678.950668</c:v>
                </c:pt>
                <c:pt idx="1041">
                  <c:v>-28871599947.994221</c:v>
                </c:pt>
                <c:pt idx="1042">
                  <c:v>-28238932013.067608</c:v>
                </c:pt>
                <c:pt idx="1043">
                  <c:v>-27605756927.754509</c:v>
                </c:pt>
                <c:pt idx="1044">
                  <c:v>-26972086747.653</c:v>
                </c:pt>
                <c:pt idx="1045">
                  <c:v>-26337933530.131802</c:v>
                </c:pt>
                <c:pt idx="1046">
                  <c:v>-25703309334.087521</c:v>
                </c:pt>
                <c:pt idx="1047">
                  <c:v>-25068226219.702457</c:v>
                </c:pt>
                <c:pt idx="1048">
                  <c:v>-24432696248.202274</c:v>
                </c:pt>
                <c:pt idx="1049">
                  <c:v>-23796731481.615547</c:v>
                </c:pt>
                <c:pt idx="1050">
                  <c:v>-23160343982.532242</c:v>
                </c:pt>
                <c:pt idx="1051">
                  <c:v>-22523545813.864223</c:v>
                </c:pt>
                <c:pt idx="1052">
                  <c:v>-21886349038.605377</c:v>
                </c:pt>
                <c:pt idx="1053">
                  <c:v>-21248765719.592972</c:v>
                </c:pt>
                <c:pt idx="1054">
                  <c:v>-20610807919.269291</c:v>
                </c:pt>
                <c:pt idx="1055">
                  <c:v>-19972487699.443619</c:v>
                </c:pt>
                <c:pt idx="1056">
                  <c:v>-19333817121.055134</c:v>
                </c:pt>
                <c:pt idx="1057">
                  <c:v>-18694808243.936966</c:v>
                </c:pt>
                <c:pt idx="1058">
                  <c:v>-18055473126.57975</c:v>
                </c:pt>
                <c:pt idx="1059">
                  <c:v>-17415823825.896038</c:v>
                </c:pt>
                <c:pt idx="1060">
                  <c:v>-16775872396.98637</c:v>
                </c:pt>
                <c:pt idx="1061">
                  <c:v>-16135630892.904728</c:v>
                </c:pt>
                <c:pt idx="1062">
                  <c:v>-15495111364.425148</c:v>
                </c:pt>
                <c:pt idx="1063">
                  <c:v>-14854325859.808931</c:v>
                </c:pt>
                <c:pt idx="1064">
                  <c:v>-14213286424.572706</c:v>
                </c:pt>
                <c:pt idx="1065">
                  <c:v>-13572005101.256472</c:v>
                </c:pt>
                <c:pt idx="1066">
                  <c:v>-12930493929.193039</c:v>
                </c:pt>
                <c:pt idx="1067">
                  <c:v>-12288764944.277706</c:v>
                </c:pt>
                <c:pt idx="1068">
                  <c:v>-11646830178.738398</c:v>
                </c:pt>
                <c:pt idx="1069">
                  <c:v>-11004701660.907141</c:v>
                </c:pt>
                <c:pt idx="1070">
                  <c:v>-10362391414.991753</c:v>
                </c:pt>
                <c:pt idx="1071">
                  <c:v>-9719911460.8478794</c:v>
                </c:pt>
                <c:pt idx="1072">
                  <c:v>-9077273813.7521324</c:v>
                </c:pt>
                <c:pt idx="1073">
                  <c:v>-8434490484.1760664</c:v>
                </c:pt>
                <c:pt idx="1074">
                  <c:v>-7791573477.5604534</c:v>
                </c:pt>
                <c:pt idx="1075">
                  <c:v>-7148534794.0902081</c:v>
                </c:pt>
                <c:pt idx="1076">
                  <c:v>-6505386428.4700642</c:v>
                </c:pt>
                <c:pt idx="1077">
                  <c:v>-5862140369.701479</c:v>
                </c:pt>
                <c:pt idx="1078">
                  <c:v>-5218808600.8591318</c:v>
                </c:pt>
                <c:pt idx="1079">
                  <c:v>-4575403098.8691273</c:v>
                </c:pt>
                <c:pt idx="1080">
                  <c:v>-3931935834.2873616</c:v>
                </c:pt>
                <c:pt idx="1081">
                  <c:v>-3288418771.0786853</c:v>
                </c:pt>
                <c:pt idx="1082">
                  <c:v>-2644863866.3967357</c:v>
                </c:pt>
                <c:pt idx="1083">
                  <c:v>-2001283070.364856</c:v>
                </c:pt>
                <c:pt idx="1084">
                  <c:v>-1357688325.8568928</c:v>
                </c:pt>
                <c:pt idx="1085">
                  <c:v>-714091568.27961087</c:v>
                </c:pt>
                <c:pt idx="1086">
                  <c:v>-70504725.354996264</c:v>
                </c:pt>
                <c:pt idx="1087">
                  <c:v>573060283.09594953</c:v>
                </c:pt>
                <c:pt idx="1088">
                  <c:v>1216591545.3691237</c:v>
                </c:pt>
                <c:pt idx="1089">
                  <c:v>1860077158.0928037</c:v>
                </c:pt>
                <c:pt idx="1090">
                  <c:v>2503505226.4416332</c:v>
                </c:pt>
                <c:pt idx="1091">
                  <c:v>3146863864.3505721</c:v>
                </c:pt>
                <c:pt idx="1092">
                  <c:v>3790141194.7278714</c:v>
                </c:pt>
                <c:pt idx="1093">
                  <c:v>4433325349.6672153</c:v>
                </c:pt>
                <c:pt idx="1094">
                  <c:v>5076404470.6592817</c:v>
                </c:pt>
                <c:pt idx="1095">
                  <c:v>5719366708.8025904</c:v>
                </c:pt>
                <c:pt idx="1096">
                  <c:v>6362200225.0135069</c:v>
                </c:pt>
                <c:pt idx="1097">
                  <c:v>7004893190.235527</c:v>
                </c:pt>
                <c:pt idx="1098">
                  <c:v>7647433785.6478472</c:v>
                </c:pt>
                <c:pt idx="1099">
                  <c:v>8289810202.8731966</c:v>
                </c:pt>
                <c:pt idx="1100">
                  <c:v>8932010644.1852398</c:v>
                </c:pt>
                <c:pt idx="1101">
                  <c:v>9574023322.7140312</c:v>
                </c:pt>
                <c:pt idx="1102">
                  <c:v>10215836462.652477</c:v>
                </c:pt>
                <c:pt idx="1103">
                  <c:v>10857438299.461147</c:v>
                </c:pt>
                <c:pt idx="1104">
                  <c:v>11498817080.07181</c:v>
                </c:pt>
                <c:pt idx="1105">
                  <c:v>12139961063.091034</c:v>
                </c:pt>
                <c:pt idx="1106">
                  <c:v>12780858519.00292</c:v>
                </c:pt>
                <c:pt idx="1107">
                  <c:v>13421497730.370707</c:v>
                </c:pt>
                <c:pt idx="1108">
                  <c:v>14061866992.037882</c:v>
                </c:pt>
                <c:pt idx="1109">
                  <c:v>14701954611.328833</c:v>
                </c:pt>
                <c:pt idx="1110">
                  <c:v>15341748908.247696</c:v>
                </c:pt>
                <c:pt idx="1111">
                  <c:v>15981238215.677629</c:v>
                </c:pt>
                <c:pt idx="1112">
                  <c:v>16620410879.578712</c:v>
                </c:pt>
                <c:pt idx="1113">
                  <c:v>17259255259.185455</c:v>
                </c:pt>
                <c:pt idx="1114">
                  <c:v>17897759727.202538</c:v>
                </c:pt>
                <c:pt idx="1115">
                  <c:v>18535912670.001213</c:v>
                </c:pt>
                <c:pt idx="1116">
                  <c:v>19173702487.813942</c:v>
                </c:pt>
                <c:pt idx="1117">
                  <c:v>19811117594.928761</c:v>
                </c:pt>
                <c:pt idx="1118">
                  <c:v>20448146419.882401</c:v>
                </c:pt>
                <c:pt idx="1119">
                  <c:v>21084777405.653011</c:v>
                </c:pt>
                <c:pt idx="1120">
                  <c:v>21720999009.852024</c:v>
                </c:pt>
                <c:pt idx="1121">
                  <c:v>22356799704.915253</c:v>
                </c:pt>
                <c:pt idx="1122">
                  <c:v>22992167978.293331</c:v>
                </c:pt>
                <c:pt idx="1123">
                  <c:v>23627092332.640514</c:v>
                </c:pt>
                <c:pt idx="1124">
                  <c:v>24261561286.00452</c:v>
                </c:pt>
                <c:pt idx="1125">
                  <c:v>24895563372.013142</c:v>
                </c:pt>
                <c:pt idx="1126">
                  <c:v>25529087140.062954</c:v>
                </c:pt>
                <c:pt idx="1127">
                  <c:v>26162121155.50399</c:v>
                </c:pt>
                <c:pt idx="1128">
                  <c:v>26794653999.826939</c:v>
                </c:pt>
                <c:pt idx="1129">
                  <c:v>27426674270.846912</c:v>
                </c:pt>
                <c:pt idx="1130">
                  <c:v>28058170582.887951</c:v>
                </c:pt>
                <c:pt idx="1131">
                  <c:v>28689131566.965763</c:v>
                </c:pt>
                <c:pt idx="1132">
                  <c:v>29319545870.970959</c:v>
                </c:pt>
                <c:pt idx="1133">
                  <c:v>29949402159.849987</c:v>
                </c:pt>
                <c:pt idx="1134">
                  <c:v>30578689115.786419</c:v>
                </c:pt>
                <c:pt idx="1135">
                  <c:v>31207395438.380894</c:v>
                </c:pt>
                <c:pt idx="1136">
                  <c:v>31835509844.83083</c:v>
                </c:pt>
                <c:pt idx="1137">
                  <c:v>32463021070.108173</c:v>
                </c:pt>
                <c:pt idx="1138">
                  <c:v>33089917867.137718</c:v>
                </c:pt>
                <c:pt idx="1139">
                  <c:v>33716189006.973804</c:v>
                </c:pt>
                <c:pt idx="1140">
                  <c:v>34341823278.976688</c:v>
                </c:pt>
                <c:pt idx="1141">
                  <c:v>34966809490.987602</c:v>
                </c:pt>
                <c:pt idx="1142">
                  <c:v>35591136469.503654</c:v>
                </c:pt>
                <c:pt idx="1143">
                  <c:v>36214793059.851372</c:v>
                </c:pt>
                <c:pt idx="1144">
                  <c:v>36837768126.359772</c:v>
                </c:pt>
                <c:pt idx="1145">
                  <c:v>37460050552.532761</c:v>
                </c:pt>
                <c:pt idx="1146">
                  <c:v>38081629241.219978</c:v>
                </c:pt>
                <c:pt idx="1147">
                  <c:v>38702493114.78817</c:v>
                </c:pt>
                <c:pt idx="1148">
                  <c:v>39322631115.290375</c:v>
                </c:pt>
                <c:pt idx="1149">
                  <c:v>39942032204.635559</c:v>
                </c:pt>
                <c:pt idx="1150">
                  <c:v>40560685364.75618</c:v>
                </c:pt>
                <c:pt idx="1151">
                  <c:v>41178579597.77626</c:v>
                </c:pt>
                <c:pt idx="1152">
                  <c:v>41795703926.177834</c:v>
                </c:pt>
                <c:pt idx="1153">
                  <c:v>42412047392.966782</c:v>
                </c:pt>
                <c:pt idx="1154">
                  <c:v>43027599061.838005</c:v>
                </c:pt>
                <c:pt idx="1155">
                  <c:v>43642348017.339592</c:v>
                </c:pt>
                <c:pt idx="1156">
                  <c:v>44256283365.036644</c:v>
                </c:pt>
                <c:pt idx="1157">
                  <c:v>44869394231.67363</c:v>
                </c:pt>
                <c:pt idx="1158">
                  <c:v>45481669765.336525</c:v>
                </c:pt>
                <c:pt idx="1159">
                  <c:v>46093099135.614006</c:v>
                </c:pt>
                <c:pt idx="1160">
                  <c:v>46703671533.757759</c:v>
                </c:pt>
                <c:pt idx="1161">
                  <c:v>47313376172.84214</c:v>
                </c:pt>
                <c:pt idx="1162">
                  <c:v>47922202287.922676</c:v>
                </c:pt>
                <c:pt idx="1163">
                  <c:v>48530139136.194557</c:v>
                </c:pt>
                <c:pt idx="1164">
                  <c:v>49137175997.149246</c:v>
                </c:pt>
                <c:pt idx="1165">
                  <c:v>49743302172.731712</c:v>
                </c:pt>
                <c:pt idx="1166">
                  <c:v>50348506987.495338</c:v>
                </c:pt>
                <c:pt idx="1167">
                  <c:v>50952779788.757324</c:v>
                </c:pt>
                <c:pt idx="1168">
                  <c:v>51556109946.75238</c:v>
                </c:pt>
                <c:pt idx="1169">
                  <c:v>52158486854.786186</c:v>
                </c:pt>
                <c:pt idx="1170">
                  <c:v>52759899929.388069</c:v>
                </c:pt>
                <c:pt idx="1171">
                  <c:v>53360338610.462708</c:v>
                </c:pt>
                <c:pt idx="1172">
                  <c:v>53959792361.440811</c:v>
                </c:pt>
                <c:pt idx="1173">
                  <c:v>54558250669.429878</c:v>
                </c:pt>
                <c:pt idx="1174">
                  <c:v>55155703045.363052</c:v>
                </c:pt>
                <c:pt idx="1175">
                  <c:v>55752139024.147919</c:v>
                </c:pt>
                <c:pt idx="1176">
                  <c:v>56347548164.814659</c:v>
                </c:pt>
                <c:pt idx="1177">
                  <c:v>56941920050.662697</c:v>
                </c:pt>
                <c:pt idx="1178">
                  <c:v>57535244289.407211</c:v>
                </c:pt>
                <c:pt idx="1179">
                  <c:v>58127510513.324867</c:v>
                </c:pt>
                <c:pt idx="1180">
                  <c:v>58718708379.398445</c:v>
                </c:pt>
                <c:pt idx="1181">
                  <c:v>59308827569.460762</c:v>
                </c:pt>
                <c:pt idx="1182">
                  <c:v>59897857790.337936</c:v>
                </c:pt>
                <c:pt idx="1183">
                  <c:v>60485788773.991806</c:v>
                </c:pt>
                <c:pt idx="1184">
                  <c:v>61072610277.661896</c:v>
                </c:pt>
                <c:pt idx="1185">
                  <c:v>61658312084.005936</c:v>
                </c:pt>
                <c:pt idx="1186">
                  <c:v>62242884001.240463</c:v>
                </c:pt>
                <c:pt idx="1187">
                  <c:v>62826315863.279938</c:v>
                </c:pt>
                <c:pt idx="1188">
                  <c:v>63408597529.875381</c:v>
                </c:pt>
                <c:pt idx="1189">
                  <c:v>63989718886.752312</c:v>
                </c:pt>
                <c:pt idx="1190">
                  <c:v>64569669845.747993</c:v>
                </c:pt>
                <c:pt idx="1191">
                  <c:v>65148440344.947914</c:v>
                </c:pt>
                <c:pt idx="1192">
                  <c:v>65726020348.820656</c:v>
                </c:pt>
                <c:pt idx="1193">
                  <c:v>66302399848.353622</c:v>
                </c:pt>
                <c:pt idx="1194">
                  <c:v>66877568861.186722</c:v>
                </c:pt>
                <c:pt idx="1195">
                  <c:v>67451517431.745842</c:v>
                </c:pt>
                <c:pt idx="1196">
                  <c:v>68024235631.37513</c:v>
                </c:pt>
                <c:pt idx="1197">
                  <c:v>68595713558.469276</c:v>
                </c:pt>
                <c:pt idx="1198">
                  <c:v>69165941338.604446</c:v>
                </c:pt>
                <c:pt idx="1199">
                  <c:v>69734909124.668457</c:v>
                </c:pt>
                <c:pt idx="1200">
                  <c:v>70302607096.990601</c:v>
                </c:pt>
                <c:pt idx="1201">
                  <c:v>70869025463.470367</c:v>
                </c:pt>
                <c:pt idx="1202">
                  <c:v>71434154459.705811</c:v>
                </c:pt>
                <c:pt idx="1203">
                  <c:v>71997984349.120453</c:v>
                </c:pt>
                <c:pt idx="1204">
                  <c:v>72560505423.090332</c:v>
                </c:pt>
                <c:pt idx="1205">
                  <c:v>73121708001.069931</c:v>
                </c:pt>
                <c:pt idx="1206">
                  <c:v>73681582430.717041</c:v>
                </c:pt>
                <c:pt idx="1207">
                  <c:v>74240119088.017349</c:v>
                </c:pt>
                <c:pt idx="1208">
                  <c:v>74797308377.408173</c:v>
                </c:pt>
                <c:pt idx="1209">
                  <c:v>75353140731.901276</c:v>
                </c:pt>
                <c:pt idx="1210">
                  <c:v>75907606613.20546</c:v>
                </c:pt>
                <c:pt idx="1211">
                  <c:v>76460696511.847656</c:v>
                </c:pt>
                <c:pt idx="1212">
                  <c:v>77012400947.293945</c:v>
                </c:pt>
                <c:pt idx="1213">
                  <c:v>77562710468.069702</c:v>
                </c:pt>
                <c:pt idx="1214">
                  <c:v>78111615651.878586</c:v>
                </c:pt>
                <c:pt idx="1215">
                  <c:v>78659107105.721573</c:v>
                </c:pt>
                <c:pt idx="1216">
                  <c:v>79205175466.014542</c:v>
                </c:pt>
                <c:pt idx="1217">
                  <c:v>79749811398.705688</c:v>
                </c:pt>
                <c:pt idx="1218">
                  <c:v>80293005599.391785</c:v>
                </c:pt>
                <c:pt idx="1219">
                  <c:v>80834748793.434326</c:v>
                </c:pt>
                <c:pt idx="1220">
                  <c:v>81375031736.074081</c:v>
                </c:pt>
                <c:pt idx="1221">
                  <c:v>81913845212.545914</c:v>
                </c:pt>
                <c:pt idx="1222">
                  <c:v>82451180038.19191</c:v>
                </c:pt>
                <c:pt idx="1223">
                  <c:v>82987027058.574646</c:v>
                </c:pt>
                <c:pt idx="1224">
                  <c:v>83521377149.589432</c:v>
                </c:pt>
                <c:pt idx="1225">
                  <c:v>84054221217.575653</c:v>
                </c:pt>
                <c:pt idx="1226">
                  <c:v>84585550199.427856</c:v>
                </c:pt>
                <c:pt idx="1227">
                  <c:v>85115355062.705338</c:v>
                </c:pt>
                <c:pt idx="1228">
                  <c:v>85643626805.742493</c:v>
                </c:pt>
                <c:pt idx="1229">
                  <c:v>86170356457.756516</c:v>
                </c:pt>
                <c:pt idx="1230">
                  <c:v>86695535078.956223</c:v>
                </c:pt>
                <c:pt idx="1231">
                  <c:v>87219153760.649109</c:v>
                </c:pt>
                <c:pt idx="1232">
                  <c:v>87741203625.347885</c:v>
                </c:pt>
                <c:pt idx="1233">
                  <c:v>88261675826.87674</c:v>
                </c:pt>
                <c:pt idx="1234">
                  <c:v>88780561550.4767</c:v>
                </c:pt>
                <c:pt idx="1235">
                  <c:v>89297852012.909821</c:v>
                </c:pt>
                <c:pt idx="1236">
                  <c:v>89813538462.563431</c:v>
                </c:pt>
                <c:pt idx="1237">
                  <c:v>90327612179.553314</c:v>
                </c:pt>
                <c:pt idx="1238">
                  <c:v>90840064475.826599</c:v>
                </c:pt>
                <c:pt idx="1239">
                  <c:v>91350886695.263168</c:v>
                </c:pt>
                <c:pt idx="1240">
                  <c:v>91860070213.77739</c:v>
                </c:pt>
                <c:pt idx="1241">
                  <c:v>92367606439.418335</c:v>
                </c:pt>
                <c:pt idx="1242">
                  <c:v>92873486812.469772</c:v>
                </c:pt>
                <c:pt idx="1243">
                  <c:v>93377702805.549545</c:v>
                </c:pt>
                <c:pt idx="1244">
                  <c:v>93880245923.708115</c:v>
                </c:pt>
                <c:pt idx="1245">
                  <c:v>94381107704.526443</c:v>
                </c:pt>
                <c:pt idx="1246">
                  <c:v>94880279718.213364</c:v>
                </c:pt>
                <c:pt idx="1247">
                  <c:v>95377753567.701935</c:v>
                </c:pt>
                <c:pt idx="1248">
                  <c:v>95873520888.745621</c:v>
                </c:pt>
                <c:pt idx="1249">
                  <c:v>96367573350.013733</c:v>
                </c:pt>
                <c:pt idx="1250">
                  <c:v>96859902653.185776</c:v>
                </c:pt>
                <c:pt idx="1251">
                  <c:v>97350500533.045715</c:v>
                </c:pt>
                <c:pt idx="1252">
                  <c:v>97839358757.575043</c:v>
                </c:pt>
                <c:pt idx="1253">
                  <c:v>98326469128.045837</c:v>
                </c:pt>
                <c:pt idx="1254">
                  <c:v>98811823479.112686</c:v>
                </c:pt>
                <c:pt idx="1255">
                  <c:v>99295413678.904205</c:v>
                </c:pt>
                <c:pt idx="1256">
                  <c:v>99777231629.113663</c:v>
                </c:pt>
                <c:pt idx="1257">
                  <c:v>100257269265.08945</c:v>
                </c:pt>
                <c:pt idx="1258">
                  <c:v>100735518555.92444</c:v>
                </c:pt>
                <c:pt idx="1259">
                  <c:v>101211971504.54503</c:v>
                </c:pt>
                <c:pt idx="1260">
                  <c:v>101686620147.79903</c:v>
                </c:pt>
                <c:pt idx="1261">
                  <c:v>102159456556.54411</c:v>
                </c:pt>
                <c:pt idx="1262">
                  <c:v>102630472835.73402</c:v>
                </c:pt>
                <c:pt idx="1263">
                  <c:v>103099661124.50552</c:v>
                </c:pt>
                <c:pt idx="1264">
                  <c:v>103567013596.2641</c:v>
                </c:pt>
                <c:pt idx="1265">
                  <c:v>104032522458.76897</c:v>
                </c:pt>
                <c:pt idx="1266">
                  <c:v>104496179954.21799</c:v>
                </c:pt>
                <c:pt idx="1267">
                  <c:v>104957978359.33128</c:v>
                </c:pt>
                <c:pt idx="1268">
                  <c:v>105417909985.43475</c:v>
                </c:pt>
                <c:pt idx="1269">
                  <c:v>105875967178.54288</c:v>
                </c:pt>
                <c:pt idx="1270">
                  <c:v>106332142319.44077</c:v>
                </c:pt>
                <c:pt idx="1271">
                  <c:v>106786427823.7659</c:v>
                </c:pt>
                <c:pt idx="1272">
                  <c:v>107238816142.08865</c:v>
                </c:pt>
                <c:pt idx="1273">
                  <c:v>107689299759.99313</c:v>
                </c:pt>
                <c:pt idx="1274">
                  <c:v>108137871198.1566</c:v>
                </c:pt>
                <c:pt idx="1275">
                  <c:v>108584523012.42886</c:v>
                </c:pt>
                <c:pt idx="1276">
                  <c:v>109029247793.91055</c:v>
                </c:pt>
                <c:pt idx="1277">
                  <c:v>109472038169.03131</c:v>
                </c:pt>
                <c:pt idx="1278">
                  <c:v>109912886799.62733</c:v>
                </c:pt>
                <c:pt idx="1279">
                  <c:v>110351786383.01779</c:v>
                </c:pt>
                <c:pt idx="1280">
                  <c:v>110788729652.08142</c:v>
                </c:pt>
                <c:pt idx="1281">
                  <c:v>111223709375.33202</c:v>
                </c:pt>
                <c:pt idx="1282">
                  <c:v>111656718356.99329</c:v>
                </c:pt>
                <c:pt idx="1283">
                  <c:v>112087749437.0739</c:v>
                </c:pt>
                <c:pt idx="1284">
                  <c:v>112516795491.4408</c:v>
                </c:pt>
                <c:pt idx="1285">
                  <c:v>112943849431.8931</c:v>
                </c:pt>
                <c:pt idx="1286">
                  <c:v>113368904206.23445</c:v>
                </c:pt>
                <c:pt idx="1287">
                  <c:v>113791952798.34547</c:v>
                </c:pt>
                <c:pt idx="1288">
                  <c:v>114212988228.25548</c:v>
                </c:pt>
                <c:pt idx="1289">
                  <c:v>114632003552.21338</c:v>
                </c:pt>
                <c:pt idx="1290">
                  <c:v>115048991862.75826</c:v>
                </c:pt>
                <c:pt idx="1291">
                  <c:v>115463946288.78951</c:v>
                </c:pt>
                <c:pt idx="1292">
                  <c:v>115876859995.63617</c:v>
                </c:pt>
                <c:pt idx="1293">
                  <c:v>116287726185.12576</c:v>
                </c:pt>
                <c:pt idx="1294">
                  <c:v>116696538095.65271</c:v>
                </c:pt>
                <c:pt idx="1295">
                  <c:v>117103289002.24593</c:v>
                </c:pt>
                <c:pt idx="1296">
                  <c:v>117507972216.63631</c:v>
                </c:pt>
                <c:pt idx="1297">
                  <c:v>117910581087.3232</c:v>
                </c:pt>
                <c:pt idx="1298">
                  <c:v>118311108999.64073</c:v>
                </c:pt>
                <c:pt idx="1299">
                  <c:v>118709549375.82341</c:v>
                </c:pt>
                <c:pt idx="1300">
                  <c:v>119105895675.07097</c:v>
                </c:pt>
                <c:pt idx="1301">
                  <c:v>119500141393.61319</c:v>
                </c:pt>
                <c:pt idx="1302">
                  <c:v>119892280064.77365</c:v>
                </c:pt>
                <c:pt idx="1303">
                  <c:v>120282305259.03354</c:v>
                </c:pt>
                <c:pt idx="1304">
                  <c:v>120670210584.09419</c:v>
                </c:pt>
                <c:pt idx="1305">
                  <c:v>121055989684.93988</c:v>
                </c:pt>
                <c:pt idx="1306">
                  <c:v>121439636243.89958</c:v>
                </c:pt>
                <c:pt idx="1307">
                  <c:v>121821143980.70825</c:v>
                </c:pt>
                <c:pt idx="1308">
                  <c:v>122200506652.56781</c:v>
                </c:pt>
                <c:pt idx="1309">
                  <c:v>122577718054.20761</c:v>
                </c:pt>
                <c:pt idx="1310">
                  <c:v>122952772017.94385</c:v>
                </c:pt>
                <c:pt idx="1311">
                  <c:v>123325662413.73936</c:v>
                </c:pt>
                <c:pt idx="1312">
                  <c:v>123696383149.26218</c:v>
                </c:pt>
                <c:pt idx="1313">
                  <c:v>124064928169.94389</c:v>
                </c:pt>
                <c:pt idx="1314">
                  <c:v>124431291459.03735</c:v>
                </c:pt>
                <c:pt idx="1315">
                  <c:v>124795467037.67418</c:v>
                </c:pt>
                <c:pt idx="1316">
                  <c:v>125157448964.92137</c:v>
                </c:pt>
                <c:pt idx="1317">
                  <c:v>125517231337.83759</c:v>
                </c:pt>
                <c:pt idx="1318">
                  <c:v>125874808291.52904</c:v>
                </c:pt>
                <c:pt idx="1319">
                  <c:v>126230173999.20477</c:v>
                </c:pt>
                <c:pt idx="1320">
                  <c:v>126583322672.23141</c:v>
                </c:pt>
                <c:pt idx="1321">
                  <c:v>126934248560.18761</c:v>
                </c:pt>
                <c:pt idx="1322">
                  <c:v>127282945950.91754</c:v>
                </c:pt>
                <c:pt idx="1323">
                  <c:v>127629409170.58466</c:v>
                </c:pt>
                <c:pt idx="1324">
                  <c:v>127973632583.72437</c:v>
                </c:pt>
                <c:pt idx="1325">
                  <c:v>128315610593.29636</c:v>
                </c:pt>
                <c:pt idx="1326">
                  <c:v>128655337640.73651</c:v>
                </c:pt>
                <c:pt idx="1327">
                  <c:v>128992808206.00835</c:v>
                </c:pt>
                <c:pt idx="1328">
                  <c:v>129328016807.65404</c:v>
                </c:pt>
                <c:pt idx="1329">
                  <c:v>129660958002.84454</c:v>
                </c:pt>
                <c:pt idx="1330">
                  <c:v>129991626387.43007</c:v>
                </c:pt>
                <c:pt idx="1331">
                  <c:v>130320016595.98924</c:v>
                </c:pt>
                <c:pt idx="1332">
                  <c:v>130646123301.87836</c:v>
                </c:pt>
                <c:pt idx="1333">
                  <c:v>130969941217.27975</c:v>
                </c:pt>
                <c:pt idx="1334">
                  <c:v>131291465093.25012</c:v>
                </c:pt>
                <c:pt idx="1335">
                  <c:v>131610689719.76801</c:v>
                </c:pt>
                <c:pt idx="1336">
                  <c:v>131927609925.78113</c:v>
                </c:pt>
                <c:pt idx="1337">
                  <c:v>132242220579.2532</c:v>
                </c:pt>
                <c:pt idx="1338">
                  <c:v>132554516587.20993</c:v>
                </c:pt>
                <c:pt idx="1339">
                  <c:v>132864492895.78502</c:v>
                </c:pt>
                <c:pt idx="1340">
                  <c:v>133172144490.26555</c:v>
                </c:pt>
                <c:pt idx="1341">
                  <c:v>133477466395.13687</c:v>
                </c:pt>
                <c:pt idx="1342">
                  <c:v>133780453674.12712</c:v>
                </c:pt>
                <c:pt idx="1343">
                  <c:v>134081101430.25119</c:v>
                </c:pt>
                <c:pt idx="1344">
                  <c:v>134379404805.85428</c:v>
                </c:pt>
                <c:pt idx="1345">
                  <c:v>134675358982.65504</c:v>
                </c:pt>
                <c:pt idx="1346">
                  <c:v>134968959181.78835</c:v>
                </c:pt>
                <c:pt idx="1347">
                  <c:v>135260200663.84763</c:v>
                </c:pt>
                <c:pt idx="1348">
                  <c:v>135549078728.92635</c:v>
                </c:pt>
                <c:pt idx="1349">
                  <c:v>135835588716.65977</c:v>
                </c:pt>
                <c:pt idx="1350">
                  <c:v>136119726006.26576</c:v>
                </c:pt>
                <c:pt idx="1351">
                  <c:v>136401486016.58516</c:v>
                </c:pt>
                <c:pt idx="1352">
                  <c:v>136680864206.12207</c:v>
                </c:pt>
                <c:pt idx="1353">
                  <c:v>136957856073.08348</c:v>
                </c:pt>
                <c:pt idx="1354">
                  <c:v>137232457155.41833</c:v>
                </c:pt>
                <c:pt idx="1355">
                  <c:v>137504663030.8566</c:v>
                </c:pt>
                <c:pt idx="1356">
                  <c:v>137774469316.94745</c:v>
                </c:pt>
                <c:pt idx="1357">
                  <c:v>138041871671.09711</c:v>
                </c:pt>
                <c:pt idx="1358">
                  <c:v>138306865790.60681</c:v>
                </c:pt>
                <c:pt idx="1359">
                  <c:v>138569447412.70956</c:v>
                </c:pt>
                <c:pt idx="1360">
                  <c:v>138829612314.60681</c:v>
                </c:pt>
                <c:pt idx="1361">
                  <c:v>139087356313.50507</c:v>
                </c:pt>
                <c:pt idx="1362">
                  <c:v>139342675266.65146</c:v>
                </c:pt>
                <c:pt idx="1363">
                  <c:v>139595565071.36929</c:v>
                </c:pt>
                <c:pt idx="1364">
                  <c:v>139846021665.09329</c:v>
                </c:pt>
                <c:pt idx="1365">
                  <c:v>140094041025.40393</c:v>
                </c:pt>
                <c:pt idx="1366">
                  <c:v>140339619170.06183</c:v>
                </c:pt>
                <c:pt idx="1367">
                  <c:v>140582752157.04163</c:v>
                </c:pt>
                <c:pt idx="1368">
                  <c:v>140823436084.56528</c:v>
                </c:pt>
                <c:pt idx="1369">
                  <c:v>141061667091.13525</c:v>
                </c:pt>
                <c:pt idx="1370">
                  <c:v>141297441355.56699</c:v>
                </c:pt>
                <c:pt idx="1371">
                  <c:v>141530755097.02121</c:v>
                </c:pt>
                <c:pt idx="1372">
                  <c:v>141761604575.03574</c:v>
                </c:pt>
                <c:pt idx="1373">
                  <c:v>141989986089.55695</c:v>
                </c:pt>
                <c:pt idx="1374">
                  <c:v>142215895980.97076</c:v>
                </c:pt>
                <c:pt idx="1375">
                  <c:v>142439330630.13333</c:v>
                </c:pt>
                <c:pt idx="1376">
                  <c:v>142660286458.40131</c:v>
                </c:pt>
                <c:pt idx="1377">
                  <c:v>142878759927.66156</c:v>
                </c:pt>
                <c:pt idx="1378">
                  <c:v>143094747540.3609</c:v>
                </c:pt>
                <c:pt idx="1379">
                  <c:v>143308245839.53497</c:v>
                </c:pt>
                <c:pt idx="1380">
                  <c:v>143519251408.83701</c:v>
                </c:pt>
                <c:pt idx="1381">
                  <c:v>143727760872.56619</c:v>
                </c:pt>
                <c:pt idx="1382">
                  <c:v>143933770895.6954</c:v>
                </c:pt>
                <c:pt idx="1383">
                  <c:v>144137278183.89917</c:v>
                </c:pt>
                <c:pt idx="1384">
                  <c:v>144338279483.58041</c:v>
                </c:pt>
                <c:pt idx="1385">
                  <c:v>144536771581.89749</c:v>
                </c:pt>
                <c:pt idx="1386">
                  <c:v>144732751306.79059</c:v>
                </c:pt>
                <c:pt idx="1387">
                  <c:v>144926215527.00757</c:v>
                </c:pt>
                <c:pt idx="1388">
                  <c:v>145117161152.12994</c:v>
                </c:pt>
                <c:pt idx="1389">
                  <c:v>145305585132.5979</c:v>
                </c:pt>
                <c:pt idx="1390">
                  <c:v>145491484459.73532</c:v>
                </c:pt>
                <c:pt idx="1391">
                  <c:v>145674856165.77441</c:v>
                </c:pt>
                <c:pt idx="1392">
                  <c:v>145855697323.8797</c:v>
                </c:pt>
                <c:pt idx="1393">
                  <c:v>146034005048.17209</c:v>
                </c:pt>
                <c:pt idx="1394">
                  <c:v>146209776493.75195</c:v>
                </c:pt>
                <c:pt idx="1395">
                  <c:v>146383008856.7226</c:v>
                </c:pt>
                <c:pt idx="1396">
                  <c:v>146553699374.21268</c:v>
                </c:pt>
                <c:pt idx="1397">
                  <c:v>146721845324.39862</c:v>
                </c:pt>
                <c:pt idx="1398">
                  <c:v>146887444026.52682</c:v>
                </c:pt>
                <c:pt idx="1399">
                  <c:v>147050492840.93484</c:v>
                </c:pt>
                <c:pt idx="1400">
                  <c:v>147210989169.07309</c:v>
                </c:pt>
                <c:pt idx="1401">
                  <c:v>147368930453.52545</c:v>
                </c:pt>
                <c:pt idx="1402">
                  <c:v>147524314178.02994</c:v>
                </c:pt>
                <c:pt idx="1403">
                  <c:v>147677137867.4989</c:v>
                </c:pt>
                <c:pt idx="1404">
                  <c:v>147827399088.0387</c:v>
                </c:pt>
                <c:pt idx="1405">
                  <c:v>147975095446.96945</c:v>
                </c:pt>
                <c:pt idx="1406">
                  <c:v>148120224592.84378</c:v>
                </c:pt>
                <c:pt idx="1407">
                  <c:v>148262784215.466</c:v>
                </c:pt>
                <c:pt idx="1408">
                  <c:v>148402772045.91022</c:v>
                </c:pt>
                <c:pt idx="1409">
                  <c:v>148540185856.53851</c:v>
                </c:pt>
                <c:pt idx="1410">
                  <c:v>148675023461.01859</c:v>
                </c:pt>
                <c:pt idx="1411">
                  <c:v>148807282714.34122</c:v>
                </c:pt>
                <c:pt idx="1412">
                  <c:v>148936961512.83725</c:v>
                </c:pt>
                <c:pt idx="1413">
                  <c:v>149064057794.19415</c:v>
                </c:pt>
                <c:pt idx="1414">
                  <c:v>149188569537.4725</c:v>
                </c:pt>
                <c:pt idx="1415">
                  <c:v>149310494763.12186</c:v>
                </c:pt>
                <c:pt idx="1416">
                  <c:v>149429831532.99637</c:v>
                </c:pt>
                <c:pt idx="1417">
                  <c:v>149546577950.37012</c:v>
                </c:pt>
                <c:pt idx="1418">
                  <c:v>149660732159.95212</c:v>
                </c:pt>
                <c:pt idx="1419">
                  <c:v>149772292347.90073</c:v>
                </c:pt>
                <c:pt idx="1420">
                  <c:v>149881256741.83801</c:v>
                </c:pt>
                <c:pt idx="1421">
                  <c:v>149987623610.86371</c:v>
                </c:pt>
                <c:pt idx="1422">
                  <c:v>150091391265.56876</c:v>
                </c:pt>
                <c:pt idx="1423">
                  <c:v>150192558058.04855</c:v>
                </c:pt>
                <c:pt idx="1424">
                  <c:v>150291122381.91571</c:v>
                </c:pt>
                <c:pt idx="1425">
                  <c:v>150387082672.31287</c:v>
                </c:pt>
                <c:pt idx="1426">
                  <c:v>150480437405.92462</c:v>
                </c:pt>
                <c:pt idx="1427">
                  <c:v>150571185100.98969</c:v>
                </c:pt>
                <c:pt idx="1428">
                  <c:v>150659324317.31223</c:v>
                </c:pt>
                <c:pt idx="1429">
                  <c:v>150744853656.27325</c:v>
                </c:pt>
                <c:pt idx="1430">
                  <c:v>150827771760.84137</c:v>
                </c:pt>
                <c:pt idx="1431">
                  <c:v>150908077315.58328</c:v>
                </c:pt>
                <c:pt idx="1432">
                  <c:v>150985769046.67413</c:v>
                </c:pt>
                <c:pt idx="1433">
                  <c:v>151060845721.90735</c:v>
                </c:pt>
                <c:pt idx="1434">
                  <c:v>151133306150.70407</c:v>
                </c:pt>
                <c:pt idx="1435">
                  <c:v>151203149184.12256</c:v>
                </c:pt>
                <c:pt idx="1436">
                  <c:v>151270373714.86682</c:v>
                </c:pt>
                <c:pt idx="1437">
                  <c:v>151334978677.2955</c:v>
                </c:pt>
                <c:pt idx="1438">
                  <c:v>151396963047.42966</c:v>
                </c:pt>
                <c:pt idx="1439">
                  <c:v>151456325842.96112</c:v>
                </c:pt>
                <c:pt idx="1440">
                  <c:v>151513066123.25964</c:v>
                </c:pt>
                <c:pt idx="1441">
                  <c:v>151567182989.38046</c:v>
                </c:pt>
                <c:pt idx="1442">
                  <c:v>151618675584.07092</c:v>
                </c:pt>
                <c:pt idx="1443">
                  <c:v>151667543091.77719</c:v>
                </c:pt>
                <c:pt idx="1444">
                  <c:v>151713784738.65051</c:v>
                </c:pt>
                <c:pt idx="1445">
                  <c:v>151757399792.5531</c:v>
                </c:pt>
                <c:pt idx="1446">
                  <c:v>151798387563.06366</c:v>
                </c:pt>
                <c:pt idx="1447">
                  <c:v>151836747401.48276</c:v>
                </c:pt>
                <c:pt idx="1448">
                  <c:v>151872478700.83759</c:v>
                </c:pt>
                <c:pt idx="1449">
                  <c:v>151905580895.8869</c:v>
                </c:pt>
                <c:pt idx="1450">
                  <c:v>151936053463.12485</c:v>
                </c:pt>
                <c:pt idx="1451">
                  <c:v>151963895920.78531</c:v>
                </c:pt>
                <c:pt idx="1452">
                  <c:v>151989107828.84531</c:v>
                </c:pt>
                <c:pt idx="1453">
                  <c:v>152011688789.02838</c:v>
                </c:pt>
                <c:pt idx="1454">
                  <c:v>152031638444.80765</c:v>
                </c:pt>
                <c:pt idx="1455">
                  <c:v>152048956481.40823</c:v>
                </c:pt>
                <c:pt idx="1456">
                  <c:v>152063642625.80978</c:v>
                </c:pt>
                <c:pt idx="1457">
                  <c:v>152075696646.74847</c:v>
                </c:pt>
                <c:pt idx="1458">
                  <c:v>152085118354.71854</c:v>
                </c:pt>
                <c:pt idx="1459">
                  <c:v>152091907601.97379</c:v>
                </c:pt>
                <c:pt idx="1460">
                  <c:v>152096064282.52856</c:v>
                </c:pt>
                <c:pt idx="1461">
                  <c:v>152097588332.15836</c:v>
                </c:pt>
              </c:numCache>
            </c:numRef>
          </c:xVal>
          <c:yVal>
            <c:numRef>
              <c:f>SIMULATION!$P$21:$P$1482</c:f>
              <c:numCache>
                <c:formatCode>_-* #,##0\ _€_-;\-* #,##0\ _€_-;_-* "-"??\ _€_-;_-@_-</c:formatCode>
                <c:ptCount val="1462"/>
                <c:pt idx="0">
                  <c:v>0</c:v>
                </c:pt>
                <c:pt idx="1">
                  <c:v>617079341.01868665</c:v>
                </c:pt>
                <c:pt idx="2">
                  <c:v>1234147956.4087951</c:v>
                </c:pt>
                <c:pt idx="3">
                  <c:v>1851195254.5456884</c:v>
                </c:pt>
                <c:pt idx="4">
                  <c:v>2468210644.1011829</c:v>
                </c:pt>
                <c:pt idx="5">
                  <c:v>3085183534.1838832</c:v>
                </c:pt>
                <c:pt idx="6">
                  <c:v>3702103334.4795146</c:v>
                </c:pt>
                <c:pt idx="7">
                  <c:v>4318959455.3912601</c:v>
                </c:pt>
                <c:pt idx="8">
                  <c:v>4935741308.1800966</c:v>
                </c:pt>
                <c:pt idx="9">
                  <c:v>5552438305.1051359</c:v>
                </c:pt>
                <c:pt idx="10">
                  <c:v>6169039859.5639734</c:v>
                </c:pt>
                <c:pt idx="11">
                  <c:v>6785535386.233036</c:v>
                </c:pt>
                <c:pt idx="12">
                  <c:v>7401914301.2079411</c:v>
                </c:pt>
                <c:pt idx="13">
                  <c:v>8018166022.143857</c:v>
                </c:pt>
                <c:pt idx="14">
                  <c:v>8634279968.395874</c:v>
                </c:pt>
                <c:pt idx="15">
                  <c:v>9250245561.15938</c:v>
                </c:pt>
                <c:pt idx="16">
                  <c:v>9866052223.6104546</c:v>
                </c:pt>
                <c:pt idx="17">
                  <c:v>10481689381.046253</c:v>
                </c:pt>
                <c:pt idx="18">
                  <c:v>11097146461.025421</c:v>
                </c:pt>
                <c:pt idx="19">
                  <c:v>11712412893.508509</c:v>
                </c:pt>
                <c:pt idx="20">
                  <c:v>12327478110.998392</c:v>
                </c:pt>
                <c:pt idx="21">
                  <c:v>12942331548.680727</c:v>
                </c:pt>
                <c:pt idx="22">
                  <c:v>13556962644.564392</c:v>
                </c:pt>
                <c:pt idx="23">
                  <c:v>14171360839.621954</c:v>
                </c:pt>
                <c:pt idx="24">
                  <c:v>14785515577.930151</c:v>
                </c:pt>
                <c:pt idx="25">
                  <c:v>15399416306.8104</c:v>
                </c:pt>
                <c:pt idx="26">
                  <c:v>16013052476.969288</c:v>
                </c:pt>
                <c:pt idx="27">
                  <c:v>16626413542.639118</c:v>
                </c:pt>
                <c:pt idx="28">
                  <c:v>17239488961.718437</c:v>
                </c:pt>
                <c:pt idx="29">
                  <c:v>17852268195.912624</c:v>
                </c:pt>
                <c:pt idx="30">
                  <c:v>18464740710.874447</c:v>
                </c:pt>
                <c:pt idx="31">
                  <c:v>19076895976.344673</c:v>
                </c:pt>
                <c:pt idx="32">
                  <c:v>19688723466.292702</c:v>
                </c:pt>
                <c:pt idx="33">
                  <c:v>20300212659.057175</c:v>
                </c:pt>
                <c:pt idx="34">
                  <c:v>20911353037.486671</c:v>
                </c:pt>
                <c:pt idx="35">
                  <c:v>21522134089.080379</c:v>
                </c:pt>
                <c:pt idx="36">
                  <c:v>22132545306.128803</c:v>
                </c:pt>
                <c:pt idx="37">
                  <c:v>22742576185.854488</c:v>
                </c:pt>
                <c:pt idx="38">
                  <c:v>23352216230.552784</c:v>
                </c:pt>
                <c:pt idx="39">
                  <c:v>23961454947.732616</c:v>
                </c:pt>
                <c:pt idx="40">
                  <c:v>24570281850.25729</c:v>
                </c:pt>
                <c:pt idx="41">
                  <c:v>25178686456.48534</c:v>
                </c:pt>
                <c:pt idx="42">
                  <c:v>25786658290.411339</c:v>
                </c:pt>
                <c:pt idx="43">
                  <c:v>26394186881.806831</c:v>
                </c:pt>
                <c:pt idx="44">
                  <c:v>27001261766.361217</c:v>
                </c:pt>
                <c:pt idx="45">
                  <c:v>27607872485.822693</c:v>
                </c:pt>
                <c:pt idx="46">
                  <c:v>28214008588.139229</c:v>
                </c:pt>
                <c:pt idx="47">
                  <c:v>28819659627.599552</c:v>
                </c:pt>
                <c:pt idx="48">
                  <c:v>29424815164.974174</c:v>
                </c:pt>
                <c:pt idx="49">
                  <c:v>30029464767.656479</c:v>
                </c:pt>
                <c:pt idx="50">
                  <c:v>30633598009.803772</c:v>
                </c:pt>
                <c:pt idx="51">
                  <c:v>31237204472.478416</c:v>
                </c:pt>
                <c:pt idx="52">
                  <c:v>31840273743.788986</c:v>
                </c:pt>
                <c:pt idx="53">
                  <c:v>32442795419.03146</c:v>
                </c:pt>
                <c:pt idx="54">
                  <c:v>33044759100.830433</c:v>
                </c:pt>
                <c:pt idx="55">
                  <c:v>33646154399.280361</c:v>
                </c:pt>
                <c:pt idx="56">
                  <c:v>34246970932.086861</c:v>
                </c:pt>
                <c:pt idx="57">
                  <c:v>34847198324.708031</c:v>
                </c:pt>
                <c:pt idx="58">
                  <c:v>35446826210.495811</c:v>
                </c:pt>
                <c:pt idx="59">
                  <c:v>36045844230.837364</c:v>
                </c:pt>
                <c:pt idx="60">
                  <c:v>36644242035.296555</c:v>
                </c:pt>
                <c:pt idx="61">
                  <c:v>37242009281.755295</c:v>
                </c:pt>
                <c:pt idx="62">
                  <c:v>37839135636.555244</c:v>
                </c:pt>
                <c:pt idx="63">
                  <c:v>38435610774.639153</c:v>
                </c:pt>
                <c:pt idx="64">
                  <c:v>39031424379.692589</c:v>
                </c:pt>
                <c:pt idx="65">
                  <c:v>39626566144.285469</c:v>
                </c:pt>
                <c:pt idx="66">
                  <c:v>40221025770.013779</c:v>
                </c:pt>
                <c:pt idx="67">
                  <c:v>40814792967.641235</c:v>
                </c:pt>
                <c:pt idx="68">
                  <c:v>41407857457.241051</c:v>
                </c:pt>
                <c:pt idx="69">
                  <c:v>42000208968.337685</c:v>
                </c:pt>
                <c:pt idx="70">
                  <c:v>42591837240.048698</c:v>
                </c:pt>
                <c:pt idx="71">
                  <c:v>43182732021.226608</c:v>
                </c:pt>
                <c:pt idx="72">
                  <c:v>43772883070.600754</c:v>
                </c:pt>
                <c:pt idx="73">
                  <c:v>44362280156.919334</c:v>
                </c:pt>
                <c:pt idx="74">
                  <c:v>44950913059.091293</c:v>
                </c:pt>
                <c:pt idx="75">
                  <c:v>45538771566.328407</c:v>
                </c:pt>
                <c:pt idx="76">
                  <c:v>46125845478.287384</c:v>
                </c:pt>
                <c:pt idx="77">
                  <c:v>46712124605.211914</c:v>
                </c:pt>
                <c:pt idx="78">
                  <c:v>47297598768.074913</c:v>
                </c:pt>
                <c:pt idx="79">
                  <c:v>47882257798.72065</c:v>
                </c:pt>
                <c:pt idx="80">
                  <c:v>48466091540.007065</c:v>
                </c:pt>
                <c:pt idx="81">
                  <c:v>49049089845.948051</c:v>
                </c:pt>
                <c:pt idx="82">
                  <c:v>49631242581.855743</c:v>
                </c:pt>
                <c:pt idx="83">
                  <c:v>50212539624.482971</c:v>
                </c:pt>
                <c:pt idx="84">
                  <c:v>50792970862.165688</c:v>
                </c:pt>
                <c:pt idx="85">
                  <c:v>51372526194.965401</c:v>
                </c:pt>
                <c:pt idx="86">
                  <c:v>51951195534.811752</c:v>
                </c:pt>
                <c:pt idx="87">
                  <c:v>52528968805.645058</c:v>
                </c:pt>
                <c:pt idx="88">
                  <c:v>53105835943.558914</c:v>
                </c:pt>
                <c:pt idx="89">
                  <c:v>53681786896.942894</c:v>
                </c:pt>
                <c:pt idx="90">
                  <c:v>54256811626.625237</c:v>
                </c:pt>
                <c:pt idx="91">
                  <c:v>54830900106.015625</c:v>
                </c:pt>
                <c:pt idx="92">
                  <c:v>55404042321.247971</c:v>
                </c:pt>
                <c:pt idx="93">
                  <c:v>55976228271.32328</c:v>
                </c:pt>
                <c:pt idx="94">
                  <c:v>56547447968.252533</c:v>
                </c:pt>
                <c:pt idx="95">
                  <c:v>57117691437.199654</c:v>
                </c:pt>
                <c:pt idx="96">
                  <c:v>57686948716.624519</c:v>
                </c:pt>
                <c:pt idx="97">
                  <c:v>58255209858.425949</c:v>
                </c:pt>
                <c:pt idx="98">
                  <c:v>58822464928.084846</c:v>
                </c:pt>
                <c:pt idx="99">
                  <c:v>59388704004.807297</c:v>
                </c:pt>
                <c:pt idx="100">
                  <c:v>59953917181.667801</c:v>
                </c:pt>
                <c:pt idx="101">
                  <c:v>60518094565.75248</c:v>
                </c:pt>
                <c:pt idx="102">
                  <c:v>61081226278.30233</c:v>
                </c:pt>
                <c:pt idx="103">
                  <c:v>61643302454.856598</c:v>
                </c:pt>
                <c:pt idx="104">
                  <c:v>62204313245.396156</c:v>
                </c:pt>
                <c:pt idx="105">
                  <c:v>62764248814.4869</c:v>
                </c:pt>
                <c:pt idx="106">
                  <c:v>63323099341.423225</c:v>
                </c:pt>
                <c:pt idx="107">
                  <c:v>63880855020.371574</c:v>
                </c:pt>
                <c:pt idx="108">
                  <c:v>64437506060.513962</c:v>
                </c:pt>
                <c:pt idx="109">
                  <c:v>64993042686.191635</c:v>
                </c:pt>
                <c:pt idx="110">
                  <c:v>65547455137.048721</c:v>
                </c:pt>
                <c:pt idx="111">
                  <c:v>66100733668.175919</c:v>
                </c:pt>
                <c:pt idx="112">
                  <c:v>66652868550.254272</c:v>
                </c:pt>
                <c:pt idx="113">
                  <c:v>67203850069.69899</c:v>
                </c:pt>
                <c:pt idx="114">
                  <c:v>67753668528.80323</c:v>
                </c:pt>
                <c:pt idx="115">
                  <c:v>68302314245.882103</c:v>
                </c:pt>
                <c:pt idx="116">
                  <c:v>68849777555.416519</c:v>
                </c:pt>
                <c:pt idx="117">
                  <c:v>69396048808.19722</c:v>
                </c:pt>
                <c:pt idx="118">
                  <c:v>69941118371.468826</c:v>
                </c:pt>
                <c:pt idx="119">
                  <c:v>70484976629.073914</c:v>
                </c:pt>
                <c:pt idx="120">
                  <c:v>71027613981.597061</c:v>
                </c:pt>
                <c:pt idx="121">
                  <c:v>71569020846.509186</c:v>
                </c:pt>
                <c:pt idx="122">
                  <c:v>72109187658.3116</c:v>
                </c:pt>
                <c:pt idx="123">
                  <c:v>72648104868.680344</c:v>
                </c:pt>
                <c:pt idx="124">
                  <c:v>73185762946.610474</c:v>
                </c:pt>
                <c:pt idx="125">
                  <c:v>73722152378.56044</c:v>
                </c:pt>
                <c:pt idx="126">
                  <c:v>74257263668.596436</c:v>
                </c:pt>
                <c:pt idx="127">
                  <c:v>74791087338.536835</c:v>
                </c:pt>
                <c:pt idx="128">
                  <c:v>75323613928.096725</c:v>
                </c:pt>
                <c:pt idx="129">
                  <c:v>75854833995.032364</c:v>
                </c:pt>
                <c:pt idx="130">
                  <c:v>76384738115.285706</c:v>
                </c:pt>
                <c:pt idx="131">
                  <c:v>76913316883.129135</c:v>
                </c:pt>
                <c:pt idx="132">
                  <c:v>77440560911.309982</c:v>
                </c:pt>
                <c:pt idx="133">
                  <c:v>77966460831.195267</c:v>
                </c:pt>
                <c:pt idx="134">
                  <c:v>78491007292.916382</c:v>
                </c:pt>
                <c:pt idx="135">
                  <c:v>79014190965.51387</c:v>
                </c:pt>
                <c:pt idx="136">
                  <c:v>79536002537.082214</c:v>
                </c:pt>
                <c:pt idx="137">
                  <c:v>80056432714.914734</c:v>
                </c:pt>
                <c:pt idx="138">
                  <c:v>80575472225.648331</c:v>
                </c:pt>
                <c:pt idx="139">
                  <c:v>81093111815.408539</c:v>
                </c:pt>
                <c:pt idx="140">
                  <c:v>81609342249.954346</c:v>
                </c:pt>
                <c:pt idx="141">
                  <c:v>82124154314.823242</c:v>
                </c:pt>
                <c:pt idx="142">
                  <c:v>82637538815.476227</c:v>
                </c:pt>
                <c:pt idx="143">
                  <c:v>83149486577.442841</c:v>
                </c:pt>
                <c:pt idx="144">
                  <c:v>83659988446.466248</c:v>
                </c:pt>
                <c:pt idx="145">
                  <c:v>84169035288.648376</c:v>
                </c:pt>
                <c:pt idx="146">
                  <c:v>84676617990.595032</c:v>
                </c:pt>
                <c:pt idx="147">
                  <c:v>85182727459.56105</c:v>
                </c:pt>
                <c:pt idx="148">
                  <c:v>85687354623.595551</c:v>
                </c:pt>
                <c:pt idx="149">
                  <c:v>86190490431.687149</c:v>
                </c:pt>
                <c:pt idx="150">
                  <c:v>86692125853.909225</c:v>
                </c:pt>
                <c:pt idx="151">
                  <c:v>87192251881.565186</c:v>
                </c:pt>
                <c:pt idx="152">
                  <c:v>87690859527.333801</c:v>
                </c:pt>
                <c:pt idx="153">
                  <c:v>88187939825.414581</c:v>
                </c:pt>
                <c:pt idx="154">
                  <c:v>88683483831.673004</c:v>
                </c:pt>
                <c:pt idx="155">
                  <c:v>89177482623.786087</c:v>
                </c:pt>
                <c:pt idx="156">
                  <c:v>89669927301.38768</c:v>
                </c:pt>
                <c:pt idx="157">
                  <c:v>90160808986.213882</c:v>
                </c:pt>
                <c:pt idx="158">
                  <c:v>90650118822.248611</c:v>
                </c:pt>
                <c:pt idx="159">
                  <c:v>91137847975.868896</c:v>
                </c:pt>
                <c:pt idx="160">
                  <c:v>91623987635.99057</c:v>
                </c:pt>
                <c:pt idx="161">
                  <c:v>92108529014.213608</c:v>
                </c:pt>
                <c:pt idx="162">
                  <c:v>92591463344.967712</c:v>
                </c:pt>
                <c:pt idx="163">
                  <c:v>93072781885.657883</c:v>
                </c:pt>
                <c:pt idx="164">
                  <c:v>93552475916.80986</c:v>
                </c:pt>
                <c:pt idx="165">
                  <c:v>94030536742.215851</c:v>
                </c:pt>
                <c:pt idx="166">
                  <c:v>94506955689.079926</c:v>
                </c:pt>
                <c:pt idx="167">
                  <c:v>94981724108.163742</c:v>
                </c:pt>
                <c:pt idx="168">
                  <c:v>95454833373.932068</c:v>
                </c:pt>
                <c:pt idx="169">
                  <c:v>95926274884.698349</c:v>
                </c:pt>
                <c:pt idx="170">
                  <c:v>96396040062.770401</c:v>
                </c:pt>
                <c:pt idx="171">
                  <c:v>96864120354.595947</c:v>
                </c:pt>
                <c:pt idx="172">
                  <c:v>97330507230.908279</c:v>
                </c:pt>
                <c:pt idx="173">
                  <c:v>97795192186.871811</c:v>
                </c:pt>
                <c:pt idx="174">
                  <c:v>98258166742.227753</c:v>
                </c:pt>
                <c:pt idx="175">
                  <c:v>98719422441.439697</c:v>
                </c:pt>
                <c:pt idx="176">
                  <c:v>99178950853.839279</c:v>
                </c:pt>
                <c:pt idx="177">
                  <c:v>99636743573.771683</c:v>
                </c:pt>
                <c:pt idx="178">
                  <c:v>100092792220.74129</c:v>
                </c:pt>
                <c:pt idx="179">
                  <c:v>100547088439.55731</c:v>
                </c:pt>
                <c:pt idx="180">
                  <c:v>100999623900.47937</c:v>
                </c:pt>
                <c:pt idx="181">
                  <c:v>101450390299.36301</c:v>
                </c:pt>
                <c:pt idx="182">
                  <c:v>101899379357.80531</c:v>
                </c:pt>
                <c:pt idx="183">
                  <c:v>102346582823.29045</c:v>
                </c:pt>
                <c:pt idx="184">
                  <c:v>102791992469.33522</c:v>
                </c:pt>
                <c:pt idx="185">
                  <c:v>103235600095.63452</c:v>
                </c:pt>
                <c:pt idx="186">
                  <c:v>103677397528.20688</c:v>
                </c:pt>
                <c:pt idx="187">
                  <c:v>104117376619.53995</c:v>
                </c:pt>
                <c:pt idx="188">
                  <c:v>104555529248.73598</c:v>
                </c:pt>
                <c:pt idx="189">
                  <c:v>104991847321.65715</c:v>
                </c:pt>
                <c:pt idx="190">
                  <c:v>105426322771.07111</c:v>
                </c:pt>
                <c:pt idx="191">
                  <c:v>105858947556.7963</c:v>
                </c:pt>
                <c:pt idx="192">
                  <c:v>106289713665.84723</c:v>
                </c:pt>
                <c:pt idx="193">
                  <c:v>106718613112.57996</c:v>
                </c:pt>
                <c:pt idx="194">
                  <c:v>107145637938.83725</c:v>
                </c:pt>
                <c:pt idx="195">
                  <c:v>107570780214.09389</c:v>
                </c:pt>
                <c:pt idx="196">
                  <c:v>107994032035.60184</c:v>
                </c:pt>
                <c:pt idx="197">
                  <c:v>108415385528.53543</c:v>
                </c:pt>
                <c:pt idx="198">
                  <c:v>108834832846.13663</c:v>
                </c:pt>
                <c:pt idx="199">
                  <c:v>109252366169.85988</c:v>
                </c:pt>
                <c:pt idx="200">
                  <c:v>109667977709.51733</c:v>
                </c:pt>
                <c:pt idx="201">
                  <c:v>110081659703.42381</c:v>
                </c:pt>
                <c:pt idx="202">
                  <c:v>110493404418.54175</c:v>
                </c:pt>
                <c:pt idx="203">
                  <c:v>110903204150.62599</c:v>
                </c:pt>
                <c:pt idx="204">
                  <c:v>111311051224.36882</c:v>
                </c:pt>
                <c:pt idx="205">
                  <c:v>111716937993.54462</c:v>
                </c:pt>
                <c:pt idx="206">
                  <c:v>112120856841.15459</c:v>
                </c:pt>
                <c:pt idx="207">
                  <c:v>112522800179.57146</c:v>
                </c:pt>
                <c:pt idx="208">
                  <c:v>112922760450.6841</c:v>
                </c:pt>
                <c:pt idx="209">
                  <c:v>113320730126.04205</c:v>
                </c:pt>
                <c:pt idx="210">
                  <c:v>113716701706.99995</c:v>
                </c:pt>
                <c:pt idx="211">
                  <c:v>114110667724.862</c:v>
                </c:pt>
                <c:pt idx="212">
                  <c:v>114502620741.02623</c:v>
                </c:pt>
                <c:pt idx="213">
                  <c:v>114892553347.12881</c:v>
                </c:pt>
                <c:pt idx="214">
                  <c:v>115280458165.18817</c:v>
                </c:pt>
                <c:pt idx="215">
                  <c:v>115666327847.74915</c:v>
                </c:pt>
                <c:pt idx="216">
                  <c:v>116050155078.02696</c:v>
                </c:pt>
                <c:pt idx="217">
                  <c:v>116431932570.05116</c:v>
                </c:pt>
                <c:pt idx="218">
                  <c:v>116811653068.80948</c:v>
                </c:pt>
                <c:pt idx="219">
                  <c:v>117189309350.39151</c:v>
                </c:pt>
                <c:pt idx="220">
                  <c:v>117564894222.13245</c:v>
                </c:pt>
                <c:pt idx="221">
                  <c:v>117938400522.75662</c:v>
                </c:pt>
                <c:pt idx="222">
                  <c:v>118309821122.52097</c:v>
                </c:pt>
                <c:pt idx="223">
                  <c:v>118679148923.35837</c:v>
                </c:pt>
                <c:pt idx="224">
                  <c:v>119046376859.0209</c:v>
                </c:pt>
                <c:pt idx="225">
                  <c:v>119411497895.22305</c:v>
                </c:pt>
                <c:pt idx="226">
                  <c:v>119774505029.7847</c:v>
                </c:pt>
                <c:pt idx="227">
                  <c:v>120135391292.77408</c:v>
                </c:pt>
                <c:pt idx="228">
                  <c:v>120494149746.65053</c:v>
                </c:pt>
                <c:pt idx="229">
                  <c:v>120850773486.40732</c:v>
                </c:pt>
                <c:pt idx="230">
                  <c:v>121205255639.7141</c:v>
                </c:pt>
                <c:pt idx="231">
                  <c:v>121557589367.05946</c:v>
                </c:pt>
                <c:pt idx="232">
                  <c:v>121907767861.89313</c:v>
                </c:pt>
                <c:pt idx="233">
                  <c:v>122255784350.7683</c:v>
                </c:pt>
                <c:pt idx="234">
                  <c:v>122601632093.48364</c:v>
                </c:pt>
                <c:pt idx="235">
                  <c:v>122945304383.22519</c:v>
                </c:pt>
                <c:pt idx="236">
                  <c:v>123286794546.70818</c:v>
                </c:pt>
                <c:pt idx="237">
                  <c:v>123626095944.31871</c:v>
                </c:pt>
                <c:pt idx="238">
                  <c:v>123963201970.25519</c:v>
                </c:pt>
                <c:pt idx="239">
                  <c:v>124298106052.66975</c:v>
                </c:pt>
                <c:pt idx="240">
                  <c:v>124630801653.80936</c:v>
                </c:pt>
                <c:pt idx="241">
                  <c:v>124961282270.15698</c:v>
                </c:pt>
                <c:pt idx="242">
                  <c:v>125289541432.57239</c:v>
                </c:pt>
                <c:pt idx="243">
                  <c:v>125615572706.43291</c:v>
                </c:pt>
                <c:pt idx="244">
                  <c:v>125939369691.77399</c:v>
                </c:pt>
                <c:pt idx="245">
                  <c:v>126260926023.42958</c:v>
                </c:pt>
                <c:pt idx="246">
                  <c:v>126580235371.17238</c:v>
                </c:pt>
                <c:pt idx="247">
                  <c:v>126897291439.85387</c:v>
                </c:pt>
                <c:pt idx="248">
                  <c:v>127212087969.54414</c:v>
                </c:pt>
                <c:pt idx="249">
                  <c:v>127524618735.67169</c:v>
                </c:pt>
                <c:pt idx="250">
                  <c:v>127834877549.16281</c:v>
                </c:pt>
                <c:pt idx="251">
                  <c:v>128142858256.58095</c:v>
                </c:pt>
                <c:pt idx="252">
                  <c:v>128448554740.26584</c:v>
                </c:pt>
                <c:pt idx="253">
                  <c:v>128751960918.47241</c:v>
                </c:pt>
                <c:pt idx="254">
                  <c:v>129053070745.50952</c:v>
                </c:pt>
                <c:pt idx="255">
                  <c:v>129351878211.87846</c:v>
                </c:pt>
                <c:pt idx="256">
                  <c:v>129648377344.41124</c:v>
                </c:pt>
                <c:pt idx="257">
                  <c:v>129942562206.40886</c:v>
                </c:pt>
                <c:pt idx="258">
                  <c:v>130234426897.77892</c:v>
                </c:pt>
                <c:pt idx="259">
                  <c:v>130523965555.17354</c:v>
                </c:pt>
                <c:pt idx="260">
                  <c:v>130811172352.12665</c:v>
                </c:pt>
                <c:pt idx="261">
                  <c:v>131096041499.19135</c:v>
                </c:pt>
                <c:pt idx="262">
                  <c:v>131378567244.07678</c:v>
                </c:pt>
                <c:pt idx="263">
                  <c:v>131658743871.78494</c:v>
                </c:pt>
                <c:pt idx="264">
                  <c:v>131936565704.74718</c:v>
                </c:pt>
                <c:pt idx="265">
                  <c:v>132212027102.96056</c:v>
                </c:pt>
                <c:pt idx="266">
                  <c:v>132485122464.12378</c:v>
                </c:pt>
                <c:pt idx="267">
                  <c:v>132755846223.77304</c:v>
                </c:pt>
                <c:pt idx="268">
                  <c:v>133024192855.41754</c:v>
                </c:pt>
                <c:pt idx="269">
                  <c:v>133290156870.67477</c:v>
                </c:pt>
                <c:pt idx="270">
                  <c:v>133553732819.40552</c:v>
                </c:pt>
                <c:pt idx="271">
                  <c:v>133814915289.84863</c:v>
                </c:pt>
                <c:pt idx="272">
                  <c:v>134073698908.75551</c:v>
                </c:pt>
                <c:pt idx="273">
                  <c:v>134330078341.52422</c:v>
                </c:pt>
                <c:pt idx="274">
                  <c:v>134584048292.33354</c:v>
                </c:pt>
                <c:pt idx="275">
                  <c:v>134835603504.27658</c:v>
                </c:pt>
                <c:pt idx="276">
                  <c:v>135084738759.49405</c:v>
                </c:pt>
                <c:pt idx="277">
                  <c:v>135331448879.30743</c:v>
                </c:pt>
                <c:pt idx="278">
                  <c:v>135575728724.35175</c:v>
                </c:pt>
                <c:pt idx="279">
                  <c:v>135817573194.70793</c:v>
                </c:pt>
                <c:pt idx="280">
                  <c:v>136056977230.03513</c:v>
                </c:pt>
                <c:pt idx="281">
                  <c:v>136293935809.70245</c:v>
                </c:pt>
                <c:pt idx="282">
                  <c:v>136528443952.92056</c:v>
                </c:pt>
                <c:pt idx="283">
                  <c:v>136760496718.873</c:v>
                </c:pt>
                <c:pt idx="284">
                  <c:v>136990089206.84689</c:v>
                </c:pt>
                <c:pt idx="285">
                  <c:v>137217216556.36375</c:v>
                </c:pt>
                <c:pt idx="286">
                  <c:v>137441873947.30957</c:v>
                </c:pt>
                <c:pt idx="287">
                  <c:v>137664056600.06482</c:v>
                </c:pt>
                <c:pt idx="288">
                  <c:v>137883759775.634</c:v>
                </c:pt>
                <c:pt idx="289">
                  <c:v>138100978775.77496</c:v>
                </c:pt>
                <c:pt idx="290">
                  <c:v>138315708943.12759</c:v>
                </c:pt>
                <c:pt idx="291">
                  <c:v>138527945661.3425</c:v>
                </c:pt>
                <c:pt idx="292">
                  <c:v>138737684355.20926</c:v>
                </c:pt>
                <c:pt idx="293">
                  <c:v>138944920490.784</c:v>
                </c:pt>
                <c:pt idx="294">
                  <c:v>139149649575.51706</c:v>
                </c:pt>
                <c:pt idx="295">
                  <c:v>139351867158.37994</c:v>
                </c:pt>
                <c:pt idx="296">
                  <c:v>139551568829.99203</c:v>
                </c:pt>
                <c:pt idx="297">
                  <c:v>139748750222.74692</c:v>
                </c:pt>
                <c:pt idx="298">
                  <c:v>139943407010.93832</c:v>
                </c:pt>
                <c:pt idx="299">
                  <c:v>140135534910.88562</c:v>
                </c:pt>
                <c:pt idx="300">
                  <c:v>140325129681.05899</c:v>
                </c:pt>
                <c:pt idx="301">
                  <c:v>140512187122.20419</c:v>
                </c:pt>
                <c:pt idx="302">
                  <c:v>140696703077.46674</c:v>
                </c:pt>
                <c:pt idx="303">
                  <c:v>140878673432.51602</c:v>
                </c:pt>
                <c:pt idx="304">
                  <c:v>141058094115.66867</c:v>
                </c:pt>
                <c:pt idx="305">
                  <c:v>141234961098.01172</c:v>
                </c:pt>
                <c:pt idx="306">
                  <c:v>141409270393.52518</c:v>
                </c:pt>
                <c:pt idx="307">
                  <c:v>141581018059.20428</c:v>
                </c:pt>
                <c:pt idx="308">
                  <c:v>141750200195.18137</c:v>
                </c:pt>
                <c:pt idx="309">
                  <c:v>141916812944.84711</c:v>
                </c:pt>
                <c:pt idx="310">
                  <c:v>142080852494.97137</c:v>
                </c:pt>
                <c:pt idx="311">
                  <c:v>142242315075.82385</c:v>
                </c:pt>
                <c:pt idx="312">
                  <c:v>142401196961.29385</c:v>
                </c:pt>
                <c:pt idx="313">
                  <c:v>142557494469.00998</c:v>
                </c:pt>
                <c:pt idx="314">
                  <c:v>142711203960.45905</c:v>
                </c:pt>
                <c:pt idx="315">
                  <c:v>142862321841.10483</c:v>
                </c:pt>
                <c:pt idx="316">
                  <c:v>143010844560.50598</c:v>
                </c:pt>
                <c:pt idx="317">
                  <c:v>143156768612.43384</c:v>
                </c:pt>
                <c:pt idx="318">
                  <c:v>143300090534.98941</c:v>
                </c:pt>
                <c:pt idx="319">
                  <c:v>143440806910.72012</c:v>
                </c:pt>
                <c:pt idx="320">
                  <c:v>143578914366.7359</c:v>
                </c:pt>
                <c:pt idx="321">
                  <c:v>143714409574.82483</c:v>
                </c:pt>
                <c:pt idx="322">
                  <c:v>143847289251.5683</c:v>
                </c:pt>
                <c:pt idx="323">
                  <c:v>143977550158.45551</c:v>
                </c:pt>
                <c:pt idx="324">
                  <c:v>144105189101.99777</c:v>
                </c:pt>
                <c:pt idx="325">
                  <c:v>144230202933.84183</c:v>
                </c:pt>
                <c:pt idx="326">
                  <c:v>144352588550.88306</c:v>
                </c:pt>
                <c:pt idx="327">
                  <c:v>144472342895.37787</c:v>
                </c:pt>
                <c:pt idx="328">
                  <c:v>144589462955.05573</c:v>
                </c:pt>
                <c:pt idx="329">
                  <c:v>144703945763.23044</c:v>
                </c:pt>
                <c:pt idx="330">
                  <c:v>144815788398.91122</c:v>
                </c:pt>
                <c:pt idx="331">
                  <c:v>144924987986.91272</c:v>
                </c:pt>
                <c:pt idx="332">
                  <c:v>145031541697.96494</c:v>
                </c:pt>
                <c:pt idx="333">
                  <c:v>145135446748.8222</c:v>
                </c:pt>
                <c:pt idx="334">
                  <c:v>145236700402.37195</c:v>
                </c:pt>
                <c:pt idx="335">
                  <c:v>145335299967.74252</c:v>
                </c:pt>
                <c:pt idx="336">
                  <c:v>145431242800.41077</c:v>
                </c:pt>
                <c:pt idx="337">
                  <c:v>145524526302.30862</c:v>
                </c:pt>
                <c:pt idx="338">
                  <c:v>145615147921.9295</c:v>
                </c:pt>
                <c:pt idx="339">
                  <c:v>145703105154.43387</c:v>
                </c:pt>
                <c:pt idx="340">
                  <c:v>145788395541.75418</c:v>
                </c:pt>
                <c:pt idx="341">
                  <c:v>145871016672.69922</c:v>
                </c:pt>
                <c:pt idx="342">
                  <c:v>145950966183.05804</c:v>
                </c:pt>
                <c:pt idx="343">
                  <c:v>146028241755.70285</c:v>
                </c:pt>
                <c:pt idx="344">
                  <c:v>146102841120.69174</c:v>
                </c:pt>
                <c:pt idx="345">
                  <c:v>146174762055.37036</c:v>
                </c:pt>
                <c:pt idx="346">
                  <c:v>146244002384.47314</c:v>
                </c:pt>
                <c:pt idx="347">
                  <c:v>146310559980.22403</c:v>
                </c:pt>
                <c:pt idx="348">
                  <c:v>146374432762.43616</c:v>
                </c:pt>
                <c:pt idx="349">
                  <c:v>146435618698.61115</c:v>
                </c:pt>
                <c:pt idx="350">
                  <c:v>146494115804.03775</c:v>
                </c:pt>
                <c:pt idx="351">
                  <c:v>146549922141.88971</c:v>
                </c:pt>
                <c:pt idx="352">
                  <c:v>146603035823.32291</c:v>
                </c:pt>
                <c:pt idx="353">
                  <c:v>146653455007.57193</c:v>
                </c:pt>
                <c:pt idx="354">
                  <c:v>146701177902.04584</c:v>
                </c:pt>
                <c:pt idx="355">
                  <c:v>146746202762.42343</c:v>
                </c:pt>
                <c:pt idx="356">
                  <c:v>146788527892.74753</c:v>
                </c:pt>
                <c:pt idx="357">
                  <c:v>146828151645.51877</c:v>
                </c:pt>
                <c:pt idx="358">
                  <c:v>146865072421.78854</c:v>
                </c:pt>
                <c:pt idx="359">
                  <c:v>146899288671.25131</c:v>
                </c:pt>
                <c:pt idx="360">
                  <c:v>146930798892.33615</c:v>
                </c:pt>
                <c:pt idx="361">
                  <c:v>146959601632.29752</c:v>
                </c:pt>
                <c:pt idx="362">
                  <c:v>146985695487.30536</c:v>
                </c:pt>
                <c:pt idx="363">
                  <c:v>147009079102.53442</c:v>
                </c:pt>
                <c:pt idx="364">
                  <c:v>147029751172.25275</c:v>
                </c:pt>
                <c:pt idx="365">
                  <c:v>147047710439.90964</c:v>
                </c:pt>
                <c:pt idx="366">
                  <c:v>147062955698.2225</c:v>
                </c:pt>
                <c:pt idx="367">
                  <c:v>147075485789.26334</c:v>
                </c:pt>
                <c:pt idx="368">
                  <c:v>147085299604.54398</c:v>
                </c:pt>
                <c:pt idx="369">
                  <c:v>147092396085.10098</c:v>
                </c:pt>
                <c:pt idx="370">
                  <c:v>147096774221.57956</c:v>
                </c:pt>
                <c:pt idx="371">
                  <c:v>147098433054.31656</c:v>
                </c:pt>
                <c:pt idx="372">
                  <c:v>147097371673.42285</c:v>
                </c:pt>
                <c:pt idx="373">
                  <c:v>147093589218.8649</c:v>
                </c:pt>
                <c:pt idx="374">
                  <c:v>147087084880.54535</c:v>
                </c:pt>
                <c:pt idx="375">
                  <c:v>147077857898.38303</c:v>
                </c:pt>
                <c:pt idx="376">
                  <c:v>147065907562.39185</c:v>
                </c:pt>
                <c:pt idx="377">
                  <c:v>147051233212.75916</c:v>
                </c:pt>
                <c:pt idx="378">
                  <c:v>147033834239.923</c:v>
                </c:pt>
                <c:pt idx="379">
                  <c:v>147013710084.6488</c:v>
                </c:pt>
                <c:pt idx="380">
                  <c:v>146990860238.10483</c:v>
                </c:pt>
                <c:pt idx="381">
                  <c:v>146965284241.93726</c:v>
                </c:pt>
                <c:pt idx="382">
                  <c:v>146936981688.3439</c:v>
                </c:pt>
                <c:pt idx="383">
                  <c:v>146905952220.14746</c:v>
                </c:pt>
                <c:pt idx="384">
                  <c:v>146872195530.86771</c:v>
                </c:pt>
                <c:pt idx="385">
                  <c:v>146835711364.79279</c:v>
                </c:pt>
                <c:pt idx="386">
                  <c:v>146796499517.04956</c:v>
                </c:pt>
                <c:pt idx="387">
                  <c:v>146754559833.6734</c:v>
                </c:pt>
                <c:pt idx="388">
                  <c:v>146709892211.67664</c:v>
                </c:pt>
                <c:pt idx="389">
                  <c:v>146662496599.1163</c:v>
                </c:pt>
                <c:pt idx="390">
                  <c:v>146612372995.16104</c:v>
                </c:pt>
                <c:pt idx="391">
                  <c:v>146559521450.15701</c:v>
                </c:pt>
                <c:pt idx="392">
                  <c:v>146503942065.69284</c:v>
                </c:pt>
                <c:pt idx="393">
                  <c:v>146445634994.66357</c:v>
                </c:pt>
                <c:pt idx="394">
                  <c:v>146384600441.33401</c:v>
                </c:pt>
                <c:pt idx="395">
                  <c:v>146320838661.40067</c:v>
                </c:pt>
                <c:pt idx="396">
                  <c:v>146254349962.05307</c:v>
                </c:pt>
                <c:pt idx="397">
                  <c:v>146185134702.03406</c:v>
                </c:pt>
                <c:pt idx="398">
                  <c:v>146113193291.69904</c:v>
                </c:pt>
                <c:pt idx="399">
                  <c:v>146038526193.07428</c:v>
                </c:pt>
                <c:pt idx="400">
                  <c:v>145961133919.91434</c:v>
                </c:pt>
                <c:pt idx="401">
                  <c:v>145881017037.75842</c:v>
                </c:pt>
                <c:pt idx="402">
                  <c:v>145798176163.98569</c:v>
                </c:pt>
                <c:pt idx="403">
                  <c:v>145712611967.86981</c:v>
                </c:pt>
                <c:pt idx="404">
                  <c:v>145624325170.6322</c:v>
                </c:pt>
                <c:pt idx="405">
                  <c:v>145533316545.49448</c:v>
                </c:pt>
                <c:pt idx="406">
                  <c:v>145439586917.72986</c:v>
                </c:pt>
                <c:pt idx="407">
                  <c:v>145343137164.71353</c:v>
                </c:pt>
                <c:pt idx="408">
                  <c:v>145243968215.97186</c:v>
                </c:pt>
                <c:pt idx="409">
                  <c:v>145142081053.23093</c:v>
                </c:pt>
                <c:pt idx="410">
                  <c:v>145037476710.46359</c:v>
                </c:pt>
                <c:pt idx="411">
                  <c:v>144930156273.93582</c:v>
                </c:pt>
                <c:pt idx="412">
                  <c:v>144820120882.25189</c:v>
                </c:pt>
                <c:pt idx="413">
                  <c:v>144707371726.39844</c:v>
                </c:pt>
                <c:pt idx="414">
                  <c:v>144591910049.78763</c:v>
                </c:pt>
                <c:pt idx="415">
                  <c:v>144473737148.29904</c:v>
                </c:pt>
                <c:pt idx="416">
                  <c:v>144352854370.32077</c:v>
                </c:pt>
                <c:pt idx="417">
                  <c:v>144229263116.78906</c:v>
                </c:pt>
                <c:pt idx="418">
                  <c:v>144102964841.22729</c:v>
                </c:pt>
                <c:pt idx="419">
                  <c:v>143973961049.78357</c:v>
                </c:pt>
                <c:pt idx="420">
                  <c:v>143842253301.26727</c:v>
                </c:pt>
                <c:pt idx="421">
                  <c:v>143707843207.1846</c:v>
                </c:pt>
                <c:pt idx="422">
                  <c:v>143570732431.77292</c:v>
                </c:pt>
                <c:pt idx="423">
                  <c:v>143430922692.03412</c:v>
                </c:pt>
                <c:pt idx="424">
                  <c:v>143288415757.76657</c:v>
                </c:pt>
                <c:pt idx="425">
                  <c:v>143143213451.59637</c:v>
                </c:pt>
                <c:pt idx="426">
                  <c:v>142995317649.00705</c:v>
                </c:pt>
                <c:pt idx="427">
                  <c:v>142844730278.3685</c:v>
                </c:pt>
                <c:pt idx="428">
                  <c:v>142691453320.96442</c:v>
                </c:pt>
                <c:pt idx="429">
                  <c:v>142535488811.01892</c:v>
                </c:pt>
                <c:pt idx="430">
                  <c:v>142376838835.72177</c:v>
                </c:pt>
                <c:pt idx="431">
                  <c:v>142215505535.25253</c:v>
                </c:pt>
                <c:pt idx="432">
                  <c:v>142051491102.80362</c:v>
                </c:pt>
                <c:pt idx="433">
                  <c:v>141884797784.60214</c:v>
                </c:pt>
                <c:pt idx="434">
                  <c:v>141715427879.93036</c:v>
                </c:pt>
                <c:pt idx="435">
                  <c:v>141543383741.14539</c:v>
                </c:pt>
                <c:pt idx="436">
                  <c:v>141368667773.69739</c:v>
                </c:pt>
                <c:pt idx="437">
                  <c:v>141191282436.14651</c:v>
                </c:pt>
                <c:pt idx="438">
                  <c:v>141011230240.17908</c:v>
                </c:pt>
                <c:pt idx="439">
                  <c:v>140828513750.62195</c:v>
                </c:pt>
                <c:pt idx="440">
                  <c:v>140643135585.45621</c:v>
                </c:pt>
                <c:pt idx="441">
                  <c:v>140455098415.82932</c:v>
                </c:pt>
                <c:pt idx="442">
                  <c:v>140264404966.06622</c:v>
                </c:pt>
                <c:pt idx="443">
                  <c:v>140071058013.67914</c:v>
                </c:pt>
                <c:pt idx="444">
                  <c:v>139875060389.37616</c:v>
                </c:pt>
                <c:pt idx="445">
                  <c:v>139676414977.06854</c:v>
                </c:pt>
                <c:pt idx="446">
                  <c:v>139475124713.87683</c:v>
                </c:pt>
                <c:pt idx="447">
                  <c:v>139271192590.1358</c:v>
                </c:pt>
                <c:pt idx="448">
                  <c:v>139064621649.39798</c:v>
                </c:pt>
                <c:pt idx="449">
                  <c:v>138855414988.43607</c:v>
                </c:pt>
                <c:pt idx="450">
                  <c:v>138643575757.2439</c:v>
                </c:pt>
                <c:pt idx="451">
                  <c:v>138429107159.03647</c:v>
                </c:pt>
                <c:pt idx="452">
                  <c:v>138212012450.24832</c:v>
                </c:pt>
                <c:pt idx="453">
                  <c:v>137992294940.53085</c:v>
                </c:pt>
                <c:pt idx="454">
                  <c:v>137769957992.74838</c:v>
                </c:pt>
                <c:pt idx="455">
                  <c:v>137545005022.97272</c:v>
                </c:pt>
                <c:pt idx="456">
                  <c:v>137317439500.47679</c:v>
                </c:pt>
                <c:pt idx="457">
                  <c:v>137087264947.7265</c:v>
                </c:pt>
                <c:pt idx="458">
                  <c:v>136854484940.37178</c:v>
                </c:pt>
                <c:pt idx="459">
                  <c:v>136619103107.2359</c:v>
                </c:pt>
                <c:pt idx="460">
                  <c:v>136381123130.3038</c:v>
                </c:pt>
                <c:pt idx="461">
                  <c:v>136140548744.70894</c:v>
                </c:pt>
                <c:pt idx="462">
                  <c:v>135897383738.71883</c:v>
                </c:pt>
                <c:pt idx="463">
                  <c:v>135651631953.71927</c:v>
                </c:pt>
                <c:pt idx="464">
                  <c:v>135403297284.19727</c:v>
                </c:pt>
                <c:pt idx="465">
                  <c:v>135152383677.72266</c:v>
                </c:pt>
                <c:pt idx="466">
                  <c:v>134898895134.92825</c:v>
                </c:pt>
                <c:pt idx="467">
                  <c:v>134642835709.48874</c:v>
                </c:pt>
                <c:pt idx="468">
                  <c:v>134384209508.09827</c:v>
                </c:pt>
                <c:pt idx="469">
                  <c:v>134123020690.44656</c:v>
                </c:pt>
                <c:pt idx="470">
                  <c:v>133859273469.19389</c:v>
                </c:pt>
                <c:pt idx="471">
                  <c:v>133592972109.94435</c:v>
                </c:pt>
                <c:pt idx="472">
                  <c:v>133324120931.21811</c:v>
                </c:pt>
                <c:pt idx="473">
                  <c:v>133052724304.42204</c:v>
                </c:pt>
                <c:pt idx="474">
                  <c:v>132778786653.81927</c:v>
                </c:pt>
                <c:pt idx="475">
                  <c:v>132502312456.49686</c:v>
                </c:pt>
                <c:pt idx="476">
                  <c:v>132223306242.33269</c:v>
                </c:pt>
                <c:pt idx="477">
                  <c:v>131941772593.96045</c:v>
                </c:pt>
                <c:pt idx="478">
                  <c:v>131657716146.7337</c:v>
                </c:pt>
                <c:pt idx="479">
                  <c:v>131371141588.68803</c:v>
                </c:pt>
                <c:pt idx="480">
                  <c:v>131082053660.50235</c:v>
                </c:pt>
                <c:pt idx="481">
                  <c:v>130790457155.45828</c:v>
                </c:pt>
                <c:pt idx="482">
                  <c:v>130496356919.39864</c:v>
                </c:pt>
                <c:pt idx="483">
                  <c:v>130199757850.68398</c:v>
                </c:pt>
                <c:pt idx="484">
                  <c:v>129900664900.14822</c:v>
                </c:pt>
                <c:pt idx="485">
                  <c:v>129599083071.05255</c:v>
                </c:pt>
                <c:pt idx="486">
                  <c:v>129295017419.03793</c:v>
                </c:pt>
                <c:pt idx="487">
                  <c:v>128988473052.07635</c:v>
                </c:pt>
                <c:pt idx="488">
                  <c:v>128679455130.42046</c:v>
                </c:pt>
                <c:pt idx="489">
                  <c:v>128367968866.55194</c:v>
                </c:pt>
                <c:pt idx="490">
                  <c:v>128054019525.12823</c:v>
                </c:pt>
                <c:pt idx="491">
                  <c:v>127737612422.92809</c:v>
                </c:pt>
                <c:pt idx="492">
                  <c:v>127418752928.79553</c:v>
                </c:pt>
                <c:pt idx="493">
                  <c:v>127097446463.58223</c:v>
                </c:pt>
                <c:pt idx="494">
                  <c:v>126773698500.08881</c:v>
                </c:pt>
                <c:pt idx="495">
                  <c:v>126447514563.00435</c:v>
                </c:pt>
                <c:pt idx="496">
                  <c:v>126118900228.8446</c:v>
                </c:pt>
                <c:pt idx="497">
                  <c:v>125787861125.88872</c:v>
                </c:pt>
                <c:pt idx="498">
                  <c:v>125454402934.11458</c:v>
                </c:pt>
                <c:pt idx="499">
                  <c:v>125118531385.13246</c:v>
                </c:pt>
                <c:pt idx="500">
                  <c:v>124780252262.11768</c:v>
                </c:pt>
                <c:pt idx="501">
                  <c:v>124439571399.74103</c:v>
                </c:pt>
                <c:pt idx="502">
                  <c:v>124096494684.09866</c:v>
                </c:pt>
                <c:pt idx="503">
                  <c:v>123751028052.63968</c:v>
                </c:pt>
                <c:pt idx="504">
                  <c:v>123403177494.09279</c:v>
                </c:pt>
                <c:pt idx="505">
                  <c:v>123052949048.39124</c:v>
                </c:pt>
                <c:pt idx="506">
                  <c:v>122700348806.59631</c:v>
                </c:pt>
                <c:pt idx="507">
                  <c:v>122345382910.81944</c:v>
                </c:pt>
                <c:pt idx="508">
                  <c:v>121988057554.14268</c:v>
                </c:pt>
                <c:pt idx="509">
                  <c:v>121628378980.53781</c:v>
                </c:pt>
                <c:pt idx="510">
                  <c:v>121266353484.78383</c:v>
                </c:pt>
                <c:pt idx="511">
                  <c:v>120901987412.38321</c:v>
                </c:pt>
                <c:pt idx="512">
                  <c:v>120535287159.47638</c:v>
                </c:pt>
                <c:pt idx="513">
                  <c:v>120166259172.75482</c:v>
                </c:pt>
                <c:pt idx="514">
                  <c:v>119794909949.37271</c:v>
                </c:pt>
                <c:pt idx="515">
                  <c:v>119421246036.85703</c:v>
                </c:pt>
                <c:pt idx="516">
                  <c:v>119045274033.01624</c:v>
                </c:pt>
                <c:pt idx="517">
                  <c:v>118667000585.84724</c:v>
                </c:pt>
                <c:pt idx="518">
                  <c:v>118286432393.44124</c:v>
                </c:pt>
                <c:pt idx="519">
                  <c:v>117903576203.88756</c:v>
                </c:pt>
                <c:pt idx="520">
                  <c:v>117518438815.17644</c:v>
                </c:pt>
                <c:pt idx="521">
                  <c:v>117131027075.10011</c:v>
                </c:pt>
                <c:pt idx="522">
                  <c:v>116741347881.15237</c:v>
                </c:pt>
                <c:pt idx="523">
                  <c:v>116349408180.4267</c:v>
                </c:pt>
                <c:pt idx="524">
                  <c:v>115955214969.51277</c:v>
                </c:pt>
                <c:pt idx="525">
                  <c:v>115558775294.39159</c:v>
                </c:pt>
                <c:pt idx="526">
                  <c:v>115160096250.32904</c:v>
                </c:pt>
                <c:pt idx="527">
                  <c:v>114759184981.76787</c:v>
                </c:pt>
                <c:pt idx="528">
                  <c:v>114356048682.21832</c:v>
                </c:pt>
                <c:pt idx="529">
                  <c:v>113950694594.14713</c:v>
                </c:pt>
                <c:pt idx="530">
                  <c:v>113543130008.86488</c:v>
                </c:pt>
                <c:pt idx="531">
                  <c:v>113133362266.41232</c:v>
                </c:pt>
                <c:pt idx="532">
                  <c:v>112721398755.4445</c:v>
                </c:pt>
                <c:pt idx="533">
                  <c:v>112307246913.11391</c:v>
                </c:pt>
                <c:pt idx="534">
                  <c:v>111890914224.95187</c:v>
                </c:pt>
                <c:pt idx="535">
                  <c:v>111472408224.74857</c:v>
                </c:pt>
                <c:pt idx="536">
                  <c:v>111051736494.43137</c:v>
                </c:pt>
                <c:pt idx="537">
                  <c:v>110628906663.94168</c:v>
                </c:pt>
                <c:pt idx="538">
                  <c:v>110203926411.1105</c:v>
                </c:pt>
                <c:pt idx="539">
                  <c:v>109776803461.53218</c:v>
                </c:pt>
                <c:pt idx="540">
                  <c:v>109347545588.43666</c:v>
                </c:pt>
                <c:pt idx="541">
                  <c:v>108916160612.56059</c:v>
                </c:pt>
                <c:pt idx="542">
                  <c:v>108482656402.0164</c:v>
                </c:pt>
                <c:pt idx="543">
                  <c:v>108047040872.16019</c:v>
                </c:pt>
                <c:pt idx="544">
                  <c:v>107609321985.45816</c:v>
                </c:pt>
                <c:pt idx="545">
                  <c:v>107169507751.35107</c:v>
                </c:pt>
                <c:pt idx="546">
                  <c:v>106727606226.11789</c:v>
                </c:pt>
                <c:pt idx="547">
                  <c:v>106283625512.73723</c:v>
                </c:pt>
                <c:pt idx="548">
                  <c:v>105837573760.74786</c:v>
                </c:pt>
                <c:pt idx="549">
                  <c:v>105389459166.10715</c:v>
                </c:pt>
                <c:pt idx="550">
                  <c:v>104939289971.04854</c:v>
                </c:pt>
                <c:pt idx="551">
                  <c:v>104487074463.93718</c:v>
                </c:pt>
                <c:pt idx="552">
                  <c:v>104032820979.12401</c:v>
                </c:pt>
                <c:pt idx="553">
                  <c:v>103576537896.79869</c:v>
                </c:pt>
                <c:pt idx="554">
                  <c:v>103118233642.84064</c:v>
                </c:pt>
                <c:pt idx="555">
                  <c:v>102657916688.66873</c:v>
                </c:pt>
                <c:pt idx="556">
                  <c:v>102195595551.08965</c:v>
                </c:pt>
                <c:pt idx="557">
                  <c:v>101731278792.14432</c:v>
                </c:pt>
                <c:pt idx="558">
                  <c:v>101264975018.95332</c:v>
                </c:pt>
                <c:pt idx="559">
                  <c:v>100796692883.56042</c:v>
                </c:pt>
                <c:pt idx="560">
                  <c:v>100326441082.77498</c:v>
                </c:pt>
                <c:pt idx="561">
                  <c:v>99854228358.012375</c:v>
                </c:pt>
                <c:pt idx="562">
                  <c:v>99380063495.13353</c:v>
                </c:pt>
                <c:pt idx="563">
                  <c:v>98903955324.28244</c:v>
                </c:pt>
                <c:pt idx="564">
                  <c:v>98425912719.722504</c:v>
                </c:pt>
                <c:pt idx="565">
                  <c:v>97945944599.671143</c:v>
                </c:pt>
                <c:pt idx="566">
                  <c:v>97464059926.133316</c:v>
                </c:pt>
                <c:pt idx="567">
                  <c:v>96980267704.733047</c:v>
                </c:pt>
                <c:pt idx="568">
                  <c:v>96494576984.544006</c:v>
                </c:pt>
                <c:pt idx="569">
                  <c:v>96006996857.918167</c:v>
                </c:pt>
                <c:pt idx="570">
                  <c:v>95517536460.313278</c:v>
                </c:pt>
                <c:pt idx="571">
                  <c:v>95026204970.118591</c:v>
                </c:pt>
                <c:pt idx="572">
                  <c:v>94533011608.47963</c:v>
                </c:pt>
                <c:pt idx="573">
                  <c:v>94037965639.12085</c:v>
                </c:pt>
                <c:pt idx="574">
                  <c:v>93541076368.167358</c:v>
                </c:pt>
                <c:pt idx="575">
                  <c:v>93042353143.96489</c:v>
                </c:pt>
                <c:pt idx="576">
                  <c:v>92541805356.898315</c:v>
                </c:pt>
                <c:pt idx="577">
                  <c:v>92039442439.209015</c:v>
                </c:pt>
                <c:pt idx="578">
                  <c:v>91535273864.81041</c:v>
                </c:pt>
                <c:pt idx="579">
                  <c:v>91029309149.10228</c:v>
                </c:pt>
                <c:pt idx="580">
                  <c:v>90521557848.783569</c:v>
                </c:pt>
                <c:pt idx="581">
                  <c:v>90012029561.663956</c:v>
                </c:pt>
                <c:pt idx="582">
                  <c:v>89500733926.47348</c:v>
                </c:pt>
                <c:pt idx="583">
                  <c:v>88987680622.671356</c:v>
                </c:pt>
                <c:pt idx="584">
                  <c:v>88472879370.252914</c:v>
                </c:pt>
                <c:pt idx="585">
                  <c:v>87956339929.555374</c:v>
                </c:pt>
                <c:pt idx="586">
                  <c:v>87438072101.062088</c:v>
                </c:pt>
                <c:pt idx="587">
                  <c:v>86918085725.205383</c:v>
                </c:pt>
                <c:pt idx="588">
                  <c:v>86396390682.167984</c:v>
                </c:pt>
                <c:pt idx="589">
                  <c:v>85872996891.683212</c:v>
                </c:pt>
                <c:pt idx="590">
                  <c:v>85347914312.833389</c:v>
                </c:pt>
                <c:pt idx="591">
                  <c:v>84821152943.847305</c:v>
                </c:pt>
                <c:pt idx="592">
                  <c:v>84292722821.895889</c:v>
                </c:pt>
                <c:pt idx="593">
                  <c:v>83762634022.886917</c:v>
                </c:pt>
                <c:pt idx="594">
                  <c:v>83230896661.25795</c:v>
                </c:pt>
                <c:pt idx="595">
                  <c:v>82697520889.768097</c:v>
                </c:pt>
                <c:pt idx="596">
                  <c:v>82162516899.288361</c:v>
                </c:pt>
                <c:pt idx="597">
                  <c:v>81625894918.590652</c:v>
                </c:pt>
                <c:pt idx="598">
                  <c:v>81087665214.135376</c:v>
                </c:pt>
                <c:pt idx="599">
                  <c:v>80547838089.85788</c:v>
                </c:pt>
                <c:pt idx="600">
                  <c:v>80006423886.953064</c:v>
                </c:pt>
                <c:pt idx="601">
                  <c:v>79463432983.659241</c:v>
                </c:pt>
                <c:pt idx="602">
                  <c:v>78918875795.040329</c:v>
                </c:pt>
                <c:pt idx="603">
                  <c:v>78372762772.766678</c:v>
                </c:pt>
                <c:pt idx="604">
                  <c:v>77825104404.894714</c:v>
                </c:pt>
                <c:pt idx="605">
                  <c:v>77275911215.645203</c:v>
                </c:pt>
                <c:pt idx="606">
                  <c:v>76725193765.180298</c:v>
                </c:pt>
                <c:pt idx="607">
                  <c:v>76172962649.378906</c:v>
                </c:pt>
                <c:pt idx="608">
                  <c:v>75619228499.611435</c:v>
                </c:pt>
                <c:pt idx="609">
                  <c:v>75064001982.512543</c:v>
                </c:pt>
                <c:pt idx="610">
                  <c:v>74507293799.752899</c:v>
                </c:pt>
                <c:pt idx="611">
                  <c:v>73949114687.809845</c:v>
                </c:pt>
                <c:pt idx="612">
                  <c:v>73389475417.73645</c:v>
                </c:pt>
                <c:pt idx="613">
                  <c:v>72828386794.92952</c:v>
                </c:pt>
                <c:pt idx="614">
                  <c:v>72265859658.896042</c:v>
                </c:pt>
                <c:pt idx="615">
                  <c:v>71701904883.019058</c:v>
                </c:pt>
                <c:pt idx="616">
                  <c:v>71136533374.321243</c:v>
                </c:pt>
                <c:pt idx="617">
                  <c:v>70569756073.228241</c:v>
                </c:pt>
                <c:pt idx="618">
                  <c:v>70001583953.330154</c:v>
                </c:pt>
                <c:pt idx="619">
                  <c:v>69432028021.141968</c:v>
                </c:pt>
                <c:pt idx="620">
                  <c:v>68861099315.86293</c:v>
                </c:pt>
                <c:pt idx="621">
                  <c:v>68288808909.134354</c:v>
                </c:pt>
                <c:pt idx="622">
                  <c:v>67715167904.796684</c:v>
                </c:pt>
                <c:pt idx="623">
                  <c:v>67140187438.644722</c:v>
                </c:pt>
                <c:pt idx="624">
                  <c:v>66563878678.182426</c:v>
                </c:pt>
                <c:pt idx="625">
                  <c:v>65986252822.375771</c:v>
                </c:pt>
                <c:pt idx="626">
                  <c:v>65407321101.405014</c:v>
                </c:pt>
                <c:pt idx="627">
                  <c:v>64827094776.415634</c:v>
                </c:pt>
                <c:pt idx="628">
                  <c:v>64245585139.267731</c:v>
                </c:pt>
                <c:pt idx="629">
                  <c:v>63662803512.284889</c:v>
                </c:pt>
                <c:pt idx="630">
                  <c:v>63078761248.001419</c:v>
                </c:pt>
                <c:pt idx="631">
                  <c:v>62493469728.908623</c:v>
                </c:pt>
                <c:pt idx="632">
                  <c:v>61906940367.200066</c:v>
                </c:pt>
                <c:pt idx="633">
                  <c:v>61319184604.515427</c:v>
                </c:pt>
                <c:pt idx="634">
                  <c:v>60730213911.683464</c:v>
                </c:pt>
                <c:pt idx="635">
                  <c:v>60140039788.463875</c:v>
                </c:pt>
                <c:pt idx="636">
                  <c:v>59548673763.28791</c:v>
                </c:pt>
                <c:pt idx="637">
                  <c:v>58956127392.997948</c:v>
                </c:pt>
                <c:pt idx="638">
                  <c:v>58362412262.586166</c:v>
                </c:pt>
                <c:pt idx="639">
                  <c:v>57767539984.93187</c:v>
                </c:pt>
                <c:pt idx="640">
                  <c:v>57171522200.537956</c:v>
                </c:pt>
                <c:pt idx="641">
                  <c:v>56574370577.266174</c:v>
                </c:pt>
                <c:pt idx="642">
                  <c:v>55976096810.071571</c:v>
                </c:pt>
                <c:pt idx="643">
                  <c:v>55376712620.73555</c:v>
                </c:pt>
                <c:pt idx="644">
                  <c:v>54776229757.598267</c:v>
                </c:pt>
                <c:pt idx="645">
                  <c:v>54174659995.28981</c:v>
                </c:pt>
                <c:pt idx="646">
                  <c:v>53572015134.46022</c:v>
                </c:pt>
                <c:pt idx="647">
                  <c:v>52968307001.509026</c:v>
                </c:pt>
                <c:pt idx="648">
                  <c:v>52363547448.31324</c:v>
                </c:pt>
                <c:pt idx="649">
                  <c:v>51757748351.954544</c:v>
                </c:pt>
                <c:pt idx="650">
                  <c:v>51150921614.44577</c:v>
                </c:pt>
                <c:pt idx="651">
                  <c:v>50543079162.455956</c:v>
                </c:pt>
                <c:pt idx="652">
                  <c:v>49934232947.034836</c:v>
                </c:pt>
                <c:pt idx="653">
                  <c:v>49324394943.336372</c:v>
                </c:pt>
                <c:pt idx="654">
                  <c:v>48713577150.340897</c:v>
                </c:pt>
                <c:pt idx="655">
                  <c:v>48101791590.576775</c:v>
                </c:pt>
                <c:pt idx="656">
                  <c:v>47489050309.841354</c:v>
                </c:pt>
                <c:pt idx="657">
                  <c:v>46875365376.920296</c:v>
                </c:pt>
                <c:pt idx="658">
                  <c:v>46260748883.306519</c:v>
                </c:pt>
                <c:pt idx="659">
                  <c:v>45645212942.918335</c:v>
                </c:pt>
                <c:pt idx="660">
                  <c:v>45028769691.81636</c:v>
                </c:pt>
                <c:pt idx="661">
                  <c:v>44411431287.919746</c:v>
                </c:pt>
                <c:pt idx="662">
                  <c:v>43793209910.721512</c:v>
                </c:pt>
                <c:pt idx="663">
                  <c:v>43174117761.003281</c:v>
                </c:pt>
                <c:pt idx="664">
                  <c:v>42554167060.548782</c:v>
                </c:pt>
                <c:pt idx="665">
                  <c:v>41933370051.856674</c:v>
                </c:pt>
                <c:pt idx="666">
                  <c:v>41311738997.852936</c:v>
                </c:pt>
                <c:pt idx="667">
                  <c:v>40689286181.601685</c:v>
                </c:pt>
                <c:pt idx="668">
                  <c:v>40066023906.0159</c:v>
                </c:pt>
                <c:pt idx="669">
                  <c:v>39441964493.567146</c:v>
                </c:pt>
                <c:pt idx="670">
                  <c:v>38817120285.994461</c:v>
                </c:pt>
                <c:pt idx="671">
                  <c:v>38191503644.01236</c:v>
                </c:pt>
                <c:pt idx="672">
                  <c:v>37565126947.018585</c:v>
                </c:pt>
                <c:pt idx="673">
                  <c:v>36938002592.8004</c:v>
                </c:pt>
                <c:pt idx="674">
                  <c:v>36310142997.240952</c:v>
                </c:pt>
                <c:pt idx="675">
                  <c:v>35681560594.024132</c:v>
                </c:pt>
                <c:pt idx="676">
                  <c:v>35052267834.3395</c:v>
                </c:pt>
                <c:pt idx="677">
                  <c:v>34422277186.585846</c:v>
                </c:pt>
                <c:pt idx="678">
                  <c:v>33791601136.074444</c:v>
                </c:pt>
                <c:pt idx="679">
                  <c:v>33160252184.731705</c:v>
                </c:pt>
                <c:pt idx="680">
                  <c:v>32528242850.800686</c:v>
                </c:pt>
                <c:pt idx="681">
                  <c:v>31895585668.542816</c:v>
                </c:pt>
                <c:pt idx="682">
                  <c:v>31262293187.937984</c:v>
                </c:pt>
                <c:pt idx="683">
                  <c:v>30628377974.384689</c:v>
                </c:pt>
                <c:pt idx="684">
                  <c:v>29993852608.399372</c:v>
                </c:pt>
                <c:pt idx="685">
                  <c:v>29358729685.315025</c:v>
                </c:pt>
                <c:pt idx="686">
                  <c:v>28723021814.979645</c:v>
                </c:pt>
                <c:pt idx="687">
                  <c:v>28086741621.453396</c:v>
                </c:pt>
                <c:pt idx="688">
                  <c:v>27449901742.705837</c:v>
                </c:pt>
                <c:pt idx="689">
                  <c:v>26812514830.31242</c:v>
                </c:pt>
                <c:pt idx="690">
                  <c:v>26174593549.15028</c:v>
                </c:pt>
                <c:pt idx="691">
                  <c:v>25536150577.093647</c:v>
                </c:pt>
                <c:pt idx="692">
                  <c:v>24897198604.708729</c:v>
                </c:pt>
                <c:pt idx="693">
                  <c:v>24257750334.947906</c:v>
                </c:pt>
                <c:pt idx="694">
                  <c:v>23617818482.843872</c:v>
                </c:pt>
                <c:pt idx="695">
                  <c:v>22977415775.202854</c:v>
                </c:pt>
                <c:pt idx="696">
                  <c:v>22336554950.297405</c:v>
                </c:pt>
                <c:pt idx="697">
                  <c:v>21695248757.559032</c:v>
                </c:pt>
                <c:pt idx="698">
                  <c:v>21053509957.270138</c:v>
                </c:pt>
                <c:pt idx="699">
                  <c:v>20411351320.255573</c:v>
                </c:pt>
                <c:pt idx="700">
                  <c:v>19768785627.573742</c:v>
                </c:pt>
                <c:pt idx="701">
                  <c:v>19125825670.207413</c:v>
                </c:pt>
                <c:pt idx="702">
                  <c:v>18482484248.753967</c:v>
                </c:pt>
                <c:pt idx="703">
                  <c:v>17838774173.115376</c:v>
                </c:pt>
                <c:pt idx="704">
                  <c:v>17194708262.187901</c:v>
                </c:pt>
                <c:pt idx="705">
                  <c:v>16550299343.551115</c:v>
                </c:pt>
                <c:pt idx="706">
                  <c:v>15905560253.156822</c:v>
                </c:pt>
                <c:pt idx="707">
                  <c:v>15260503835.017672</c:v>
                </c:pt>
                <c:pt idx="708">
                  <c:v>14615142940.895311</c:v>
                </c:pt>
                <c:pt idx="709">
                  <c:v>13969490429.988251</c:v>
                </c:pt>
                <c:pt idx="710">
                  <c:v>13323559168.619471</c:v>
                </c:pt>
                <c:pt idx="711">
                  <c:v>12677362029.923725</c:v>
                </c:pt>
                <c:pt idx="712">
                  <c:v>12030911893.534609</c:v>
                </c:pt>
                <c:pt idx="713">
                  <c:v>11384221645.271315</c:v>
                </c:pt>
                <c:pt idx="714">
                  <c:v>10737304176.825087</c:v>
                </c:pt>
                <c:pt idx="715">
                  <c:v>10090172385.445637</c:v>
                </c:pt>
                <c:pt idx="716">
                  <c:v>9442839173.6271362</c:v>
                </c:pt>
                <c:pt idx="717">
                  <c:v>8795317448.7940121</c:v>
                </c:pt>
                <c:pt idx="718">
                  <c:v>8147620122.9866076</c:v>
                </c:pt>
                <c:pt idx="719">
                  <c:v>7499760112.5466652</c:v>
                </c:pt>
                <c:pt idx="720">
                  <c:v>6851750337.8027668</c:v>
                </c:pt>
                <c:pt idx="721">
                  <c:v>6203603722.7550936</c:v>
                </c:pt>
                <c:pt idx="722">
                  <c:v>5555333194.760828</c:v>
                </c:pt>
                <c:pt idx="723">
                  <c:v>4906951684.2186346</c:v>
                </c:pt>
                <c:pt idx="724">
                  <c:v>4258472124.2535405</c:v>
                </c:pt>
                <c:pt idx="725">
                  <c:v>3609907450.4016571</c:v>
                </c:pt>
                <c:pt idx="726">
                  <c:v>2961270600.2944579</c:v>
                </c:pt>
                <c:pt idx="727">
                  <c:v>2312574513.3433156</c:v>
                </c:pt>
                <c:pt idx="728">
                  <c:v>1663832130.4238298</c:v>
                </c:pt>
                <c:pt idx="729">
                  <c:v>1015056393.5600989</c:v>
                </c:pt>
                <c:pt idx="730">
                  <c:v>366260245.6090101</c:v>
                </c:pt>
                <c:pt idx="731">
                  <c:v>-282543370.05550599</c:v>
                </c:pt>
                <c:pt idx="732">
                  <c:v>-931341509.85843587</c:v>
                </c:pt>
                <c:pt idx="733">
                  <c:v>-1580121230.3395233</c:v>
                </c:pt>
                <c:pt idx="734">
                  <c:v>-2228869588.4687815</c:v>
                </c:pt>
                <c:pt idx="735">
                  <c:v>-2877573641.9628334</c:v>
                </c:pt>
                <c:pt idx="736">
                  <c:v>-3526220449.6001225</c:v>
                </c:pt>
                <c:pt idx="737">
                  <c:v>-4174797071.5370526</c:v>
                </c:pt>
                <c:pt idx="738">
                  <c:v>-4823290569.6234961</c:v>
                </c:pt>
                <c:pt idx="739">
                  <c:v>-5471688007.7184896</c:v>
                </c:pt>
                <c:pt idx="740">
                  <c:v>-6119976452.0056686</c:v>
                </c:pt>
                <c:pt idx="741">
                  <c:v>-6768142971.3087931</c:v>
                </c:pt>
                <c:pt idx="742">
                  <c:v>-7416174637.4070482</c:v>
                </c:pt>
                <c:pt idx="743">
                  <c:v>-8064058525.3503656</c:v>
                </c:pt>
                <c:pt idx="744">
                  <c:v>-8711781713.7742805</c:v>
                </c:pt>
                <c:pt idx="745">
                  <c:v>-9359331285.2152462</c:v>
                </c:pt>
                <c:pt idx="746">
                  <c:v>-10006694326.425133</c:v>
                </c:pt>
                <c:pt idx="747">
                  <c:v>-10653857928.685907</c:v>
                </c:pt>
                <c:pt idx="748">
                  <c:v>-11300809188.124182</c:v>
                </c:pt>
                <c:pt idx="749">
                  <c:v>-11947535206.025387</c:v>
                </c:pt>
                <c:pt idx="750">
                  <c:v>-12594023089.147882</c:v>
                </c:pt>
                <c:pt idx="751">
                  <c:v>-13240259950.036707</c:v>
                </c:pt>
                <c:pt idx="752">
                  <c:v>-13886232907.337244</c:v>
                </c:pt>
                <c:pt idx="753">
                  <c:v>-14531929086.108521</c:v>
                </c:pt>
                <c:pt idx="754">
                  <c:v>-15177335618.13632</c:v>
                </c:pt>
                <c:pt idx="755">
                  <c:v>-15822439642.246155</c:v>
                </c:pt>
                <c:pt idx="756">
                  <c:v>-16467228304.615585</c:v>
                </c:pt>
                <c:pt idx="757">
                  <c:v>-17111688759.086699</c:v>
                </c:pt>
                <c:pt idx="758">
                  <c:v>-17755808167.477848</c:v>
                </c:pt>
                <c:pt idx="759">
                  <c:v>-18399573699.895451</c:v>
                </c:pt>
                <c:pt idx="760">
                  <c:v>-19042972535.045288</c:v>
                </c:pt>
                <c:pt idx="761">
                  <c:v>-19685991860.543324</c:v>
                </c:pt>
                <c:pt idx="762">
                  <c:v>-20328618873.226452</c:v>
                </c:pt>
                <c:pt idx="763">
                  <c:v>-20970840779.462742</c:v>
                </c:pt>
                <c:pt idx="764">
                  <c:v>-21612644795.461189</c:v>
                </c:pt>
                <c:pt idx="765">
                  <c:v>-22254018147.581272</c:v>
                </c:pt>
                <c:pt idx="766">
                  <c:v>-22894948072.642006</c:v>
                </c:pt>
                <c:pt idx="767">
                  <c:v>-23535421818.230556</c:v>
                </c:pt>
                <c:pt idx="768">
                  <c:v>-24175426643.010387</c:v>
                </c:pt>
                <c:pt idx="769">
                  <c:v>-24814949817.029316</c:v>
                </c:pt>
                <c:pt idx="770">
                  <c:v>-25453978622.026512</c:v>
                </c:pt>
                <c:pt idx="771">
                  <c:v>-26092500351.739529</c:v>
                </c:pt>
                <c:pt idx="772">
                  <c:v>-26730502312.21064</c:v>
                </c:pt>
                <c:pt idx="773">
                  <c:v>-27367971822.092861</c:v>
                </c:pt>
                <c:pt idx="774">
                  <c:v>-28004896212.955139</c:v>
                </c:pt>
                <c:pt idx="775">
                  <c:v>-28641262829.58744</c:v>
                </c:pt>
                <c:pt idx="776">
                  <c:v>-29277059030.304909</c:v>
                </c:pt>
                <c:pt idx="777">
                  <c:v>-29912272187.25182</c:v>
                </c:pt>
                <c:pt idx="778">
                  <c:v>-30546889686.704807</c:v>
                </c:pt>
                <c:pt idx="779">
                  <c:v>-31180898929.375694</c:v>
                </c:pt>
                <c:pt idx="780">
                  <c:v>-31814287330.713337</c:v>
                </c:pt>
                <c:pt idx="781">
                  <c:v>-32447042321.205631</c:v>
                </c:pt>
                <c:pt idx="782">
                  <c:v>-33079151346.68008</c:v>
                </c:pt>
                <c:pt idx="783">
                  <c:v>-33710601868.60437</c:v>
                </c:pt>
                <c:pt idx="784">
                  <c:v>-34341381364.38599</c:v>
                </c:pt>
                <c:pt idx="785">
                  <c:v>-34971477327.671547</c:v>
                </c:pt>
                <c:pt idx="786">
                  <c:v>-35600877268.64492</c:v>
                </c:pt>
                <c:pt idx="787">
                  <c:v>-36229568714.325348</c:v>
                </c:pt>
                <c:pt idx="788">
                  <c:v>-36857539208.86454</c:v>
                </c:pt>
                <c:pt idx="789">
                  <c:v>-37484776313.843048</c:v>
                </c:pt>
                <c:pt idx="790">
                  <c:v>-38111267608.566147</c:v>
                </c:pt>
                <c:pt idx="791">
                  <c:v>-38737000690.358955</c:v>
                </c:pt>
                <c:pt idx="792">
                  <c:v>-39361963174.860733</c:v>
                </c:pt>
                <c:pt idx="793">
                  <c:v>-39986142696.318726</c:v>
                </c:pt>
                <c:pt idx="794">
                  <c:v>-40609526907.880867</c:v>
                </c:pt>
                <c:pt idx="795">
                  <c:v>-41232103481.888138</c:v>
                </c:pt>
                <c:pt idx="796">
                  <c:v>-41853860110.166039</c:v>
                </c:pt>
                <c:pt idx="797">
                  <c:v>-42474784504.315063</c:v>
                </c:pt>
                <c:pt idx="798">
                  <c:v>-43094864396.000984</c:v>
                </c:pt>
                <c:pt idx="799">
                  <c:v>-43714087537.243652</c:v>
                </c:pt>
                <c:pt idx="800">
                  <c:v>-44332441700.705383</c:v>
                </c:pt>
                <c:pt idx="801">
                  <c:v>-44949914679.978584</c:v>
                </c:pt>
                <c:pt idx="802">
                  <c:v>-45566494289.872459</c:v>
                </c:pt>
                <c:pt idx="803">
                  <c:v>-46182168366.698723</c:v>
                </c:pt>
                <c:pt idx="804">
                  <c:v>-46796924768.556938</c:v>
                </c:pt>
                <c:pt idx="805">
                  <c:v>-47410751375.618385</c:v>
                </c:pt>
                <c:pt idx="806">
                  <c:v>-48023636090.409752</c:v>
                </c:pt>
                <c:pt idx="807">
                  <c:v>-48635566838.095184</c:v>
                </c:pt>
                <c:pt idx="808">
                  <c:v>-49246531566.758247</c:v>
                </c:pt>
                <c:pt idx="809">
                  <c:v>-49856518247.682472</c:v>
                </c:pt>
                <c:pt idx="810">
                  <c:v>-50465514875.631226</c:v>
                </c:pt>
                <c:pt idx="811">
                  <c:v>-51073509469.12645</c:v>
                </c:pt>
                <c:pt idx="812">
                  <c:v>-51680490070.726791</c:v>
                </c:pt>
                <c:pt idx="813">
                  <c:v>-52286444747.304657</c:v>
                </c:pt>
                <c:pt idx="814">
                  <c:v>-52891361590.322235</c:v>
                </c:pt>
                <c:pt idx="815">
                  <c:v>-53495228716.106689</c:v>
                </c:pt>
                <c:pt idx="816">
                  <c:v>-54098034266.124481</c:v>
                </c:pt>
                <c:pt idx="817">
                  <c:v>-54699766407.254326</c:v>
                </c:pt>
                <c:pt idx="818">
                  <c:v>-55300413332.059708</c:v>
                </c:pt>
                <c:pt idx="819">
                  <c:v>-55899963259.060112</c:v>
                </c:pt>
                <c:pt idx="820">
                  <c:v>-56498404433.001213</c:v>
                </c:pt>
                <c:pt idx="821">
                  <c:v>-57095725125.124184</c:v>
                </c:pt>
                <c:pt idx="822">
                  <c:v>-57691913633.434082</c:v>
                </c:pt>
                <c:pt idx="823">
                  <c:v>-58286958282.966904</c:v>
                </c:pt>
                <c:pt idx="824">
                  <c:v>-58880847426.05587</c:v>
                </c:pt>
                <c:pt idx="825">
                  <c:v>-59473569442.596519</c:v>
                </c:pt>
                <c:pt idx="826">
                  <c:v>-60065112740.311066</c:v>
                </c:pt>
                <c:pt idx="827">
                  <c:v>-60655465755.01107</c:v>
                </c:pt>
                <c:pt idx="828">
                  <c:v>-61244616950.859764</c:v>
                </c:pt>
                <c:pt idx="829">
                  <c:v>-61832554820.632736</c:v>
                </c:pt>
                <c:pt idx="830">
                  <c:v>-62419267885.977852</c:v>
                </c:pt>
                <c:pt idx="831">
                  <c:v>-63004744697.674019</c:v>
                </c:pt>
                <c:pt idx="832">
                  <c:v>-63588973835.888718</c:v>
                </c:pt>
                <c:pt idx="833">
                  <c:v>-64171943910.434578</c:v>
                </c:pt>
                <c:pt idx="834">
                  <c:v>-64753643561.024742</c:v>
                </c:pt>
                <c:pt idx="835">
                  <c:v>-65334061457.527252</c:v>
                </c:pt>
                <c:pt idx="836">
                  <c:v>-65913186300.217972</c:v>
                </c:pt>
                <c:pt idx="837">
                  <c:v>-66491006820.032776</c:v>
                </c:pt>
                <c:pt idx="838">
                  <c:v>-67067511778.818222</c:v>
                </c:pt>
                <c:pt idx="839">
                  <c:v>-67642689969.581345</c:v>
                </c:pt>
                <c:pt idx="840">
                  <c:v>-68216530216.738159</c:v>
                </c:pt>
                <c:pt idx="841">
                  <c:v>-68789021376.360962</c:v>
                </c:pt>
                <c:pt idx="842">
                  <c:v>-69360152336.42453</c:v>
                </c:pt>
                <c:pt idx="843">
                  <c:v>-69929912017.05098</c:v>
                </c:pt>
                <c:pt idx="844">
                  <c:v>-70498289370.753738</c:v>
                </c:pt>
                <c:pt idx="845">
                  <c:v>-71065273382.679855</c:v>
                </c:pt>
                <c:pt idx="846">
                  <c:v>-71630853070.851471</c:v>
                </c:pt>
                <c:pt idx="847">
                  <c:v>-72195017486.40596</c:v>
                </c:pt>
                <c:pt idx="848">
                  <c:v>-72757755713.834885</c:v>
                </c:pt>
                <c:pt idx="849">
                  <c:v>-73319056871.221497</c:v>
                </c:pt>
                <c:pt idx="850">
                  <c:v>-73878910110.477249</c:v>
                </c:pt>
                <c:pt idx="851">
                  <c:v>-74437304617.577026</c:v>
                </c:pt>
                <c:pt idx="852">
                  <c:v>-74994229612.793076</c:v>
                </c:pt>
                <c:pt idx="853">
                  <c:v>-75549674350.92746</c:v>
                </c:pt>
                <c:pt idx="854">
                  <c:v>-76103628121.543716</c:v>
                </c:pt>
                <c:pt idx="855">
                  <c:v>-76656080249.196747</c:v>
                </c:pt>
                <c:pt idx="856">
                  <c:v>-77207020093.661926</c:v>
                </c:pt>
                <c:pt idx="857">
                  <c:v>-77756437050.162308</c:v>
                </c:pt>
                <c:pt idx="858">
                  <c:v>-78304320549.595154</c:v>
                </c:pt>
                <c:pt idx="859">
                  <c:v>-78850660058.756821</c:v>
                </c:pt>
                <c:pt idx="860">
                  <c:v>-79395445080.566269</c:v>
                </c:pt>
                <c:pt idx="861">
                  <c:v>-79938665154.287537</c:v>
                </c:pt>
                <c:pt idx="862">
                  <c:v>-80480309855.750748</c:v>
                </c:pt>
                <c:pt idx="863">
                  <c:v>-81020368797.571777</c:v>
                </c:pt>
                <c:pt idx="864">
                  <c:v>-81558831629.370575</c:v>
                </c:pt>
                <c:pt idx="865">
                  <c:v>-82095688037.988098</c:v>
                </c:pt>
                <c:pt idx="866">
                  <c:v>-82630927747.702316</c:v>
                </c:pt>
                <c:pt idx="867">
                  <c:v>-83164540520.442154</c:v>
                </c:pt>
                <c:pt idx="868">
                  <c:v>-83696516156.000809</c:v>
                </c:pt>
                <c:pt idx="869">
                  <c:v>-84226844492.247162</c:v>
                </c:pt>
                <c:pt idx="870">
                  <c:v>-84755515405.336044</c:v>
                </c:pt>
                <c:pt idx="871">
                  <c:v>-85282518809.917221</c:v>
                </c:pt>
                <c:pt idx="872">
                  <c:v>-85807844659.34288</c:v>
                </c:pt>
                <c:pt idx="873">
                  <c:v>-86331482945.873734</c:v>
                </c:pt>
                <c:pt idx="874">
                  <c:v>-86853423700.88382</c:v>
                </c:pt>
                <c:pt idx="875">
                  <c:v>-87373656995.063843</c:v>
                </c:pt>
                <c:pt idx="876">
                  <c:v>-87892172938.623184</c:v>
                </c:pt>
                <c:pt idx="877">
                  <c:v>-88408961681.490417</c:v>
                </c:pt>
                <c:pt idx="878">
                  <c:v>-88924013413.512497</c:v>
                </c:pt>
                <c:pt idx="879">
                  <c:v>-89437318364.652542</c:v>
                </c:pt>
                <c:pt idx="880">
                  <c:v>-89948866805.186111</c:v>
                </c:pt>
                <c:pt idx="881">
                  <c:v>-90458649045.896454</c:v>
                </c:pt>
                <c:pt idx="882">
                  <c:v>-90966655438.267563</c:v>
                </c:pt>
                <c:pt idx="883">
                  <c:v>-91472876374.676575</c:v>
                </c:pt>
                <c:pt idx="884">
                  <c:v>-91977302288.584427</c:v>
                </c:pt>
                <c:pt idx="885">
                  <c:v>-92479923654.725006</c:v>
                </c:pt>
                <c:pt idx="886">
                  <c:v>-92980730989.292923</c:v>
                </c:pt>
                <c:pt idx="887">
                  <c:v>-93479714850.130051</c:v>
                </c:pt>
                <c:pt idx="888">
                  <c:v>-93976865836.910202</c:v>
                </c:pt>
                <c:pt idx="889">
                  <c:v>-94472174591.322739</c:v>
                </c:pt>
                <c:pt idx="890">
                  <c:v>-94965631797.254715</c:v>
                </c:pt>
                <c:pt idx="891">
                  <c:v>-95457228180.971146</c:v>
                </c:pt>
                <c:pt idx="892">
                  <c:v>-95946954511.294434</c:v>
                </c:pt>
                <c:pt idx="893">
                  <c:v>-96434801599.781723</c:v>
                </c:pt>
                <c:pt idx="894">
                  <c:v>-96920760300.901337</c:v>
                </c:pt>
                <c:pt idx="895">
                  <c:v>-97404821512.207413</c:v>
                </c:pt>
                <c:pt idx="896">
                  <c:v>-97886976174.513092</c:v>
                </c:pt>
                <c:pt idx="897">
                  <c:v>-98367215272.062363</c:v>
                </c:pt>
                <c:pt idx="898">
                  <c:v>-98845529832.700394</c:v>
                </c:pt>
                <c:pt idx="899">
                  <c:v>-99321910928.042313</c:v>
                </c:pt>
                <c:pt idx="900">
                  <c:v>-99796349673.640564</c:v>
                </c:pt>
                <c:pt idx="901">
                  <c:v>-100268837229.15085</c:v>
                </c:pt>
                <c:pt idx="902">
                  <c:v>-100739364798.4964</c:v>
                </c:pt>
                <c:pt idx="903">
                  <c:v>-101207923630.03091</c:v>
                </c:pt>
                <c:pt idx="904">
                  <c:v>-101674505016.69995</c:v>
                </c:pt>
                <c:pt idx="905">
                  <c:v>-102139100296.20094</c:v>
                </c:pt>
                <c:pt idx="906">
                  <c:v>-102601700851.14148</c:v>
                </c:pt>
                <c:pt idx="907">
                  <c:v>-103062298109.19632</c:v>
                </c:pt>
                <c:pt idx="908">
                  <c:v>-103520883543.26271</c:v>
                </c:pt>
                <c:pt idx="909">
                  <c:v>-103977448671.6145</c:v>
                </c:pt>
                <c:pt idx="910">
                  <c:v>-104431985058.05434</c:v>
                </c:pt>
                <c:pt idx="911">
                  <c:v>-104884484312.06487</c:v>
                </c:pt>
                <c:pt idx="912">
                  <c:v>-105334938088.95782</c:v>
                </c:pt>
                <c:pt idx="913">
                  <c:v>-105783338090.02229</c:v>
                </c:pt>
                <c:pt idx="914">
                  <c:v>-106229676062.67084</c:v>
                </c:pt>
                <c:pt idx="915">
                  <c:v>-106673943800.58452</c:v>
                </c:pt>
                <c:pt idx="916">
                  <c:v>-107116133143.85626</c:v>
                </c:pt>
                <c:pt idx="917">
                  <c:v>-107556235979.13275</c:v>
                </c:pt>
                <c:pt idx="918">
                  <c:v>-107994244239.75476</c:v>
                </c:pt>
                <c:pt idx="919">
                  <c:v>-108430149905.89604</c:v>
                </c:pt>
                <c:pt idx="920">
                  <c:v>-108863945004.70067</c:v>
                </c:pt>
                <c:pt idx="921">
                  <c:v>-109295621610.4189</c:v>
                </c:pt>
                <c:pt idx="922">
                  <c:v>-109725171844.54126</c:v>
                </c:pt>
                <c:pt idx="923">
                  <c:v>-110152587875.93163</c:v>
                </c:pt>
                <c:pt idx="924">
                  <c:v>-110577861920.95845</c:v>
                </c:pt>
                <c:pt idx="925">
                  <c:v>-111000986243.62433</c:v>
                </c:pt>
                <c:pt idx="926">
                  <c:v>-111421953155.69432</c:v>
                </c:pt>
                <c:pt idx="927">
                  <c:v>-111840755016.82292</c:v>
                </c:pt>
                <c:pt idx="928">
                  <c:v>-112257384234.67891</c:v>
                </c:pt>
                <c:pt idx="929">
                  <c:v>-112671833265.06932</c:v>
                </c:pt>
                <c:pt idx="930">
                  <c:v>-113084094612.0614</c:v>
                </c:pt>
                <c:pt idx="931">
                  <c:v>-113494160828.10349</c:v>
                </c:pt>
                <c:pt idx="932">
                  <c:v>-113902024514.14388</c:v>
                </c:pt>
                <c:pt idx="933">
                  <c:v>-114307678319.74858</c:v>
                </c:pt>
                <c:pt idx="934">
                  <c:v>-114711114943.21756</c:v>
                </c:pt>
                <c:pt idx="935">
                  <c:v>-115112327131.69902</c:v>
                </c:pt>
                <c:pt idx="936">
                  <c:v>-115511307681.30283</c:v>
                </c:pt>
                <c:pt idx="937">
                  <c:v>-115908049437.21176</c:v>
                </c:pt>
                <c:pt idx="938">
                  <c:v>-116302545293.79175</c:v>
                </c:pt>
                <c:pt idx="939">
                  <c:v>-116694788194.70026</c:v>
                </c:pt>
                <c:pt idx="940">
                  <c:v>-117084771132.99327</c:v>
                </c:pt>
                <c:pt idx="941">
                  <c:v>-117472487151.23108</c:v>
                </c:pt>
                <c:pt idx="942">
                  <c:v>-117857929341.58194</c:v>
                </c:pt>
                <c:pt idx="943">
                  <c:v>-118241090845.92455</c:v>
                </c:pt>
                <c:pt idx="944">
                  <c:v>-118621964855.94925</c:v>
                </c:pt>
                <c:pt idx="945">
                  <c:v>-119000544613.25728</c:v>
                </c:pt>
                <c:pt idx="946">
                  <c:v>-119376823409.45885</c:v>
                </c:pt>
                <c:pt idx="947">
                  <c:v>-119750794586.26956</c:v>
                </c:pt>
                <c:pt idx="948">
                  <c:v>-120122451535.60507</c:v>
                </c:pt>
                <c:pt idx="949">
                  <c:v>-120491787699.67493</c:v>
                </c:pt>
                <c:pt idx="950">
                  <c:v>-120858796571.07433</c:v>
                </c:pt>
                <c:pt idx="951">
                  <c:v>-121223471692.87442</c:v>
                </c:pt>
                <c:pt idx="952">
                  <c:v>-121585806658.71149</c:v>
                </c:pt>
                <c:pt idx="953">
                  <c:v>-121945795112.8741</c:v>
                </c:pt>
                <c:pt idx="954">
                  <c:v>-122303430750.38911</c:v>
                </c:pt>
                <c:pt idx="955">
                  <c:v>-122658707317.10623</c:v>
                </c:pt>
                <c:pt idx="956">
                  <c:v>-123011618609.78091</c:v>
                </c:pt>
                <c:pt idx="957">
                  <c:v>-123362158476.15582</c:v>
                </c:pt>
                <c:pt idx="958">
                  <c:v>-123710320815.04066</c:v>
                </c:pt>
                <c:pt idx="959">
                  <c:v>-124056099576.39079</c:v>
                </c:pt>
                <c:pt idx="960">
                  <c:v>-124399488761.38437</c:v>
                </c:pt>
                <c:pt idx="961">
                  <c:v>-124740482422.49741</c:v>
                </c:pt>
                <c:pt idx="962">
                  <c:v>-125079074663.57825</c:v>
                </c:pt>
                <c:pt idx="963">
                  <c:v>-125415259639.91998</c:v>
                </c:pt>
                <c:pt idx="964">
                  <c:v>-125749031558.33156</c:v>
                </c:pt>
                <c:pt idx="965">
                  <c:v>-126080384677.20721</c:v>
                </c:pt>
                <c:pt idx="966">
                  <c:v>-126409313306.59494</c:v>
                </c:pt>
                <c:pt idx="967">
                  <c:v>-126735811808.26282</c:v>
                </c:pt>
                <c:pt idx="968">
                  <c:v>-127059874595.76439</c:v>
                </c:pt>
                <c:pt idx="969">
                  <c:v>-127381496134.50259</c:v>
                </c:pt>
                <c:pt idx="970">
                  <c:v>-127700670941.79164</c:v>
                </c:pt>
                <c:pt idx="971">
                  <c:v>-128017393586.91832</c:v>
                </c:pt>
                <c:pt idx="972">
                  <c:v>-128331658691.20099</c:v>
                </c:pt>
                <c:pt idx="973">
                  <c:v>-128643460928.04781</c:v>
                </c:pt>
                <c:pt idx="974">
                  <c:v>-128952795023.01291</c:v>
                </c:pt>
                <c:pt idx="975">
                  <c:v>-129259655753.85176</c:v>
                </c:pt>
                <c:pt idx="976">
                  <c:v>-129564037950.57454</c:v>
                </c:pt>
                <c:pt idx="977">
                  <c:v>-129865936495.49844</c:v>
                </c:pt>
                <c:pt idx="978">
                  <c:v>-130165346323.29839</c:v>
                </c:pt>
                <c:pt idx="979">
                  <c:v>-130462262421.05623</c:v>
                </c:pt>
                <c:pt idx="980">
                  <c:v>-130756679828.30878</c:v>
                </c:pt>
                <c:pt idx="981">
                  <c:v>-131048593637.09406</c:v>
                </c:pt>
                <c:pt idx="982">
                  <c:v>-131337998991.99661</c:v>
                </c:pt>
                <c:pt idx="983">
                  <c:v>-131624891090.19086</c:v>
                </c:pt>
                <c:pt idx="984">
                  <c:v>-131909265181.48337</c:v>
                </c:pt>
                <c:pt idx="985">
                  <c:v>-132191116568.35373</c:v>
                </c:pt>
                <c:pt idx="986">
                  <c:v>-132470440605.99391</c:v>
                </c:pt>
                <c:pt idx="987">
                  <c:v>-132747232702.34624</c:v>
                </c:pt>
                <c:pt idx="988">
                  <c:v>-133021488318.13995</c:v>
                </c:pt>
                <c:pt idx="989">
                  <c:v>-133293202966.92638</c:v>
                </c:pt>
                <c:pt idx="990">
                  <c:v>-133562372215.11281</c:v>
                </c:pt>
                <c:pt idx="991">
                  <c:v>-133828991681.99503</c:v>
                </c:pt>
                <c:pt idx="992">
                  <c:v>-134093057039.78799</c:v>
                </c:pt>
                <c:pt idx="993">
                  <c:v>-134354564013.65588</c:v>
                </c:pt>
                <c:pt idx="994">
                  <c:v>-134613508381.74016</c:v>
                </c:pt>
                <c:pt idx="995">
                  <c:v>-134869885975.18658</c:v>
                </c:pt>
                <c:pt idx="996">
                  <c:v>-135123692678.17065</c:v>
                </c:pt>
                <c:pt idx="997">
                  <c:v>-135374924427.92186</c:v>
                </c:pt>
                <c:pt idx="998">
                  <c:v>-135623577214.7466</c:v>
                </c:pt>
                <c:pt idx="999">
                  <c:v>-135869647082.04959</c:v>
                </c:pt>
                <c:pt idx="1000">
                  <c:v>-136113130126.354</c:v>
                </c:pt>
                <c:pt idx="1001">
                  <c:v>-136354022497.32019</c:v>
                </c:pt>
                <c:pt idx="1002">
                  <c:v>-136592320397.76328</c:v>
                </c:pt>
                <c:pt idx="1003">
                  <c:v>-136828020083.66914</c:v>
                </c:pt>
                <c:pt idx="1004">
                  <c:v>-137061117864.20937</c:v>
                </c:pt>
                <c:pt idx="1005">
                  <c:v>-137291610101.75446</c:v>
                </c:pt>
                <c:pt idx="1006">
                  <c:v>-137519493211.88623</c:v>
                </c:pt>
                <c:pt idx="1007">
                  <c:v>-137744763663.40857</c:v>
                </c:pt>
                <c:pt idx="1008">
                  <c:v>-137967417978.35684</c:v>
                </c:pt>
                <c:pt idx="1009">
                  <c:v>-138187452732.00629</c:v>
                </c:pt>
                <c:pt idx="1010">
                  <c:v>-138404864552.87866</c:v>
                </c:pt>
                <c:pt idx="1011">
                  <c:v>-138619650122.7482</c:v>
                </c:pt>
                <c:pt idx="1012">
                  <c:v>-138831806176.64563</c:v>
                </c:pt>
                <c:pt idx="1013">
                  <c:v>-139041329502.86142</c:v>
                </c:pt>
                <c:pt idx="1014">
                  <c:v>-139248216942.94745</c:v>
                </c:pt>
                <c:pt idx="1015">
                  <c:v>-139452465391.71741</c:v>
                </c:pt>
                <c:pt idx="1016">
                  <c:v>-139654071797.24612</c:v>
                </c:pt>
                <c:pt idx="1017">
                  <c:v>-139853033160.86765</c:v>
                </c:pt>
                <c:pt idx="1018">
                  <c:v>-140049346537.17142</c:v>
                </c:pt>
                <c:pt idx="1019">
                  <c:v>-140243009033.99829</c:v>
                </c:pt>
                <c:pt idx="1020">
                  <c:v>-140434017812.43436</c:v>
                </c:pt>
                <c:pt idx="1021">
                  <c:v>-140622370086.80392</c:v>
                </c:pt>
                <c:pt idx="1022">
                  <c:v>-140808063124.66132</c:v>
                </c:pt>
                <c:pt idx="1023">
                  <c:v>-140991094246.78128</c:v>
                </c:pt>
                <c:pt idx="1024">
                  <c:v>-141171460827.14804</c:v>
                </c:pt>
                <c:pt idx="1025">
                  <c:v>-141349160292.9436</c:v>
                </c:pt>
                <c:pt idx="1026">
                  <c:v>-141524190124.53436</c:v>
                </c:pt>
                <c:pt idx="1027">
                  <c:v>-141696547855.4566</c:v>
                </c:pt>
                <c:pt idx="1028">
                  <c:v>-141866231072.40106</c:v>
                </c:pt>
                <c:pt idx="1029">
                  <c:v>-142033237415.19589</c:v>
                </c:pt>
                <c:pt idx="1030">
                  <c:v>-142197564576.78882</c:v>
                </c:pt>
                <c:pt idx="1031">
                  <c:v>-142359210303.22763</c:v>
                </c:pt>
                <c:pt idx="1032">
                  <c:v>-142518172393.64008</c:v>
                </c:pt>
                <c:pt idx="1033">
                  <c:v>-142674448700.21207</c:v>
                </c:pt>
                <c:pt idx="1034">
                  <c:v>-142828037128.16507</c:v>
                </c:pt>
                <c:pt idx="1035">
                  <c:v>-142978935635.73193</c:v>
                </c:pt>
                <c:pt idx="1036">
                  <c:v>-143127142234.13202</c:v>
                </c:pt>
                <c:pt idx="1037">
                  <c:v>-143272654987.5448</c:v>
                </c:pt>
                <c:pt idx="1038">
                  <c:v>-143415472013.08255</c:v>
                </c:pt>
                <c:pt idx="1039">
                  <c:v>-143555591480.76175</c:v>
                </c:pt>
                <c:pt idx="1040">
                  <c:v>-143693011613.4733</c:v>
                </c:pt>
                <c:pt idx="1041">
                  <c:v>-143827730686.95181</c:v>
                </c:pt>
                <c:pt idx="1042">
                  <c:v>-143959747029.74362</c:v>
                </c:pt>
                <c:pt idx="1043">
                  <c:v>-144089059023.17371</c:v>
                </c:pt>
                <c:pt idx="1044">
                  <c:v>-144215665101.31137</c:v>
                </c:pt>
                <c:pt idx="1045">
                  <c:v>-144339563750.93515</c:v>
                </c:pt>
                <c:pt idx="1046">
                  <c:v>-144460753511.49628</c:v>
                </c:pt>
                <c:pt idx="1047">
                  <c:v>-144579232975.08105</c:v>
                </c:pt>
                <c:pt idx="1048">
                  <c:v>-144695000786.37247</c:v>
                </c:pt>
                <c:pt idx="1049">
                  <c:v>-144808055642.61032</c:v>
                </c:pt>
                <c:pt idx="1050">
                  <c:v>-144918396293.55054</c:v>
                </c:pt>
                <c:pt idx="1051">
                  <c:v>-145026021541.42328</c:v>
                </c:pt>
                <c:pt idx="1052">
                  <c:v>-145130930240.89008</c:v>
                </c:pt>
                <c:pt idx="1053">
                  <c:v>-145233121298.99966</c:v>
                </c:pt>
                <c:pt idx="1054">
                  <c:v>-145332593675.14316</c:v>
                </c:pt>
                <c:pt idx="1055">
                  <c:v>-145429346381.00787</c:v>
                </c:pt>
                <c:pt idx="1056">
                  <c:v>-145523378480.53012</c:v>
                </c:pt>
                <c:pt idx="1057">
                  <c:v>-145614689089.84711</c:v>
                </c:pt>
                <c:pt idx="1058">
                  <c:v>-145703277377.24759</c:v>
                </c:pt>
                <c:pt idx="1059">
                  <c:v>-145789142563.12189</c:v>
                </c:pt>
                <c:pt idx="1060">
                  <c:v>-145872283919.91034</c:v>
                </c:pt>
                <c:pt idx="1061">
                  <c:v>-145952700772.05118</c:v>
                </c:pt>
                <c:pt idx="1062">
                  <c:v>-146030392495.92712</c:v>
                </c:pt>
                <c:pt idx="1063">
                  <c:v>-146105358519.81125</c:v>
                </c:pt>
                <c:pt idx="1064">
                  <c:v>-146177598323.81155</c:v>
                </c:pt>
                <c:pt idx="1065">
                  <c:v>-146247111439.81476</c:v>
                </c:pt>
                <c:pt idx="1066">
                  <c:v>-146313897451.42902</c:v>
                </c:pt>
                <c:pt idx="1067">
                  <c:v>-146377955993.9256</c:v>
                </c:pt>
                <c:pt idx="1068">
                  <c:v>-146439286754.17981</c:v>
                </c:pt>
                <c:pt idx="1069">
                  <c:v>-146497889470.61072</c:v>
                </c:pt>
                <c:pt idx="1070">
                  <c:v>-146553763933.11996</c:v>
                </c:pt>
                <c:pt idx="1071">
                  <c:v>-146606909983.02975</c:v>
                </c:pt>
                <c:pt idx="1072">
                  <c:v>-146657327513.01981</c:v>
                </c:pt>
                <c:pt idx="1073">
                  <c:v>-146705016467.06329</c:v>
                </c:pt>
                <c:pt idx="1074">
                  <c:v>-146749976840.36197</c:v>
                </c:pt>
                <c:pt idx="1075">
                  <c:v>-146792208679.28033</c:v>
                </c:pt>
                <c:pt idx="1076">
                  <c:v>-146831712081.27875</c:v>
                </c:pt>
                <c:pt idx="1077">
                  <c:v>-146868487194.84592</c:v>
                </c:pt>
                <c:pt idx="1078">
                  <c:v>-146902534219.43005</c:v>
                </c:pt>
                <c:pt idx="1079">
                  <c:v>-146933853405.36963</c:v>
                </c:pt>
                <c:pt idx="1080">
                  <c:v>-146962445053.82275</c:v>
                </c:pt>
                <c:pt idx="1081">
                  <c:v>-146988309516.69598</c:v>
                </c:pt>
                <c:pt idx="1082">
                  <c:v>-147011447196.57208</c:v>
                </c:pt>
                <c:pt idx="1083">
                  <c:v>-147031858546.63696</c:v>
                </c:pt>
                <c:pt idx="1084">
                  <c:v>-147049544070.60577</c:v>
                </c:pt>
                <c:pt idx="1085">
                  <c:v>-147064504322.6481</c:v>
                </c:pt>
                <c:pt idx="1086">
                  <c:v>-147076739907.31219</c:v>
                </c:pt>
                <c:pt idx="1087">
                  <c:v>-147086251479.44867</c:v>
                </c:pt>
                <c:pt idx="1088">
                  <c:v>-147093039744.13278</c:v>
                </c:pt>
                <c:pt idx="1089">
                  <c:v>-147097105456.58652</c:v>
                </c:pt>
                <c:pt idx="1090">
                  <c:v>-147098449422.09949</c:v>
                </c:pt>
                <c:pt idx="1091">
                  <c:v>-147097072495.94882</c:v>
                </c:pt>
                <c:pt idx="1092">
                  <c:v>-147092975583.31882</c:v>
                </c:pt>
                <c:pt idx="1093">
                  <c:v>-147086159639.21909</c:v>
                </c:pt>
                <c:pt idx="1094">
                  <c:v>-147076625668.40234</c:v>
                </c:pt>
                <c:pt idx="1095">
                  <c:v>-147064374725.2814</c:v>
                </c:pt>
                <c:pt idx="1096">
                  <c:v>-147049407913.84491</c:v>
                </c:pt>
                <c:pt idx="1097">
                  <c:v>-147031726387.57297</c:v>
                </c:pt>
                <c:pt idx="1098">
                  <c:v>-147011331349.35132</c:v>
                </c:pt>
                <c:pt idx="1099">
                  <c:v>-146988224051.38519</c:v>
                </c:pt>
                <c:pt idx="1100">
                  <c:v>-146962405795.11215</c:v>
                </c:pt>
                <c:pt idx="1101">
                  <c:v>-146933877931.11435</c:v>
                </c:pt>
                <c:pt idx="1102">
                  <c:v>-146902641859.02979</c:v>
                </c:pt>
                <c:pt idx="1103">
                  <c:v>-146868699027.46295</c:v>
                </c:pt>
                <c:pt idx="1104">
                  <c:v>-146832050933.89484</c:v>
                </c:pt>
                <c:pt idx="1105">
                  <c:v>-146792699124.59192</c:v>
                </c:pt>
                <c:pt idx="1106">
                  <c:v>-146750645194.51462</c:v>
                </c:pt>
                <c:pt idx="1107">
                  <c:v>-146705890787.22498</c:v>
                </c:pt>
                <c:pt idx="1108">
                  <c:v>-146658437594.79349</c:v>
                </c:pt>
                <c:pt idx="1109">
                  <c:v>-146608287357.70551</c:v>
                </c:pt>
                <c:pt idx="1110">
                  <c:v>-146555441864.7666</c:v>
                </c:pt>
                <c:pt idx="1111">
                  <c:v>-146499902953.00735</c:v>
                </c:pt>
                <c:pt idx="1112">
                  <c:v>-146441672507.58749</c:v>
                </c:pt>
                <c:pt idx="1113">
                  <c:v>-146380752461.69931</c:v>
                </c:pt>
                <c:pt idx="1114">
                  <c:v>-146317144796.47028</c:v>
                </c:pt>
                <c:pt idx="1115">
                  <c:v>-146250851540.86511</c:v>
                </c:pt>
                <c:pt idx="1116">
                  <c:v>-146181874771.58722</c:v>
                </c:pt>
                <c:pt idx="1117">
                  <c:v>-146110216612.97916</c:v>
                </c:pt>
                <c:pt idx="1118">
                  <c:v>-146035879236.92276</c:v>
                </c:pt>
                <c:pt idx="1119">
                  <c:v>-145958864862.73853</c:v>
                </c:pt>
                <c:pt idx="1120">
                  <c:v>-145879175757.08414</c:v>
                </c:pt>
                <c:pt idx="1121">
                  <c:v>-145796814233.85272</c:v>
                </c:pt>
                <c:pt idx="1122">
                  <c:v>-145711782654.07001</c:v>
                </c:pt>
                <c:pt idx="1123">
                  <c:v>-145624083425.79129</c:v>
                </c:pt>
                <c:pt idx="1124">
                  <c:v>-145533719003.99738</c:v>
                </c:pt>
                <c:pt idx="1125">
                  <c:v>-145440691890.4903</c:v>
                </c:pt>
                <c:pt idx="1126">
                  <c:v>-145345004633.78784</c:v>
                </c:pt>
                <c:pt idx="1127">
                  <c:v>-145246659829.01831</c:v>
                </c:pt>
                <c:pt idx="1128">
                  <c:v>-145145660117.81375</c:v>
                </c:pt>
                <c:pt idx="1129">
                  <c:v>-145042008188.20316</c:v>
                </c:pt>
                <c:pt idx="1130">
                  <c:v>-144935706774.505</c:v>
                </c:pt>
                <c:pt idx="1131">
                  <c:v>-144826758657.21902</c:v>
                </c:pt>
                <c:pt idx="1132">
                  <c:v>-144715166662.91754</c:v>
                </c:pt>
                <c:pt idx="1133">
                  <c:v>-144600933664.13611</c:v>
                </c:pt>
                <c:pt idx="1134">
                  <c:v>-144484062579.26373</c:v>
                </c:pt>
                <c:pt idx="1135">
                  <c:v>-144364556372.43234</c:v>
                </c:pt>
                <c:pt idx="1136">
                  <c:v>-144242418053.40582</c:v>
                </c:pt>
                <c:pt idx="1137">
                  <c:v>-144117650677.46854</c:v>
                </c:pt>
                <c:pt idx="1138">
                  <c:v>-143990257345.31299</c:v>
                </c:pt>
                <c:pt idx="1139">
                  <c:v>-143860241202.92749</c:v>
                </c:pt>
                <c:pt idx="1140">
                  <c:v>-143727605441.4827</c:v>
                </c:pt>
                <c:pt idx="1141">
                  <c:v>-143592353297.21805</c:v>
                </c:pt>
                <c:pt idx="1142">
                  <c:v>-143454488051.32736</c:v>
                </c:pt>
                <c:pt idx="1143">
                  <c:v>-143314013029.84415</c:v>
                </c:pt>
                <c:pt idx="1144">
                  <c:v>-143170931603.52634</c:v>
                </c:pt>
                <c:pt idx="1145">
                  <c:v>-143025247187.7403</c:v>
                </c:pt>
                <c:pt idx="1146">
                  <c:v>-142876963242.34479</c:v>
                </c:pt>
                <c:pt idx="1147">
                  <c:v>-142726083271.57388</c:v>
                </c:pt>
                <c:pt idx="1148">
                  <c:v>-142572610823.91974</c:v>
                </c:pt>
                <c:pt idx="1149">
                  <c:v>-142416549492.01486</c:v>
                </c:pt>
                <c:pt idx="1150">
                  <c:v>-142257902912.51367</c:v>
                </c:pt>
                <c:pt idx="1151">
                  <c:v>-142096674765.97388</c:v>
                </c:pt>
                <c:pt idx="1152">
                  <c:v>-141932868776.73709</c:v>
                </c:pt>
                <c:pt idx="1153">
                  <c:v>-141766488712.80911</c:v>
                </c:pt>
                <c:pt idx="1154">
                  <c:v>-141597538385.7399</c:v>
                </c:pt>
                <c:pt idx="1155">
                  <c:v>-141426021650.50275</c:v>
                </c:pt>
                <c:pt idx="1156">
                  <c:v>-141251942405.37323</c:v>
                </c:pt>
                <c:pt idx="1157">
                  <c:v>-141075304591.80774</c:v>
                </c:pt>
                <c:pt idx="1158">
                  <c:v>-140896112194.32138</c:v>
                </c:pt>
                <c:pt idx="1159">
                  <c:v>-140714369240.3656</c:v>
                </c:pt>
                <c:pt idx="1160">
                  <c:v>-140530079800.20532</c:v>
                </c:pt>
                <c:pt idx="1161">
                  <c:v>-140343247986.79556</c:v>
                </c:pt>
                <c:pt idx="1162">
                  <c:v>-140153877955.65793</c:v>
                </c:pt>
                <c:pt idx="1163">
                  <c:v>-139961973904.7562</c:v>
                </c:pt>
                <c:pt idx="1164">
                  <c:v>-139767540074.37207</c:v>
                </c:pt>
                <c:pt idx="1165">
                  <c:v>-139570580746.97983</c:v>
                </c:pt>
                <c:pt idx="1166">
                  <c:v>-139371100247.12143</c:v>
                </c:pt>
                <c:pt idx="1167">
                  <c:v>-139169102941.2804</c:v>
                </c:pt>
                <c:pt idx="1168">
                  <c:v>-138964593237.75577</c:v>
                </c:pt>
                <c:pt idx="1169">
                  <c:v>-138757575586.53571</c:v>
                </c:pt>
                <c:pt idx="1170">
                  <c:v>-138548054479.17032</c:v>
                </c:pt>
                <c:pt idx="1171">
                  <c:v>-138336034448.6445</c:v>
                </c:pt>
                <c:pt idx="1172">
                  <c:v>-138121520069.25031</c:v>
                </c:pt>
                <c:pt idx="1173">
                  <c:v>-137904515956.45865</c:v>
                </c:pt>
                <c:pt idx="1174">
                  <c:v>-137685026766.79123</c:v>
                </c:pt>
                <c:pt idx="1175">
                  <c:v>-137463057197.69159</c:v>
                </c:pt>
                <c:pt idx="1176">
                  <c:v>-137238611987.39587</c:v>
                </c:pt>
                <c:pt idx="1177">
                  <c:v>-137011695914.80359</c:v>
                </c:pt>
                <c:pt idx="1178">
                  <c:v>-136782313799.34764</c:v>
                </c:pt>
                <c:pt idx="1179">
                  <c:v>-136550470500.8642</c:v>
                </c:pt>
                <c:pt idx="1180">
                  <c:v>-136316170919.46208</c:v>
                </c:pt>
                <c:pt idx="1181">
                  <c:v>-136079419995.39211</c:v>
                </c:pt>
                <c:pt idx="1182">
                  <c:v>-135840222708.91582</c:v>
                </c:pt>
                <c:pt idx="1183">
                  <c:v>-135598584080.17412</c:v>
                </c:pt>
                <c:pt idx="1184">
                  <c:v>-135354509169.05525</c:v>
                </c:pt>
                <c:pt idx="1185">
                  <c:v>-135108003075.06293</c:v>
                </c:pt>
                <c:pt idx="1186">
                  <c:v>-134859070937.18364</c:v>
                </c:pt>
                <c:pt idx="1187">
                  <c:v>-134607717933.75418</c:v>
                </c:pt>
                <c:pt idx="1188">
                  <c:v>-134353949282.32851</c:v>
                </c:pt>
                <c:pt idx="1189">
                  <c:v>-134097770239.54437</c:v>
                </c:pt>
                <c:pt idx="1190">
                  <c:v>-133839186100.98975</c:v>
                </c:pt>
                <c:pt idx="1191">
                  <c:v>-133578202201.06876</c:v>
                </c:pt>
                <c:pt idx="1192">
                  <c:v>-133314823912.8679</c:v>
                </c:pt>
                <c:pt idx="1193">
                  <c:v>-133049056648.02118</c:v>
                </c:pt>
                <c:pt idx="1194">
                  <c:v>-132780905856.57544</c:v>
                </c:pt>
                <c:pt idx="1195">
                  <c:v>-132510377026.85536</c:v>
                </c:pt>
                <c:pt idx="1196">
                  <c:v>-132237475685.3284</c:v>
                </c:pt>
                <c:pt idx="1197">
                  <c:v>-131962207396.46887</c:v>
                </c:pt>
                <c:pt idx="1198">
                  <c:v>-131684577762.62234</c:v>
                </c:pt>
                <c:pt idx="1199">
                  <c:v>-131404592423.86963</c:v>
                </c:pt>
                <c:pt idx="1200">
                  <c:v>-131122257057.89035</c:v>
                </c:pt>
                <c:pt idx="1201">
                  <c:v>-130837577379.82645</c:v>
                </c:pt>
                <c:pt idx="1202">
                  <c:v>-130550559142.14526</c:v>
                </c:pt>
                <c:pt idx="1203">
                  <c:v>-130261208134.50278</c:v>
                </c:pt>
                <c:pt idx="1204">
                  <c:v>-129969530183.60608</c:v>
                </c:pt>
                <c:pt idx="1205">
                  <c:v>-129675531153.07588</c:v>
                </c:pt>
                <c:pt idx="1206">
                  <c:v>-129379216943.30887</c:v>
                </c:pt>
                <c:pt idx="1207">
                  <c:v>-129080593491.33984</c:v>
                </c:pt>
                <c:pt idx="1208">
                  <c:v>-128779666770.70329</c:v>
                </c:pt>
                <c:pt idx="1209">
                  <c:v>-128476442791.29533</c:v>
                </c:pt>
                <c:pt idx="1210">
                  <c:v>-128170927599.2347</c:v>
                </c:pt>
                <c:pt idx="1211">
                  <c:v>-127863127276.72429</c:v>
                </c:pt>
                <c:pt idx="1212">
                  <c:v>-127553047941.91206</c:v>
                </c:pt>
                <c:pt idx="1213">
                  <c:v>-127240695748.75166</c:v>
                </c:pt>
                <c:pt idx="1214">
                  <c:v>-126926076886.86328</c:v>
                </c:pt>
                <c:pt idx="1215">
                  <c:v>-126609197581.39383</c:v>
                </c:pt>
                <c:pt idx="1216">
                  <c:v>-126290064092.87732</c:v>
                </c:pt>
                <c:pt idx="1217">
                  <c:v>-125968682717.09473</c:v>
                </c:pt>
                <c:pt idx="1218">
                  <c:v>-125645059784.93401</c:v>
                </c:pt>
                <c:pt idx="1219">
                  <c:v>-125319201662.24948</c:v>
                </c:pt>
                <c:pt idx="1220">
                  <c:v>-124991114749.72163</c:v>
                </c:pt>
                <c:pt idx="1221">
                  <c:v>-124660805482.71619</c:v>
                </c:pt>
                <c:pt idx="1222">
                  <c:v>-124328280331.14348</c:v>
                </c:pt>
                <c:pt idx="1223">
                  <c:v>-123993545799.31725</c:v>
                </c:pt>
                <c:pt idx="1224">
                  <c:v>-123656608425.81352</c:v>
                </c:pt>
                <c:pt idx="1225">
                  <c:v>-123317474783.32927</c:v>
                </c:pt>
                <c:pt idx="1226">
                  <c:v>-122976151478.54085</c:v>
                </c:pt>
                <c:pt idx="1227">
                  <c:v>-122632645151.96263</c:v>
                </c:pt>
                <c:pt idx="1228">
                  <c:v>-122286962477.80466</c:v>
                </c:pt>
                <c:pt idx="1229">
                  <c:v>-121939110163.83131</c:v>
                </c:pt>
                <c:pt idx="1230">
                  <c:v>-121589094951.21878</c:v>
                </c:pt>
                <c:pt idx="1231">
                  <c:v>-121236923614.4131</c:v>
                </c:pt>
                <c:pt idx="1232">
                  <c:v>-120882602960.98767</c:v>
                </c:pt>
                <c:pt idx="1233">
                  <c:v>-120526139831.50076</c:v>
                </c:pt>
                <c:pt idx="1234">
                  <c:v>-120167541099.35286</c:v>
                </c:pt>
                <c:pt idx="1235">
                  <c:v>-119806813670.64407</c:v>
                </c:pt>
                <c:pt idx="1236">
                  <c:v>-119443964484.03113</c:v>
                </c:pt>
                <c:pt idx="1237">
                  <c:v>-119079000510.58449</c:v>
                </c:pt>
                <c:pt idx="1238">
                  <c:v>-118711928753.64493</c:v>
                </c:pt>
                <c:pt idx="1239">
                  <c:v>-118342756248.68069</c:v>
                </c:pt>
                <c:pt idx="1240">
                  <c:v>-117971490063.14386</c:v>
                </c:pt>
                <c:pt idx="1241">
                  <c:v>-117598137296.32713</c:v>
                </c:pt>
                <c:pt idx="1242">
                  <c:v>-117222705079.22017</c:v>
                </c:pt>
                <c:pt idx="1243">
                  <c:v>-116845200574.36592</c:v>
                </c:pt>
                <c:pt idx="1244">
                  <c:v>-116465630975.71675</c:v>
                </c:pt>
                <c:pt idx="1245">
                  <c:v>-116084003508.49081</c:v>
                </c:pt>
                <c:pt idx="1246">
                  <c:v>-115700325429.02786</c:v>
                </c:pt>
                <c:pt idx="1247">
                  <c:v>-115314604024.64545</c:v>
                </c:pt>
                <c:pt idx="1248">
                  <c:v>-114926846613.49461</c:v>
                </c:pt>
                <c:pt idx="1249">
                  <c:v>-114537060544.41556</c:v>
                </c:pt>
                <c:pt idx="1250">
                  <c:v>-114145253196.79364</c:v>
                </c:pt>
                <c:pt idx="1251">
                  <c:v>-113751431980.41458</c:v>
                </c:pt>
                <c:pt idx="1252">
                  <c:v>-113355604335.32053</c:v>
                </c:pt>
                <c:pt idx="1253">
                  <c:v>-112957777731.66495</c:v>
                </c:pt>
                <c:pt idx="1254">
                  <c:v>-112557959669.56833</c:v>
                </c:pt>
                <c:pt idx="1255">
                  <c:v>-112156157678.97333</c:v>
                </c:pt>
                <c:pt idx="1256">
                  <c:v>-111752379319.50024</c:v>
                </c:pt>
                <c:pt idx="1257">
                  <c:v>-111346632180.30177</c:v>
                </c:pt>
                <c:pt idx="1258">
                  <c:v>-110938923879.91849</c:v>
                </c:pt>
                <c:pt idx="1259">
                  <c:v>-110529262066.13356</c:v>
                </c:pt>
                <c:pt idx="1260">
                  <c:v>-110117654415.82823</c:v>
                </c:pt>
                <c:pt idx="1261">
                  <c:v>-109704108634.83595</c:v>
                </c:pt>
                <c:pt idx="1262">
                  <c:v>-109288632457.79807</c:v>
                </c:pt>
                <c:pt idx="1263">
                  <c:v>-108871233648.01807</c:v>
                </c:pt>
                <c:pt idx="1264">
                  <c:v>-108451919997.31648</c:v>
                </c:pt>
                <c:pt idx="1265">
                  <c:v>-108030699325.88582</c:v>
                </c:pt>
                <c:pt idx="1266">
                  <c:v>-107607579482.14471</c:v>
                </c:pt>
                <c:pt idx="1267">
                  <c:v>-107182568342.59317</c:v>
                </c:pt>
                <c:pt idx="1268">
                  <c:v>-106755673811.66664</c:v>
                </c:pt>
                <c:pt idx="1269">
                  <c:v>-106326903821.59081</c:v>
                </c:pt>
                <c:pt idx="1270">
                  <c:v>-105896266332.23599</c:v>
                </c:pt>
                <c:pt idx="1271">
                  <c:v>-105463769330.97148</c:v>
                </c:pt>
                <c:pt idx="1272">
                  <c:v>-105029420832.52039</c:v>
                </c:pt>
                <c:pt idx="1273">
                  <c:v>-104593228878.81342</c:v>
                </c:pt>
                <c:pt idx="1274">
                  <c:v>-104155201538.84375</c:v>
                </c:pt>
                <c:pt idx="1275">
                  <c:v>-103715346908.52104</c:v>
                </c:pt>
                <c:pt idx="1276">
                  <c:v>-103273673110.52594</c:v>
                </c:pt>
                <c:pt idx="1277">
                  <c:v>-102830188294.16434</c:v>
                </c:pt>
                <c:pt idx="1278">
                  <c:v>-102384900635.22125</c:v>
                </c:pt>
                <c:pt idx="1279">
                  <c:v>-101937818335.81566</c:v>
                </c:pt>
                <c:pt idx="1280">
                  <c:v>-101488949624.25423</c:v>
                </c:pt>
                <c:pt idx="1281">
                  <c:v>-101038302754.88565</c:v>
                </c:pt>
                <c:pt idx="1282">
                  <c:v>-100585886007.95511</c:v>
                </c:pt>
                <c:pt idx="1283">
                  <c:v>-100131707689.45792</c:v>
                </c:pt>
                <c:pt idx="1284">
                  <c:v>-99675776130.994125</c:v>
                </c:pt>
                <c:pt idx="1285">
                  <c:v>-99218099689.622253</c:v>
                </c:pt>
                <c:pt idx="1286">
                  <c:v>-98758686747.713898</c:v>
                </c:pt>
                <c:pt idx="1287">
                  <c:v>-98297545712.807419</c:v>
                </c:pt>
                <c:pt idx="1288">
                  <c:v>-97834685017.462204</c:v>
                </c:pt>
                <c:pt idx="1289">
                  <c:v>-97370113119.112915</c:v>
                </c:pt>
                <c:pt idx="1290">
                  <c:v>-96903838499.923462</c:v>
                </c:pt>
                <c:pt idx="1291">
                  <c:v>-96435869666.641113</c:v>
                </c:pt>
                <c:pt idx="1292">
                  <c:v>-95966215150.450546</c:v>
                </c:pt>
                <c:pt idx="1293">
                  <c:v>-95494883506.828094</c:v>
                </c:pt>
                <c:pt idx="1294">
                  <c:v>-95021883315.395737</c:v>
                </c:pt>
                <c:pt idx="1295">
                  <c:v>-94547223179.775345</c:v>
                </c:pt>
                <c:pt idx="1296">
                  <c:v>-94070911727.442673</c:v>
                </c:pt>
                <c:pt idx="1297">
                  <c:v>-93592957609.581528</c:v>
                </c:pt>
                <c:pt idx="1298">
                  <c:v>-93113369500.937881</c:v>
                </c:pt>
                <c:pt idx="1299">
                  <c:v>-92632156099.67395</c:v>
                </c:pt>
                <c:pt idx="1300">
                  <c:v>-92149326127.222534</c:v>
                </c:pt>
                <c:pt idx="1301">
                  <c:v>-91664888328.141022</c:v>
                </c:pt>
                <c:pt idx="1302">
                  <c:v>-91178851469.965775</c:v>
                </c:pt>
                <c:pt idx="1303">
                  <c:v>-90691224343.065872</c:v>
                </c:pt>
                <c:pt idx="1304">
                  <c:v>-90202015760.497986</c:v>
                </c:pt>
                <c:pt idx="1305">
                  <c:v>-89711234557.85994</c:v>
                </c:pt>
                <c:pt idx="1306">
                  <c:v>-89218889593.145355</c:v>
                </c:pt>
                <c:pt idx="1307">
                  <c:v>-88724989746.597824</c:v>
                </c:pt>
                <c:pt idx="1308">
                  <c:v>-88229543920.565247</c:v>
                </c:pt>
                <c:pt idx="1309">
                  <c:v>-87732561039.353806</c:v>
                </c:pt>
                <c:pt idx="1310">
                  <c:v>-87234050049.082932</c:v>
                </c:pt>
                <c:pt idx="1311">
                  <c:v>-86734019917.539032</c:v>
                </c:pt>
                <c:pt idx="1312">
                  <c:v>-86232479634.030167</c:v>
                </c:pt>
                <c:pt idx="1313">
                  <c:v>-85729438209.240387</c:v>
                </c:pt>
                <c:pt idx="1314">
                  <c:v>-85224904675.084198</c:v>
                </c:pt>
                <c:pt idx="1315">
                  <c:v>-84718888084.560989</c:v>
                </c:pt>
                <c:pt idx="1316">
                  <c:v>-84211397511.609375</c:v>
                </c:pt>
                <c:pt idx="1317">
                  <c:v>-83702442050.962051</c:v>
                </c:pt>
                <c:pt idx="1318">
                  <c:v>-83192030817.999969</c:v>
                </c:pt>
                <c:pt idx="1319">
                  <c:v>-82680172948.607147</c:v>
                </c:pt>
                <c:pt idx="1320">
                  <c:v>-82166877599.025131</c:v>
                </c:pt>
                <c:pt idx="1321">
                  <c:v>-81652153945.707703</c:v>
                </c:pt>
                <c:pt idx="1322">
                  <c:v>-81136011185.175674</c:v>
                </c:pt>
                <c:pt idx="1323">
                  <c:v>-80618458533.871353</c:v>
                </c:pt>
                <c:pt idx="1324">
                  <c:v>-80099505228.013306</c:v>
                </c:pt>
                <c:pt idx="1325">
                  <c:v>-79579160523.451324</c:v>
                </c:pt>
                <c:pt idx="1326">
                  <c:v>-79057433695.521103</c:v>
                </c:pt>
                <c:pt idx="1327">
                  <c:v>-78534334038.899139</c:v>
                </c:pt>
                <c:pt idx="1328">
                  <c:v>-78009870867.457382</c:v>
                </c:pt>
                <c:pt idx="1329">
                  <c:v>-77484053514.118729</c:v>
                </c:pt>
                <c:pt idx="1330">
                  <c:v>-76956891330.711365</c:v>
                </c:pt>
                <c:pt idx="1331">
                  <c:v>-76428393687.82402</c:v>
                </c:pt>
                <c:pt idx="1332">
                  <c:v>-75898569974.661057</c:v>
                </c:pt>
                <c:pt idx="1333">
                  <c:v>-75367429598.897491</c:v>
                </c:pt>
                <c:pt idx="1334">
                  <c:v>-74834981986.534241</c:v>
                </c:pt>
                <c:pt idx="1335">
                  <c:v>-74301236581.753189</c:v>
                </c:pt>
                <c:pt idx="1336">
                  <c:v>-73766202846.772308</c:v>
                </c:pt>
                <c:pt idx="1337">
                  <c:v>-73229890261.700912</c:v>
                </c:pt>
                <c:pt idx="1338">
                  <c:v>-72692308324.395172</c:v>
                </c:pt>
                <c:pt idx="1339">
                  <c:v>-72153466550.313324</c:v>
                </c:pt>
                <c:pt idx="1340">
                  <c:v>-71613374472.371048</c:v>
                </c:pt>
                <c:pt idx="1341">
                  <c:v>-71072041640.79686</c:v>
                </c:pt>
                <c:pt idx="1342">
                  <c:v>-70529477622.987534</c:v>
                </c:pt>
                <c:pt idx="1343">
                  <c:v>-69985692003.363754</c:v>
                </c:pt>
                <c:pt idx="1344">
                  <c:v>-69440694383.225632</c:v>
                </c:pt>
                <c:pt idx="1345">
                  <c:v>-68894494380.608505</c:v>
                </c:pt>
                <c:pt idx="1346">
                  <c:v>-68347101630.138245</c:v>
                </c:pt>
                <c:pt idx="1347">
                  <c:v>-67798525782.886917</c:v>
                </c:pt>
                <c:pt idx="1348">
                  <c:v>-67248776506.229225</c:v>
                </c:pt>
                <c:pt idx="1349">
                  <c:v>-66697863483.697304</c:v>
                </c:pt>
                <c:pt idx="1350">
                  <c:v>-66145796414.837326</c:v>
                </c:pt>
                <c:pt idx="1351">
                  <c:v>-65592585015.065155</c:v>
                </c:pt>
                <c:pt idx="1352">
                  <c:v>-65038239015.522316</c:v>
                </c:pt>
                <c:pt idx="1353">
                  <c:v>-64482768162.931747</c:v>
                </c:pt>
                <c:pt idx="1354">
                  <c:v>-63926182219.454338</c:v>
                </c:pt>
                <c:pt idx="1355">
                  <c:v>-63368490962.544319</c:v>
                </c:pt>
                <c:pt idx="1356">
                  <c:v>-62809704184.806114</c:v>
                </c:pt>
                <c:pt idx="1357">
                  <c:v>-62249831693.850204</c:v>
                </c:pt>
                <c:pt idx="1358">
                  <c:v>-61688883312.149124</c:v>
                </c:pt>
                <c:pt idx="1359">
                  <c:v>-61126868876.894119</c:v>
                </c:pt>
                <c:pt idx="1360">
                  <c:v>-60563798239.851501</c:v>
                </c:pt>
                <c:pt idx="1361">
                  <c:v>-59999681267.218575</c:v>
                </c:pt>
                <c:pt idx="1362">
                  <c:v>-59434527839.480537</c:v>
                </c:pt>
                <c:pt idx="1363">
                  <c:v>-58868347851.266907</c:v>
                </c:pt>
                <c:pt idx="1364">
                  <c:v>-58301151211.207512</c:v>
                </c:pt>
                <c:pt idx="1365">
                  <c:v>-57732947841.789803</c:v>
                </c:pt>
                <c:pt idx="1366">
                  <c:v>-57163747679.215141</c:v>
                </c:pt>
                <c:pt idx="1367">
                  <c:v>-56593560673.25547</c:v>
                </c:pt>
                <c:pt idx="1368">
                  <c:v>-56022396787.110107</c:v>
                </c:pt>
                <c:pt idx="1369">
                  <c:v>-55450265997.262268</c:v>
                </c:pt>
                <c:pt idx="1370">
                  <c:v>-54877178293.336411</c:v>
                </c:pt>
                <c:pt idx="1371">
                  <c:v>-54303143677.954643</c:v>
                </c:pt>
                <c:pt idx="1372">
                  <c:v>-53728172166.59391</c:v>
                </c:pt>
                <c:pt idx="1373">
                  <c:v>-53152273787.442764</c:v>
                </c:pt>
                <c:pt idx="1374">
                  <c:v>-52575458581.258652</c:v>
                </c:pt>
                <c:pt idx="1375">
                  <c:v>-51997736601.224602</c:v>
                </c:pt>
                <c:pt idx="1376">
                  <c:v>-51419117912.806686</c:v>
                </c:pt>
                <c:pt idx="1377">
                  <c:v>-50839612593.61113</c:v>
                </c:pt>
                <c:pt idx="1378">
                  <c:v>-50259230733.241425</c:v>
                </c:pt>
                <c:pt idx="1379">
                  <c:v>-49677982433.155594</c:v>
                </c:pt>
                <c:pt idx="1380">
                  <c:v>-49095877806.523666</c:v>
                </c:pt>
                <c:pt idx="1381">
                  <c:v>-48512926978.084862</c:v>
                </c:pt>
                <c:pt idx="1382">
                  <c:v>-47929140084.00518</c:v>
                </c:pt>
                <c:pt idx="1383">
                  <c:v>-47344527271.734512</c:v>
                </c:pt>
                <c:pt idx="1384">
                  <c:v>-46759098699.86454</c:v>
                </c:pt>
                <c:pt idx="1385">
                  <c:v>-46172864537.986076</c:v>
                </c:pt>
                <c:pt idx="1386">
                  <c:v>-45585834966.546555</c:v>
                </c:pt>
                <c:pt idx="1387">
                  <c:v>-44998020176.708191</c:v>
                </c:pt>
                <c:pt idx="1388">
                  <c:v>-44409430370.20488</c:v>
                </c:pt>
                <c:pt idx="1389">
                  <c:v>-43820075759.20076</c:v>
                </c:pt>
                <c:pt idx="1390">
                  <c:v>-43229966566.147247</c:v>
                </c:pt>
                <c:pt idx="1391">
                  <c:v>-42639113023.641396</c:v>
                </c:pt>
                <c:pt idx="1392">
                  <c:v>-42047525374.283554</c:v>
                </c:pt>
                <c:pt idx="1393">
                  <c:v>-41455213870.53521</c:v>
                </c:pt>
                <c:pt idx="1394">
                  <c:v>-40862188774.577057</c:v>
                </c:pt>
                <c:pt idx="1395">
                  <c:v>-40268460358.167084</c:v>
                </c:pt>
                <c:pt idx="1396">
                  <c:v>-39674038902.498367</c:v>
                </c:pt>
                <c:pt idx="1397">
                  <c:v>-39078934698.05761</c:v>
                </c:pt>
                <c:pt idx="1398">
                  <c:v>-38483158044.482376</c:v>
                </c:pt>
                <c:pt idx="1399">
                  <c:v>-37886719250.420494</c:v>
                </c:pt>
                <c:pt idx="1400">
                  <c:v>-37289628633.387344</c:v>
                </c:pt>
                <c:pt idx="1401">
                  <c:v>-36691896519.624153</c:v>
                </c:pt>
                <c:pt idx="1402">
                  <c:v>-36093533243.957054</c:v>
                </c:pt>
                <c:pt idx="1403">
                  <c:v>-35494549149.654594</c:v>
                </c:pt>
                <c:pt idx="1404">
                  <c:v>-34894954588.28643</c:v>
                </c:pt>
                <c:pt idx="1405">
                  <c:v>-34294759919.581856</c:v>
                </c:pt>
                <c:pt idx="1406">
                  <c:v>-33693975511.288113</c:v>
                </c:pt>
                <c:pt idx="1407">
                  <c:v>-33092611739.028831</c:v>
                </c:pt>
                <c:pt idx="1408">
                  <c:v>-32490678986.162727</c:v>
                </c:pt>
                <c:pt idx="1409">
                  <c:v>-31888187643.641953</c:v>
                </c:pt>
                <c:pt idx="1410">
                  <c:v>-31285148109.870991</c:v>
                </c:pt>
                <c:pt idx="1411">
                  <c:v>-30681570790.565231</c:v>
                </c:pt>
                <c:pt idx="1412">
                  <c:v>-30077466098.609295</c:v>
                </c:pt>
                <c:pt idx="1413">
                  <c:v>-29472844453.916195</c:v>
                </c:pt>
                <c:pt idx="1414">
                  <c:v>-28867716283.285828</c:v>
                </c:pt>
                <c:pt idx="1415">
                  <c:v>-28262092020.263878</c:v>
                </c:pt>
                <c:pt idx="1416">
                  <c:v>-27655982105.000576</c:v>
                </c:pt>
                <c:pt idx="1417">
                  <c:v>-27049396984.109447</c:v>
                </c:pt>
                <c:pt idx="1418">
                  <c:v>-26442347110.526543</c:v>
                </c:pt>
                <c:pt idx="1419">
                  <c:v>-25834842943.368927</c:v>
                </c:pt>
                <c:pt idx="1420">
                  <c:v>-25226894947.793911</c:v>
                </c:pt>
                <c:pt idx="1421">
                  <c:v>-24618513594.857834</c:v>
                </c:pt>
                <c:pt idx="1422">
                  <c:v>-24009709361.375347</c:v>
                </c:pt>
                <c:pt idx="1423">
                  <c:v>-23400492729.778027</c:v>
                </c:pt>
                <c:pt idx="1424">
                  <c:v>-22790874187.973824</c:v>
                </c:pt>
                <c:pt idx="1425">
                  <c:v>-22180864229.205997</c:v>
                </c:pt>
                <c:pt idx="1426">
                  <c:v>-21570473351.912373</c:v>
                </c:pt>
                <c:pt idx="1427">
                  <c:v>-20959712059.58432</c:v>
                </c:pt>
                <c:pt idx="1428">
                  <c:v>-20348590860.625797</c:v>
                </c:pt>
                <c:pt idx="1429">
                  <c:v>-19737120268.212811</c:v>
                </c:pt>
                <c:pt idx="1430">
                  <c:v>-19125310800.152588</c:v>
                </c:pt>
                <c:pt idx="1431">
                  <c:v>-18513172978.742992</c:v>
                </c:pt>
                <c:pt idx="1432">
                  <c:v>-17900717330.631229</c:v>
                </c:pt>
                <c:pt idx="1433">
                  <c:v>-17287954386.673927</c:v>
                </c:pt>
                <c:pt idx="1434">
                  <c:v>-16674894681.795782</c:v>
                </c:pt>
                <c:pt idx="1435">
                  <c:v>-16061548754.849165</c:v>
                </c:pt>
                <c:pt idx="1436">
                  <c:v>-15447927148.473721</c:v>
                </c:pt>
                <c:pt idx="1437">
                  <c:v>-14834040408.955353</c:v>
                </c:pt>
                <c:pt idx="1438">
                  <c:v>-14219899086.085869</c:v>
                </c:pt>
                <c:pt idx="1439">
                  <c:v>-13605513733.022148</c:v>
                </c:pt>
                <c:pt idx="1440">
                  <c:v>-12990894906.145947</c:v>
                </c:pt>
                <c:pt idx="1441">
                  <c:v>-12376053164.923088</c:v>
                </c:pt>
                <c:pt idx="1442">
                  <c:v>-11760999071.763069</c:v>
                </c:pt>
                <c:pt idx="1443">
                  <c:v>-11145743191.878523</c:v>
                </c:pt>
                <c:pt idx="1444">
                  <c:v>-10530296093.144733</c:v>
                </c:pt>
                <c:pt idx="1445">
                  <c:v>-9914668345.9590111</c:v>
                </c:pt>
                <c:pt idx="1446">
                  <c:v>-9298870523.1004829</c:v>
                </c:pt>
                <c:pt idx="1447">
                  <c:v>-8682913199.5893707</c:v>
                </c:pt>
                <c:pt idx="1448">
                  <c:v>-8066806952.5468016</c:v>
                </c:pt>
                <c:pt idx="1449">
                  <c:v>-7450562361.0542526</c:v>
                </c:pt>
                <c:pt idx="1450">
                  <c:v>-6834190006.0132551</c:v>
                </c:pt>
                <c:pt idx="1451">
                  <c:v>-6217700470.0048466</c:v>
                </c:pt>
                <c:pt idx="1452">
                  <c:v>-5601104337.1490488</c:v>
                </c:pt>
                <c:pt idx="1453">
                  <c:v>-4984412192.9647274</c:v>
                </c:pt>
                <c:pt idx="1454">
                  <c:v>-4367634624.2293434</c:v>
                </c:pt>
                <c:pt idx="1455">
                  <c:v>-3750782218.8383164</c:v>
                </c:pt>
                <c:pt idx="1456">
                  <c:v>-3133865565.6646514</c:v>
                </c:pt>
                <c:pt idx="1457">
                  <c:v>-2516895254.4187098</c:v>
                </c:pt>
                <c:pt idx="1458">
                  <c:v>-1899881875.5078514</c:v>
                </c:pt>
                <c:pt idx="1459">
                  <c:v>-1282836019.8960824</c:v>
                </c:pt>
                <c:pt idx="1460">
                  <c:v>-665768278.96370602</c:v>
                </c:pt>
                <c:pt idx="1461">
                  <c:v>-48689244.366716385</c:v>
                </c:pt>
              </c:numCache>
            </c:numRef>
          </c:yVal>
          <c:smooth val="1"/>
        </c:ser>
        <c:axId val="103543936"/>
        <c:axId val="103546240"/>
      </c:scatterChart>
      <c:valAx>
        <c:axId val="103543936"/>
        <c:scaling>
          <c:orientation val="minMax"/>
        </c:scaling>
        <c:delete val="1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x</a:t>
                </a:r>
              </a:p>
            </c:rich>
          </c:tx>
        </c:title>
        <c:numFmt formatCode="_-* #,##0\ _€_-;\-* #,##0\ _€_-;_-* &quot;-&quot;??\ _€_-;_-@_-" sourceLinked="1"/>
        <c:tickLblPos val="none"/>
        <c:crossAx val="103546240"/>
        <c:crosses val="autoZero"/>
        <c:crossBetween val="midCat"/>
      </c:valAx>
      <c:valAx>
        <c:axId val="103546240"/>
        <c:scaling>
          <c:orientation val="minMax"/>
        </c:scaling>
        <c:delete val="1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y</a:t>
                </a:r>
              </a:p>
            </c:rich>
          </c:tx>
        </c:title>
        <c:numFmt formatCode="_-* #,##0\ _€_-;\-* #,##0\ _€_-;_-* &quot;-&quot;??\ _€_-;_-@_-" sourceLinked="1"/>
        <c:tickLblPos val="none"/>
        <c:crossAx val="103543936"/>
        <c:crosses val="autoZero"/>
        <c:crossBetween val="midCat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16</xdr:col>
      <xdr:colOff>97514</xdr:colOff>
      <xdr:row>12</xdr:row>
      <xdr:rowOff>371475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458200" y="409575"/>
          <a:ext cx="5964914" cy="4419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0</xdr:row>
      <xdr:rowOff>7620</xdr:rowOff>
    </xdr:from>
    <xdr:to>
      <xdr:col>6</xdr:col>
      <xdr:colOff>828000</xdr:colOff>
      <xdr:row>29</xdr:row>
      <xdr:rowOff>104100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zoomScale="80" zoomScaleNormal="80" workbookViewId="0">
      <selection activeCell="H24" sqref="H24"/>
    </sheetView>
  </sheetViews>
  <sheetFormatPr baseColWidth="10" defaultRowHeight="14.4"/>
  <cols>
    <col min="1" max="1" width="27.5546875" customWidth="1"/>
    <col min="2" max="2" width="19.77734375" customWidth="1"/>
  </cols>
  <sheetData>
    <row r="1" spans="1:5" ht="32.4" customHeight="1">
      <c r="A1" s="101" t="s">
        <v>23</v>
      </c>
      <c r="B1" s="102"/>
    </row>
    <row r="2" spans="1:5">
      <c r="A2" s="101"/>
      <c r="B2" s="103"/>
    </row>
    <row r="3" spans="1:5" ht="32.4" customHeight="1">
      <c r="A3" s="12" t="s">
        <v>28</v>
      </c>
      <c r="B3" s="13">
        <v>6.6740800000000003E-11</v>
      </c>
    </row>
    <row r="4" spans="1:5" ht="32.4" customHeight="1">
      <c r="A4" s="6" t="s">
        <v>29</v>
      </c>
      <c r="B4" s="13">
        <f>0 * PI()</f>
        <v>0</v>
      </c>
    </row>
    <row r="5" spans="1:5" ht="32.4" customHeight="1">
      <c r="A5" s="6" t="s">
        <v>30</v>
      </c>
      <c r="B5" s="13">
        <v>86400</v>
      </c>
      <c r="E5" s="55"/>
    </row>
    <row r="6" spans="1:5" ht="32.4" customHeight="1">
      <c r="A6" s="6" t="s">
        <v>31</v>
      </c>
      <c r="B6" s="13">
        <v>21600</v>
      </c>
    </row>
  </sheetData>
  <mergeCells count="2">
    <mergeCell ref="A1:A2"/>
    <mergeCell ref="B1:B2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1483"/>
  <sheetViews>
    <sheetView topLeftCell="A7" zoomScale="80" zoomScaleNormal="80" workbookViewId="0">
      <selection activeCell="L18" sqref="L18:M19"/>
    </sheetView>
  </sheetViews>
  <sheetFormatPr baseColWidth="10" defaultRowHeight="14.4"/>
  <cols>
    <col min="1" max="1" width="18.88671875" customWidth="1"/>
    <col min="2" max="2" width="9.44140625" customWidth="1"/>
    <col min="3" max="6" width="23.77734375" customWidth="1"/>
    <col min="7" max="7" width="19.77734375" hidden="1" customWidth="1"/>
    <col min="8" max="8" width="19.77734375" customWidth="1"/>
    <col min="9" max="9" width="9.21875" bestFit="1" customWidth="1"/>
    <col min="10" max="10" width="19.77734375" hidden="1" customWidth="1"/>
    <col min="11" max="11" width="8.21875" hidden="1" customWidth="1"/>
    <col min="12" max="12" width="23.77734375" customWidth="1"/>
    <col min="13" max="13" width="9.21875" bestFit="1" customWidth="1"/>
    <col min="14" max="14" width="23.77734375" hidden="1" customWidth="1"/>
    <col min="15" max="15" width="9.21875" hidden="1" customWidth="1"/>
    <col min="16" max="16" width="23.77734375" customWidth="1"/>
    <col min="17" max="17" width="9.21875" customWidth="1"/>
    <col min="18" max="20" width="19.77734375" hidden="1" customWidth="1"/>
    <col min="21" max="21" width="9.21875" hidden="1" customWidth="1"/>
    <col min="22" max="22" width="23.77734375" hidden="1" customWidth="1"/>
    <col min="23" max="23" width="9.21875" hidden="1" customWidth="1"/>
    <col min="24" max="25" width="14.21875" style="72" hidden="1" customWidth="1"/>
    <col min="26" max="26" width="11.6640625" bestFit="1" customWidth="1"/>
    <col min="27" max="27" width="13.88671875" bestFit="1" customWidth="1"/>
    <col min="28" max="29" width="14.77734375" bestFit="1" customWidth="1"/>
    <col min="30" max="30" width="17.6640625" bestFit="1" customWidth="1"/>
    <col min="31" max="32" width="9.21875" customWidth="1"/>
  </cols>
  <sheetData>
    <row r="1" spans="1:33" ht="32.4" customHeight="1">
      <c r="A1" s="132" t="s">
        <v>25</v>
      </c>
      <c r="B1" s="133"/>
      <c r="C1" s="134"/>
      <c r="D1" s="134"/>
      <c r="E1" s="134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33">
      <c r="A2" s="132"/>
      <c r="B2" s="133"/>
      <c r="C2" s="21"/>
      <c r="D2" s="18" t="s">
        <v>3</v>
      </c>
      <c r="E2" s="17" t="s">
        <v>27</v>
      </c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33" ht="32.4" customHeight="1">
      <c r="A3" s="111" t="s">
        <v>4</v>
      </c>
      <c r="B3" s="121"/>
      <c r="C3" s="22"/>
      <c r="D3" s="3">
        <v>149598023000</v>
      </c>
      <c r="E3" s="3">
        <v>10</v>
      </c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33" ht="32.4" customHeight="1">
      <c r="A4" s="111" t="s">
        <v>5</v>
      </c>
      <c r="B4" s="118"/>
      <c r="C4" s="22"/>
      <c r="D4" s="119">
        <v>1.6708600000000001E-2</v>
      </c>
      <c r="E4" s="120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33" ht="32.4" customHeight="1">
      <c r="A5" s="111" t="s">
        <v>17</v>
      </c>
      <c r="B5" s="121"/>
      <c r="C5" s="22"/>
      <c r="D5" s="136">
        <v>5.9723699999999995E+24</v>
      </c>
      <c r="E5" s="137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33" ht="32.4" customHeight="1">
      <c r="A6" s="111" t="s">
        <v>18</v>
      </c>
      <c r="B6" s="121"/>
      <c r="C6" s="22"/>
      <c r="D6" s="138">
        <v>1.98855E+30</v>
      </c>
      <c r="E6" s="138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33" ht="32.4" customHeight="1">
      <c r="A7" s="132" t="s">
        <v>24</v>
      </c>
      <c r="B7" s="135"/>
      <c r="C7" s="102"/>
      <c r="D7" s="102"/>
      <c r="E7" s="102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33">
      <c r="A8" s="132"/>
      <c r="B8" s="133"/>
      <c r="C8" s="19" t="s">
        <v>26</v>
      </c>
      <c r="D8" s="18" t="s">
        <v>3</v>
      </c>
      <c r="E8" s="17" t="s">
        <v>27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33" ht="32.4" customHeight="1">
      <c r="A9" s="111" t="s">
        <v>6</v>
      </c>
      <c r="B9" s="121"/>
      <c r="C9" s="20" t="s">
        <v>76</v>
      </c>
      <c r="D9" s="7">
        <f>D3*D4</f>
        <v>2499573527.0978003</v>
      </c>
      <c r="E9" s="8">
        <f>E3*D4</f>
        <v>0.16708600000000001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33" ht="32.4" customHeight="1">
      <c r="A10" s="111" t="s">
        <v>7</v>
      </c>
      <c r="B10" s="118"/>
      <c r="C10" s="20" t="s">
        <v>8</v>
      </c>
      <c r="D10" s="7">
        <f>D3-D9</f>
        <v>147098449472.90219</v>
      </c>
      <c r="E10" s="8">
        <f>E3-E9</f>
        <v>9.8329140000000006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33" ht="32.4" customHeight="1">
      <c r="A11" s="111" t="s">
        <v>19</v>
      </c>
      <c r="B11" s="118"/>
      <c r="C11" s="20" t="s">
        <v>21</v>
      </c>
      <c r="D11" s="9">
        <f>D3+D9</f>
        <v>152097596527.09781</v>
      </c>
      <c r="E11" s="10">
        <f>E3+E9</f>
        <v>10.167085999999999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33" ht="32.4" customHeight="1">
      <c r="A12" s="111" t="s">
        <v>20</v>
      </c>
      <c r="B12" s="118"/>
      <c r="C12" s="20" t="s">
        <v>22</v>
      </c>
      <c r="D12" s="9">
        <f>D3-D9</f>
        <v>147098449472.90219</v>
      </c>
      <c r="E12" s="10">
        <f>E3-E9</f>
        <v>9.8329140000000006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33" ht="32.4" customHeight="1">
      <c r="A13" s="111" t="s">
        <v>9</v>
      </c>
      <c r="B13" s="118"/>
      <c r="C13" s="20" t="s">
        <v>37</v>
      </c>
      <c r="D13" s="123">
        <f>2 * PI() * SQRT( D3^3 / ( KONSTANTEN!$B$3 * $D$6 ) ) / KONSTANTEN!$B$5</f>
        <v>365.25060623509466</v>
      </c>
      <c r="E13" s="124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33" ht="32.4" customHeight="1">
      <c r="A14" s="51" t="s">
        <v>53</v>
      </c>
      <c r="B14" s="52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26"/>
      <c r="S14" s="11"/>
      <c r="T14" s="11"/>
      <c r="U14" s="11"/>
      <c r="V14" s="11"/>
      <c r="W14" s="11"/>
      <c r="X14" s="11"/>
      <c r="Y14" s="11"/>
      <c r="Z14" s="11"/>
    </row>
    <row r="15" spans="1:33">
      <c r="A15" s="51"/>
      <c r="B15" s="53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26"/>
      <c r="S15" s="11"/>
      <c r="T15" s="11"/>
      <c r="U15" s="11"/>
      <c r="V15" s="11"/>
      <c r="W15" s="11"/>
      <c r="X15" s="11"/>
      <c r="Y15" s="11"/>
      <c r="Z15" s="11"/>
    </row>
    <row r="16" spans="1:33" ht="14.4" customHeight="1">
      <c r="B16" s="125" t="s">
        <v>35</v>
      </c>
      <c r="C16" s="127" t="s">
        <v>32</v>
      </c>
      <c r="D16" s="116" t="s">
        <v>42</v>
      </c>
      <c r="E16" s="116" t="s">
        <v>58</v>
      </c>
      <c r="F16" s="116" t="s">
        <v>41</v>
      </c>
      <c r="G16" s="109" t="s">
        <v>43</v>
      </c>
      <c r="H16" s="110" t="s">
        <v>46</v>
      </c>
      <c r="I16" s="111"/>
      <c r="J16" s="115" t="s">
        <v>52</v>
      </c>
      <c r="K16" s="122"/>
      <c r="L16" s="116" t="s">
        <v>71</v>
      </c>
      <c r="M16" s="126"/>
      <c r="N16" s="115" t="s">
        <v>74</v>
      </c>
      <c r="O16" s="128"/>
      <c r="P16" s="116" t="s">
        <v>73</v>
      </c>
      <c r="Q16" s="126"/>
      <c r="R16" s="115" t="s">
        <v>33</v>
      </c>
      <c r="S16" s="115" t="s">
        <v>38</v>
      </c>
      <c r="T16" s="115" t="s">
        <v>48</v>
      </c>
      <c r="U16" s="122"/>
      <c r="V16" s="115" t="s">
        <v>70</v>
      </c>
      <c r="W16" s="128"/>
      <c r="X16" s="115" t="s">
        <v>51</v>
      </c>
      <c r="Y16" s="122"/>
      <c r="Z16" s="104" t="s">
        <v>68</v>
      </c>
      <c r="AA16" s="105"/>
      <c r="AB16" s="105"/>
      <c r="AC16" s="105"/>
      <c r="AD16" s="105"/>
      <c r="AE16" s="105"/>
      <c r="AF16" s="105"/>
      <c r="AG16" s="39"/>
    </row>
    <row r="17" spans="1:38">
      <c r="A17" s="11"/>
      <c r="B17" s="125"/>
      <c r="C17" s="127"/>
      <c r="D17" s="116"/>
      <c r="E17" s="116"/>
      <c r="F17" s="116"/>
      <c r="G17" s="109"/>
      <c r="H17" s="110"/>
      <c r="I17" s="111"/>
      <c r="J17" s="115"/>
      <c r="K17" s="122"/>
      <c r="L17" s="116"/>
      <c r="M17" s="126"/>
      <c r="N17" s="115"/>
      <c r="O17" s="128"/>
      <c r="P17" s="116"/>
      <c r="Q17" s="126"/>
      <c r="R17" s="115"/>
      <c r="S17" s="115"/>
      <c r="T17" s="115"/>
      <c r="U17" s="122"/>
      <c r="V17" s="115"/>
      <c r="W17" s="128"/>
      <c r="X17" s="115"/>
      <c r="Y17" s="122"/>
      <c r="Z17" s="104"/>
      <c r="AA17" s="105"/>
      <c r="AB17" s="105"/>
      <c r="AC17" s="105"/>
      <c r="AD17" s="105"/>
      <c r="AE17" s="105"/>
      <c r="AF17" s="105"/>
      <c r="AG17" s="39"/>
    </row>
    <row r="18" spans="1:38" ht="16.2" customHeight="1">
      <c r="A18" s="11"/>
      <c r="B18" s="108"/>
      <c r="C18" s="113" t="s">
        <v>36</v>
      </c>
      <c r="D18" s="112" t="s">
        <v>47</v>
      </c>
      <c r="E18" s="112" t="s">
        <v>59</v>
      </c>
      <c r="F18" s="112" t="s">
        <v>66</v>
      </c>
      <c r="G18" s="114" t="s">
        <v>40</v>
      </c>
      <c r="H18" s="112" t="s">
        <v>44</v>
      </c>
      <c r="I18" s="113"/>
      <c r="J18" s="114" t="s">
        <v>45</v>
      </c>
      <c r="K18" s="117"/>
      <c r="L18" s="112" t="s">
        <v>72</v>
      </c>
      <c r="M18" s="113"/>
      <c r="N18" s="114" t="s">
        <v>75</v>
      </c>
      <c r="O18" s="117"/>
      <c r="P18" s="130" t="s">
        <v>2</v>
      </c>
      <c r="Q18" s="131"/>
      <c r="R18" s="114" t="s">
        <v>34</v>
      </c>
      <c r="S18" s="114" t="s">
        <v>39</v>
      </c>
      <c r="T18" s="114" t="s">
        <v>49</v>
      </c>
      <c r="U18" s="117"/>
      <c r="V18" s="106" t="s">
        <v>69</v>
      </c>
      <c r="W18" s="129"/>
      <c r="X18" s="106" t="s">
        <v>50</v>
      </c>
      <c r="Y18" s="107"/>
      <c r="Z18" s="106"/>
      <c r="AA18" s="107"/>
      <c r="AB18" s="29"/>
      <c r="AC18" s="70"/>
      <c r="AD18" s="70"/>
      <c r="AE18" s="70"/>
      <c r="AF18" s="29"/>
      <c r="AG18" s="39"/>
    </row>
    <row r="19" spans="1:38">
      <c r="A19" s="11"/>
      <c r="B19" s="108"/>
      <c r="C19" s="113"/>
      <c r="D19" s="112"/>
      <c r="E19" s="112"/>
      <c r="F19" s="112"/>
      <c r="G19" s="114"/>
      <c r="H19" s="112"/>
      <c r="I19" s="113"/>
      <c r="J19" s="114"/>
      <c r="K19" s="117"/>
      <c r="L19" s="112"/>
      <c r="M19" s="113"/>
      <c r="N19" s="114"/>
      <c r="O19" s="117"/>
      <c r="P19" s="130"/>
      <c r="Q19" s="131"/>
      <c r="R19" s="114"/>
      <c r="S19" s="114"/>
      <c r="T19" s="114"/>
      <c r="U19" s="117"/>
      <c r="V19" s="106"/>
      <c r="W19" s="129"/>
      <c r="X19" s="106"/>
      <c r="Y19" s="107"/>
      <c r="Z19" s="106"/>
      <c r="AA19" s="107"/>
      <c r="AB19" s="29"/>
      <c r="AC19" s="70"/>
      <c r="AD19" s="70"/>
      <c r="AE19" s="70"/>
      <c r="AF19" s="29"/>
      <c r="AG19" s="39"/>
    </row>
    <row r="20" spans="1:38">
      <c r="A20" s="11"/>
      <c r="B20" s="23"/>
      <c r="C20" s="16"/>
      <c r="D20" s="36"/>
      <c r="E20" s="36"/>
      <c r="F20" s="36"/>
      <c r="G20" s="34"/>
      <c r="H20" s="37" t="s">
        <v>3</v>
      </c>
      <c r="I20" s="38" t="s">
        <v>27</v>
      </c>
      <c r="J20" s="32" t="s">
        <v>3</v>
      </c>
      <c r="K20" s="33" t="s">
        <v>27</v>
      </c>
      <c r="L20" s="90" t="s">
        <v>3</v>
      </c>
      <c r="M20" s="91" t="s">
        <v>27</v>
      </c>
      <c r="N20" s="32" t="s">
        <v>3</v>
      </c>
      <c r="O20" s="33" t="s">
        <v>27</v>
      </c>
      <c r="P20" s="90" t="s">
        <v>3</v>
      </c>
      <c r="Q20" s="91" t="s">
        <v>27</v>
      </c>
      <c r="R20" s="35"/>
      <c r="S20" s="35"/>
      <c r="T20" s="32" t="s">
        <v>3</v>
      </c>
      <c r="U20" s="33" t="s">
        <v>27</v>
      </c>
      <c r="V20" s="32" t="s">
        <v>3</v>
      </c>
      <c r="W20" s="33" t="s">
        <v>27</v>
      </c>
      <c r="X20" s="32" t="s">
        <v>3</v>
      </c>
      <c r="Y20" s="33" t="s">
        <v>27</v>
      </c>
      <c r="Z20" s="59" t="s">
        <v>55</v>
      </c>
      <c r="AA20" s="33" t="s">
        <v>56</v>
      </c>
      <c r="AB20" s="33" t="s">
        <v>67</v>
      </c>
      <c r="AC20" s="33" t="s">
        <v>57</v>
      </c>
      <c r="AD20" s="33" t="s">
        <v>54</v>
      </c>
      <c r="AE20" s="33" t="s">
        <v>0</v>
      </c>
      <c r="AF20" s="33" t="s">
        <v>1</v>
      </c>
      <c r="AG20" s="39"/>
    </row>
    <row r="21" spans="1:38">
      <c r="A21" s="11"/>
      <c r="B21" s="24">
        <v>0</v>
      </c>
      <c r="C21" s="14">
        <f>B21 * KONSTANTEN!$B$6</f>
        <v>0</v>
      </c>
      <c r="D21" s="60"/>
      <c r="E21" s="60"/>
      <c r="F21" s="40">
        <f>KONSTANTEN!B4</f>
        <v>0</v>
      </c>
      <c r="G21" s="74">
        <f t="shared" ref="G21:G84" si="0">F21 * 180 / PI()</f>
        <v>0</v>
      </c>
      <c r="H21" s="42">
        <f>$D$3 * ( 1 + $D$4 * COS(F21) )</f>
        <v>152097596527.09781</v>
      </c>
      <c r="I21" s="15">
        <f>$E$3 * ( 1 + $D$4 * COS(F21) )</f>
        <v>10.167086000000001</v>
      </c>
      <c r="J21" s="47">
        <f t="shared" ref="J21:J84" si="1">$D$3 * ( 1 - $D$4 * COS(F21) )</f>
        <v>147098449472.90219</v>
      </c>
      <c r="K21" s="27">
        <f t="shared" ref="K21:K84" si="2">$E$3 * ( 1 - $D$4 * COS(F21) )</f>
        <v>9.8329140000000006</v>
      </c>
      <c r="L21" s="42">
        <f>$D$3 * ( COS(F21) + $D$4 )</f>
        <v>152097596527.09781</v>
      </c>
      <c r="M21" s="15">
        <f>$E$3 * ( COS(F21) + $D$4 )</f>
        <v>10.167086000000001</v>
      </c>
      <c r="N21" s="47">
        <f t="shared" ref="N21:N84" si="3">$D$3 * ( COS(F21) - $D$4 )</f>
        <v>147098449472.90219</v>
      </c>
      <c r="O21" s="27">
        <f t="shared" ref="O21:O84" si="4">$E$3 * ( COS(F21) - $D$4 )</f>
        <v>9.8329140000000006</v>
      </c>
      <c r="P21" s="92">
        <f t="shared" ref="P21:P84" si="5">$D$10 * SIN(F21)</f>
        <v>0</v>
      </c>
      <c r="Q21" s="93">
        <f t="shared" ref="Q21:Q84" si="6">$E$10 * SIN(F21)</f>
        <v>0</v>
      </c>
      <c r="R21" s="96">
        <f>KONSTANTEN!$B$3 * $D$5 * $D$6 / D3^2</f>
        <v>3.5417909210284294E+22</v>
      </c>
      <c r="S21" s="45">
        <f>D21 * D3</f>
        <v>0</v>
      </c>
      <c r="T21" s="47">
        <f t="shared" ref="T21:T84" si="7">SQRT( V21^2 + P21^2 )</f>
        <v>149598023000</v>
      </c>
      <c r="U21" s="27">
        <f t="shared" ref="U21:U84" si="8">SQRT( W21^2 + Q21^2 )</f>
        <v>10</v>
      </c>
      <c r="V21" s="47">
        <f>$D$3 * COS(F21)</f>
        <v>149598023000</v>
      </c>
      <c r="W21" s="27">
        <f>$E$3 * COS(F21)</f>
        <v>10</v>
      </c>
      <c r="X21" s="49">
        <f t="shared" ref="X21:X84" si="9">(V21 / $D$3 )^2 + ( P21 / $D$10 )^2</f>
        <v>1</v>
      </c>
      <c r="Y21" s="30">
        <f t="shared" ref="Y21:Y84" si="10">(W21 / $E$3 )^2 + ( Q21 / $E$10 )^2</f>
        <v>1</v>
      </c>
      <c r="Z21" s="49"/>
      <c r="AA21" s="61"/>
      <c r="AB21" s="64"/>
      <c r="AC21" s="64"/>
      <c r="AD21" s="57"/>
      <c r="AE21" s="64"/>
      <c r="AF21" s="57"/>
      <c r="AG21" s="50"/>
      <c r="AH21" s="62"/>
      <c r="AI21" s="65"/>
      <c r="AJ21" s="58"/>
      <c r="AK21" s="28"/>
      <c r="AL21" s="28"/>
    </row>
    <row r="22" spans="1:38">
      <c r="A22" s="66"/>
      <c r="B22" s="25">
        <v>1</v>
      </c>
      <c r="C22" s="1">
        <f>B22 * KONSTANTEN!$B$6</f>
        <v>21600</v>
      </c>
      <c r="D22" s="63">
        <f>SQRT( KONSTANTEN!$B$3 * $D$6 / H21^3 )</f>
        <v>1.9421395606151841E-7</v>
      </c>
      <c r="E22" s="41">
        <f>(KONSTANTEN!$B$4 + D22 * C22) - (KONSTANTEN!$B$4 + D22 * C21)</f>
        <v>4.1950214509287979E-3</v>
      </c>
      <c r="F22" s="41">
        <f>IF( (F21 + E22) &gt; 2 * PI(), (F21 + E22) - 2 * PI(), (F21 + E22) )</f>
        <v>4.1950214509287979E-3</v>
      </c>
      <c r="G22" s="73">
        <f t="shared" si="0"/>
        <v>0.2403570241050671</v>
      </c>
      <c r="H22" s="43">
        <f>$D$3 * ( 1 + $D$4 * COS(F22) )</f>
        <v>152097574533.12643</v>
      </c>
      <c r="I22" s="2">
        <f>$E$3 * ( 1 + $D$4 * COS(F22) )</f>
        <v>10.167084529795318</v>
      </c>
      <c r="J22" s="48">
        <f t="shared" si="1"/>
        <v>147098471466.87357</v>
      </c>
      <c r="K22" s="28">
        <f t="shared" si="2"/>
        <v>9.8329154702046822</v>
      </c>
      <c r="L22" s="43">
        <f>$D$3 * ( COS(F22) + $D$4 )</f>
        <v>152096280200.69199</v>
      </c>
      <c r="M22" s="2">
        <f>$E$3 * ( COS(F22) + $D$4 )</f>
        <v>10.166998009104171</v>
      </c>
      <c r="N22" s="48">
        <f t="shared" si="3"/>
        <v>147097133146.4964</v>
      </c>
      <c r="O22" s="28">
        <f t="shared" si="4"/>
        <v>9.8328260091041724</v>
      </c>
      <c r="P22" s="94">
        <f t="shared" si="5"/>
        <v>617079341.01868665</v>
      </c>
      <c r="Q22" s="95">
        <f t="shared" si="6"/>
        <v>4.1249164169682023E-2</v>
      </c>
      <c r="R22" s="44">
        <f>KONSTANTEN!$B$3 * $D$5 * $D$6 / H21^2</f>
        <v>3.4263358165496376E+22</v>
      </c>
      <c r="S22" s="46">
        <f t="shared" ref="S22:S85" si="11">D22 * H21</f>
        <v>29539.475928976328</v>
      </c>
      <c r="T22" s="48">
        <f t="shared" si="7"/>
        <v>149597979379.73126</v>
      </c>
      <c r="U22" s="28">
        <f t="shared" si="8"/>
        <v>9.9999970841681023</v>
      </c>
      <c r="V22" s="48">
        <f>$D$3 * COS(F22)</f>
        <v>149596706673.59421</v>
      </c>
      <c r="W22" s="28">
        <f>$E$3 * COS(F22)</f>
        <v>9.9999120091041718</v>
      </c>
      <c r="X22" s="50">
        <f t="shared" si="9"/>
        <v>1</v>
      </c>
      <c r="Y22" s="31">
        <f t="shared" si="10"/>
        <v>1</v>
      </c>
      <c r="Z22" s="50">
        <v>21600</v>
      </c>
      <c r="AA22" s="62">
        <v>1.9421396000000001E-7</v>
      </c>
      <c r="AB22" s="71">
        <v>4.1950214509300001E-3</v>
      </c>
      <c r="AC22" s="71">
        <v>4.1950214509300001E-3</v>
      </c>
      <c r="AD22" s="58">
        <v>152097574533.12601</v>
      </c>
      <c r="AE22" s="28">
        <v>10.1669980091</v>
      </c>
      <c r="AF22" s="28">
        <v>-4.1249164169700002E-2</v>
      </c>
      <c r="AG22" s="50"/>
      <c r="AH22" s="62"/>
      <c r="AI22" s="65"/>
      <c r="AJ22" s="58"/>
      <c r="AK22" s="28"/>
      <c r="AL22" s="28"/>
    </row>
    <row r="23" spans="1:38">
      <c r="A23" s="11"/>
      <c r="B23" s="25">
        <v>2</v>
      </c>
      <c r="C23" s="1">
        <f>B23 * KONSTANTEN!$B$6</f>
        <v>43200</v>
      </c>
      <c r="D23" s="63">
        <f>SQRT( KONSTANTEN!$B$3 * $D$6 / H22^3 )</f>
        <v>1.9421399818779516E-7</v>
      </c>
      <c r="E23" s="41">
        <f>(KONSTANTEN!$B$4 + D23 * C23) - (KONSTANTEN!$B$4 + D23 * C22)</f>
        <v>4.1950223608563757E-3</v>
      </c>
      <c r="F23" s="41">
        <f t="shared" ref="F23:F86" si="12">IF( (F22 + E23) &gt; 2 * PI(), (F22 + E23) - 2 * PI(), (F22 + E23) )</f>
        <v>8.3900438117851736E-3</v>
      </c>
      <c r="G23" s="73">
        <f t="shared" si="0"/>
        <v>0.48071410034514406</v>
      </c>
      <c r="H23" s="43">
        <f t="shared" ref="H23:H86" si="13">$D$3 * ( 1 + $D$4 * COS(F23) )</f>
        <v>152097508551.58023</v>
      </c>
      <c r="I23" s="2">
        <f t="shared" ref="I23:I86" si="14">$E$3 * ( 1 + $D$4 * COS(F23) )</f>
        <v>10.167080119205869</v>
      </c>
      <c r="J23" s="48">
        <f t="shared" si="1"/>
        <v>147098537448.41977</v>
      </c>
      <c r="K23" s="28">
        <f t="shared" si="2"/>
        <v>9.8329198807941314</v>
      </c>
      <c r="L23" s="43">
        <f t="shared" ref="L23:L86" si="15">$D$3 * ( COS(F23) + $D$4 )</f>
        <v>152092331243.4975</v>
      </c>
      <c r="M23" s="2">
        <f t="shared" ref="M23:M86" si="16">$E$3 * ( COS(F23) + $D$4 )</f>
        <v>10.166734037888823</v>
      </c>
      <c r="N23" s="48">
        <f t="shared" si="3"/>
        <v>147093184189.30191</v>
      </c>
      <c r="O23" s="28">
        <f t="shared" si="4"/>
        <v>9.8325620378888239</v>
      </c>
      <c r="P23" s="94">
        <f t="shared" si="5"/>
        <v>1234147956.4087951</v>
      </c>
      <c r="Q23" s="95">
        <f t="shared" si="6"/>
        <v>8.2497611376107241E-2</v>
      </c>
      <c r="R23" s="44">
        <f>KONSTANTEN!$B$3 * $D$5 * $D$6 / H22^2</f>
        <v>3.4263368074758577E+22</v>
      </c>
      <c r="S23" s="46">
        <f t="shared" si="11"/>
        <v>29539.478064744657</v>
      </c>
      <c r="T23" s="48">
        <f t="shared" si="7"/>
        <v>149597848521.88138</v>
      </c>
      <c r="U23" s="28">
        <f t="shared" si="8"/>
        <v>9.9999883368700253</v>
      </c>
      <c r="V23" s="48">
        <f t="shared" ref="V23:V86" si="17">$D$3 * COS(F23)</f>
        <v>149592757716.39969</v>
      </c>
      <c r="W23" s="28">
        <f t="shared" ref="W23:W86" si="18">$E$3 * COS(F23)</f>
        <v>9.9996480378888233</v>
      </c>
      <c r="X23" s="50">
        <f t="shared" si="9"/>
        <v>0.99999999999999978</v>
      </c>
      <c r="Y23" s="31">
        <f t="shared" si="10"/>
        <v>1</v>
      </c>
      <c r="Z23" s="50">
        <v>43200</v>
      </c>
      <c r="AA23" s="62">
        <v>1.9421399999999999E-7</v>
      </c>
      <c r="AB23" s="71">
        <v>4.1950223608600004E-3</v>
      </c>
      <c r="AC23" s="71">
        <v>8.3900438117899996E-3</v>
      </c>
      <c r="AD23" s="58">
        <v>152097508551.57999</v>
      </c>
      <c r="AE23" s="28">
        <v>10.1667340379</v>
      </c>
      <c r="AF23" s="28">
        <v>-8.2497611376099997E-2</v>
      </c>
      <c r="AG23" s="50"/>
      <c r="AH23" s="62"/>
      <c r="AI23" s="65"/>
      <c r="AJ23" s="58"/>
      <c r="AK23" s="28"/>
      <c r="AL23" s="28"/>
    </row>
    <row r="24" spans="1:38">
      <c r="A24" s="11"/>
      <c r="B24" s="25">
        <v>3</v>
      </c>
      <c r="C24" s="1">
        <f>B24 * KONSTANTEN!$B$6</f>
        <v>64800</v>
      </c>
      <c r="D24" s="63">
        <f>SQRT( KONSTANTEN!$B$3 * $D$6 / H23^3 )</f>
        <v>1.9421412456601208E-7</v>
      </c>
      <c r="E24" s="41">
        <f>(KONSTANTEN!$B$4 + D24 * C24) - (KONSTANTEN!$B$4 + D24 * C23)</f>
        <v>4.1950250906258608E-3</v>
      </c>
      <c r="F24" s="41">
        <f t="shared" si="12"/>
        <v>1.2585068902411034E-2</v>
      </c>
      <c r="G24" s="73">
        <f t="shared" si="0"/>
        <v>0.72107133298949166</v>
      </c>
      <c r="H24" s="43">
        <f t="shared" si="13"/>
        <v>152097398583.53455</v>
      </c>
      <c r="I24" s="2">
        <f t="shared" si="14"/>
        <v>10.16707276830353</v>
      </c>
      <c r="J24" s="48">
        <f t="shared" si="1"/>
        <v>147098647416.46545</v>
      </c>
      <c r="K24" s="28">
        <f t="shared" si="2"/>
        <v>9.832927231696468</v>
      </c>
      <c r="L24" s="43">
        <f t="shared" si="15"/>
        <v>152085749719.8696</v>
      </c>
      <c r="M24" s="2">
        <f t="shared" si="16"/>
        <v>10.166294090655835</v>
      </c>
      <c r="N24" s="48">
        <f t="shared" si="3"/>
        <v>147086602665.67398</v>
      </c>
      <c r="O24" s="28">
        <f t="shared" si="4"/>
        <v>9.8321220906558366</v>
      </c>
      <c r="P24" s="94">
        <f t="shared" si="5"/>
        <v>1851195254.5456884</v>
      </c>
      <c r="Q24" s="95">
        <f t="shared" si="6"/>
        <v>0.12374463361361991</v>
      </c>
      <c r="R24" s="44">
        <f>KONSTANTEN!$B$3 * $D$5 * $D$6 / H23^2</f>
        <v>3.4263397802405213E+22</v>
      </c>
      <c r="S24" s="46">
        <f t="shared" si="11"/>
        <v>29539.484472016691</v>
      </c>
      <c r="T24" s="48">
        <f t="shared" si="7"/>
        <v>149597630435.26263</v>
      </c>
      <c r="U24" s="28">
        <f t="shared" si="8"/>
        <v>9.9999737586948338</v>
      </c>
      <c r="V24" s="48">
        <f t="shared" si="17"/>
        <v>149586176192.77179</v>
      </c>
      <c r="W24" s="28">
        <f t="shared" si="18"/>
        <v>9.999208090655836</v>
      </c>
      <c r="X24" s="50">
        <f t="shared" si="9"/>
        <v>1.0000000000000002</v>
      </c>
      <c r="Y24" s="31">
        <f t="shared" si="10"/>
        <v>1</v>
      </c>
      <c r="Z24" s="50">
        <v>64800</v>
      </c>
      <c r="AA24" s="62">
        <v>1.9421412000000001E-7</v>
      </c>
      <c r="AB24" s="71">
        <v>4.1950250906299998E-3</v>
      </c>
      <c r="AC24" s="71">
        <v>1.258506890241E-2</v>
      </c>
      <c r="AD24" s="58">
        <v>152097398583.534</v>
      </c>
      <c r="AE24" s="28">
        <v>10.166294090699999</v>
      </c>
      <c r="AF24" s="28">
        <v>-0.123744633614</v>
      </c>
      <c r="AG24" s="50"/>
      <c r="AH24" s="62"/>
      <c r="AI24" s="65"/>
      <c r="AJ24" s="58"/>
      <c r="AK24" s="28"/>
      <c r="AL24" s="28"/>
    </row>
    <row r="25" spans="1:38">
      <c r="A25" s="11"/>
      <c r="B25" s="25">
        <v>4</v>
      </c>
      <c r="C25" s="1">
        <f>B25 * KONSTANTEN!$B$6</f>
        <v>86400</v>
      </c>
      <c r="D25" s="63">
        <f>SQRT( KONSTANTEN!$B$3 * $D$6 / H24^3 )</f>
        <v>1.9421433519438357E-7</v>
      </c>
      <c r="E25" s="41">
        <f>(KONSTANTEN!$B$4 + D25 * C25) - (KONSTANTEN!$B$4 + D25 * C24)</f>
        <v>4.1950296401986852E-3</v>
      </c>
      <c r="F25" s="41">
        <f t="shared" si="12"/>
        <v>1.6780098542609721E-2</v>
      </c>
      <c r="G25" s="73">
        <f t="shared" si="0"/>
        <v>0.96142882630516058</v>
      </c>
      <c r="H25" s="43">
        <f t="shared" si="13"/>
        <v>152097244630.76239</v>
      </c>
      <c r="I25" s="2">
        <f t="shared" si="14"/>
        <v>10.167062477206827</v>
      </c>
      <c r="J25" s="48">
        <f t="shared" si="1"/>
        <v>147098801369.23761</v>
      </c>
      <c r="K25" s="28">
        <f t="shared" si="2"/>
        <v>9.8329375227931735</v>
      </c>
      <c r="L25" s="43">
        <f t="shared" si="15"/>
        <v>152076535735.92426</v>
      </c>
      <c r="M25" s="2">
        <f t="shared" si="16"/>
        <v>10.16567817449862</v>
      </c>
      <c r="N25" s="48">
        <f t="shared" si="3"/>
        <v>147077388681.72867</v>
      </c>
      <c r="O25" s="28">
        <f t="shared" si="4"/>
        <v>9.8315061744986192</v>
      </c>
      <c r="P25" s="94">
        <f t="shared" si="5"/>
        <v>2468210644.1011829</v>
      </c>
      <c r="Q25" s="95">
        <f t="shared" si="6"/>
        <v>0.164989522896381</v>
      </c>
      <c r="R25" s="44">
        <f>KONSTANTEN!$B$3 * $D$5 * $D$6 / H24^2</f>
        <v>3.4263447348029164E+22</v>
      </c>
      <c r="S25" s="46">
        <f t="shared" si="11"/>
        <v>29539.495150696341</v>
      </c>
      <c r="T25" s="48">
        <f t="shared" si="7"/>
        <v>149597325134.52356</v>
      </c>
      <c r="U25" s="28">
        <f t="shared" si="8"/>
        <v>9.9999533506217215</v>
      </c>
      <c r="V25" s="48">
        <f t="shared" si="17"/>
        <v>149576962208.82645</v>
      </c>
      <c r="W25" s="28">
        <f t="shared" si="18"/>
        <v>9.9985921744986186</v>
      </c>
      <c r="X25" s="50">
        <f t="shared" si="9"/>
        <v>1</v>
      </c>
      <c r="Y25" s="31">
        <f t="shared" si="10"/>
        <v>0.99999999999999989</v>
      </c>
      <c r="Z25" s="50">
        <v>86400</v>
      </c>
      <c r="AA25" s="62">
        <v>1.9421434000000001E-7</v>
      </c>
      <c r="AB25" s="71">
        <v>4.1950296402000001E-3</v>
      </c>
      <c r="AC25" s="71">
        <v>1.6780098542609999E-2</v>
      </c>
      <c r="AD25" s="58">
        <v>152097244630.76199</v>
      </c>
      <c r="AE25" s="28">
        <v>10.1656781745</v>
      </c>
      <c r="AF25" s="28">
        <v>-0.164989522896</v>
      </c>
      <c r="AG25" s="50"/>
      <c r="AH25" s="62"/>
      <c r="AI25" s="65"/>
      <c r="AJ25" s="58"/>
      <c r="AK25" s="28"/>
      <c r="AL25" s="28"/>
    </row>
    <row r="26" spans="1:38">
      <c r="A26" s="11"/>
      <c r="B26" s="25">
        <v>5</v>
      </c>
      <c r="C26" s="1">
        <f>B26 * KONSTANTEN!$B$6</f>
        <v>108000</v>
      </c>
      <c r="D26" s="63">
        <f>SQRT( KONSTANTEN!$B$3 * $D$6 / H25^3 )</f>
        <v>1.9421463006997059E-7</v>
      </c>
      <c r="E26" s="41">
        <f>(KONSTANTEN!$B$4 + D26 * C26) - (KONSTANTEN!$B$4 + D26 * C25)</f>
        <v>4.1950360095113631E-3</v>
      </c>
      <c r="F26" s="41">
        <f t="shared" si="12"/>
        <v>2.0975134552121084E-2</v>
      </c>
      <c r="G26" s="73">
        <f t="shared" si="0"/>
        <v>1.2017866845555645</v>
      </c>
      <c r="H26" s="43">
        <f t="shared" si="13"/>
        <v>152097046695.73459</v>
      </c>
      <c r="I26" s="2">
        <f t="shared" si="14"/>
        <v>10.16704924608092</v>
      </c>
      <c r="J26" s="48">
        <f t="shared" si="1"/>
        <v>147098999304.26541</v>
      </c>
      <c r="K26" s="28">
        <f t="shared" si="2"/>
        <v>9.8329507539190821</v>
      </c>
      <c r="L26" s="43">
        <f t="shared" si="15"/>
        <v>152064689439.53732</v>
      </c>
      <c r="M26" s="2">
        <f t="shared" si="16"/>
        <v>10.164886299302051</v>
      </c>
      <c r="N26" s="48">
        <f t="shared" si="3"/>
        <v>147065542385.34174</v>
      </c>
      <c r="O26" s="28">
        <f t="shared" si="4"/>
        <v>9.830714299302052</v>
      </c>
      <c r="P26" s="94">
        <f t="shared" si="5"/>
        <v>3085183534.1838832</v>
      </c>
      <c r="Q26" s="95">
        <f t="shared" si="6"/>
        <v>0.20623157126774885</v>
      </c>
      <c r="R26" s="44">
        <f>KONSTANTEN!$B$3 * $D$5 * $D$6 / H25^2</f>
        <v>3.4263516710960561E+22</v>
      </c>
      <c r="S26" s="46">
        <f t="shared" si="11"/>
        <v>29539.510100625339</v>
      </c>
      <c r="T26" s="48">
        <f t="shared" si="7"/>
        <v>149596932640.14828</v>
      </c>
      <c r="U26" s="28">
        <f t="shared" si="8"/>
        <v>9.9999271140199699</v>
      </c>
      <c r="V26" s="48">
        <f t="shared" si="17"/>
        <v>149565115912.43951</v>
      </c>
      <c r="W26" s="28">
        <f t="shared" si="18"/>
        <v>9.9978002993020514</v>
      </c>
      <c r="X26" s="50">
        <f t="shared" si="9"/>
        <v>0.99999999999999978</v>
      </c>
      <c r="Y26" s="31">
        <f t="shared" si="10"/>
        <v>0.99999999999999978</v>
      </c>
      <c r="Z26" s="50">
        <v>108000</v>
      </c>
      <c r="AA26" s="62">
        <v>1.9421463E-7</v>
      </c>
      <c r="AB26" s="71">
        <v>4.1950360095099996E-3</v>
      </c>
      <c r="AC26" s="71">
        <v>2.0975134552119998E-2</v>
      </c>
      <c r="AD26" s="58">
        <v>152097046695.73401</v>
      </c>
      <c r="AE26" s="28">
        <v>10.164886299300001</v>
      </c>
      <c r="AF26" s="28">
        <v>-0.20623157126800001</v>
      </c>
      <c r="AG26" s="50"/>
      <c r="AH26" s="62"/>
      <c r="AI26" s="65"/>
      <c r="AJ26" s="58"/>
      <c r="AK26" s="28"/>
      <c r="AL26" s="28"/>
    </row>
    <row r="27" spans="1:38">
      <c r="A27" s="11"/>
      <c r="B27" s="25">
        <v>6</v>
      </c>
      <c r="C27" s="1">
        <f>B27 * KONSTANTEN!$B$6</f>
        <v>129600</v>
      </c>
      <c r="D27" s="63">
        <f>SQRT( KONSTANTEN!$B$3 * $D$6 / H26^3 )</f>
        <v>1.9421500918868008E-7</v>
      </c>
      <c r="E27" s="41">
        <f>(KONSTANTEN!$B$4 + D27 * C27) - (KONSTANTEN!$B$4 + D27 * C26)</f>
        <v>4.195044198475488E-3</v>
      </c>
      <c r="F27" s="41">
        <f t="shared" si="12"/>
        <v>2.5170178750596572E-2</v>
      </c>
      <c r="G27" s="73">
        <f t="shared" si="0"/>
        <v>1.4421450119990513</v>
      </c>
      <c r="H27" s="43">
        <f t="shared" si="13"/>
        <v>152096804781.61963</v>
      </c>
      <c r="I27" s="2">
        <f t="shared" si="14"/>
        <v>10.167033075137606</v>
      </c>
      <c r="J27" s="48">
        <f t="shared" si="1"/>
        <v>147099241218.38034</v>
      </c>
      <c r="K27" s="28">
        <f t="shared" si="2"/>
        <v>9.8329669248623937</v>
      </c>
      <c r="L27" s="43">
        <f t="shared" si="15"/>
        <v>152050211020.34317</v>
      </c>
      <c r="M27" s="2">
        <f t="shared" si="16"/>
        <v>10.163918477742396</v>
      </c>
      <c r="N27" s="48">
        <f t="shared" si="3"/>
        <v>147051063966.14758</v>
      </c>
      <c r="O27" s="28">
        <f t="shared" si="4"/>
        <v>9.8297464777423968</v>
      </c>
      <c r="P27" s="94">
        <f t="shared" si="5"/>
        <v>3702103334.4795146</v>
      </c>
      <c r="Q27" s="95">
        <f t="shared" si="6"/>
        <v>0.24747007080966005</v>
      </c>
      <c r="R27" s="44">
        <f>KONSTANTEN!$B$3 * $D$5 * $D$6 / H26^2</f>
        <v>3.4263605890266704E+22</v>
      </c>
      <c r="S27" s="46">
        <f t="shared" si="11"/>
        <v>29539.529321583195</v>
      </c>
      <c r="T27" s="48">
        <f t="shared" si="7"/>
        <v>149596452978.45554</v>
      </c>
      <c r="U27" s="28">
        <f t="shared" si="8"/>
        <v>9.9998950506488669</v>
      </c>
      <c r="V27" s="48">
        <f t="shared" si="17"/>
        <v>149550637493.24539</v>
      </c>
      <c r="W27" s="28">
        <f t="shared" si="18"/>
        <v>9.9968324777423963</v>
      </c>
      <c r="X27" s="50">
        <f t="shared" si="9"/>
        <v>1</v>
      </c>
      <c r="Y27" s="31">
        <f t="shared" si="10"/>
        <v>1.0000000000000002</v>
      </c>
      <c r="Z27" s="50">
        <v>129600</v>
      </c>
      <c r="AA27" s="62">
        <v>1.9421501000000001E-7</v>
      </c>
      <c r="AB27" s="71">
        <v>4.19504419848E-3</v>
      </c>
      <c r="AC27" s="71">
        <v>2.51701787506E-2</v>
      </c>
      <c r="AD27" s="58">
        <v>152096804781.61899</v>
      </c>
      <c r="AE27" s="28">
        <v>10.163918477699999</v>
      </c>
      <c r="AF27" s="28">
        <v>-0.24747007081</v>
      </c>
      <c r="AG27" s="50"/>
      <c r="AH27" s="62"/>
      <c r="AI27" s="65"/>
      <c r="AJ27" s="58"/>
      <c r="AK27" s="28"/>
      <c r="AL27" s="28"/>
    </row>
    <row r="28" spans="1:38">
      <c r="A28" s="11"/>
      <c r="B28" s="25">
        <v>7</v>
      </c>
      <c r="C28" s="1">
        <f>B28 * KONSTANTEN!$B$6</f>
        <v>151200</v>
      </c>
      <c r="D28" s="63">
        <f>SQRT( KONSTANTEN!$B$3 * $D$6 / H27^3 )</f>
        <v>1.9421547254526548E-7</v>
      </c>
      <c r="E28" s="41">
        <f>(KONSTANTEN!$B$4 + D28 * C28) - (KONSTANTEN!$B$4 + D28 * C27)</f>
        <v>4.1950542069777337E-3</v>
      </c>
      <c r="F28" s="41">
        <f t="shared" si="12"/>
        <v>2.9365232957574306E-2</v>
      </c>
      <c r="G28" s="73">
        <f t="shared" si="0"/>
        <v>1.6825039128874757</v>
      </c>
      <c r="H28" s="43">
        <f t="shared" si="13"/>
        <v>152096518892.28378</v>
      </c>
      <c r="I28" s="2">
        <f t="shared" si="14"/>
        <v>10.167013964635334</v>
      </c>
      <c r="J28" s="48">
        <f t="shared" si="1"/>
        <v>147099527107.71622</v>
      </c>
      <c r="K28" s="28">
        <f t="shared" si="2"/>
        <v>9.8329860353646676</v>
      </c>
      <c r="L28" s="43">
        <f t="shared" si="15"/>
        <v>152033100709.73309</v>
      </c>
      <c r="M28" s="2">
        <f t="shared" si="16"/>
        <v>10.162774725287186</v>
      </c>
      <c r="N28" s="48">
        <f t="shared" si="3"/>
        <v>147033953655.53748</v>
      </c>
      <c r="O28" s="28">
        <f t="shared" si="4"/>
        <v>9.828602725287185</v>
      </c>
      <c r="P28" s="94">
        <f t="shared" si="5"/>
        <v>4318959455.3912601</v>
      </c>
      <c r="Q28" s="95">
        <f t="shared" si="6"/>
        <v>0.28870431365200999</v>
      </c>
      <c r="R28" s="44">
        <f>KONSTANTEN!$B$3 * $D$5 * $D$6 / H27^2</f>
        <v>3.4263714884752134E+22</v>
      </c>
      <c r="S28" s="46">
        <f t="shared" si="11"/>
        <v>29539.55281328725</v>
      </c>
      <c r="T28" s="48">
        <f t="shared" si="7"/>
        <v>149595886181.59671</v>
      </c>
      <c r="U28" s="28">
        <f t="shared" si="8"/>
        <v>9.9998571626576052</v>
      </c>
      <c r="V28" s="48">
        <f t="shared" si="17"/>
        <v>149533527182.63528</v>
      </c>
      <c r="W28" s="28">
        <f t="shared" si="18"/>
        <v>9.9956887252871844</v>
      </c>
      <c r="X28" s="50">
        <f t="shared" si="9"/>
        <v>0.99999999999999989</v>
      </c>
      <c r="Y28" s="31">
        <f t="shared" si="10"/>
        <v>0.99999999999999989</v>
      </c>
      <c r="Z28" s="50">
        <v>151200</v>
      </c>
      <c r="AA28" s="62">
        <v>1.9421547000000001E-7</v>
      </c>
      <c r="AB28" s="71">
        <v>4.1950542069800001E-3</v>
      </c>
      <c r="AC28" s="71">
        <v>2.9365232957570001E-2</v>
      </c>
      <c r="AD28" s="58">
        <v>152096518892.28299</v>
      </c>
      <c r="AE28" s="28">
        <v>10.1627747253</v>
      </c>
      <c r="AF28" s="28">
        <v>-0.288704313652</v>
      </c>
      <c r="AG28" s="50"/>
      <c r="AH28" s="62"/>
      <c r="AI28" s="65"/>
      <c r="AJ28" s="58"/>
      <c r="AK28" s="28"/>
      <c r="AL28" s="28"/>
    </row>
    <row r="29" spans="1:38">
      <c r="A29" s="11"/>
      <c r="B29" s="25">
        <v>8</v>
      </c>
      <c r="C29" s="1">
        <f>B29 * KONSTANTEN!$B$6</f>
        <v>172800</v>
      </c>
      <c r="D29" s="63">
        <f>SQRT( KONSTANTEN!$B$3 * $D$6 / H28^3 )</f>
        <v>1.9421602013332621E-7</v>
      </c>
      <c r="E29" s="41">
        <f>(KONSTANTEN!$B$4 + D29 * C29) - (KONSTANTEN!$B$4 + D29 * C28)</f>
        <v>4.1950660348798498E-3</v>
      </c>
      <c r="F29" s="41">
        <f t="shared" si="12"/>
        <v>3.3560298992454156E-2</v>
      </c>
      <c r="G29" s="73">
        <f t="shared" si="0"/>
        <v>1.9228634914647722</v>
      </c>
      <c r="H29" s="43">
        <f t="shared" si="13"/>
        <v>152096189032.29089</v>
      </c>
      <c r="I29" s="2">
        <f t="shared" si="14"/>
        <v>10.166991914879176</v>
      </c>
      <c r="J29" s="48">
        <f t="shared" si="1"/>
        <v>147099856967.70911</v>
      </c>
      <c r="K29" s="28">
        <f t="shared" si="2"/>
        <v>9.8330080851208237</v>
      </c>
      <c r="L29" s="43">
        <f t="shared" si="15"/>
        <v>152013358780.85336</v>
      </c>
      <c r="M29" s="2">
        <f t="shared" si="16"/>
        <v>10.161455060195104</v>
      </c>
      <c r="N29" s="48">
        <f t="shared" si="3"/>
        <v>147014211726.65778</v>
      </c>
      <c r="O29" s="28">
        <f t="shared" si="4"/>
        <v>9.8272830601951036</v>
      </c>
      <c r="P29" s="94">
        <f t="shared" si="5"/>
        <v>4935741308.1800966</v>
      </c>
      <c r="Q29" s="95">
        <f t="shared" si="6"/>
        <v>0.32993359198203426</v>
      </c>
      <c r="R29" s="44">
        <f>KONSTANTEN!$B$3 * $D$5 * $D$6 / H28^2</f>
        <v>3.4263843692958519E+22</v>
      </c>
      <c r="S29" s="46">
        <f t="shared" si="11"/>
        <v>29539.580575392618</v>
      </c>
      <c r="T29" s="48">
        <f t="shared" si="7"/>
        <v>149595232287.55457</v>
      </c>
      <c r="U29" s="28">
        <f t="shared" si="8"/>
        <v>9.9998134525851707</v>
      </c>
      <c r="V29" s="48">
        <f t="shared" si="17"/>
        <v>149513785253.75555</v>
      </c>
      <c r="W29" s="28">
        <f t="shared" si="18"/>
        <v>9.9943690601951047</v>
      </c>
      <c r="X29" s="50">
        <f t="shared" si="9"/>
        <v>1</v>
      </c>
      <c r="Y29" s="31">
        <f t="shared" si="10"/>
        <v>1.0000000000000002</v>
      </c>
      <c r="Z29" s="50">
        <v>172800</v>
      </c>
      <c r="AA29" s="62">
        <v>1.9421601999999999E-7</v>
      </c>
      <c r="AB29" s="71">
        <v>4.1950660348799998E-3</v>
      </c>
      <c r="AC29" s="71">
        <v>3.3560298992449999E-2</v>
      </c>
      <c r="AD29" s="58">
        <v>152096189032.29001</v>
      </c>
      <c r="AE29" s="28">
        <v>10.1614550602</v>
      </c>
      <c r="AF29" s="28">
        <v>-0.32993359198200001</v>
      </c>
      <c r="AG29" s="50"/>
      <c r="AH29" s="62"/>
      <c r="AI29" s="65"/>
      <c r="AJ29" s="58"/>
      <c r="AK29" s="28"/>
      <c r="AL29" s="28"/>
    </row>
    <row r="30" spans="1:38">
      <c r="A30" s="11"/>
      <c r="B30" s="25">
        <v>9</v>
      </c>
      <c r="C30" s="1">
        <f>B30 * KONSTANTEN!$B$6</f>
        <v>194400</v>
      </c>
      <c r="D30" s="63">
        <f>SQRT( KONSTANTEN!$B$3 * $D$6 / H29^3 )</f>
        <v>1.9421665194530809E-7</v>
      </c>
      <c r="E30" s="41">
        <f>(KONSTANTEN!$B$4 + D30 * C30) - (KONSTANTEN!$B$4 + D30 * C29)</f>
        <v>4.1950796820186542E-3</v>
      </c>
      <c r="F30" s="41">
        <f t="shared" si="12"/>
        <v>3.775537867447281E-2</v>
      </c>
      <c r="G30" s="73">
        <f t="shared" si="0"/>
        <v>2.1632238519655242</v>
      </c>
      <c r="H30" s="43">
        <f t="shared" si="13"/>
        <v>152095815206.90253</v>
      </c>
      <c r="I30" s="2">
        <f t="shared" si="14"/>
        <v>10.166966926220844</v>
      </c>
      <c r="J30" s="48">
        <f t="shared" si="1"/>
        <v>147100230793.09747</v>
      </c>
      <c r="K30" s="28">
        <f t="shared" si="2"/>
        <v>9.8330330737791556</v>
      </c>
      <c r="L30" s="43">
        <f t="shared" si="15"/>
        <v>151990985548.60303</v>
      </c>
      <c r="M30" s="2">
        <f t="shared" si="16"/>
        <v>10.159959503515834</v>
      </c>
      <c r="N30" s="48">
        <f t="shared" si="3"/>
        <v>146991838494.40744</v>
      </c>
      <c r="O30" s="28">
        <f t="shared" si="4"/>
        <v>9.8257875035158353</v>
      </c>
      <c r="P30" s="94">
        <f t="shared" si="5"/>
        <v>5552438305.1051359</v>
      </c>
      <c r="Q30" s="95">
        <f t="shared" si="6"/>
        <v>0.3711571980536893</v>
      </c>
      <c r="R30" s="44">
        <f>KONSTANTEN!$B$3 * $D$5 * $D$6 / H29^2</f>
        <v>3.4263992313164782E+22</v>
      </c>
      <c r="S30" s="46">
        <f t="shared" si="11"/>
        <v>29539.612607492229</v>
      </c>
      <c r="T30" s="48">
        <f t="shared" si="7"/>
        <v>149594491340.14075</v>
      </c>
      <c r="U30" s="28">
        <f t="shared" si="8"/>
        <v>9.9997639233601863</v>
      </c>
      <c r="V30" s="48">
        <f t="shared" si="17"/>
        <v>149491412021.50525</v>
      </c>
      <c r="W30" s="28">
        <f t="shared" si="18"/>
        <v>9.9928735035158347</v>
      </c>
      <c r="X30" s="50">
        <f t="shared" si="9"/>
        <v>1.0000000000000004</v>
      </c>
      <c r="Y30" s="31">
        <f t="shared" si="10"/>
        <v>1.0000000000000002</v>
      </c>
      <c r="Z30" s="50">
        <v>194400</v>
      </c>
      <c r="AA30" s="62">
        <v>1.9421665E-7</v>
      </c>
      <c r="AB30" s="71">
        <v>4.1950796820200004E-3</v>
      </c>
      <c r="AC30" s="71">
        <v>3.775537867447E-2</v>
      </c>
      <c r="AD30" s="58">
        <v>152095815206.90201</v>
      </c>
      <c r="AE30" s="28">
        <v>10.1599595035</v>
      </c>
      <c r="AF30" s="28">
        <v>-0.37115719805399999</v>
      </c>
      <c r="AG30" s="50"/>
      <c r="AH30" s="62"/>
      <c r="AI30" s="65"/>
      <c r="AJ30" s="58"/>
      <c r="AK30" s="28"/>
      <c r="AL30" s="28"/>
    </row>
    <row r="31" spans="1:38">
      <c r="A31" s="11"/>
      <c r="B31" s="25">
        <v>10</v>
      </c>
      <c r="C31" s="1">
        <f>B31 * KONSTANTEN!$B$6</f>
        <v>216000</v>
      </c>
      <c r="D31" s="63">
        <f>SQRT( KONSTANTEN!$B$3 * $D$6 / H30^3 )</f>
        <v>1.9421736797250307E-7</v>
      </c>
      <c r="E31" s="41">
        <f>(KONSTANTEN!$B$4 + D31 * C31) - (KONSTANTEN!$B$4 + D31 * C30)</f>
        <v>4.1950951482060683E-3</v>
      </c>
      <c r="F31" s="41">
        <f t="shared" si="12"/>
        <v>4.1950473822678878E-2</v>
      </c>
      <c r="G31" s="73">
        <f t="shared" si="0"/>
        <v>2.4035850986135405</v>
      </c>
      <c r="H31" s="43">
        <f t="shared" si="13"/>
        <v>152095397422.07776</v>
      </c>
      <c r="I31" s="2">
        <f t="shared" si="14"/>
        <v>10.166938999058681</v>
      </c>
      <c r="J31" s="48">
        <f t="shared" si="1"/>
        <v>147100648577.92224</v>
      </c>
      <c r="K31" s="28">
        <f t="shared" si="2"/>
        <v>9.8330610009413189</v>
      </c>
      <c r="L31" s="43">
        <f t="shared" si="15"/>
        <v>151965981369.63141</v>
      </c>
      <c r="M31" s="2">
        <f t="shared" si="16"/>
        <v>10.158288079089884</v>
      </c>
      <c r="N31" s="48">
        <f t="shared" si="3"/>
        <v>146966834315.43582</v>
      </c>
      <c r="O31" s="28">
        <f t="shared" si="4"/>
        <v>9.8241160790898832</v>
      </c>
      <c r="P31" s="94">
        <f t="shared" si="5"/>
        <v>6169039859.5639734</v>
      </c>
      <c r="Q31" s="95">
        <f t="shared" si="6"/>
        <v>0.41237442419703463</v>
      </c>
      <c r="R31" s="44">
        <f>KONSTANTEN!$B$3 * $D$5 * $D$6 / H30^2</f>
        <v>3.4264160743386966E+22</v>
      </c>
      <c r="S31" s="46">
        <f t="shared" si="11"/>
        <v>29539.648909116815</v>
      </c>
      <c r="T31" s="48">
        <f t="shared" si="7"/>
        <v>149593663388.99347</v>
      </c>
      <c r="U31" s="28">
        <f t="shared" si="8"/>
        <v>9.999708578300762</v>
      </c>
      <c r="V31" s="48">
        <f t="shared" si="17"/>
        <v>149466407842.53363</v>
      </c>
      <c r="W31" s="28">
        <f t="shared" si="18"/>
        <v>9.9912020790898843</v>
      </c>
      <c r="X31" s="50">
        <f t="shared" si="9"/>
        <v>1</v>
      </c>
      <c r="Y31" s="31">
        <f t="shared" si="10"/>
        <v>1.0000000000000002</v>
      </c>
      <c r="Z31" s="50">
        <v>216000</v>
      </c>
      <c r="AA31" s="62">
        <v>1.9421736999999999E-7</v>
      </c>
      <c r="AB31" s="71">
        <v>4.1950951482100001E-3</v>
      </c>
      <c r="AC31" s="71">
        <v>4.1950473822680003E-2</v>
      </c>
      <c r="AD31" s="58">
        <v>152095397422.077</v>
      </c>
      <c r="AE31" s="28">
        <v>10.1582880791</v>
      </c>
      <c r="AF31" s="28">
        <v>-0.41237442419699999</v>
      </c>
      <c r="AG31" s="50"/>
      <c r="AH31" s="62"/>
      <c r="AI31" s="65"/>
      <c r="AJ31" s="58"/>
      <c r="AK31" s="28"/>
      <c r="AL31" s="28"/>
    </row>
    <row r="32" spans="1:38">
      <c r="A32" s="11"/>
      <c r="B32" s="25">
        <v>11</v>
      </c>
      <c r="C32" s="1">
        <f>B32 * KONSTANTEN!$B$6</f>
        <v>237600</v>
      </c>
      <c r="D32" s="63">
        <f>SQRT( KONSTANTEN!$B$3 * $D$6 / H31^3 )</f>
        <v>1.9421816820504931E-7</v>
      </c>
      <c r="E32" s="41">
        <f>(KONSTANTEN!$B$4 + D32 * C32) - (KONSTANTEN!$B$4 + D32 * C31)</f>
        <v>4.1951124332290646E-3</v>
      </c>
      <c r="F32" s="41">
        <f t="shared" si="12"/>
        <v>4.6145586255907943E-2</v>
      </c>
      <c r="G32" s="73">
        <f t="shared" si="0"/>
        <v>2.6439473356204233</v>
      </c>
      <c r="H32" s="43">
        <f t="shared" si="13"/>
        <v>152094935684.47327</v>
      </c>
      <c r="I32" s="2">
        <f t="shared" si="14"/>
        <v>10.166908133837655</v>
      </c>
      <c r="J32" s="48">
        <f t="shared" si="1"/>
        <v>147101110315.52676</v>
      </c>
      <c r="K32" s="28">
        <f t="shared" si="2"/>
        <v>9.833091866162345</v>
      </c>
      <c r="L32" s="43">
        <f t="shared" si="15"/>
        <v>151938346642.33508</v>
      </c>
      <c r="M32" s="2">
        <f t="shared" si="16"/>
        <v>10.156440813548391</v>
      </c>
      <c r="N32" s="48">
        <f t="shared" si="3"/>
        <v>146939199588.1395</v>
      </c>
      <c r="O32" s="28">
        <f t="shared" si="4"/>
        <v>9.8222688135483907</v>
      </c>
      <c r="P32" s="94">
        <f t="shared" si="5"/>
        <v>6785535386.233036</v>
      </c>
      <c r="Q32" s="95">
        <f t="shared" si="6"/>
        <v>0.45358456282761417</v>
      </c>
      <c r="R32" s="44">
        <f>KONSTANTEN!$B$3 * $D$5 * $D$6 / H31^2</f>
        <v>3.4264348981378326E+22</v>
      </c>
      <c r="S32" s="46">
        <f t="shared" si="11"/>
        <v>29539.689479734923</v>
      </c>
      <c r="T32" s="48">
        <f t="shared" si="7"/>
        <v>149592748489.57483</v>
      </c>
      <c r="U32" s="28">
        <f t="shared" si="8"/>
        <v>9.9996474211143038</v>
      </c>
      <c r="V32" s="48">
        <f t="shared" si="17"/>
        <v>149438773115.2373</v>
      </c>
      <c r="W32" s="28">
        <f t="shared" si="18"/>
        <v>9.9893548135483918</v>
      </c>
      <c r="X32" s="50">
        <f t="shared" si="9"/>
        <v>1</v>
      </c>
      <c r="Y32" s="31">
        <f t="shared" si="10"/>
        <v>1</v>
      </c>
      <c r="Z32" s="50">
        <v>237600</v>
      </c>
      <c r="AA32" s="62">
        <v>1.9421817000000001E-7</v>
      </c>
      <c r="AB32" s="71">
        <v>4.1951124332299996E-3</v>
      </c>
      <c r="AC32" s="71">
        <v>4.6145586255909997E-2</v>
      </c>
      <c r="AD32" s="58">
        <v>152094935684.47299</v>
      </c>
      <c r="AE32" s="28">
        <v>10.1564408135</v>
      </c>
      <c r="AF32" s="28">
        <v>-0.45358456282800003</v>
      </c>
      <c r="AG32" s="50"/>
      <c r="AH32" s="62"/>
      <c r="AI32" s="65"/>
      <c r="AJ32" s="58"/>
      <c r="AK32" s="28"/>
      <c r="AL32" s="28"/>
    </row>
    <row r="33" spans="1:38">
      <c r="A33" s="11"/>
      <c r="B33" s="25">
        <v>12</v>
      </c>
      <c r="C33" s="1">
        <f>B33 * KONSTANTEN!$B$6</f>
        <v>259200</v>
      </c>
      <c r="D33" s="63">
        <f>SQRT( KONSTANTEN!$B$3 * $D$6 / H32^3 )</f>
        <v>1.9421905263193105E-7</v>
      </c>
      <c r="E33" s="41">
        <f>(KONSTANTEN!$B$4 + D33 * C33) - (KONSTANTEN!$B$4 + D33 * C32)</f>
        <v>4.1951315368497083E-3</v>
      </c>
      <c r="F33" s="41">
        <f t="shared" si="12"/>
        <v>5.0340717792757651E-2</v>
      </c>
      <c r="G33" s="73">
        <f t="shared" si="0"/>
        <v>2.8843106671841428</v>
      </c>
      <c r="H33" s="43">
        <f t="shared" si="13"/>
        <v>152094430001.44315</v>
      </c>
      <c r="I33" s="2">
        <f t="shared" si="14"/>
        <v>10.166874331049359</v>
      </c>
      <c r="J33" s="48">
        <f t="shared" si="1"/>
        <v>147101615998.55685</v>
      </c>
      <c r="K33" s="28">
        <f t="shared" si="2"/>
        <v>9.8331256689506414</v>
      </c>
      <c r="L33" s="43">
        <f t="shared" si="15"/>
        <v>151908081806.85477</v>
      </c>
      <c r="M33" s="2">
        <f t="shared" si="16"/>
        <v>10.154417736312917</v>
      </c>
      <c r="N33" s="48">
        <f t="shared" si="3"/>
        <v>146908934752.65918</v>
      </c>
      <c r="O33" s="28">
        <f t="shared" si="4"/>
        <v>9.8202457363129163</v>
      </c>
      <c r="P33" s="94">
        <f t="shared" si="5"/>
        <v>7401914301.2079411</v>
      </c>
      <c r="Q33" s="95">
        <f t="shared" si="6"/>
        <v>0.49478690645583878</v>
      </c>
      <c r="R33" s="44">
        <f>KONSTANTEN!$B$3 * $D$5 * $D$6 / H32^2</f>
        <v>3.4264557024629238E+22</v>
      </c>
      <c r="S33" s="46">
        <f t="shared" si="11"/>
        <v>29539.734318752882</v>
      </c>
      <c r="T33" s="48">
        <f t="shared" si="7"/>
        <v>149591746703.16754</v>
      </c>
      <c r="U33" s="28">
        <f t="shared" si="8"/>
        <v>9.9995804558973038</v>
      </c>
      <c r="V33" s="48">
        <f t="shared" si="17"/>
        <v>149408508279.75696</v>
      </c>
      <c r="W33" s="28">
        <f t="shared" si="18"/>
        <v>9.9873317363129175</v>
      </c>
      <c r="X33" s="50">
        <f t="shared" si="9"/>
        <v>1</v>
      </c>
      <c r="Y33" s="31">
        <f t="shared" si="10"/>
        <v>1.0000000000000002</v>
      </c>
      <c r="Z33" s="50">
        <v>259200</v>
      </c>
      <c r="AA33" s="62">
        <v>1.9421905E-7</v>
      </c>
      <c r="AB33" s="71">
        <v>4.1951315368499997E-3</v>
      </c>
      <c r="AC33" s="71">
        <v>5.0340717792759997E-2</v>
      </c>
      <c r="AD33" s="58">
        <v>152094430001.44299</v>
      </c>
      <c r="AE33" s="28">
        <v>10.154417736299999</v>
      </c>
      <c r="AF33" s="28">
        <v>-0.49478690645599999</v>
      </c>
      <c r="AG33" s="50"/>
      <c r="AH33" s="62"/>
      <c r="AI33" s="65"/>
      <c r="AJ33" s="58"/>
      <c r="AK33" s="28"/>
      <c r="AL33" s="28"/>
    </row>
    <row r="34" spans="1:38">
      <c r="A34" s="11"/>
      <c r="B34" s="25">
        <v>13</v>
      </c>
      <c r="C34" s="1">
        <f>B34 * KONSTANTEN!$B$6</f>
        <v>280800</v>
      </c>
      <c r="D34" s="63">
        <f>SQRT( KONSTANTEN!$B$3 * $D$6 / H33^3 )</f>
        <v>1.9422002124097881E-7</v>
      </c>
      <c r="E34" s="41">
        <f>(KONSTANTEN!$B$4 + D34 * C34) - (KONSTANTEN!$B$4 + D34 * C33)</f>
        <v>4.1951524588051473E-3</v>
      </c>
      <c r="F34" s="41">
        <f t="shared" si="12"/>
        <v>5.4535870251562799E-2</v>
      </c>
      <c r="G34" s="73">
        <f t="shared" si="0"/>
        <v>3.1246751974876079</v>
      </c>
      <c r="H34" s="43">
        <f t="shared" si="13"/>
        <v>152093880381.039</v>
      </c>
      <c r="I34" s="2">
        <f t="shared" si="14"/>
        <v>10.166837591232005</v>
      </c>
      <c r="J34" s="48">
        <f t="shared" si="1"/>
        <v>147102165618.961</v>
      </c>
      <c r="K34" s="28">
        <f t="shared" si="2"/>
        <v>9.8331624087679952</v>
      </c>
      <c r="L34" s="43">
        <f t="shared" si="15"/>
        <v>151875187345.07162</v>
      </c>
      <c r="M34" s="2">
        <f t="shared" si="16"/>
        <v>10.152218879595196</v>
      </c>
      <c r="N34" s="48">
        <f t="shared" si="3"/>
        <v>146876040290.87604</v>
      </c>
      <c r="O34" s="28">
        <f t="shared" si="4"/>
        <v>9.8180468795951956</v>
      </c>
      <c r="P34" s="94">
        <f t="shared" si="5"/>
        <v>8018166022.143857</v>
      </c>
      <c r="Q34" s="95">
        <f t="shared" si="6"/>
        <v>0.53598074769636883</v>
      </c>
      <c r="R34" s="44">
        <f>KONSTANTEN!$B$3 * $D$5 * $D$6 / H33^2</f>
        <v>3.4264784870367258E+22</v>
      </c>
      <c r="S34" s="46">
        <f t="shared" si="11"/>
        <v>29539.783425514852</v>
      </c>
      <c r="T34" s="48">
        <f t="shared" si="7"/>
        <v>149590658096.87152</v>
      </c>
      <c r="U34" s="28">
        <f t="shared" si="8"/>
        <v>9.999507687135111</v>
      </c>
      <c r="V34" s="48">
        <f t="shared" si="17"/>
        <v>149375613817.97382</v>
      </c>
      <c r="W34" s="28">
        <f t="shared" si="18"/>
        <v>9.985132879595195</v>
      </c>
      <c r="X34" s="50">
        <f t="shared" si="9"/>
        <v>0.99999999999999978</v>
      </c>
      <c r="Y34" s="31">
        <f t="shared" si="10"/>
        <v>1</v>
      </c>
      <c r="Z34" s="50">
        <v>280800</v>
      </c>
      <c r="AA34" s="62">
        <v>1.9422001999999999E-7</v>
      </c>
      <c r="AB34" s="71">
        <v>4.1951524588100001E-3</v>
      </c>
      <c r="AC34" s="71">
        <v>5.4535870251560002E-2</v>
      </c>
      <c r="AD34" s="58">
        <v>152093880381.039</v>
      </c>
      <c r="AE34" s="28">
        <v>10.152218879599999</v>
      </c>
      <c r="AF34" s="28">
        <v>-0.53598074769600001</v>
      </c>
      <c r="AG34" s="50"/>
      <c r="AH34" s="62"/>
      <c r="AI34" s="65"/>
      <c r="AJ34" s="58"/>
      <c r="AK34" s="28"/>
      <c r="AL34" s="28"/>
    </row>
    <row r="35" spans="1:38">
      <c r="A35" s="11"/>
      <c r="B35" s="25">
        <v>14</v>
      </c>
      <c r="C35" s="1">
        <f>B35 * KONSTANTEN!$B$6</f>
        <v>302400</v>
      </c>
      <c r="D35" s="63">
        <f>SQRT( KONSTANTEN!$B$3 * $D$6 / H34^3 )</f>
        <v>1.9422107401886909E-7</v>
      </c>
      <c r="E35" s="41">
        <f>(KONSTANTEN!$B$4 + D35 * C35) - (KONSTANTEN!$B$4 + D35 * C34)</f>
        <v>4.19517519880757E-3</v>
      </c>
      <c r="F35" s="41">
        <f t="shared" si="12"/>
        <v>5.8731045450370369E-2</v>
      </c>
      <c r="G35" s="73">
        <f t="shared" si="0"/>
        <v>3.3650410306972374</v>
      </c>
      <c r="H35" s="43">
        <f t="shared" si="13"/>
        <v>152093286832.00974</v>
      </c>
      <c r="I35" s="2">
        <f t="shared" si="14"/>
        <v>10.166797914970422</v>
      </c>
      <c r="J35" s="48">
        <f t="shared" si="1"/>
        <v>147102759167.99026</v>
      </c>
      <c r="K35" s="28">
        <f t="shared" si="2"/>
        <v>9.833202085029578</v>
      </c>
      <c r="L35" s="43">
        <f t="shared" si="15"/>
        <v>151839663780.60361</v>
      </c>
      <c r="M35" s="2">
        <f t="shared" si="16"/>
        <v>10.149844278396889</v>
      </c>
      <c r="N35" s="48">
        <f t="shared" si="3"/>
        <v>146840516726.40802</v>
      </c>
      <c r="O35" s="28">
        <f t="shared" si="4"/>
        <v>9.8156722783968888</v>
      </c>
      <c r="P35" s="94">
        <f t="shared" si="5"/>
        <v>8634279968.395874</v>
      </c>
      <c r="Q35" s="95">
        <f t="shared" si="6"/>
        <v>0.57716537927749711</v>
      </c>
      <c r="R35" s="44">
        <f>KONSTANTEN!$B$3 * $D$5 * $D$6 / H34^2</f>
        <v>3.4265032515557047E+22</v>
      </c>
      <c r="S35" s="46">
        <f t="shared" si="11"/>
        <v>29539.836799302797</v>
      </c>
      <c r="T35" s="48">
        <f t="shared" si="7"/>
        <v>149589482743.60037</v>
      </c>
      <c r="U35" s="28">
        <f t="shared" si="8"/>
        <v>9.9994291197016931</v>
      </c>
      <c r="V35" s="48">
        <f t="shared" si="17"/>
        <v>149340090253.50583</v>
      </c>
      <c r="W35" s="28">
        <f t="shared" si="18"/>
        <v>9.98275827839689</v>
      </c>
      <c r="X35" s="50">
        <f t="shared" si="9"/>
        <v>0.99999999999999989</v>
      </c>
      <c r="Y35" s="31">
        <f t="shared" si="10"/>
        <v>1.0000000000000002</v>
      </c>
      <c r="Z35" s="50">
        <v>302400</v>
      </c>
      <c r="AA35" s="62">
        <v>1.9422106999999999E-7</v>
      </c>
      <c r="AB35" s="71">
        <v>4.1951751988100004E-3</v>
      </c>
      <c r="AC35" s="71">
        <v>5.8731045450370001E-2</v>
      </c>
      <c r="AD35" s="58">
        <v>152093286832.009</v>
      </c>
      <c r="AE35" s="28">
        <v>10.1498442784</v>
      </c>
      <c r="AF35" s="28">
        <v>-0.57716537927699996</v>
      </c>
      <c r="AG35" s="50"/>
      <c r="AH35" s="62"/>
      <c r="AI35" s="65"/>
      <c r="AJ35" s="58"/>
      <c r="AK35" s="28"/>
      <c r="AL35" s="28"/>
    </row>
    <row r="36" spans="1:38">
      <c r="A36" s="11"/>
      <c r="B36" s="25">
        <v>15</v>
      </c>
      <c r="C36" s="1">
        <f>B36 * KONSTANTEN!$B$6</f>
        <v>324000</v>
      </c>
      <c r="D36" s="63">
        <f>SQRT( KONSTANTEN!$B$3 * $D$6 / H35^3 )</f>
        <v>1.9422221095112445E-7</v>
      </c>
      <c r="E36" s="41">
        <f>(KONSTANTEN!$B$4 + D36 * C36) - (KONSTANTEN!$B$4 + D36 * C35)</f>
        <v>4.1951997565442822E-3</v>
      </c>
      <c r="F36" s="41">
        <f t="shared" si="12"/>
        <v>6.2926245206914644E-2</v>
      </c>
      <c r="G36" s="73">
        <f t="shared" si="0"/>
        <v>3.6054082709615347</v>
      </c>
      <c r="H36" s="43">
        <f t="shared" si="13"/>
        <v>152092649363.80154</v>
      </c>
      <c r="I36" s="2">
        <f t="shared" si="14"/>
        <v>10.166755302896052</v>
      </c>
      <c r="J36" s="48">
        <f t="shared" si="1"/>
        <v>147103396636.19846</v>
      </c>
      <c r="K36" s="28">
        <f t="shared" si="2"/>
        <v>9.8332446971039484</v>
      </c>
      <c r="L36" s="43">
        <f t="shared" si="15"/>
        <v>151801511678.80115</v>
      </c>
      <c r="M36" s="2">
        <f t="shared" si="16"/>
        <v>10.147293970509299</v>
      </c>
      <c r="N36" s="48">
        <f t="shared" si="3"/>
        <v>146802364624.60556</v>
      </c>
      <c r="O36" s="28">
        <f t="shared" si="4"/>
        <v>9.8131219705093002</v>
      </c>
      <c r="P36" s="94">
        <f t="shared" si="5"/>
        <v>9250245561.15938</v>
      </c>
      <c r="Q36" s="95">
        <f t="shared" si="6"/>
        <v>0.61834009405053303</v>
      </c>
      <c r="R36" s="44">
        <f>KONSTANTEN!$B$3 * $D$5 * $D$6 / H35^2</f>
        <v>3.4265299956900387E+22</v>
      </c>
      <c r="S36" s="46">
        <f t="shared" si="11"/>
        <v>29539.894439336473</v>
      </c>
      <c r="T36" s="48">
        <f t="shared" si="7"/>
        <v>149588220722.0769</v>
      </c>
      <c r="U36" s="28">
        <f t="shared" si="8"/>
        <v>9.9993447588593423</v>
      </c>
      <c r="V36" s="48">
        <f t="shared" si="17"/>
        <v>149301938151.70334</v>
      </c>
      <c r="W36" s="28">
        <f t="shared" si="18"/>
        <v>9.9802079705092996</v>
      </c>
      <c r="X36" s="50">
        <f t="shared" si="9"/>
        <v>0.99999999999999967</v>
      </c>
      <c r="Y36" s="31">
        <f t="shared" si="10"/>
        <v>0.99999999999999989</v>
      </c>
      <c r="Z36" s="50">
        <v>324000</v>
      </c>
      <c r="AA36" s="62">
        <v>1.9422221E-7</v>
      </c>
      <c r="AB36" s="71">
        <v>4.1951997565400001E-3</v>
      </c>
      <c r="AC36" s="71">
        <v>6.2926245206909995E-2</v>
      </c>
      <c r="AD36" s="58">
        <v>152092649363.80099</v>
      </c>
      <c r="AE36" s="28">
        <v>10.1472939705</v>
      </c>
      <c r="AF36" s="28">
        <v>-0.61834009405099999</v>
      </c>
      <c r="AG36" s="50"/>
      <c r="AH36" s="62"/>
      <c r="AI36" s="65"/>
      <c r="AJ36" s="58"/>
      <c r="AK36" s="28"/>
      <c r="AL36" s="28"/>
    </row>
    <row r="37" spans="1:38">
      <c r="A37" s="11"/>
      <c r="B37" s="25">
        <v>16</v>
      </c>
      <c r="C37" s="1">
        <f>B37 * KONSTANTEN!$B$6</f>
        <v>345600</v>
      </c>
      <c r="D37" s="63">
        <f>SQRT( KONSTANTEN!$B$3 * $D$6 / H36^3 )</f>
        <v>1.9422343202211366E-7</v>
      </c>
      <c r="E37" s="41">
        <f>(KONSTANTEN!$B$4 + D37 * C37) - (KONSTANTEN!$B$4 + D37 * C36)</f>
        <v>4.1952261316776512E-3</v>
      </c>
      <c r="F37" s="41">
        <f t="shared" si="12"/>
        <v>6.7121471338592295E-2</v>
      </c>
      <c r="G37" s="73">
        <f t="shared" si="0"/>
        <v>3.8457770224096586</v>
      </c>
      <c r="H37" s="43">
        <f t="shared" si="13"/>
        <v>152091967986.55789</v>
      </c>
      <c r="I37" s="2">
        <f t="shared" si="14"/>
        <v>10.166709755686938</v>
      </c>
      <c r="J37" s="48">
        <f t="shared" si="1"/>
        <v>147104078013.44211</v>
      </c>
      <c r="K37" s="28">
        <f t="shared" si="2"/>
        <v>9.8332902443130621</v>
      </c>
      <c r="L37" s="43">
        <f t="shared" si="15"/>
        <v>151760731646.74258</v>
      </c>
      <c r="M37" s="2">
        <f t="shared" si="16"/>
        <v>10.144567996513068</v>
      </c>
      <c r="N37" s="48">
        <f t="shared" si="3"/>
        <v>146761584592.547</v>
      </c>
      <c r="O37" s="28">
        <f t="shared" si="4"/>
        <v>9.8103959965130692</v>
      </c>
      <c r="P37" s="94">
        <f t="shared" si="5"/>
        <v>9866052223.6104546</v>
      </c>
      <c r="Q37" s="95">
        <f t="shared" si="6"/>
        <v>0.65950418499918639</v>
      </c>
      <c r="R37" s="44">
        <f>KONSTANTEN!$B$3 * $D$5 * $D$6 / H36^2</f>
        <v>3.4265587190836203E+22</v>
      </c>
      <c r="S37" s="46">
        <f t="shared" si="11"/>
        <v>29539.956344773476</v>
      </c>
      <c r="T37" s="48">
        <f t="shared" si="7"/>
        <v>149586872116.82919</v>
      </c>
      <c r="U37" s="28">
        <f t="shared" si="8"/>
        <v>9.999254610258399</v>
      </c>
      <c r="V37" s="48">
        <f t="shared" si="17"/>
        <v>149261158119.64478</v>
      </c>
      <c r="W37" s="28">
        <f t="shared" si="18"/>
        <v>9.9774819965130686</v>
      </c>
      <c r="X37" s="50">
        <f t="shared" si="9"/>
        <v>0.99999999999999978</v>
      </c>
      <c r="Y37" s="31">
        <f t="shared" si="10"/>
        <v>1.0000000000000002</v>
      </c>
      <c r="Z37" s="50">
        <v>345600</v>
      </c>
      <c r="AA37" s="62">
        <v>1.9422343E-7</v>
      </c>
      <c r="AB37" s="71">
        <v>4.1952261316800001E-3</v>
      </c>
      <c r="AC37" s="71">
        <v>6.7121471338590005E-2</v>
      </c>
      <c r="AD37" s="58">
        <v>152091967986.55701</v>
      </c>
      <c r="AE37" s="28">
        <v>10.144567996499999</v>
      </c>
      <c r="AF37" s="28">
        <v>-0.65950418499899999</v>
      </c>
      <c r="AG37" s="50"/>
      <c r="AH37" s="62"/>
      <c r="AI37" s="65"/>
      <c r="AJ37" s="58"/>
      <c r="AK37" s="28"/>
      <c r="AL37" s="28"/>
    </row>
    <row r="38" spans="1:38">
      <c r="A38" s="11"/>
      <c r="B38" s="25">
        <v>17</v>
      </c>
      <c r="C38" s="1">
        <f>B38 * KONSTANTEN!$B$6</f>
        <v>367200</v>
      </c>
      <c r="D38" s="63">
        <f>SQRT( KONSTANTEN!$B$3 * $D$6 / H37^3 )</f>
        <v>1.9422473721505124E-7</v>
      </c>
      <c r="E38" s="41">
        <f>(KONSTANTEN!$B$4 + D38 * C38) - (KONSTANTEN!$B$4 + D38 * C37)</f>
        <v>4.1952543238451129E-3</v>
      </c>
      <c r="F38" s="41">
        <f t="shared" si="12"/>
        <v>7.1316725662437408E-2</v>
      </c>
      <c r="G38" s="73">
        <f t="shared" si="0"/>
        <v>4.0861473891499935</v>
      </c>
      <c r="H38" s="43">
        <f t="shared" si="13"/>
        <v>152091242711.11932</v>
      </c>
      <c r="I38" s="2">
        <f t="shared" si="14"/>
        <v>10.166661274067728</v>
      </c>
      <c r="J38" s="48">
        <f t="shared" si="1"/>
        <v>147104803288.88068</v>
      </c>
      <c r="K38" s="28">
        <f t="shared" si="2"/>
        <v>9.833338725932272</v>
      </c>
      <c r="L38" s="43">
        <f t="shared" si="15"/>
        <v>151717324333.22943</v>
      </c>
      <c r="M38" s="2">
        <f t="shared" si="16"/>
        <v>10.141666399777851</v>
      </c>
      <c r="N38" s="48">
        <f t="shared" si="3"/>
        <v>146718177279.03381</v>
      </c>
      <c r="O38" s="28">
        <f t="shared" si="4"/>
        <v>9.8074943997778501</v>
      </c>
      <c r="P38" s="94">
        <f t="shared" si="5"/>
        <v>10481689381.046253</v>
      </c>
      <c r="Q38" s="95">
        <f t="shared" si="6"/>
        <v>0.7006569452489525</v>
      </c>
      <c r="R38" s="44">
        <f>KONSTANTEN!$B$3 * $D$5 * $D$6 / H37^2</f>
        <v>3.4265894213540431E+22</v>
      </c>
      <c r="S38" s="46">
        <f t="shared" si="11"/>
        <v>29540.022514709191</v>
      </c>
      <c r="T38" s="48">
        <f t="shared" si="7"/>
        <v>149585437018.18542</v>
      </c>
      <c r="U38" s="28">
        <f t="shared" si="8"/>
        <v>9.9991586799369294</v>
      </c>
      <c r="V38" s="48">
        <f t="shared" si="17"/>
        <v>149217750806.13159</v>
      </c>
      <c r="W38" s="28">
        <f t="shared" si="18"/>
        <v>9.9745803997778495</v>
      </c>
      <c r="X38" s="50">
        <f t="shared" si="9"/>
        <v>0.99999999999999978</v>
      </c>
      <c r="Y38" s="31">
        <f t="shared" si="10"/>
        <v>0.99999999999999978</v>
      </c>
      <c r="Z38" s="50">
        <v>367200</v>
      </c>
      <c r="AA38" s="62">
        <v>1.9422473999999999E-7</v>
      </c>
      <c r="AB38" s="71">
        <v>4.1952543238499996E-3</v>
      </c>
      <c r="AC38" s="71">
        <v>7.1316725662440003E-2</v>
      </c>
      <c r="AD38" s="58">
        <v>152091242711.11899</v>
      </c>
      <c r="AE38" s="28">
        <v>10.1416663998</v>
      </c>
      <c r="AF38" s="28">
        <v>-0.70065694524900002</v>
      </c>
      <c r="AG38" s="50"/>
      <c r="AH38" s="62"/>
      <c r="AI38" s="65"/>
      <c r="AJ38" s="58"/>
      <c r="AK38" s="28"/>
      <c r="AL38" s="28"/>
    </row>
    <row r="39" spans="1:38">
      <c r="A39" s="11"/>
      <c r="B39" s="25">
        <v>18</v>
      </c>
      <c r="C39" s="1">
        <f>B39 * KONSTANTEN!$B$6</f>
        <v>388800</v>
      </c>
      <c r="D39" s="63">
        <f>SQRT( KONSTANTEN!$B$3 * $D$6 / H38^3 )</f>
        <v>1.9422612651199782E-7</v>
      </c>
      <c r="E39" s="41">
        <f>(KONSTANTEN!$B$4 + D39 * C39) - (KONSTANTEN!$B$4 + D39 * C38)</f>
        <v>4.1952843326591577E-3</v>
      </c>
      <c r="F39" s="41">
        <f t="shared" si="12"/>
        <v>7.5512009995096566E-2</v>
      </c>
      <c r="G39" s="73">
        <f t="shared" si="0"/>
        <v>4.3265194752687215</v>
      </c>
      <c r="H39" s="43">
        <f t="shared" si="13"/>
        <v>152090473549.02347</v>
      </c>
      <c r="I39" s="2">
        <f t="shared" si="14"/>
        <v>10.166609858809663</v>
      </c>
      <c r="J39" s="48">
        <f t="shared" si="1"/>
        <v>147105572450.97653</v>
      </c>
      <c r="K39" s="28">
        <f t="shared" si="2"/>
        <v>9.8333901411903373</v>
      </c>
      <c r="L39" s="43">
        <f t="shared" si="15"/>
        <v>151671290428.78107</v>
      </c>
      <c r="M39" s="2">
        <f t="shared" si="16"/>
        <v>10.138589226461974</v>
      </c>
      <c r="N39" s="48">
        <f t="shared" si="3"/>
        <v>146672143374.58545</v>
      </c>
      <c r="O39" s="28">
        <f t="shared" si="4"/>
        <v>9.8044172264619736</v>
      </c>
      <c r="P39" s="94">
        <f t="shared" si="5"/>
        <v>11097146461.025421</v>
      </c>
      <c r="Q39" s="95">
        <f t="shared" si="6"/>
        <v>0.7417976680764975</v>
      </c>
      <c r="R39" s="44">
        <f>KONSTANTEN!$B$3 * $D$5 * $D$6 / H38^2</f>
        <v>3.4266221020926142E+22</v>
      </c>
      <c r="S39" s="46">
        <f t="shared" si="11"/>
        <v>29540.092948176829</v>
      </c>
      <c r="T39" s="48">
        <f t="shared" si="7"/>
        <v>149583915522.26926</v>
      </c>
      <c r="U39" s="28">
        <f t="shared" si="8"/>
        <v>9.999056974320391</v>
      </c>
      <c r="V39" s="48">
        <f t="shared" si="17"/>
        <v>149171716901.68326</v>
      </c>
      <c r="W39" s="28">
        <f t="shared" si="18"/>
        <v>9.971503226461973</v>
      </c>
      <c r="X39" s="50">
        <f t="shared" si="9"/>
        <v>1.0000000000000002</v>
      </c>
      <c r="Y39" s="31">
        <f t="shared" si="10"/>
        <v>0.99999999999999989</v>
      </c>
      <c r="Z39" s="50">
        <v>388800</v>
      </c>
      <c r="AA39" s="62">
        <v>1.9422613E-7</v>
      </c>
      <c r="AB39" s="71">
        <v>4.1952843326599999E-3</v>
      </c>
      <c r="AC39" s="71">
        <v>7.5512009995099993E-2</v>
      </c>
      <c r="AD39" s="58">
        <v>152090473549.02301</v>
      </c>
      <c r="AE39" s="28">
        <v>10.138589226500001</v>
      </c>
      <c r="AF39" s="28">
        <v>-0.74179766807600001</v>
      </c>
      <c r="AG39" s="50"/>
      <c r="AH39" s="62"/>
      <c r="AI39" s="65"/>
      <c r="AJ39" s="58"/>
      <c r="AK39" s="28"/>
      <c r="AL39" s="28"/>
    </row>
    <row r="40" spans="1:38">
      <c r="A40" s="11"/>
      <c r="B40" s="25">
        <v>19</v>
      </c>
      <c r="C40" s="1">
        <f>B40 * KONSTANTEN!$B$6</f>
        <v>410400</v>
      </c>
      <c r="D40" s="63">
        <f>SQRT( KONSTANTEN!$B$3 * $D$6 / H39^3 )</f>
        <v>1.942275998938599E-7</v>
      </c>
      <c r="E40" s="41">
        <f>(KONSTANTEN!$B$4 + D40 * C40) - (KONSTANTEN!$B$4 + D40 * C39)</f>
        <v>4.1953161577073794E-3</v>
      </c>
      <c r="F40" s="41">
        <f t="shared" si="12"/>
        <v>7.9707326152803945E-2</v>
      </c>
      <c r="G40" s="73">
        <f t="shared" si="0"/>
        <v>4.5668933848283952</v>
      </c>
      <c r="H40" s="43">
        <f t="shared" si="13"/>
        <v>152089660512.50485</v>
      </c>
      <c r="I40" s="2">
        <f t="shared" si="14"/>
        <v>10.166555510730571</v>
      </c>
      <c r="J40" s="48">
        <f t="shared" si="1"/>
        <v>147106385487.49515</v>
      </c>
      <c r="K40" s="28">
        <f t="shared" si="2"/>
        <v>9.8334444892694286</v>
      </c>
      <c r="L40" s="43">
        <f t="shared" si="15"/>
        <v>151622630665.62939</v>
      </c>
      <c r="M40" s="2">
        <f t="shared" si="16"/>
        <v>10.135336525512065</v>
      </c>
      <c r="N40" s="48">
        <f t="shared" si="3"/>
        <v>146623483611.43381</v>
      </c>
      <c r="O40" s="28">
        <f t="shared" si="4"/>
        <v>9.8011645255120641</v>
      </c>
      <c r="P40" s="94">
        <f t="shared" si="5"/>
        <v>11712412893.508509</v>
      </c>
      <c r="Q40" s="95">
        <f t="shared" si="6"/>
        <v>0.78292564691904454</v>
      </c>
      <c r="R40" s="44">
        <f>KONSTANTEN!$B$3 * $D$5 * $D$6 / H39^2</f>
        <v>3.4266567608643413E+22</v>
      </c>
      <c r="S40" s="46">
        <f t="shared" si="11"/>
        <v>29540.167644147412</v>
      </c>
      <c r="T40" s="48">
        <f t="shared" si="7"/>
        <v>149582307730.99396</v>
      </c>
      <c r="U40" s="28">
        <f t="shared" si="8"/>
        <v>9.9989495002212703</v>
      </c>
      <c r="V40" s="48">
        <f t="shared" si="17"/>
        <v>149123057138.53159</v>
      </c>
      <c r="W40" s="28">
        <f t="shared" si="18"/>
        <v>9.9682505255120653</v>
      </c>
      <c r="X40" s="50">
        <f t="shared" si="9"/>
        <v>0.99999999999999989</v>
      </c>
      <c r="Y40" s="31">
        <f t="shared" si="10"/>
        <v>1</v>
      </c>
      <c r="Z40" s="50">
        <v>410400</v>
      </c>
      <c r="AA40" s="62">
        <v>1.9422759999999999E-7</v>
      </c>
      <c r="AB40" s="71">
        <v>4.1953161577099997E-3</v>
      </c>
      <c r="AC40" s="71">
        <v>7.9707326152800004E-2</v>
      </c>
      <c r="AD40" s="58">
        <v>152089660512.504</v>
      </c>
      <c r="AE40" s="28">
        <v>10.1353365255</v>
      </c>
      <c r="AF40" s="28">
        <v>-0.78292564691900002</v>
      </c>
      <c r="AG40" s="50"/>
      <c r="AH40" s="62"/>
      <c r="AI40" s="65"/>
      <c r="AJ40" s="58"/>
      <c r="AK40" s="28"/>
      <c r="AL40" s="28"/>
    </row>
    <row r="41" spans="1:38">
      <c r="A41" s="11"/>
      <c r="B41" s="25">
        <v>20</v>
      </c>
      <c r="C41" s="1">
        <f>B41 * KONSTANTEN!$B$6</f>
        <v>432000</v>
      </c>
      <c r="D41" s="63">
        <f>SQRT( KONSTANTEN!$B$3 * $D$6 / H40^3 )</f>
        <v>1.9422915734038996E-7</v>
      </c>
      <c r="E41" s="41">
        <f>(KONSTANTEN!$B$4 + D41 * C41) - (KONSTANTEN!$B$4 + D41 * C40)</f>
        <v>4.1953497985524196E-3</v>
      </c>
      <c r="F41" s="41">
        <f t="shared" si="12"/>
        <v>8.3902675951356365E-2</v>
      </c>
      <c r="G41" s="73">
        <f t="shared" si="0"/>
        <v>4.807269221866509</v>
      </c>
      <c r="H41" s="43">
        <f t="shared" si="13"/>
        <v>152088803614.49496</v>
      </c>
      <c r="I41" s="2">
        <f t="shared" si="14"/>
        <v>10.166498230694865</v>
      </c>
      <c r="J41" s="48">
        <f t="shared" si="1"/>
        <v>147107242385.50504</v>
      </c>
      <c r="K41" s="28">
        <f t="shared" si="2"/>
        <v>9.8335017693051352</v>
      </c>
      <c r="L41" s="43">
        <f t="shared" si="15"/>
        <v>151571345817.71295</v>
      </c>
      <c r="M41" s="2">
        <f t="shared" si="16"/>
        <v>10.131908348662666</v>
      </c>
      <c r="N41" s="48">
        <f t="shared" si="3"/>
        <v>146572198763.51736</v>
      </c>
      <c r="O41" s="28">
        <f t="shared" si="4"/>
        <v>9.7977363486626672</v>
      </c>
      <c r="P41" s="94">
        <f t="shared" si="5"/>
        <v>12327478110.998392</v>
      </c>
      <c r="Q41" s="95">
        <f t="shared" si="6"/>
        <v>0.82404017538376118</v>
      </c>
      <c r="R41" s="44">
        <f>KONSTANTEN!$B$3 * $D$5 * $D$6 / H40^2</f>
        <v>3.4266933972079376E+22</v>
      </c>
      <c r="S41" s="46">
        <f t="shared" si="11"/>
        <v>29540.246601529798</v>
      </c>
      <c r="T41" s="48">
        <f t="shared" si="7"/>
        <v>149580613752.05734</v>
      </c>
      <c r="U41" s="28">
        <f t="shared" si="8"/>
        <v>9.9988362648386957</v>
      </c>
      <c r="V41" s="48">
        <f t="shared" si="17"/>
        <v>149071772290.61517</v>
      </c>
      <c r="W41" s="28">
        <f t="shared" si="18"/>
        <v>9.9648223486626666</v>
      </c>
      <c r="X41" s="50">
        <f t="shared" si="9"/>
        <v>1.0000000000000002</v>
      </c>
      <c r="Y41" s="31">
        <f t="shared" si="10"/>
        <v>1</v>
      </c>
      <c r="Z41" s="50">
        <v>432000</v>
      </c>
      <c r="AA41" s="62">
        <v>1.9422916000000001E-7</v>
      </c>
      <c r="AB41" s="71">
        <v>4.1953497985499997E-3</v>
      </c>
      <c r="AC41" s="71">
        <v>8.3902675951360001E-2</v>
      </c>
      <c r="AD41" s="58">
        <v>152088803614.49399</v>
      </c>
      <c r="AE41" s="28">
        <v>10.1319083487</v>
      </c>
      <c r="AF41" s="28">
        <v>-0.82404017538399998</v>
      </c>
      <c r="AG41" s="50"/>
      <c r="AH41" s="62"/>
      <c r="AI41" s="65"/>
      <c r="AJ41" s="58"/>
      <c r="AK41" s="28"/>
      <c r="AL41" s="28"/>
    </row>
    <row r="42" spans="1:38">
      <c r="A42" s="11"/>
      <c r="B42" s="25">
        <v>21</v>
      </c>
      <c r="C42" s="1">
        <f>B42 * KONSTANTEN!$B$6</f>
        <v>453600</v>
      </c>
      <c r="D42" s="63">
        <f>SQRT( KONSTANTEN!$B$3 * $D$6 / H41^3 )</f>
        <v>1.9423079883018601E-7</v>
      </c>
      <c r="E42" s="41">
        <f>(KONSTANTEN!$B$4 + D42 * C42) - (KONSTANTEN!$B$4 + D42 * C41)</f>
        <v>4.1953852547320092E-3</v>
      </c>
      <c r="F42" s="41">
        <f t="shared" si="12"/>
        <v>8.8098061206088374E-2</v>
      </c>
      <c r="G42" s="73">
        <f t="shared" si="0"/>
        <v>5.0476470903940713</v>
      </c>
      <c r="H42" s="43">
        <f t="shared" si="13"/>
        <v>152087902868.62198</v>
      </c>
      <c r="I42" s="2">
        <f t="shared" si="14"/>
        <v>10.166438019613533</v>
      </c>
      <c r="J42" s="48">
        <f t="shared" si="1"/>
        <v>147108143131.37805</v>
      </c>
      <c r="K42" s="28">
        <f t="shared" si="2"/>
        <v>9.8335619803864684</v>
      </c>
      <c r="L42" s="43">
        <f t="shared" si="15"/>
        <v>151517436700.67072</v>
      </c>
      <c r="M42" s="2">
        <f t="shared" si="16"/>
        <v>10.128304750435822</v>
      </c>
      <c r="N42" s="48">
        <f t="shared" si="3"/>
        <v>146518289646.47513</v>
      </c>
      <c r="O42" s="28">
        <f t="shared" si="4"/>
        <v>9.7941327504358213</v>
      </c>
      <c r="P42" s="94">
        <f t="shared" si="5"/>
        <v>12942331548.680727</v>
      </c>
      <c r="Q42" s="95">
        <f t="shared" si="6"/>
        <v>0.86514054725714717</v>
      </c>
      <c r="R42" s="44">
        <f>KONSTANTEN!$B$3 * $D$5 * $D$6 / H41^2</f>
        <v>3.4267320106358126E+22</v>
      </c>
      <c r="S42" s="46">
        <f t="shared" si="11"/>
        <v>29540.329819170638</v>
      </c>
      <c r="T42" s="48">
        <f t="shared" si="7"/>
        <v>149578833698.93506</v>
      </c>
      <c r="U42" s="28">
        <f t="shared" si="8"/>
        <v>9.9987172757580556</v>
      </c>
      <c r="V42" s="48">
        <f t="shared" si="17"/>
        <v>149017863173.57291</v>
      </c>
      <c r="W42" s="28">
        <f t="shared" si="18"/>
        <v>9.9612187504358207</v>
      </c>
      <c r="X42" s="50">
        <f t="shared" si="9"/>
        <v>0.99999999999999989</v>
      </c>
      <c r="Y42" s="31">
        <f t="shared" si="10"/>
        <v>1</v>
      </c>
      <c r="Z42" s="50">
        <v>453600</v>
      </c>
      <c r="AA42" s="62">
        <v>1.942308E-7</v>
      </c>
      <c r="AB42" s="71">
        <v>4.1953852547300004E-3</v>
      </c>
      <c r="AC42" s="71">
        <v>8.8098061206089998E-2</v>
      </c>
      <c r="AD42" s="58">
        <v>152087902868.621</v>
      </c>
      <c r="AE42" s="28">
        <v>10.1283047504</v>
      </c>
      <c r="AF42" s="28">
        <v>-0.86514054725699996</v>
      </c>
      <c r="AG42" s="50"/>
      <c r="AH42" s="62"/>
      <c r="AI42" s="65"/>
      <c r="AJ42" s="58"/>
      <c r="AK42" s="28"/>
      <c r="AL42" s="28"/>
    </row>
    <row r="43" spans="1:38">
      <c r="A43" s="11"/>
      <c r="B43" s="25">
        <v>22</v>
      </c>
      <c r="C43" s="1">
        <f>B43 * KONSTANTEN!$B$6</f>
        <v>475200</v>
      </c>
      <c r="D43" s="63">
        <f>SQRT( KONSTANTEN!$B$3 * $D$6 / H42^3 )</f>
        <v>1.9423252434069204E-7</v>
      </c>
      <c r="E43" s="41">
        <f>(KONSTANTEN!$B$4 + D43 * C43) - (KONSTANTEN!$B$4 + D43 * C42)</f>
        <v>4.1954225257589545E-3</v>
      </c>
      <c r="F43" s="41">
        <f t="shared" si="12"/>
        <v>9.2293483731847328E-2</v>
      </c>
      <c r="G43" s="73">
        <f t="shared" si="0"/>
        <v>5.2880270943941747</v>
      </c>
      <c r="H43" s="43">
        <f t="shared" si="13"/>
        <v>152086958289.21066</v>
      </c>
      <c r="I43" s="2">
        <f t="shared" si="14"/>
        <v>10.166374878444127</v>
      </c>
      <c r="J43" s="48">
        <f t="shared" si="1"/>
        <v>147109087710.78934</v>
      </c>
      <c r="K43" s="28">
        <f t="shared" si="2"/>
        <v>9.8336251215558725</v>
      </c>
      <c r="L43" s="43">
        <f t="shared" si="15"/>
        <v>151460904171.8356</v>
      </c>
      <c r="M43" s="2">
        <f t="shared" si="16"/>
        <v>10.124525788140637</v>
      </c>
      <c r="N43" s="48">
        <f t="shared" si="3"/>
        <v>146461757117.64001</v>
      </c>
      <c r="O43" s="28">
        <f t="shared" si="4"/>
        <v>9.7903537881406368</v>
      </c>
      <c r="P43" s="94">
        <f t="shared" si="5"/>
        <v>13556962644.564392</v>
      </c>
      <c r="Q43" s="95">
        <f t="shared" si="6"/>
        <v>0.9062260565144229</v>
      </c>
      <c r="R43" s="44">
        <f>KONSTANTEN!$B$3 * $D$5 * $D$6 / H42^2</f>
        <v>3.4267726006340765E+22</v>
      </c>
      <c r="S43" s="46">
        <f t="shared" si="11"/>
        <v>29540.417295854426</v>
      </c>
      <c r="T43" s="48">
        <f t="shared" si="7"/>
        <v>149576967690.87482</v>
      </c>
      <c r="U43" s="28">
        <f t="shared" si="8"/>
        <v>9.9985925409505469</v>
      </c>
      <c r="V43" s="48">
        <f t="shared" si="17"/>
        <v>148961330644.73779</v>
      </c>
      <c r="W43" s="28">
        <f t="shared" si="18"/>
        <v>9.9574397881406362</v>
      </c>
      <c r="X43" s="50">
        <f t="shared" si="9"/>
        <v>0.99999999999999978</v>
      </c>
      <c r="Y43" s="31">
        <f t="shared" si="10"/>
        <v>1</v>
      </c>
      <c r="Z43" s="50">
        <v>475200</v>
      </c>
      <c r="AA43" s="62">
        <v>1.9423252E-7</v>
      </c>
      <c r="AB43" s="71">
        <v>4.1954225257599996E-3</v>
      </c>
      <c r="AC43" s="71">
        <v>9.2293483731850007E-2</v>
      </c>
      <c r="AD43" s="58">
        <v>152086958289.20999</v>
      </c>
      <c r="AE43" s="28">
        <v>10.1245257881</v>
      </c>
      <c r="AF43" s="28">
        <v>-0.90622605651400001</v>
      </c>
      <c r="AG43" s="50"/>
      <c r="AH43" s="62"/>
      <c r="AI43" s="65"/>
      <c r="AJ43" s="58"/>
      <c r="AK43" s="28"/>
      <c r="AL43" s="28"/>
    </row>
    <row r="44" spans="1:38">
      <c r="A44" s="11"/>
      <c r="B44" s="25">
        <v>23</v>
      </c>
      <c r="C44" s="1">
        <f>B44 * KONSTANTEN!$B$6</f>
        <v>496800</v>
      </c>
      <c r="D44" s="63">
        <f>SQRT( KONSTANTEN!$B$3 * $D$6 / H43^3 )</f>
        <v>1.9423433384819781E-7</v>
      </c>
      <c r="E44" s="41">
        <f>(KONSTANTEN!$B$4 + D44 * C44) - (KONSTANTEN!$B$4 + D44 * C43)</f>
        <v>4.195461611121068E-3</v>
      </c>
      <c r="F44" s="41">
        <f t="shared" si="12"/>
        <v>9.6488945342968396E-2</v>
      </c>
      <c r="G44" s="73">
        <f t="shared" si="0"/>
        <v>5.5284093378205688</v>
      </c>
      <c r="H44" s="43">
        <f t="shared" si="13"/>
        <v>152085969891.28247</v>
      </c>
      <c r="I44" s="2">
        <f t="shared" si="14"/>
        <v>10.166308808190765</v>
      </c>
      <c r="J44" s="48">
        <f t="shared" si="1"/>
        <v>147110076108.71753</v>
      </c>
      <c r="K44" s="28">
        <f t="shared" si="2"/>
        <v>9.8336911918092351</v>
      </c>
      <c r="L44" s="43">
        <f t="shared" si="15"/>
        <v>151401749130.22775</v>
      </c>
      <c r="M44" s="2">
        <f t="shared" si="16"/>
        <v>10.120571521872836</v>
      </c>
      <c r="N44" s="48">
        <f t="shared" si="3"/>
        <v>146402602076.03217</v>
      </c>
      <c r="O44" s="28">
        <f t="shared" si="4"/>
        <v>9.7863995218728377</v>
      </c>
      <c r="P44" s="94">
        <f t="shared" si="5"/>
        <v>14171360839.621954</v>
      </c>
      <c r="Q44" s="95">
        <f t="shared" si="6"/>
        <v>0.94729599732891889</v>
      </c>
      <c r="R44" s="44">
        <f>KONSTANTEN!$B$3 * $D$5 * $D$6 / H43^2</f>
        <v>3.4268151666625376E+22</v>
      </c>
      <c r="S44" s="46">
        <f t="shared" si="11"/>
        <v>29540.509030303478</v>
      </c>
      <c r="T44" s="48">
        <f t="shared" si="7"/>
        <v>149575015852.88943</v>
      </c>
      <c r="U44" s="28">
        <f t="shared" si="8"/>
        <v>9.9984620687727563</v>
      </c>
      <c r="V44" s="48">
        <f t="shared" si="17"/>
        <v>148902175603.12997</v>
      </c>
      <c r="W44" s="28">
        <f t="shared" si="18"/>
        <v>9.9534855218728371</v>
      </c>
      <c r="X44" s="50">
        <f t="shared" si="9"/>
        <v>1.0000000000000002</v>
      </c>
      <c r="Y44" s="31">
        <f t="shared" si="10"/>
        <v>1</v>
      </c>
      <c r="Z44" s="50">
        <v>496800</v>
      </c>
      <c r="AA44" s="62">
        <v>1.9423433E-7</v>
      </c>
      <c r="AB44" s="71">
        <v>4.1954616111200002E-3</v>
      </c>
      <c r="AC44" s="71">
        <v>9.6488945342970006E-2</v>
      </c>
      <c r="AD44" s="58">
        <v>152085969891.28201</v>
      </c>
      <c r="AE44" s="28">
        <v>10.120571521900001</v>
      </c>
      <c r="AF44" s="28">
        <v>-0.94729599732900005</v>
      </c>
      <c r="AG44" s="50"/>
      <c r="AH44" s="62"/>
      <c r="AI44" s="65"/>
      <c r="AJ44" s="58"/>
      <c r="AK44" s="28"/>
      <c r="AL44" s="28"/>
    </row>
    <row r="45" spans="1:38">
      <c r="A45" s="11"/>
      <c r="B45" s="25">
        <v>24</v>
      </c>
      <c r="C45" s="1">
        <f>B45 * KONSTANTEN!$B$6</f>
        <v>518400</v>
      </c>
      <c r="D45" s="63">
        <f>SQRT( KONSTANTEN!$B$3 * $D$6 / H44^3 )</f>
        <v>1.9423622732783846E-7</v>
      </c>
      <c r="E45" s="41">
        <f>(KONSTANTEN!$B$4 + D45 * C45) - (KONSTANTEN!$B$4 + D45 * C44)</f>
        <v>4.1955025102813071E-3</v>
      </c>
      <c r="F45" s="41">
        <f t="shared" si="12"/>
        <v>0.1006844478532497</v>
      </c>
      <c r="G45" s="73">
        <f t="shared" si="0"/>
        <v>5.7687939245962294</v>
      </c>
      <c r="H45" s="43">
        <f t="shared" si="13"/>
        <v>152084937690.55511</v>
      </c>
      <c r="I45" s="2">
        <f t="shared" si="14"/>
        <v>10.166239809904114</v>
      </c>
      <c r="J45" s="48">
        <f t="shared" si="1"/>
        <v>147111108309.44489</v>
      </c>
      <c r="K45" s="28">
        <f t="shared" si="2"/>
        <v>9.8337601900958873</v>
      </c>
      <c r="L45" s="43">
        <f t="shared" si="15"/>
        <v>151339972516.54739</v>
      </c>
      <c r="M45" s="2">
        <f t="shared" si="16"/>
        <v>10.116442014514282</v>
      </c>
      <c r="N45" s="48">
        <f t="shared" si="3"/>
        <v>146340825462.35178</v>
      </c>
      <c r="O45" s="28">
        <f t="shared" si="4"/>
        <v>9.7822700145142818</v>
      </c>
      <c r="P45" s="94">
        <f t="shared" si="5"/>
        <v>14785515577.930151</v>
      </c>
      <c r="Q45" s="95">
        <f t="shared" si="6"/>
        <v>0.98834966408146674</v>
      </c>
      <c r="R45" s="44">
        <f>KONSTANTEN!$B$3 * $D$5 * $D$6 / H44^2</f>
        <v>3.4268597081546894E+22</v>
      </c>
      <c r="S45" s="46">
        <f t="shared" si="11"/>
        <v>29540.605021177937</v>
      </c>
      <c r="T45" s="48">
        <f t="shared" si="7"/>
        <v>149572978315.74979</v>
      </c>
      <c r="U45" s="28">
        <f t="shared" si="8"/>
        <v>9.9983258679661695</v>
      </c>
      <c r="V45" s="48">
        <f t="shared" si="17"/>
        <v>148840398989.44958</v>
      </c>
      <c r="W45" s="28">
        <f t="shared" si="18"/>
        <v>9.9493560145142812</v>
      </c>
      <c r="X45" s="50">
        <f t="shared" si="9"/>
        <v>1</v>
      </c>
      <c r="Y45" s="31">
        <f t="shared" si="10"/>
        <v>1</v>
      </c>
      <c r="Z45" s="50">
        <v>518400</v>
      </c>
      <c r="AA45" s="62">
        <v>1.9423623000000001E-7</v>
      </c>
      <c r="AB45" s="71">
        <v>4.1955025102799999E-3</v>
      </c>
      <c r="AC45" s="71">
        <v>0.10068444785324999</v>
      </c>
      <c r="AD45" s="58">
        <v>152084937690.55499</v>
      </c>
      <c r="AE45" s="28">
        <v>10.1164420145</v>
      </c>
      <c r="AF45" s="28">
        <v>-0.988349664081</v>
      </c>
      <c r="AG45" s="50"/>
      <c r="AH45" s="62"/>
      <c r="AI45" s="65"/>
      <c r="AJ45" s="58"/>
      <c r="AK45" s="28"/>
      <c r="AL45" s="28"/>
    </row>
    <row r="46" spans="1:38">
      <c r="A46" s="11"/>
      <c r="B46" s="25">
        <v>25</v>
      </c>
      <c r="C46" s="1">
        <f>B46 * KONSTANTEN!$B$6</f>
        <v>540000</v>
      </c>
      <c r="D46" s="63">
        <f>SQRT( KONSTANTEN!$B$3 * $D$6 / H45^3 )</f>
        <v>1.9423820475359494E-7</v>
      </c>
      <c r="E46" s="41">
        <f>(KONSTANTEN!$B$4 + D46 * C46) - (KONSTANTEN!$B$4 + D46 * C45)</f>
        <v>4.1955452226776491E-3</v>
      </c>
      <c r="F46" s="41">
        <f t="shared" si="12"/>
        <v>0.10487999307592735</v>
      </c>
      <c r="G46" s="73">
        <f t="shared" si="0"/>
        <v>6.0091809586119345</v>
      </c>
      <c r="H46" s="43">
        <f t="shared" si="13"/>
        <v>152083861703.44272</v>
      </c>
      <c r="I46" s="2">
        <f t="shared" si="14"/>
        <v>10.166167884681386</v>
      </c>
      <c r="J46" s="48">
        <f t="shared" si="1"/>
        <v>147112184296.55728</v>
      </c>
      <c r="K46" s="28">
        <f t="shared" si="2"/>
        <v>9.8338321153186143</v>
      </c>
      <c r="L46" s="43">
        <f t="shared" si="15"/>
        <v>151275575313.16718</v>
      </c>
      <c r="M46" s="2">
        <f t="shared" si="16"/>
        <v>10.112137331732464</v>
      </c>
      <c r="N46" s="48">
        <f t="shared" si="3"/>
        <v>146276428258.97159</v>
      </c>
      <c r="O46" s="28">
        <f t="shared" si="4"/>
        <v>9.7779653317324637</v>
      </c>
      <c r="P46" s="94">
        <f t="shared" si="5"/>
        <v>15399416306.8104</v>
      </c>
      <c r="Q46" s="95">
        <f t="shared" si="6"/>
        <v>1.0293863513697905</v>
      </c>
      <c r="R46" s="44">
        <f>KONSTANTEN!$B$3 * $D$5 * $D$6 / H45^2</f>
        <v>3.4269062245177232E+22</v>
      </c>
      <c r="S46" s="46">
        <f t="shared" si="11"/>
        <v>29540.705267075773</v>
      </c>
      <c r="T46" s="48">
        <f t="shared" si="7"/>
        <v>149570855215.97772</v>
      </c>
      <c r="U46" s="28">
        <f t="shared" si="8"/>
        <v>9.9981839476566989</v>
      </c>
      <c r="V46" s="48">
        <f t="shared" si="17"/>
        <v>148776001786.06937</v>
      </c>
      <c r="W46" s="28">
        <f t="shared" si="18"/>
        <v>9.9450513317324649</v>
      </c>
      <c r="X46" s="50">
        <f t="shared" si="9"/>
        <v>0.99999999999999978</v>
      </c>
      <c r="Y46" s="31">
        <f t="shared" si="10"/>
        <v>1.0000000000000002</v>
      </c>
      <c r="Z46" s="50">
        <v>540000</v>
      </c>
      <c r="AA46" s="62">
        <v>1.9423820000000001E-7</v>
      </c>
      <c r="AB46" s="71">
        <v>4.1955452226799996E-3</v>
      </c>
      <c r="AC46" s="71">
        <v>0.10487999307593</v>
      </c>
      <c r="AD46" s="58">
        <v>152083861703.44199</v>
      </c>
      <c r="AE46" s="28">
        <v>10.1121373317</v>
      </c>
      <c r="AF46" s="28">
        <v>-1.0293863513699999</v>
      </c>
      <c r="AG46" s="50"/>
      <c r="AH46" s="62"/>
      <c r="AI46" s="65"/>
      <c r="AJ46" s="58"/>
      <c r="AK46" s="28"/>
      <c r="AL46" s="28"/>
    </row>
    <row r="47" spans="1:38">
      <c r="A47" s="11"/>
      <c r="B47" s="25">
        <v>26</v>
      </c>
      <c r="C47" s="1">
        <f>B47 * KONSTANTEN!$B$6</f>
        <v>561600</v>
      </c>
      <c r="D47" s="63">
        <f>SQRT( KONSTANTEN!$B$3 * $D$6 / H46^3 )</f>
        <v>1.9424026609829355E-7</v>
      </c>
      <c r="E47" s="41">
        <f>(KONSTANTEN!$B$4 + D47 * C47) - (KONSTANTEN!$B$4 + D47 * C46)</f>
        <v>4.195589747723133E-3</v>
      </c>
      <c r="F47" s="41">
        <f t="shared" si="12"/>
        <v>0.10907558282365049</v>
      </c>
      <c r="G47" s="73">
        <f t="shared" si="0"/>
        <v>6.2495705437248272</v>
      </c>
      <c r="H47" s="43">
        <f t="shared" si="13"/>
        <v>152082741947.05551</v>
      </c>
      <c r="I47" s="2">
        <f t="shared" si="14"/>
        <v>10.166093033666328</v>
      </c>
      <c r="J47" s="48">
        <f t="shared" si="1"/>
        <v>147113304052.94452</v>
      </c>
      <c r="K47" s="28">
        <f t="shared" si="2"/>
        <v>9.8339069663336733</v>
      </c>
      <c r="L47" s="43">
        <f t="shared" si="15"/>
        <v>151208558544.12473</v>
      </c>
      <c r="M47" s="2">
        <f t="shared" si="16"/>
        <v>10.107657541979997</v>
      </c>
      <c r="N47" s="48">
        <f t="shared" si="3"/>
        <v>146209411489.92911</v>
      </c>
      <c r="O47" s="28">
        <f t="shared" si="4"/>
        <v>9.7734855419799977</v>
      </c>
      <c r="P47" s="94">
        <f t="shared" si="5"/>
        <v>16013052476.969288</v>
      </c>
      <c r="Q47" s="95">
        <f t="shared" si="6"/>
        <v>1.0704053540178997</v>
      </c>
      <c r="R47" s="44">
        <f>KONSTANTEN!$B$3 * $D$5 * $D$6 / H46^2</f>
        <v>3.4269547151325124E+22</v>
      </c>
      <c r="S47" s="46">
        <f t="shared" si="11"/>
        <v>29540.809766532788</v>
      </c>
      <c r="T47" s="48">
        <f t="shared" si="7"/>
        <v>149568646695.83832</v>
      </c>
      <c r="U47" s="28">
        <f t="shared" si="8"/>
        <v>9.9980363173541615</v>
      </c>
      <c r="V47" s="48">
        <f t="shared" si="17"/>
        <v>148708985017.02692</v>
      </c>
      <c r="W47" s="28">
        <f t="shared" si="18"/>
        <v>9.9405715419799971</v>
      </c>
      <c r="X47" s="50">
        <f t="shared" si="9"/>
        <v>1.0000000000000002</v>
      </c>
      <c r="Y47" s="31">
        <f t="shared" si="10"/>
        <v>1</v>
      </c>
      <c r="Z47" s="50">
        <v>561600</v>
      </c>
      <c r="AA47" s="62">
        <v>1.9424027E-7</v>
      </c>
      <c r="AB47" s="71">
        <v>4.1955897477200001E-3</v>
      </c>
      <c r="AC47" s="71">
        <v>0.10907558282365</v>
      </c>
      <c r="AD47" s="58">
        <v>152082741947.05499</v>
      </c>
      <c r="AE47" s="28">
        <v>10.107657542</v>
      </c>
      <c r="AF47" s="28">
        <v>-1.07040535402</v>
      </c>
      <c r="AG47" s="50"/>
      <c r="AH47" s="62"/>
      <c r="AI47" s="65"/>
      <c r="AJ47" s="58"/>
      <c r="AK47" s="28"/>
      <c r="AL47" s="28"/>
    </row>
    <row r="48" spans="1:38">
      <c r="A48" s="11"/>
      <c r="B48" s="25">
        <v>27</v>
      </c>
      <c r="C48" s="1">
        <f>B48 * KONSTANTEN!$B$6</f>
        <v>583200</v>
      </c>
      <c r="D48" s="63">
        <f>SQRT( KONSTANTEN!$B$3 * $D$6 / H47^3 )</f>
        <v>1.9424241133360613E-7</v>
      </c>
      <c r="E48" s="41">
        <f>(KONSTANTEN!$B$4 + D48 * C48) - (KONSTANTEN!$B$4 + D48 * C47)</f>
        <v>4.1956360848058871E-3</v>
      </c>
      <c r="F48" s="41">
        <f t="shared" si="12"/>
        <v>0.11327121890845637</v>
      </c>
      <c r="G48" s="73">
        <f t="shared" si="0"/>
        <v>6.4899627837569982</v>
      </c>
      <c r="H48" s="43">
        <f t="shared" si="13"/>
        <v>152081578439.19971</v>
      </c>
      <c r="I48" s="2">
        <f t="shared" si="14"/>
        <v>10.166015258049212</v>
      </c>
      <c r="J48" s="48">
        <f t="shared" si="1"/>
        <v>147114467560.80029</v>
      </c>
      <c r="K48" s="28">
        <f t="shared" si="2"/>
        <v>9.833984741950788</v>
      </c>
      <c r="L48" s="43">
        <f t="shared" si="15"/>
        <v>151138923275.11414</v>
      </c>
      <c r="M48" s="2">
        <f t="shared" si="16"/>
        <v>10.103002716494062</v>
      </c>
      <c r="N48" s="48">
        <f t="shared" si="3"/>
        <v>146139776220.91852</v>
      </c>
      <c r="O48" s="28">
        <f t="shared" si="4"/>
        <v>9.7688307164940618</v>
      </c>
      <c r="P48" s="94">
        <f t="shared" si="5"/>
        <v>16626413542.639118</v>
      </c>
      <c r="Q48" s="95">
        <f t="shared" si="6"/>
        <v>1.1114059670854821</v>
      </c>
      <c r="R48" s="44">
        <f>KONSTANTEN!$B$3 * $D$5 * $D$6 / H47^2</f>
        <v>3.4270051793536153E+22</v>
      </c>
      <c r="S48" s="46">
        <f t="shared" si="11"/>
        <v>29540.91851802263</v>
      </c>
      <c r="T48" s="48">
        <f t="shared" si="7"/>
        <v>149566352903.33176</v>
      </c>
      <c r="U48" s="28">
        <f t="shared" si="8"/>
        <v>9.9978829869517565</v>
      </c>
      <c r="V48" s="48">
        <f t="shared" si="17"/>
        <v>148639349748.01633</v>
      </c>
      <c r="W48" s="28">
        <f t="shared" si="18"/>
        <v>9.9359167164940629</v>
      </c>
      <c r="X48" s="50">
        <f t="shared" si="9"/>
        <v>1.0000000000000002</v>
      </c>
      <c r="Y48" s="31">
        <f t="shared" si="10"/>
        <v>1.0000000000000002</v>
      </c>
      <c r="Z48" s="50">
        <v>583200</v>
      </c>
      <c r="AA48" s="62">
        <v>1.9424241E-7</v>
      </c>
      <c r="AB48" s="71">
        <v>4.1956360848100002E-3</v>
      </c>
      <c r="AC48" s="71">
        <v>0.11327121890845999</v>
      </c>
      <c r="AD48" s="58">
        <v>152081578439.19901</v>
      </c>
      <c r="AE48" s="28">
        <v>10.103002716500001</v>
      </c>
      <c r="AF48" s="28">
        <v>-1.1114059670900001</v>
      </c>
      <c r="AG48" s="50"/>
      <c r="AH48" s="62"/>
      <c r="AI48" s="65"/>
      <c r="AJ48" s="58"/>
      <c r="AK48" s="28"/>
      <c r="AL48" s="28"/>
    </row>
    <row r="49" spans="1:38">
      <c r="A49" s="11"/>
      <c r="B49" s="25">
        <v>28</v>
      </c>
      <c r="C49" s="1">
        <f>B49 * KONSTANTEN!$B$6</f>
        <v>604800</v>
      </c>
      <c r="D49" s="63">
        <f>SQRT( KONSTANTEN!$B$3 * $D$6 / H48^3 )</f>
        <v>1.9424464043004992E-7</v>
      </c>
      <c r="E49" s="41">
        <f>(KONSTANTEN!$B$4 + D49 * C49) - (KONSTANTEN!$B$4 + D49 * C48)</f>
        <v>4.1956842332890737E-3</v>
      </c>
      <c r="F49" s="41">
        <f t="shared" si="12"/>
        <v>0.11746690314174545</v>
      </c>
      <c r="G49" s="73">
        <f t="shared" si="0"/>
        <v>6.7303577824940444</v>
      </c>
      <c r="H49" s="43">
        <f t="shared" si="13"/>
        <v>152080371198.3775</v>
      </c>
      <c r="I49" s="2">
        <f t="shared" si="14"/>
        <v>10.165934559066834</v>
      </c>
      <c r="J49" s="48">
        <f t="shared" si="1"/>
        <v>147115674801.6225</v>
      </c>
      <c r="K49" s="28">
        <f t="shared" si="2"/>
        <v>9.834065440933168</v>
      </c>
      <c r="L49" s="43">
        <f t="shared" si="15"/>
        <v>151066670613.47778</v>
      </c>
      <c r="M49" s="2">
        <f t="shared" si="16"/>
        <v>10.098172929295849</v>
      </c>
      <c r="N49" s="48">
        <f t="shared" si="3"/>
        <v>146067523559.2822</v>
      </c>
      <c r="O49" s="28">
        <f t="shared" si="4"/>
        <v>9.7640009292958503</v>
      </c>
      <c r="P49" s="94">
        <f t="shared" si="5"/>
        <v>17239488961.718437</v>
      </c>
      <c r="Q49" s="95">
        <f t="shared" si="6"/>
        <v>1.1523874858772993</v>
      </c>
      <c r="R49" s="44">
        <f>KONSTANTEN!$B$3 * $D$5 * $D$6 / H48^2</f>
        <v>3.4270576165092745E+22</v>
      </c>
      <c r="S49" s="46">
        <f t="shared" si="11"/>
        <v>29541.031519956781</v>
      </c>
      <c r="T49" s="48">
        <f t="shared" si="7"/>
        <v>149563973992.18527</v>
      </c>
      <c r="U49" s="28">
        <f t="shared" si="8"/>
        <v>9.9977239667255002</v>
      </c>
      <c r="V49" s="48">
        <f t="shared" si="17"/>
        <v>148567097086.38</v>
      </c>
      <c r="W49" s="28">
        <f t="shared" si="18"/>
        <v>9.9310869292958497</v>
      </c>
      <c r="X49" s="50">
        <f t="shared" si="9"/>
        <v>1</v>
      </c>
      <c r="Y49" s="31">
        <f t="shared" si="10"/>
        <v>0.99999999999999989</v>
      </c>
      <c r="Z49" s="50">
        <v>604800</v>
      </c>
      <c r="AA49" s="62">
        <v>1.9424463999999999E-7</v>
      </c>
      <c r="AB49" s="71">
        <v>4.19568423329E-3</v>
      </c>
      <c r="AC49" s="71">
        <v>0.11746690314175</v>
      </c>
      <c r="AD49" s="58">
        <v>152080371198.37701</v>
      </c>
      <c r="AE49" s="28">
        <v>10.0981729293</v>
      </c>
      <c r="AF49" s="28">
        <v>-1.1523874858800001</v>
      </c>
      <c r="AG49" s="50"/>
      <c r="AH49" s="62"/>
      <c r="AI49" s="65"/>
      <c r="AJ49" s="58"/>
      <c r="AK49" s="28"/>
      <c r="AL49" s="28"/>
    </row>
    <row r="50" spans="1:38">
      <c r="A50" s="11"/>
      <c r="B50" s="25">
        <v>29</v>
      </c>
      <c r="C50" s="1">
        <f>B50 * KONSTANTEN!$B$6</f>
        <v>626400</v>
      </c>
      <c r="D50" s="63">
        <f>SQRT( KONSTANTEN!$B$3 * $D$6 / H49^3 )</f>
        <v>1.9424695335698735E-7</v>
      </c>
      <c r="E50" s="41">
        <f>(KONSTANTEN!$B$4 + D50 * C50) - (KONSTANTEN!$B$4 + D50 * C49)</f>
        <v>4.1957341925109165E-3</v>
      </c>
      <c r="F50" s="41">
        <f t="shared" si="12"/>
        <v>0.12166263733425636</v>
      </c>
      <c r="G50" s="73">
        <f t="shared" si="0"/>
        <v>6.97075564368365</v>
      </c>
      <c r="H50" s="43">
        <f t="shared" si="13"/>
        <v>152079120243.78674</v>
      </c>
      <c r="I50" s="2">
        <f t="shared" si="14"/>
        <v>10.165850938002485</v>
      </c>
      <c r="J50" s="48">
        <f t="shared" si="1"/>
        <v>147116925756.21329</v>
      </c>
      <c r="K50" s="28">
        <f t="shared" si="2"/>
        <v>9.8341490619975165</v>
      </c>
      <c r="L50" s="43">
        <f t="shared" si="15"/>
        <v>150991801708.19754</v>
      </c>
      <c r="M50" s="2">
        <f t="shared" si="16"/>
        <v>10.093168257189973</v>
      </c>
      <c r="N50" s="48">
        <f t="shared" si="3"/>
        <v>145992654654.00195</v>
      </c>
      <c r="O50" s="28">
        <f t="shared" si="4"/>
        <v>9.758996257189974</v>
      </c>
      <c r="P50" s="94">
        <f t="shared" si="5"/>
        <v>17852268195.912624</v>
      </c>
      <c r="Q50" s="95">
        <f t="shared" si="6"/>
        <v>1.1933492059525832</v>
      </c>
      <c r="R50" s="44">
        <f>KONSTANTEN!$B$3 * $D$5 * $D$6 / H49^2</f>
        <v>3.4271120259014057E+22</v>
      </c>
      <c r="S50" s="46">
        <f t="shared" si="11"/>
        <v>29541.148770684558</v>
      </c>
      <c r="T50" s="48">
        <f t="shared" si="7"/>
        <v>149561510121.84448</v>
      </c>
      <c r="U50" s="28">
        <f t="shared" si="8"/>
        <v>9.9975592673336653</v>
      </c>
      <c r="V50" s="48">
        <f t="shared" si="17"/>
        <v>148492228181.09976</v>
      </c>
      <c r="W50" s="28">
        <f t="shared" si="18"/>
        <v>9.9260822571899734</v>
      </c>
      <c r="X50" s="50">
        <f t="shared" si="9"/>
        <v>1.0000000000000002</v>
      </c>
      <c r="Y50" s="31">
        <f t="shared" si="10"/>
        <v>1</v>
      </c>
      <c r="Z50" s="50">
        <v>626400</v>
      </c>
      <c r="AA50" s="62">
        <v>1.9424695000000001E-7</v>
      </c>
      <c r="AB50" s="71">
        <v>4.1957341925099997E-3</v>
      </c>
      <c r="AC50" s="71">
        <v>0.12166263733426</v>
      </c>
      <c r="AD50" s="58">
        <v>152079120243.78601</v>
      </c>
      <c r="AE50" s="28">
        <v>10.0931682572</v>
      </c>
      <c r="AF50" s="28">
        <v>-1.1933492059499999</v>
      </c>
      <c r="AG50" s="50"/>
      <c r="AH50" s="62"/>
      <c r="AI50" s="65"/>
      <c r="AJ50" s="58"/>
      <c r="AK50" s="28"/>
      <c r="AL50" s="28"/>
    </row>
    <row r="51" spans="1:38">
      <c r="A51" s="11"/>
      <c r="B51" s="25">
        <v>30</v>
      </c>
      <c r="C51" s="1">
        <f>B51 * KONSTANTEN!$B$6</f>
        <v>648000</v>
      </c>
      <c r="D51" s="63">
        <f>SQRT( KONSTANTEN!$B$3 * $D$6 / H50^3 )</f>
        <v>1.9424935008262611E-7</v>
      </c>
      <c r="E51" s="41">
        <f>(KONSTANTEN!$B$4 + D51 * C51) - (KONSTANTEN!$B$4 + D51 * C50)</f>
        <v>4.1957859617847287E-3</v>
      </c>
      <c r="F51" s="41">
        <f t="shared" si="12"/>
        <v>0.12585842329604108</v>
      </c>
      <c r="G51" s="73">
        <f t="shared" si="0"/>
        <v>7.2111564710341529</v>
      </c>
      <c r="H51" s="43">
        <f t="shared" si="13"/>
        <v>152077825595.32089</v>
      </c>
      <c r="I51" s="2">
        <f t="shared" si="14"/>
        <v>10.165764396185963</v>
      </c>
      <c r="J51" s="48">
        <f t="shared" si="1"/>
        <v>147118220404.67914</v>
      </c>
      <c r="K51" s="28">
        <f t="shared" si="2"/>
        <v>9.8342356038140384</v>
      </c>
      <c r="L51" s="43">
        <f t="shared" si="15"/>
        <v>150914317749.88547</v>
      </c>
      <c r="M51" s="2">
        <f t="shared" si="16"/>
        <v>10.087988779763853</v>
      </c>
      <c r="N51" s="48">
        <f t="shared" si="3"/>
        <v>145915170695.68988</v>
      </c>
      <c r="O51" s="28">
        <f t="shared" si="4"/>
        <v>9.7538167797638522</v>
      </c>
      <c r="P51" s="94">
        <f t="shared" si="5"/>
        <v>18464740710.874447</v>
      </c>
      <c r="Q51" s="95">
        <f t="shared" si="6"/>
        <v>1.234290423134432</v>
      </c>
      <c r="R51" s="44">
        <f>KONSTANTEN!$B$3 * $D$5 * $D$6 / H50^2</f>
        <v>3.4271684068056001E+22</v>
      </c>
      <c r="S51" s="46">
        <f t="shared" si="11"/>
        <v>29541.270268493125</v>
      </c>
      <c r="T51" s="48">
        <f t="shared" si="7"/>
        <v>149558961457.46436</v>
      </c>
      <c r="U51" s="28">
        <f t="shared" si="8"/>
        <v>9.9973888998161655</v>
      </c>
      <c r="V51" s="48">
        <f t="shared" si="17"/>
        <v>148414744222.78766</v>
      </c>
      <c r="W51" s="28">
        <f t="shared" si="18"/>
        <v>9.9209027797638516</v>
      </c>
      <c r="X51" s="50">
        <f t="shared" si="9"/>
        <v>1</v>
      </c>
      <c r="Y51" s="31">
        <f t="shared" si="10"/>
        <v>1</v>
      </c>
      <c r="Z51" s="50">
        <v>648000</v>
      </c>
      <c r="AA51" s="62">
        <v>1.9424935000000001E-7</v>
      </c>
      <c r="AB51" s="71">
        <v>4.1957859617799999E-3</v>
      </c>
      <c r="AC51" s="71">
        <v>0.12585842329604</v>
      </c>
      <c r="AD51" s="58">
        <v>152077825595.32001</v>
      </c>
      <c r="AE51" s="28">
        <v>10.0879887798</v>
      </c>
      <c r="AF51" s="28">
        <v>-1.23429042313</v>
      </c>
      <c r="AG51" s="50"/>
      <c r="AH51" s="62"/>
      <c r="AI51" s="65"/>
      <c r="AJ51" s="58"/>
      <c r="AK51" s="28"/>
      <c r="AL51" s="28"/>
    </row>
    <row r="52" spans="1:38">
      <c r="A52" s="11"/>
      <c r="B52" s="25">
        <v>31</v>
      </c>
      <c r="C52" s="1">
        <f>B52 * KONSTANTEN!$B$6</f>
        <v>669600</v>
      </c>
      <c r="D52" s="63">
        <f>SQRT( KONSTANTEN!$B$3 * $D$6 / H51^3 )</f>
        <v>1.9425183057401909E-7</v>
      </c>
      <c r="E52" s="41">
        <f>(KONSTANTEN!$B$4 + D52 * C52) - (KONSTANTEN!$B$4 + D52 * C51)</f>
        <v>4.1958395403988158E-3</v>
      </c>
      <c r="F52" s="41">
        <f t="shared" si="12"/>
        <v>0.13005426283643989</v>
      </c>
      <c r="G52" s="73">
        <f t="shared" si="0"/>
        <v>7.4515603682131175</v>
      </c>
      <c r="H52" s="43">
        <f t="shared" si="13"/>
        <v>152076487273.56882</v>
      </c>
      <c r="I52" s="2">
        <f t="shared" si="14"/>
        <v>10.165674934993547</v>
      </c>
      <c r="J52" s="48">
        <f t="shared" si="1"/>
        <v>147119558726.43118</v>
      </c>
      <c r="K52" s="28">
        <f t="shared" si="2"/>
        <v>9.8343250650064533</v>
      </c>
      <c r="L52" s="43">
        <f t="shared" si="15"/>
        <v>150834219970.77448</v>
      </c>
      <c r="M52" s="2">
        <f t="shared" si="16"/>
        <v>10.082634579387086</v>
      </c>
      <c r="N52" s="48">
        <f t="shared" si="3"/>
        <v>145835072916.57886</v>
      </c>
      <c r="O52" s="28">
        <f t="shared" si="4"/>
        <v>9.7484625793870858</v>
      </c>
      <c r="P52" s="94">
        <f t="shared" si="5"/>
        <v>19076895976.344673</v>
      </c>
      <c r="Q52" s="95">
        <f t="shared" si="6"/>
        <v>1.2752104335192103</v>
      </c>
      <c r="R52" s="44">
        <f>KONSTANTEN!$B$3 * $D$5 * $D$6 / H51^2</f>
        <v>3.4272267584711223E+22</v>
      </c>
      <c r="S52" s="46">
        <f t="shared" si="11"/>
        <v>29541.3960116075</v>
      </c>
      <c r="T52" s="48">
        <f t="shared" si="7"/>
        <v>149556328169.90002</v>
      </c>
      <c r="U52" s="28">
        <f t="shared" si="8"/>
        <v>9.9972128755939522</v>
      </c>
      <c r="V52" s="48">
        <f t="shared" si="17"/>
        <v>148334646443.67667</v>
      </c>
      <c r="W52" s="28">
        <f t="shared" si="18"/>
        <v>9.9155485793870852</v>
      </c>
      <c r="X52" s="50">
        <f t="shared" si="9"/>
        <v>1.0000000000000002</v>
      </c>
      <c r="Y52" s="31">
        <f t="shared" si="10"/>
        <v>0.99999999999999989</v>
      </c>
      <c r="Z52" s="50">
        <v>669600</v>
      </c>
      <c r="AA52" s="62">
        <v>1.9425183E-7</v>
      </c>
      <c r="AB52" s="71">
        <v>4.1958395403999997E-3</v>
      </c>
      <c r="AC52" s="71">
        <v>0.13005426283644</v>
      </c>
      <c r="AD52" s="58">
        <v>152076487273.56799</v>
      </c>
      <c r="AE52" s="28">
        <v>10.082634579400001</v>
      </c>
      <c r="AF52" s="28">
        <v>-1.2752104335200001</v>
      </c>
      <c r="AG52" s="50"/>
      <c r="AH52" s="62"/>
      <c r="AI52" s="65"/>
      <c r="AJ52" s="58"/>
      <c r="AK52" s="28"/>
      <c r="AL52" s="28"/>
    </row>
    <row r="53" spans="1:38">
      <c r="A53" s="11"/>
      <c r="B53" s="25">
        <v>32</v>
      </c>
      <c r="C53" s="1">
        <f>B53 * KONSTANTEN!$B$6</f>
        <v>691200</v>
      </c>
      <c r="D53" s="63">
        <f>SQRT( KONSTANTEN!$B$3 * $D$6 / H52^3 )</f>
        <v>1.9425439479706426E-7</v>
      </c>
      <c r="E53" s="41">
        <f>(KONSTANTEN!$B$4 + D53 * C53) - (KONSTANTEN!$B$4 + D53 * C52)</f>
        <v>4.1958949276166002E-3</v>
      </c>
      <c r="F53" s="41">
        <f t="shared" si="12"/>
        <v>0.13425015776405649</v>
      </c>
      <c r="G53" s="73">
        <f t="shared" si="0"/>
        <v>7.6919674388458974</v>
      </c>
      <c r="H53" s="43">
        <f t="shared" si="13"/>
        <v>152075105299.8147</v>
      </c>
      <c r="I53" s="2">
        <f t="shared" si="14"/>
        <v>10.165582555847994</v>
      </c>
      <c r="J53" s="48">
        <f t="shared" si="1"/>
        <v>147120940700.18527</v>
      </c>
      <c r="K53" s="28">
        <f t="shared" si="2"/>
        <v>9.8344174441520043</v>
      </c>
      <c r="L53" s="43">
        <f t="shared" si="15"/>
        <v>150751509644.70859</v>
      </c>
      <c r="M53" s="2">
        <f t="shared" si="16"/>
        <v>10.077105741210804</v>
      </c>
      <c r="N53" s="48">
        <f t="shared" si="3"/>
        <v>145752362590.513</v>
      </c>
      <c r="O53" s="28">
        <f t="shared" si="4"/>
        <v>9.7429337412108037</v>
      </c>
      <c r="P53" s="94">
        <f t="shared" si="5"/>
        <v>19688723466.292702</v>
      </c>
      <c r="Q53" s="95">
        <f t="shared" si="6"/>
        <v>1.3161085334859475</v>
      </c>
      <c r="R53" s="44">
        <f>KONSTANTEN!$B$3 * $D$5 * $D$6 / H52^2</f>
        <v>3.4272870801209022E+22</v>
      </c>
      <c r="S53" s="46">
        <f t="shared" si="11"/>
        <v>29541.525998190555</v>
      </c>
      <c r="T53" s="48">
        <f t="shared" si="7"/>
        <v>149553610435.69724</v>
      </c>
      <c r="U53" s="28">
        <f t="shared" si="8"/>
        <v>9.9970312064683675</v>
      </c>
      <c r="V53" s="48">
        <f t="shared" si="17"/>
        <v>148251936117.61078</v>
      </c>
      <c r="W53" s="28">
        <f t="shared" si="18"/>
        <v>9.9100197412108031</v>
      </c>
      <c r="X53" s="50">
        <f t="shared" si="9"/>
        <v>0.99999999999999989</v>
      </c>
      <c r="Y53" s="31">
        <f t="shared" si="10"/>
        <v>0.99999999999999967</v>
      </c>
      <c r="Z53" s="50">
        <v>691200</v>
      </c>
      <c r="AA53" s="62">
        <v>1.9425439E-7</v>
      </c>
      <c r="AB53" s="71">
        <v>4.1958949276200003E-3</v>
      </c>
      <c r="AC53" s="71">
        <v>0.13425015776405999</v>
      </c>
      <c r="AD53" s="58">
        <v>152075105299.814</v>
      </c>
      <c r="AE53" s="28">
        <v>10.0771057412</v>
      </c>
      <c r="AF53" s="28">
        <v>-1.31610853349</v>
      </c>
      <c r="AG53" s="50"/>
      <c r="AH53" s="62"/>
      <c r="AI53" s="65"/>
      <c r="AJ53" s="58"/>
      <c r="AK53" s="28"/>
      <c r="AL53" s="28"/>
    </row>
    <row r="54" spans="1:38">
      <c r="A54" s="11"/>
      <c r="B54" s="25">
        <v>33</v>
      </c>
      <c r="C54" s="1">
        <f>B54 * KONSTANTEN!$B$6</f>
        <v>712800</v>
      </c>
      <c r="D54" s="63">
        <f>SQRT( KONSTANTEN!$B$3 * $D$6 / H53^3 )</f>
        <v>1.9425704271650439E-7</v>
      </c>
      <c r="E54" s="41">
        <f>(KONSTANTEN!$B$4 + D54 * C54) - (KONSTANTEN!$B$4 + D54 * C53)</f>
        <v>4.1959521226764829E-3</v>
      </c>
      <c r="F54" s="41">
        <f t="shared" si="12"/>
        <v>0.13844610988673298</v>
      </c>
      <c r="G54" s="73">
        <f t="shared" si="0"/>
        <v>7.9323777865142189</v>
      </c>
      <c r="H54" s="43">
        <f t="shared" si="13"/>
        <v>152073679696.03781</v>
      </c>
      <c r="I54" s="2">
        <f t="shared" si="14"/>
        <v>10.165487260218526</v>
      </c>
      <c r="J54" s="48">
        <f t="shared" si="1"/>
        <v>147122366303.96222</v>
      </c>
      <c r="K54" s="28">
        <f t="shared" si="2"/>
        <v>9.8345127397814753</v>
      </c>
      <c r="L54" s="43">
        <f t="shared" si="15"/>
        <v>150666188087.13284</v>
      </c>
      <c r="M54" s="2">
        <f t="shared" si="16"/>
        <v>10.071402353166983</v>
      </c>
      <c r="N54" s="48">
        <f t="shared" si="3"/>
        <v>145667041032.93723</v>
      </c>
      <c r="O54" s="28">
        <f t="shared" si="4"/>
        <v>9.7372303531669822</v>
      </c>
      <c r="P54" s="94">
        <f t="shared" si="5"/>
        <v>20300212659.057175</v>
      </c>
      <c r="Q54" s="95">
        <f t="shared" si="6"/>
        <v>1.3569840197057401</v>
      </c>
      <c r="R54" s="44">
        <f>KONSTANTEN!$B$3 * $D$5 * $D$6 / H53^2</f>
        <v>3.4273493709515307E+22</v>
      </c>
      <c r="S54" s="46">
        <f t="shared" si="11"/>
        <v>29541.660226343007</v>
      </c>
      <c r="T54" s="48">
        <f t="shared" si="7"/>
        <v>149550808437.08243</v>
      </c>
      <c r="U54" s="28">
        <f t="shared" si="8"/>
        <v>9.99684390462048</v>
      </c>
      <c r="V54" s="48">
        <f t="shared" si="17"/>
        <v>148166614560.03503</v>
      </c>
      <c r="W54" s="28">
        <f t="shared" si="18"/>
        <v>9.9043163531669816</v>
      </c>
      <c r="X54" s="50">
        <f t="shared" si="9"/>
        <v>0.99999999999999989</v>
      </c>
      <c r="Y54" s="31">
        <f t="shared" si="10"/>
        <v>0.99999999999999989</v>
      </c>
      <c r="Z54" s="50">
        <v>712800</v>
      </c>
      <c r="AA54" s="62">
        <v>1.9425704E-7</v>
      </c>
      <c r="AB54" s="71">
        <v>4.19595212268E-3</v>
      </c>
      <c r="AC54" s="71">
        <v>0.13844610988673001</v>
      </c>
      <c r="AD54" s="58">
        <v>152073679696.03699</v>
      </c>
      <c r="AE54" s="28">
        <v>10.0714023532</v>
      </c>
      <c r="AF54" s="28">
        <v>-1.35698401971</v>
      </c>
      <c r="AG54" s="50"/>
      <c r="AH54" s="62"/>
      <c r="AI54" s="65"/>
      <c r="AJ54" s="58"/>
      <c r="AK54" s="28"/>
      <c r="AL54" s="28"/>
    </row>
    <row r="55" spans="1:38">
      <c r="A55" s="11"/>
      <c r="B55" s="25">
        <v>34</v>
      </c>
      <c r="C55" s="1">
        <f>B55 * KONSTANTEN!$B$6</f>
        <v>734400</v>
      </c>
      <c r="D55" s="63">
        <f>SQRT( KONSTANTEN!$B$3 * $D$6 / H54^3 )</f>
        <v>1.9425977429592718E-7</v>
      </c>
      <c r="E55" s="41">
        <f>(KONSTANTEN!$B$4 + D55 * C55) - (KONSTANTEN!$B$4 + D55 * C54)</f>
        <v>4.1960111247920373E-3</v>
      </c>
      <c r="F55" s="41">
        <f t="shared" si="12"/>
        <v>0.14264212101152501</v>
      </c>
      <c r="G55" s="73">
        <f t="shared" si="0"/>
        <v>8.1727915147547439</v>
      </c>
      <c r="H55" s="43">
        <f t="shared" si="13"/>
        <v>152072210484.91223</v>
      </c>
      <c r="I55" s="2">
        <f t="shared" si="14"/>
        <v>10.165389049620812</v>
      </c>
      <c r="J55" s="48">
        <f t="shared" si="1"/>
        <v>147123835515.08774</v>
      </c>
      <c r="K55" s="28">
        <f t="shared" si="2"/>
        <v>9.8346109503791865</v>
      </c>
      <c r="L55" s="43">
        <f t="shared" si="15"/>
        <v>150578256655.0827</v>
      </c>
      <c r="M55" s="2">
        <f t="shared" si="16"/>
        <v>10.065524505967749</v>
      </c>
      <c r="N55" s="48">
        <f t="shared" si="3"/>
        <v>145579109600.88708</v>
      </c>
      <c r="O55" s="28">
        <f t="shared" si="4"/>
        <v>9.7313525059677488</v>
      </c>
      <c r="P55" s="94">
        <f t="shared" si="5"/>
        <v>20911353037.486671</v>
      </c>
      <c r="Q55" s="95">
        <f t="shared" si="6"/>
        <v>1.3978361891511544</v>
      </c>
      <c r="R55" s="44">
        <f>KONSTANTEN!$B$3 * $D$5 * $D$6 / H54^2</f>
        <v>3.4274136301332595E+22</v>
      </c>
      <c r="S55" s="46">
        <f t="shared" si="11"/>
        <v>29541.798694103429</v>
      </c>
      <c r="T55" s="48">
        <f t="shared" si="7"/>
        <v>149547922361.95245</v>
      </c>
      <c r="U55" s="28">
        <f t="shared" si="8"/>
        <v>9.9966509826104097</v>
      </c>
      <c r="V55" s="48">
        <f t="shared" si="17"/>
        <v>148078683127.98489</v>
      </c>
      <c r="W55" s="28">
        <f t="shared" si="18"/>
        <v>9.8984385059677482</v>
      </c>
      <c r="X55" s="50">
        <f t="shared" si="9"/>
        <v>1.0000000000000002</v>
      </c>
      <c r="Y55" s="31">
        <f t="shared" si="10"/>
        <v>1</v>
      </c>
      <c r="Z55" s="50">
        <v>734400</v>
      </c>
      <c r="AA55" s="62">
        <v>1.9425977000000001E-7</v>
      </c>
      <c r="AB55" s="71">
        <v>4.1960111247899999E-3</v>
      </c>
      <c r="AC55" s="71">
        <v>0.14264212101153001</v>
      </c>
      <c r="AD55" s="58">
        <v>152072210484.91199</v>
      </c>
      <c r="AE55" s="28">
        <v>10.065524505999999</v>
      </c>
      <c r="AF55" s="28">
        <v>-1.39783618915</v>
      </c>
      <c r="AG55" s="50"/>
      <c r="AH55" s="62"/>
      <c r="AI55" s="65"/>
      <c r="AJ55" s="58"/>
      <c r="AK55" s="28"/>
      <c r="AL55" s="28"/>
    </row>
    <row r="56" spans="1:38">
      <c r="A56" s="11"/>
      <c r="B56" s="25">
        <v>35</v>
      </c>
      <c r="C56" s="1">
        <f>B56 * KONSTANTEN!$B$6</f>
        <v>756000</v>
      </c>
      <c r="D56" s="63">
        <f>SQRT( KONSTANTEN!$B$3 * $D$6 / H55^3 )</f>
        <v>1.9426258949776541E-7</v>
      </c>
      <c r="E56" s="41">
        <f>(KONSTANTEN!$B$4 + D56 * C56) - (KONSTANTEN!$B$4 + D56 * C55)</f>
        <v>4.1960719331517182E-3</v>
      </c>
      <c r="F56" s="41">
        <f t="shared" si="12"/>
        <v>0.14683819294467673</v>
      </c>
      <c r="G56" s="73">
        <f t="shared" si="0"/>
        <v>8.4132087270576381</v>
      </c>
      <c r="H56" s="43">
        <f t="shared" si="13"/>
        <v>152070697689.80695</v>
      </c>
      <c r="I56" s="2">
        <f t="shared" si="14"/>
        <v>10.165287925616969</v>
      </c>
      <c r="J56" s="48">
        <f t="shared" si="1"/>
        <v>147125348310.19305</v>
      </c>
      <c r="K56" s="28">
        <f t="shared" si="2"/>
        <v>9.834712074383031</v>
      </c>
      <c r="L56" s="43">
        <f t="shared" si="15"/>
        <v>150487716747.1734</v>
      </c>
      <c r="M56" s="2">
        <f t="shared" si="16"/>
        <v>10.059472293104664</v>
      </c>
      <c r="N56" s="48">
        <f t="shared" si="3"/>
        <v>145488569692.97781</v>
      </c>
      <c r="O56" s="28">
        <f t="shared" si="4"/>
        <v>9.725300293104663</v>
      </c>
      <c r="P56" s="94">
        <f t="shared" si="5"/>
        <v>21522134089.080379</v>
      </c>
      <c r="Q56" s="95">
        <f t="shared" si="6"/>
        <v>1.43866433910563</v>
      </c>
      <c r="R56" s="44">
        <f>KONSTANTEN!$B$3 * $D$5 * $D$6 / H55^2</f>
        <v>3.4274798568099996E+22</v>
      </c>
      <c r="S56" s="46">
        <f t="shared" si="11"/>
        <v>29541.941399448282</v>
      </c>
      <c r="T56" s="48">
        <f t="shared" si="7"/>
        <v>149544952403.86404</v>
      </c>
      <c r="U56" s="28">
        <f t="shared" si="8"/>
        <v>9.9964524533766106</v>
      </c>
      <c r="V56" s="48">
        <f t="shared" si="17"/>
        <v>147988143220.07559</v>
      </c>
      <c r="W56" s="28">
        <f t="shared" si="18"/>
        <v>9.8923862931046624</v>
      </c>
      <c r="X56" s="50">
        <f t="shared" si="9"/>
        <v>0.99999999999999967</v>
      </c>
      <c r="Y56" s="31">
        <f t="shared" si="10"/>
        <v>0.99999999999999989</v>
      </c>
      <c r="Z56" s="50">
        <v>756000</v>
      </c>
      <c r="AA56" s="62">
        <v>1.9426258999999999E-7</v>
      </c>
      <c r="AB56" s="71">
        <v>4.19607193315E-3</v>
      </c>
      <c r="AC56" s="71">
        <v>0.14683819294468001</v>
      </c>
      <c r="AD56" s="58">
        <v>152070697689.806</v>
      </c>
      <c r="AE56" s="28">
        <v>10.059472293100001</v>
      </c>
      <c r="AF56" s="28">
        <v>-1.43866433911</v>
      </c>
      <c r="AG56" s="50"/>
      <c r="AH56" s="62"/>
      <c r="AI56" s="65"/>
      <c r="AJ56" s="58"/>
      <c r="AK56" s="28"/>
      <c r="AL56" s="28"/>
    </row>
    <row r="57" spans="1:38">
      <c r="A57" s="11"/>
      <c r="B57" s="25">
        <v>36</v>
      </c>
      <c r="C57" s="1">
        <f>B57 * KONSTANTEN!$B$6</f>
        <v>777600</v>
      </c>
      <c r="D57" s="63">
        <f>SQRT( KONSTANTEN!$B$3 * $D$6 / H56^3 )</f>
        <v>1.9426548828329615E-7</v>
      </c>
      <c r="E57" s="41">
        <f>(KONSTANTEN!$B$4 + D57 * C57) - (KONSTANTEN!$B$4 + D57 * C56)</f>
        <v>4.1961345469191946E-3</v>
      </c>
      <c r="F57" s="41">
        <f t="shared" si="12"/>
        <v>0.15103432749159593</v>
      </c>
      <c r="G57" s="73">
        <f t="shared" si="0"/>
        <v>8.6536295268651475</v>
      </c>
      <c r="H57" s="43">
        <f t="shared" si="13"/>
        <v>152069141334.78537</v>
      </c>
      <c r="I57" s="2">
        <f t="shared" si="14"/>
        <v>10.165183889815534</v>
      </c>
      <c r="J57" s="48">
        <f t="shared" si="1"/>
        <v>147126904665.21463</v>
      </c>
      <c r="K57" s="28">
        <f t="shared" si="2"/>
        <v>9.834816110184466</v>
      </c>
      <c r="L57" s="43">
        <f t="shared" si="15"/>
        <v>150394569803.58887</v>
      </c>
      <c r="M57" s="2">
        <f t="shared" si="16"/>
        <v>10.053245810847972</v>
      </c>
      <c r="N57" s="48">
        <f t="shared" si="3"/>
        <v>145395422749.39328</v>
      </c>
      <c r="O57" s="28">
        <f t="shared" si="4"/>
        <v>9.7190738108479735</v>
      </c>
      <c r="P57" s="94">
        <f t="shared" si="5"/>
        <v>22132545306.128803</v>
      </c>
      <c r="Q57" s="95">
        <f t="shared" si="6"/>
        <v>1.479467767172886</v>
      </c>
      <c r="R57" s="44">
        <f>KONSTANTEN!$B$3 * $D$5 * $D$6 / H56^2</f>
        <v>3.4275480500993069E+22</v>
      </c>
      <c r="S57" s="46">
        <f t="shared" si="11"/>
        <v>29542.088340291863</v>
      </c>
      <c r="T57" s="48">
        <f t="shared" si="7"/>
        <v>149541898762.02304</v>
      </c>
      <c r="U57" s="28">
        <f t="shared" si="8"/>
        <v>9.9962483302351561</v>
      </c>
      <c r="V57" s="48">
        <f t="shared" si="17"/>
        <v>147894996276.49106</v>
      </c>
      <c r="W57" s="28">
        <f t="shared" si="18"/>
        <v>9.8861598108479729</v>
      </c>
      <c r="X57" s="50">
        <f t="shared" si="9"/>
        <v>0.99999999999999978</v>
      </c>
      <c r="Y57" s="31">
        <f t="shared" si="10"/>
        <v>1</v>
      </c>
      <c r="Z57" s="50">
        <v>777600</v>
      </c>
      <c r="AA57" s="62">
        <v>1.9426549E-7</v>
      </c>
      <c r="AB57" s="71">
        <v>4.1961345469200004E-3</v>
      </c>
      <c r="AC57" s="71">
        <v>0.15103432749160001</v>
      </c>
      <c r="AD57" s="58">
        <v>152069141334.785</v>
      </c>
      <c r="AE57" s="28">
        <v>10.0532458108</v>
      </c>
      <c r="AF57" s="28">
        <v>-1.4794677671700001</v>
      </c>
      <c r="AG57" s="50"/>
      <c r="AH57" s="62"/>
      <c r="AI57" s="65"/>
      <c r="AJ57" s="58"/>
      <c r="AK57" s="28"/>
      <c r="AL57" s="28"/>
    </row>
    <row r="58" spans="1:38">
      <c r="A58" s="11"/>
      <c r="B58" s="25">
        <v>37</v>
      </c>
      <c r="C58" s="1">
        <f>B58 * KONSTANTEN!$B$6</f>
        <v>799200</v>
      </c>
      <c r="D58" s="63">
        <f>SQRT( KONSTANTEN!$B$3 * $D$6 / H57^3 )</f>
        <v>1.9426847061264132E-7</v>
      </c>
      <c r="E58" s="41">
        <f>(KONSTANTEN!$B$4 + D58 * C58) - (KONSTANTEN!$B$4 + D58 * C57)</f>
        <v>4.1961989652330722E-3</v>
      </c>
      <c r="F58" s="41">
        <f t="shared" si="12"/>
        <v>0.155230526456829</v>
      </c>
      <c r="G58" s="73">
        <f t="shared" si="0"/>
        <v>8.8940540175701663</v>
      </c>
      <c r="H58" s="43">
        <f t="shared" si="13"/>
        <v>152067541444.60535</v>
      </c>
      <c r="I58" s="2">
        <f t="shared" si="14"/>
        <v>10.165076943871467</v>
      </c>
      <c r="J58" s="48">
        <f t="shared" si="1"/>
        <v>147128504555.39465</v>
      </c>
      <c r="K58" s="28">
        <f t="shared" si="2"/>
        <v>9.8349230561285328</v>
      </c>
      <c r="L58" s="43">
        <f t="shared" si="15"/>
        <v>150298817306.07019</v>
      </c>
      <c r="M58" s="2">
        <f t="shared" si="16"/>
        <v>10.046845158245855</v>
      </c>
      <c r="N58" s="48">
        <f t="shared" si="3"/>
        <v>145299670251.87457</v>
      </c>
      <c r="O58" s="28">
        <f t="shared" si="4"/>
        <v>9.7126731582458543</v>
      </c>
      <c r="P58" s="94">
        <f t="shared" si="5"/>
        <v>22742576185.854488</v>
      </c>
      <c r="Q58" s="95">
        <f t="shared" si="6"/>
        <v>1.5202457712863287</v>
      </c>
      <c r="R58" s="44">
        <f>KONSTANTEN!$B$3 * $D$5 * $D$6 / H57^2</f>
        <v>3.427618209092388E+22</v>
      </c>
      <c r="S58" s="46">
        <f t="shared" si="11"/>
        <v>29542.239514486351</v>
      </c>
      <c r="T58" s="48">
        <f t="shared" si="7"/>
        <v>149538761641.27313</v>
      </c>
      <c r="U58" s="28">
        <f t="shared" si="8"/>
        <v>9.9960386268789883</v>
      </c>
      <c r="V58" s="48">
        <f t="shared" si="17"/>
        <v>147799243778.97238</v>
      </c>
      <c r="W58" s="28">
        <f t="shared" si="18"/>
        <v>9.8797591582458537</v>
      </c>
      <c r="X58" s="50">
        <f t="shared" si="9"/>
        <v>0.99999999999999989</v>
      </c>
      <c r="Y58" s="31">
        <f t="shared" si="10"/>
        <v>0.99999999999999989</v>
      </c>
      <c r="Z58" s="50">
        <v>799200</v>
      </c>
      <c r="AA58" s="62">
        <v>1.9426846999999999E-7</v>
      </c>
      <c r="AB58" s="71">
        <v>4.19619896523E-3</v>
      </c>
      <c r="AC58" s="71">
        <v>0.15523052645683</v>
      </c>
      <c r="AD58" s="58">
        <v>152067541444.60501</v>
      </c>
      <c r="AE58" s="28">
        <v>10.0468451582</v>
      </c>
      <c r="AF58" s="28">
        <v>-1.5202457712899999</v>
      </c>
      <c r="AG58" s="50"/>
      <c r="AH58" s="62"/>
      <c r="AI58" s="65"/>
      <c r="AJ58" s="58"/>
      <c r="AK58" s="28"/>
      <c r="AL58" s="28"/>
    </row>
    <row r="59" spans="1:38">
      <c r="A59" s="11"/>
      <c r="B59" s="25">
        <v>38</v>
      </c>
      <c r="C59" s="1">
        <f>B59 * KONSTANTEN!$B$6</f>
        <v>820800</v>
      </c>
      <c r="D59" s="63">
        <f>SQRT( KONSTANTEN!$B$3 * $D$6 / H58^3 )</f>
        <v>1.9427153644476728E-7</v>
      </c>
      <c r="E59" s="41">
        <f>(KONSTANTEN!$B$4 + D59 * C59) - (KONSTANTEN!$B$4 + D59 * C58)</f>
        <v>4.1962651872069767E-3</v>
      </c>
      <c r="F59" s="41">
        <f t="shared" si="12"/>
        <v>0.15942679164403598</v>
      </c>
      <c r="G59" s="73">
        <f t="shared" si="0"/>
        <v>9.134482302514801</v>
      </c>
      <c r="H59" s="43">
        <f t="shared" si="13"/>
        <v>152065898044.71881</v>
      </c>
      <c r="I59" s="2">
        <f t="shared" si="14"/>
        <v>10.164967089486122</v>
      </c>
      <c r="J59" s="48">
        <f t="shared" si="1"/>
        <v>147130147955.28119</v>
      </c>
      <c r="K59" s="28">
        <f t="shared" si="2"/>
        <v>9.8350329105138776</v>
      </c>
      <c r="L59" s="43">
        <f t="shared" si="15"/>
        <v>150200460777.90381</v>
      </c>
      <c r="M59" s="2">
        <f t="shared" si="16"/>
        <v>10.04027043712361</v>
      </c>
      <c r="N59" s="48">
        <f t="shared" si="3"/>
        <v>145201313723.70822</v>
      </c>
      <c r="O59" s="28">
        <f t="shared" si="4"/>
        <v>9.706098437123611</v>
      </c>
      <c r="P59" s="94">
        <f t="shared" si="5"/>
        <v>23352216230.552784</v>
      </c>
      <c r="Q59" s="95">
        <f t="shared" si="6"/>
        <v>1.5609976497184583</v>
      </c>
      <c r="R59" s="44">
        <f>KONSTANTEN!$B$3 * $D$5 * $D$6 / H58^2</f>
        <v>3.427690332854091E+22</v>
      </c>
      <c r="S59" s="46">
        <f t="shared" si="11"/>
        <v>29542.394919821807</v>
      </c>
      <c r="T59" s="48">
        <f t="shared" si="7"/>
        <v>149535541252.08429</v>
      </c>
      <c r="U59" s="28">
        <f t="shared" si="8"/>
        <v>9.9958233573771409</v>
      </c>
      <c r="V59" s="48">
        <f t="shared" si="17"/>
        <v>147700887250.806</v>
      </c>
      <c r="W59" s="28">
        <f t="shared" si="18"/>
        <v>9.8731844371236104</v>
      </c>
      <c r="X59" s="50">
        <f t="shared" si="9"/>
        <v>1</v>
      </c>
      <c r="Y59" s="31">
        <f t="shared" si="10"/>
        <v>0.99999999999999978</v>
      </c>
      <c r="Z59" s="50">
        <v>820800</v>
      </c>
      <c r="AA59" s="62">
        <v>1.9427154000000001E-7</v>
      </c>
      <c r="AB59" s="71">
        <v>4.1962651872100003E-3</v>
      </c>
      <c r="AC59" s="71">
        <v>0.15942679164404</v>
      </c>
      <c r="AD59" s="58">
        <v>152065898044.71799</v>
      </c>
      <c r="AE59" s="28">
        <v>10.0402704371</v>
      </c>
      <c r="AF59" s="28">
        <v>-1.56099764972</v>
      </c>
      <c r="AG59" s="50"/>
      <c r="AH59" s="62"/>
      <c r="AI59" s="65"/>
      <c r="AJ59" s="58"/>
      <c r="AK59" s="28"/>
      <c r="AL59" s="28"/>
    </row>
    <row r="60" spans="1:38">
      <c r="A60" s="11"/>
      <c r="B60" s="25">
        <v>39</v>
      </c>
      <c r="C60" s="1">
        <f>B60 * KONSTANTEN!$B$6</f>
        <v>842400</v>
      </c>
      <c r="D60" s="63">
        <f>SQRT( KONSTANTEN!$B$3 * $D$6 / H59^3 )</f>
        <v>1.9427468573748486E-7</v>
      </c>
      <c r="E60" s="41">
        <f>(KONSTANTEN!$B$4 + D60 * C60) - (KONSTANTEN!$B$4 + D60 * C59)</f>
        <v>4.1963332119296648E-3</v>
      </c>
      <c r="F60" s="41">
        <f t="shared" si="12"/>
        <v>0.16362312485596564</v>
      </c>
      <c r="G60" s="73">
        <f t="shared" si="0"/>
        <v>9.3749144849889472</v>
      </c>
      <c r="H60" s="43">
        <f t="shared" si="13"/>
        <v>152064211161.27176</v>
      </c>
      <c r="I60" s="2">
        <f t="shared" si="14"/>
        <v>10.164854328407252</v>
      </c>
      <c r="J60" s="48">
        <f t="shared" si="1"/>
        <v>147131834838.72824</v>
      </c>
      <c r="K60" s="28">
        <f t="shared" si="2"/>
        <v>9.8351456715927483</v>
      </c>
      <c r="L60" s="43">
        <f t="shared" si="15"/>
        <v>150099501783.90952</v>
      </c>
      <c r="M60" s="2">
        <f t="shared" si="16"/>
        <v>10.033521752082882</v>
      </c>
      <c r="N60" s="48">
        <f t="shared" si="3"/>
        <v>145100354729.71393</v>
      </c>
      <c r="O60" s="28">
        <f t="shared" si="4"/>
        <v>9.6993497520828811</v>
      </c>
      <c r="P60" s="94">
        <f t="shared" si="5"/>
        <v>23961454947.732616</v>
      </c>
      <c r="Q60" s="95">
        <f t="shared" si="6"/>
        <v>1.6017227010902824</v>
      </c>
      <c r="R60" s="44">
        <f>KONSTANTEN!$B$3 * $D$5 * $D$6 / H59^2</f>
        <v>3.4277644204229049E+22</v>
      </c>
      <c r="S60" s="46">
        <f t="shared" si="11"/>
        <v>29542.554554026159</v>
      </c>
      <c r="T60" s="48">
        <f t="shared" si="7"/>
        <v>149532237810.54102</v>
      </c>
      <c r="U60" s="28">
        <f t="shared" si="8"/>
        <v>9.9956025361739584</v>
      </c>
      <c r="V60" s="48">
        <f t="shared" si="17"/>
        <v>147599928256.81174</v>
      </c>
      <c r="W60" s="28">
        <f t="shared" si="18"/>
        <v>9.8664357520828823</v>
      </c>
      <c r="X60" s="50">
        <f t="shared" si="9"/>
        <v>1.0000000000000002</v>
      </c>
      <c r="Y60" s="31">
        <f t="shared" si="10"/>
        <v>1.0000000000000002</v>
      </c>
      <c r="Z60" s="50">
        <v>842400</v>
      </c>
      <c r="AA60" s="62">
        <v>1.9427469E-7</v>
      </c>
      <c r="AB60" s="71">
        <v>4.1963332119299996E-3</v>
      </c>
      <c r="AC60" s="71">
        <v>0.16362312485597</v>
      </c>
      <c r="AD60" s="58">
        <v>152064211161.271</v>
      </c>
      <c r="AE60" s="28">
        <v>10.0335217521</v>
      </c>
      <c r="AF60" s="28">
        <v>-1.6017227010899999</v>
      </c>
      <c r="AG60" s="50"/>
      <c r="AH60" s="62"/>
      <c r="AI60" s="65"/>
      <c r="AJ60" s="58"/>
      <c r="AK60" s="28"/>
      <c r="AL60" s="28"/>
    </row>
    <row r="61" spans="1:38">
      <c r="A61" s="11"/>
      <c r="B61" s="25">
        <v>40</v>
      </c>
      <c r="C61" s="1">
        <f>B61 * KONSTANTEN!$B$6</f>
        <v>864000</v>
      </c>
      <c r="D61" s="63">
        <f>SQRT( KONSTANTEN!$B$3 * $D$6 / H60^3 )</f>
        <v>1.9427791844744911E-7</v>
      </c>
      <c r="E61" s="41">
        <f>(KONSTANTEN!$B$4 + D61 * C61) - (KONSTANTEN!$B$4 + D61 * C60)</f>
        <v>4.1964030384648854E-3</v>
      </c>
      <c r="F61" s="41">
        <f t="shared" si="12"/>
        <v>0.16781952789443053</v>
      </c>
      <c r="G61" s="73">
        <f t="shared" si="0"/>
        <v>9.6153506682288601</v>
      </c>
      <c r="H61" s="43">
        <f t="shared" si="13"/>
        <v>152062480821.10388</v>
      </c>
      <c r="I61" s="2">
        <f t="shared" si="14"/>
        <v>10.164738662428974</v>
      </c>
      <c r="J61" s="48">
        <f t="shared" si="1"/>
        <v>147133565178.89612</v>
      </c>
      <c r="K61" s="28">
        <f t="shared" si="2"/>
        <v>9.8352613375710263</v>
      </c>
      <c r="L61" s="43">
        <f t="shared" si="15"/>
        <v>149995941930.42798</v>
      </c>
      <c r="M61" s="2">
        <f t="shared" si="16"/>
        <v>10.026599210500795</v>
      </c>
      <c r="N61" s="48">
        <f t="shared" si="3"/>
        <v>144996794876.23236</v>
      </c>
      <c r="O61" s="28">
        <f t="shared" si="4"/>
        <v>9.692427210500794</v>
      </c>
      <c r="P61" s="94">
        <f t="shared" si="5"/>
        <v>24570281850.25729</v>
      </c>
      <c r="Q61" s="95">
        <f t="shared" si="6"/>
        <v>1.6424202243807255</v>
      </c>
      <c r="R61" s="44">
        <f>KONSTANTEN!$B$3 * $D$5 * $D$6 / H60^2</f>
        <v>3.427840470810947E+22</v>
      </c>
      <c r="S61" s="46">
        <f t="shared" si="11"/>
        <v>29542.718414765233</v>
      </c>
      <c r="T61" s="48">
        <f t="shared" si="7"/>
        <v>149528851538.33014</v>
      </c>
      <c r="U61" s="28">
        <f t="shared" si="8"/>
        <v>9.9953761780882715</v>
      </c>
      <c r="V61" s="48">
        <f t="shared" si="17"/>
        <v>147496368403.33017</v>
      </c>
      <c r="W61" s="28">
        <f t="shared" si="18"/>
        <v>9.8595132105007934</v>
      </c>
      <c r="X61" s="50">
        <f t="shared" si="9"/>
        <v>1</v>
      </c>
      <c r="Y61" s="31">
        <f t="shared" si="10"/>
        <v>0.99999999999999989</v>
      </c>
      <c r="Z61" s="50">
        <v>864000</v>
      </c>
      <c r="AA61" s="62">
        <v>1.9427791999999999E-7</v>
      </c>
      <c r="AB61" s="71">
        <v>4.1964030384600004E-3</v>
      </c>
      <c r="AC61" s="71">
        <v>0.16781952789443</v>
      </c>
      <c r="AD61" s="58">
        <v>152062480821.103</v>
      </c>
      <c r="AE61" s="28">
        <v>10.026599210500001</v>
      </c>
      <c r="AF61" s="28">
        <v>-1.6424202243799999</v>
      </c>
      <c r="AG61" s="50"/>
      <c r="AH61" s="62"/>
      <c r="AI61" s="65"/>
      <c r="AJ61" s="58"/>
      <c r="AK61" s="28"/>
      <c r="AL61" s="28"/>
    </row>
    <row r="62" spans="1:38">
      <c r="A62" s="11"/>
      <c r="B62" s="25">
        <v>41</v>
      </c>
      <c r="C62" s="1">
        <f>B62 * KONSTANTEN!$B$6</f>
        <v>885600</v>
      </c>
      <c r="D62" s="63">
        <f>SQRT( KONSTANTEN!$B$3 * $D$6 / H61^3 )</f>
        <v>1.9428123453015924E-7</v>
      </c>
      <c r="E62" s="41">
        <f>(KONSTANTEN!$B$4 + D62 * C62) - (KONSTANTEN!$B$4 + D62 * C61)</f>
        <v>4.1964746658514629E-3</v>
      </c>
      <c r="F62" s="41">
        <f t="shared" si="12"/>
        <v>0.17201600256028199</v>
      </c>
      <c r="G62" s="73">
        <f t="shared" si="0"/>
        <v>9.8557909554157206</v>
      </c>
      <c r="H62" s="43">
        <f t="shared" si="13"/>
        <v>152060707051.74841</v>
      </c>
      <c r="I62" s="2">
        <f t="shared" si="14"/>
        <v>10.16462009339177</v>
      </c>
      <c r="J62" s="48">
        <f t="shared" si="1"/>
        <v>147135338948.25159</v>
      </c>
      <c r="K62" s="28">
        <f t="shared" si="2"/>
        <v>9.8353799066082299</v>
      </c>
      <c r="L62" s="43">
        <f t="shared" si="15"/>
        <v>149889782865.30783</v>
      </c>
      <c r="M62" s="2">
        <f t="shared" si="16"/>
        <v>10.019502922529117</v>
      </c>
      <c r="N62" s="48">
        <f t="shared" si="3"/>
        <v>144890635811.11221</v>
      </c>
      <c r="O62" s="28">
        <f t="shared" si="4"/>
        <v>9.6853309225291166</v>
      </c>
      <c r="P62" s="94">
        <f t="shared" si="5"/>
        <v>25178686456.48534</v>
      </c>
      <c r="Q62" s="95">
        <f t="shared" si="6"/>
        <v>1.6830895189360453</v>
      </c>
      <c r="R62" s="44">
        <f>KONSTANTEN!$B$3 * $D$5 * $D$6 / H61^2</f>
        <v>3.4279184830039669E+22</v>
      </c>
      <c r="S62" s="46">
        <f t="shared" si="11"/>
        <v>29542.886499642726</v>
      </c>
      <c r="T62" s="48">
        <f t="shared" si="7"/>
        <v>149525382662.72839</v>
      </c>
      <c r="U62" s="28">
        <f t="shared" si="8"/>
        <v>9.9951442983125798</v>
      </c>
      <c r="V62" s="48">
        <f t="shared" si="17"/>
        <v>147390209338.20999</v>
      </c>
      <c r="W62" s="28">
        <f t="shared" si="18"/>
        <v>9.8524169225291161</v>
      </c>
      <c r="X62" s="50">
        <f t="shared" si="9"/>
        <v>0.99999999999999978</v>
      </c>
      <c r="Y62" s="31">
        <f t="shared" si="10"/>
        <v>0.99999999999999978</v>
      </c>
      <c r="Z62" s="50">
        <v>885600</v>
      </c>
      <c r="AA62" s="62">
        <v>1.9428123E-7</v>
      </c>
      <c r="AB62" s="71">
        <v>4.1964746658499997E-3</v>
      </c>
      <c r="AC62" s="71">
        <v>0.17201600256027999</v>
      </c>
      <c r="AD62" s="58">
        <v>152060707051.74799</v>
      </c>
      <c r="AE62" s="28">
        <v>10.019502922499999</v>
      </c>
      <c r="AF62" s="28">
        <v>-1.6830895189399999</v>
      </c>
      <c r="AG62" s="50"/>
      <c r="AH62" s="62"/>
      <c r="AI62" s="65"/>
      <c r="AJ62" s="58"/>
      <c r="AK62" s="28"/>
      <c r="AL62" s="28"/>
    </row>
    <row r="63" spans="1:38">
      <c r="A63" s="11"/>
      <c r="B63" s="25">
        <v>42</v>
      </c>
      <c r="C63" s="1">
        <f>B63 * KONSTANTEN!$B$6</f>
        <v>907200</v>
      </c>
      <c r="D63" s="63">
        <f>SQRT( KONSTANTEN!$B$3 * $D$6 / H62^3 )</f>
        <v>1.942846339399587E-7</v>
      </c>
      <c r="E63" s="41">
        <f>(KONSTANTEN!$B$4 + D63 * C63) - (KONSTANTEN!$B$4 + D63 * C62)</f>
        <v>4.1965480931031029E-3</v>
      </c>
      <c r="F63" s="41">
        <f t="shared" si="12"/>
        <v>0.17621255065338509</v>
      </c>
      <c r="G63" s="73">
        <f t="shared" si="0"/>
        <v>10.096235449674204</v>
      </c>
      <c r="H63" s="43">
        <f t="shared" si="13"/>
        <v>152058889881.43195</v>
      </c>
      <c r="I63" s="2">
        <f t="shared" si="14"/>
        <v>10.164498623182469</v>
      </c>
      <c r="J63" s="48">
        <f t="shared" si="1"/>
        <v>147137156118.56808</v>
      </c>
      <c r="K63" s="28">
        <f t="shared" si="2"/>
        <v>9.8355013768175308</v>
      </c>
      <c r="L63" s="43">
        <f t="shared" si="15"/>
        <v>149781026277.89264</v>
      </c>
      <c r="M63" s="2">
        <f t="shared" si="16"/>
        <v>10.01223300109338</v>
      </c>
      <c r="N63" s="48">
        <f t="shared" si="3"/>
        <v>144781879223.69705</v>
      </c>
      <c r="O63" s="28">
        <f t="shared" si="4"/>
        <v>9.678061001093381</v>
      </c>
      <c r="P63" s="94">
        <f t="shared" si="5"/>
        <v>25786658290.411339</v>
      </c>
      <c r="Q63" s="95">
        <f t="shared" si="6"/>
        <v>1.723729884479245</v>
      </c>
      <c r="R63" s="44">
        <f>KONSTANTEN!$B$3 * $D$5 * $D$6 / H62^2</f>
        <v>3.4279984559613373E+22</v>
      </c>
      <c r="S63" s="46">
        <f t="shared" si="11"/>
        <v>29543.058806200235</v>
      </c>
      <c r="T63" s="48">
        <f t="shared" si="7"/>
        <v>149521831416.58966</v>
      </c>
      <c r="U63" s="28">
        <f t="shared" si="8"/>
        <v>9.9949069124121817</v>
      </c>
      <c r="V63" s="48">
        <f t="shared" si="17"/>
        <v>147281452750.79486</v>
      </c>
      <c r="W63" s="28">
        <f t="shared" si="18"/>
        <v>9.8451470010933804</v>
      </c>
      <c r="X63" s="50">
        <f t="shared" si="9"/>
        <v>1</v>
      </c>
      <c r="Y63" s="31">
        <f t="shared" si="10"/>
        <v>1</v>
      </c>
      <c r="Z63" s="50">
        <v>907200</v>
      </c>
      <c r="AA63" s="62">
        <v>1.9428463E-7</v>
      </c>
      <c r="AB63" s="71">
        <v>4.1965480931000004E-3</v>
      </c>
      <c r="AC63" s="71">
        <v>0.17621255065339</v>
      </c>
      <c r="AD63" s="58">
        <v>152058889881.431</v>
      </c>
      <c r="AE63" s="28">
        <v>10.0122330011</v>
      </c>
      <c r="AF63" s="28">
        <v>-1.72372988448</v>
      </c>
      <c r="AG63" s="50"/>
      <c r="AH63" s="62"/>
      <c r="AI63" s="65"/>
      <c r="AJ63" s="58"/>
      <c r="AK63" s="28"/>
      <c r="AL63" s="28"/>
    </row>
    <row r="64" spans="1:38">
      <c r="A64" s="11"/>
      <c r="B64" s="25">
        <v>43</v>
      </c>
      <c r="C64" s="1">
        <f>B64 * KONSTANTEN!$B$6</f>
        <v>928800</v>
      </c>
      <c r="D64" s="63">
        <f>SQRT( KONSTANTEN!$B$3 * $D$6 / H63^3 )</f>
        <v>1.9428811663003475E-7</v>
      </c>
      <c r="E64" s="41">
        <f>(KONSTANTEN!$B$4 + D64 * C64) - (KONSTANTEN!$B$4 + D64 * C63)</f>
        <v>4.1966233192087532E-3</v>
      </c>
      <c r="F64" s="41">
        <f t="shared" si="12"/>
        <v>0.18040917397259384</v>
      </c>
      <c r="G64" s="73">
        <f t="shared" si="0"/>
        <v>10.336684254071049</v>
      </c>
      <c r="H64" s="43">
        <f t="shared" si="13"/>
        <v>152057029339.07407</v>
      </c>
      <c r="I64" s="2">
        <f t="shared" si="14"/>
        <v>10.164374253734227</v>
      </c>
      <c r="J64" s="48">
        <f t="shared" si="1"/>
        <v>147139016660.9259</v>
      </c>
      <c r="K64" s="28">
        <f t="shared" si="2"/>
        <v>9.8356257462657712</v>
      </c>
      <c r="L64" s="43">
        <f t="shared" si="15"/>
        <v>149669673899.0076</v>
      </c>
      <c r="M64" s="2">
        <f t="shared" si="16"/>
        <v>10.004789561891979</v>
      </c>
      <c r="N64" s="48">
        <f t="shared" si="3"/>
        <v>144670526844.81201</v>
      </c>
      <c r="O64" s="28">
        <f t="shared" si="4"/>
        <v>9.6706175618919783</v>
      </c>
      <c r="P64" s="94">
        <f t="shared" si="5"/>
        <v>26394186881.806831</v>
      </c>
      <c r="Q64" s="95">
        <f t="shared" si="6"/>
        <v>1.7643406211194939</v>
      </c>
      <c r="R64" s="44">
        <f>KONSTANTEN!$B$3 * $D$5 * $D$6 / H63^2</f>
        <v>3.4280803886160486E+22</v>
      </c>
      <c r="S64" s="46">
        <f t="shared" si="11"/>
        <v>29543.235331917262</v>
      </c>
      <c r="T64" s="48">
        <f t="shared" si="7"/>
        <v>149518198038.3316</v>
      </c>
      <c r="U64" s="28">
        <f t="shared" si="8"/>
        <v>9.9946640363243038</v>
      </c>
      <c r="V64" s="48">
        <f t="shared" si="17"/>
        <v>147170100371.90979</v>
      </c>
      <c r="W64" s="28">
        <f t="shared" si="18"/>
        <v>9.8377035618919777</v>
      </c>
      <c r="X64" s="50">
        <f t="shared" si="9"/>
        <v>1</v>
      </c>
      <c r="Y64" s="31">
        <f t="shared" si="10"/>
        <v>1</v>
      </c>
      <c r="Z64" s="50">
        <v>928800</v>
      </c>
      <c r="AA64" s="62">
        <v>1.9428812000000001E-7</v>
      </c>
      <c r="AB64" s="71">
        <v>4.1966233192099996E-3</v>
      </c>
      <c r="AC64" s="71">
        <v>0.18040917397258999</v>
      </c>
      <c r="AD64" s="58">
        <v>152057029339.07401</v>
      </c>
      <c r="AE64" s="28">
        <v>10.004789561899999</v>
      </c>
      <c r="AF64" s="28">
        <v>-1.7643406211199999</v>
      </c>
      <c r="AG64" s="50"/>
      <c r="AH64" s="62"/>
      <c r="AI64" s="65"/>
      <c r="AJ64" s="58"/>
      <c r="AK64" s="28"/>
      <c r="AL64" s="28"/>
    </row>
    <row r="65" spans="1:38">
      <c r="A65" s="11"/>
      <c r="B65" s="25">
        <v>44</v>
      </c>
      <c r="C65" s="1">
        <f>B65 * KONSTANTEN!$B$6</f>
        <v>950400</v>
      </c>
      <c r="D65" s="63">
        <f>SQRT( KONSTANTEN!$B$3 * $D$6 / H64^3 )</f>
        <v>1.942916825524187E-7</v>
      </c>
      <c r="E65" s="41">
        <f>(KONSTANTEN!$B$4 + D65 * C65) - (KONSTANTEN!$B$4 + D65 * C64)</f>
        <v>4.1967003431322425E-3</v>
      </c>
      <c r="F65" s="41">
        <f t="shared" si="12"/>
        <v>0.18460587431572609</v>
      </c>
      <c r="G65" s="73">
        <f t="shared" si="0"/>
        <v>10.577137471613629</v>
      </c>
      <c r="H65" s="43">
        <f t="shared" si="13"/>
        <v>152055125454.28745</v>
      </c>
      <c r="I65" s="2">
        <f t="shared" si="14"/>
        <v>10.164246987026521</v>
      </c>
      <c r="J65" s="48">
        <f t="shared" si="1"/>
        <v>147140920545.71255</v>
      </c>
      <c r="K65" s="28">
        <f t="shared" si="2"/>
        <v>9.8357530129734787</v>
      </c>
      <c r="L65" s="43">
        <f t="shared" si="15"/>
        <v>149555727500.94534</v>
      </c>
      <c r="M65" s="2">
        <f t="shared" si="16"/>
        <v>9.9971727233952379</v>
      </c>
      <c r="N65" s="48">
        <f t="shared" si="3"/>
        <v>144556580446.74976</v>
      </c>
      <c r="O65" s="28">
        <f t="shared" si="4"/>
        <v>9.6630007233952391</v>
      </c>
      <c r="P65" s="94">
        <f t="shared" si="5"/>
        <v>27001261766.361217</v>
      </c>
      <c r="Q65" s="95">
        <f t="shared" si="6"/>
        <v>1.8049210293615459</v>
      </c>
      <c r="R65" s="44">
        <f>KONSTANTEN!$B$3 * $D$5 * $D$6 / H64^2</f>
        <v>3.4281642798747105E+22</v>
      </c>
      <c r="S65" s="46">
        <f t="shared" si="11"/>
        <v>29543.416074211196</v>
      </c>
      <c r="T65" s="48">
        <f t="shared" si="7"/>
        <v>149514482771.92252</v>
      </c>
      <c r="U65" s="28">
        <f t="shared" si="8"/>
        <v>9.9944156863572005</v>
      </c>
      <c r="V65" s="48">
        <f t="shared" si="17"/>
        <v>147056153973.84753</v>
      </c>
      <c r="W65" s="28">
        <f t="shared" si="18"/>
        <v>9.8300867233952385</v>
      </c>
      <c r="X65" s="50">
        <f t="shared" si="9"/>
        <v>0.99999999999999989</v>
      </c>
      <c r="Y65" s="31">
        <f t="shared" si="10"/>
        <v>1</v>
      </c>
      <c r="Z65" s="50">
        <v>950400</v>
      </c>
      <c r="AA65" s="62">
        <v>1.9429168000000001E-7</v>
      </c>
      <c r="AB65" s="71">
        <v>4.1967003431300004E-3</v>
      </c>
      <c r="AC65" s="71">
        <v>0.18460587431573</v>
      </c>
      <c r="AD65" s="58">
        <v>152055125454.28699</v>
      </c>
      <c r="AE65" s="28">
        <v>9.9971727234000003</v>
      </c>
      <c r="AF65" s="28">
        <v>-1.80492102936</v>
      </c>
      <c r="AG65" s="50"/>
      <c r="AH65" s="62"/>
      <c r="AI65" s="65"/>
      <c r="AJ65" s="58"/>
      <c r="AK65" s="28"/>
      <c r="AL65" s="28"/>
    </row>
    <row r="66" spans="1:38">
      <c r="A66" s="11"/>
      <c r="B66" s="25">
        <v>45</v>
      </c>
      <c r="C66" s="1">
        <f>B66 * KONSTANTEN!$B$6</f>
        <v>972000</v>
      </c>
      <c r="D66" s="63">
        <f>SQRT( KONSTANTEN!$B$3 * $D$6 / H65^3 )</f>
        <v>1.9429533165798535E-7</v>
      </c>
      <c r="E66" s="41">
        <f>(KONSTANTEN!$B$4 + D66 * C66) - (KONSTANTEN!$B$4 + D66 * C65)</f>
        <v>4.1967791638125029E-3</v>
      </c>
      <c r="F66" s="41">
        <f t="shared" si="12"/>
        <v>0.18880265347953859</v>
      </c>
      <c r="G66" s="73">
        <f t="shared" si="0"/>
        <v>10.817595205248528</v>
      </c>
      <c r="H66" s="43">
        <f t="shared" si="13"/>
        <v>152053178257.37711</v>
      </c>
      <c r="I66" s="2">
        <f t="shared" si="14"/>
        <v>10.16411682508512</v>
      </c>
      <c r="J66" s="48">
        <f t="shared" si="1"/>
        <v>147142867742.62289</v>
      </c>
      <c r="K66" s="28">
        <f t="shared" si="2"/>
        <v>9.8358831749148781</v>
      </c>
      <c r="L66" s="43">
        <f t="shared" si="15"/>
        <v>149439188897.45215</v>
      </c>
      <c r="M66" s="2">
        <f t="shared" si="16"/>
        <v>9.9893826068444866</v>
      </c>
      <c r="N66" s="48">
        <f t="shared" si="3"/>
        <v>144440041843.25656</v>
      </c>
      <c r="O66" s="28">
        <f t="shared" si="4"/>
        <v>9.6552106068444878</v>
      </c>
      <c r="P66" s="94">
        <f t="shared" si="5"/>
        <v>27607872485.822693</v>
      </c>
      <c r="Q66" s="95">
        <f t="shared" si="6"/>
        <v>1.8454704101151589</v>
      </c>
      <c r="R66" s="44">
        <f>KONSTANTEN!$B$3 * $D$5 * $D$6 / H65^2</f>
        <v>3.42825012861753E+22</v>
      </c>
      <c r="S66" s="46">
        <f t="shared" si="11"/>
        <v>29543.601030437349</v>
      </c>
      <c r="T66" s="48">
        <f t="shared" si="7"/>
        <v>149510685866.86746</v>
      </c>
      <c r="U66" s="28">
        <f t="shared" si="8"/>
        <v>9.994161879189237</v>
      </c>
      <c r="V66" s="48">
        <f t="shared" si="17"/>
        <v>146939615370.35437</v>
      </c>
      <c r="W66" s="28">
        <f t="shared" si="18"/>
        <v>9.8222966068444872</v>
      </c>
      <c r="X66" s="50">
        <f t="shared" si="9"/>
        <v>1.0000000000000002</v>
      </c>
      <c r="Y66" s="31">
        <f t="shared" si="10"/>
        <v>0.99999999999999989</v>
      </c>
      <c r="Z66" s="50">
        <v>972000</v>
      </c>
      <c r="AA66" s="62">
        <v>1.9429533000000001E-7</v>
      </c>
      <c r="AB66" s="71">
        <v>4.1967791638099997E-3</v>
      </c>
      <c r="AC66" s="71">
        <v>0.18880265347954001</v>
      </c>
      <c r="AD66" s="58">
        <v>152053178257.37701</v>
      </c>
      <c r="AE66" s="28">
        <v>9.9893826068399996</v>
      </c>
      <c r="AF66" s="28">
        <v>-1.8454704101199999</v>
      </c>
      <c r="AG66" s="50"/>
      <c r="AH66" s="62"/>
      <c r="AI66" s="65"/>
      <c r="AJ66" s="58"/>
      <c r="AK66" s="28"/>
      <c r="AL66" s="28"/>
    </row>
    <row r="67" spans="1:38">
      <c r="A67" s="11"/>
      <c r="B67" s="25">
        <v>46</v>
      </c>
      <c r="C67" s="1">
        <f>B67 * KONSTANTEN!$B$6</f>
        <v>993600</v>
      </c>
      <c r="D67" s="63">
        <f>SQRT( KONSTANTEN!$B$3 * $D$6 / H66^3 )</f>
        <v>1.9429906389645343E-7</v>
      </c>
      <c r="E67" s="41">
        <f>(KONSTANTEN!$B$4 + D67 * C67) - (KONSTANTEN!$B$4 + D67 * C66)</f>
        <v>4.1968597801634033E-3</v>
      </c>
      <c r="F67" s="41">
        <f t="shared" si="12"/>
        <v>0.19299951325970199</v>
      </c>
      <c r="G67" s="73">
        <f t="shared" si="0"/>
        <v>11.058057557860094</v>
      </c>
      <c r="H67" s="43">
        <f t="shared" si="13"/>
        <v>152051187779.34067</v>
      </c>
      <c r="I67" s="2">
        <f t="shared" si="14"/>
        <v>10.163983769982085</v>
      </c>
      <c r="J67" s="48">
        <f t="shared" si="1"/>
        <v>147144858220.65933</v>
      </c>
      <c r="K67" s="28">
        <f t="shared" si="2"/>
        <v>9.8360162300179148</v>
      </c>
      <c r="L67" s="43">
        <f t="shared" si="15"/>
        <v>149320059943.71332</v>
      </c>
      <c r="M67" s="2">
        <f t="shared" si="16"/>
        <v>9.9814193362510757</v>
      </c>
      <c r="N67" s="48">
        <f t="shared" si="3"/>
        <v>144320912889.51773</v>
      </c>
      <c r="O67" s="28">
        <f t="shared" si="4"/>
        <v>9.6472473362510751</v>
      </c>
      <c r="P67" s="94">
        <f t="shared" si="5"/>
        <v>28214008588.139229</v>
      </c>
      <c r="Q67" s="95">
        <f t="shared" si="6"/>
        <v>1.8859880647045204</v>
      </c>
      <c r="R67" s="44">
        <f>KONSTANTEN!$B$3 * $D$5 * $D$6 / H66^2</f>
        <v>3.4283379336983312E+22</v>
      </c>
      <c r="S67" s="46">
        <f t="shared" si="11"/>
        <v>29543.790197888939</v>
      </c>
      <c r="T67" s="48">
        <f t="shared" si="7"/>
        <v>149506807578.19415</v>
      </c>
      <c r="U67" s="28">
        <f t="shared" si="8"/>
        <v>9.9939026318679449</v>
      </c>
      <c r="V67" s="48">
        <f t="shared" si="17"/>
        <v>146820486416.61551</v>
      </c>
      <c r="W67" s="28">
        <f t="shared" si="18"/>
        <v>9.8143333362510745</v>
      </c>
      <c r="X67" s="50">
        <f t="shared" si="9"/>
        <v>1</v>
      </c>
      <c r="Y67" s="31">
        <f t="shared" si="10"/>
        <v>0.99999999999999978</v>
      </c>
      <c r="Z67" s="50">
        <v>993600</v>
      </c>
      <c r="AA67" s="62">
        <v>1.9429905999999999E-7</v>
      </c>
      <c r="AB67" s="71">
        <v>4.1968597801599998E-3</v>
      </c>
      <c r="AC67" s="71">
        <v>0.1929995132597</v>
      </c>
      <c r="AD67" s="58">
        <v>152051187779.34</v>
      </c>
      <c r="AE67" s="28">
        <v>9.9814193362499992</v>
      </c>
      <c r="AF67" s="28">
        <v>-1.8859880647</v>
      </c>
      <c r="AG67" s="50"/>
      <c r="AH67" s="62"/>
      <c r="AI67" s="65"/>
      <c r="AJ67" s="58"/>
      <c r="AK67" s="28"/>
      <c r="AL67" s="28"/>
    </row>
    <row r="68" spans="1:38">
      <c r="A68" s="11"/>
      <c r="B68" s="25">
        <v>47</v>
      </c>
      <c r="C68" s="1">
        <f>B68 * KONSTANTEN!$B$6</f>
        <v>1015200</v>
      </c>
      <c r="D68" s="63">
        <f>SQRT( KONSTANTEN!$B$3 * $D$6 / H67^3 )</f>
        <v>1.9430287921638494E-7</v>
      </c>
      <c r="E68" s="41">
        <f>(KONSTANTEN!$B$4 + D68 * C68) - (KONSTANTEN!$B$4 + D68 * C67)</f>
        <v>4.1969421910739158E-3</v>
      </c>
      <c r="F68" s="41">
        <f t="shared" si="12"/>
        <v>0.19719645545077591</v>
      </c>
      <c r="G68" s="73">
        <f t="shared" si="0"/>
        <v>11.298524632269018</v>
      </c>
      <c r="H68" s="43">
        <f t="shared" si="13"/>
        <v>152049154051.86777</v>
      </c>
      <c r="I68" s="2">
        <f t="shared" si="14"/>
        <v>10.163847823835733</v>
      </c>
      <c r="J68" s="48">
        <f t="shared" si="1"/>
        <v>147146891948.1322</v>
      </c>
      <c r="K68" s="28">
        <f t="shared" si="2"/>
        <v>9.8361521761642674</v>
      </c>
      <c r="L68" s="43">
        <f t="shared" si="15"/>
        <v>149198342536.33829</v>
      </c>
      <c r="M68" s="2">
        <f t="shared" si="16"/>
        <v>9.9732830383953868</v>
      </c>
      <c r="N68" s="48">
        <f t="shared" si="3"/>
        <v>144199195482.1427</v>
      </c>
      <c r="O68" s="28">
        <f t="shared" si="4"/>
        <v>9.639111038395388</v>
      </c>
      <c r="P68" s="94">
        <f t="shared" si="5"/>
        <v>28819659627.599552</v>
      </c>
      <c r="Q68" s="95">
        <f t="shared" si="6"/>
        <v>1.9264732948776706</v>
      </c>
      <c r="R68" s="44">
        <f>KONSTANTEN!$B$3 * $D$5 * $D$6 / H67^2</f>
        <v>3.4284276939445261E+22</v>
      </c>
      <c r="S68" s="46">
        <f t="shared" si="11"/>
        <v>29543.983573797097</v>
      </c>
      <c r="T68" s="48">
        <f t="shared" si="7"/>
        <v>149502848166.4386</v>
      </c>
      <c r="U68" s="28">
        <f t="shared" si="8"/>
        <v>9.9936379618090676</v>
      </c>
      <c r="V68" s="48">
        <f t="shared" si="17"/>
        <v>146698769009.24051</v>
      </c>
      <c r="W68" s="28">
        <f t="shared" si="18"/>
        <v>9.8061970383953874</v>
      </c>
      <c r="X68" s="50">
        <f t="shared" si="9"/>
        <v>1.0000000000000002</v>
      </c>
      <c r="Y68" s="31">
        <f t="shared" si="10"/>
        <v>1.0000000000000002</v>
      </c>
      <c r="Z68" s="50">
        <v>1015200</v>
      </c>
      <c r="AA68" s="62">
        <v>1.9430288E-7</v>
      </c>
      <c r="AB68" s="71">
        <v>4.1969421910699996E-3</v>
      </c>
      <c r="AC68" s="71">
        <v>0.19719645545077999</v>
      </c>
      <c r="AD68" s="58">
        <v>152049154051.867</v>
      </c>
      <c r="AE68" s="28">
        <v>9.9732830384</v>
      </c>
      <c r="AF68" s="28">
        <v>-1.9264732948800001</v>
      </c>
      <c r="AG68" s="50"/>
      <c r="AH68" s="62"/>
      <c r="AI68" s="65"/>
      <c r="AJ68" s="58"/>
      <c r="AK68" s="28"/>
      <c r="AL68" s="28"/>
    </row>
    <row r="69" spans="1:38">
      <c r="A69" s="11"/>
      <c r="B69" s="25">
        <v>48</v>
      </c>
      <c r="C69" s="1">
        <f>B69 * KONSTANTEN!$B$6</f>
        <v>1036800</v>
      </c>
      <c r="D69" s="63">
        <f>SQRT( KONSTANTEN!$B$3 * $D$6 / H68^3 )</f>
        <v>1.9430677756518549E-7</v>
      </c>
      <c r="E69" s="41">
        <f>(KONSTANTEN!$B$4 + D69 * C69) - (KONSTANTEN!$B$4 + D69 * C68)</f>
        <v>4.1970263954080045E-3</v>
      </c>
      <c r="F69" s="41">
        <f t="shared" si="12"/>
        <v>0.20139348184618391</v>
      </c>
      <c r="G69" s="73">
        <f t="shared" si="0"/>
        <v>11.538996531230902</v>
      </c>
      <c r="H69" s="43">
        <f t="shared" si="13"/>
        <v>152047077107.34009</v>
      </c>
      <c r="I69" s="2">
        <f t="shared" si="14"/>
        <v>10.16370898881064</v>
      </c>
      <c r="J69" s="48">
        <f t="shared" si="1"/>
        <v>147148968892.65991</v>
      </c>
      <c r="K69" s="28">
        <f t="shared" si="2"/>
        <v>9.8362910111893616</v>
      </c>
      <c r="L69" s="43">
        <f t="shared" si="15"/>
        <v>149074038613.34564</v>
      </c>
      <c r="M69" s="2">
        <f t="shared" si="16"/>
        <v>9.9649738428258274</v>
      </c>
      <c r="N69" s="48">
        <f t="shared" si="3"/>
        <v>144074891559.15005</v>
      </c>
      <c r="O69" s="28">
        <f t="shared" si="4"/>
        <v>9.6308018428258286</v>
      </c>
      <c r="P69" s="94">
        <f t="shared" si="5"/>
        <v>29424815164.974174</v>
      </c>
      <c r="Q69" s="95">
        <f t="shared" si="6"/>
        <v>1.9669254028159302</v>
      </c>
      <c r="R69" s="44">
        <f>KONSTANTEN!$B$3 * $D$5 * $D$6 / H68^2</f>
        <v>3.4285194081571256E+22</v>
      </c>
      <c r="S69" s="46">
        <f t="shared" si="11"/>
        <v>29544.181155330894</v>
      </c>
      <c r="T69" s="48">
        <f t="shared" si="7"/>
        <v>149498807897.63037</v>
      </c>
      <c r="U69" s="28">
        <f t="shared" si="8"/>
        <v>9.9933678867955607</v>
      </c>
      <c r="V69" s="48">
        <f t="shared" si="17"/>
        <v>146574465086.24786</v>
      </c>
      <c r="W69" s="28">
        <f t="shared" si="18"/>
        <v>9.797887842825828</v>
      </c>
      <c r="X69" s="50">
        <f t="shared" si="9"/>
        <v>1.0000000000000002</v>
      </c>
      <c r="Y69" s="31">
        <f t="shared" si="10"/>
        <v>1</v>
      </c>
      <c r="Z69" s="50">
        <v>1036800</v>
      </c>
      <c r="AA69" s="62">
        <v>1.9430677999999999E-7</v>
      </c>
      <c r="AB69" s="71">
        <v>4.1970263954100003E-3</v>
      </c>
      <c r="AC69" s="71">
        <v>0.20139348184618</v>
      </c>
      <c r="AD69" s="58">
        <v>152047077107.34</v>
      </c>
      <c r="AE69" s="28">
        <v>9.9649738428300001</v>
      </c>
      <c r="AF69" s="28">
        <v>-1.9669254028200001</v>
      </c>
      <c r="AG69" s="50"/>
      <c r="AH69" s="62"/>
      <c r="AI69" s="65"/>
      <c r="AJ69" s="58"/>
      <c r="AK69" s="28"/>
      <c r="AL69" s="28"/>
    </row>
    <row r="70" spans="1:38">
      <c r="A70" s="11"/>
      <c r="B70" s="25">
        <v>49</v>
      </c>
      <c r="C70" s="1">
        <f>B70 * KONSTANTEN!$B$6</f>
        <v>1058400</v>
      </c>
      <c r="D70" s="63">
        <f>SQRT( KONSTANTEN!$B$3 * $D$6 / H69^3 )</f>
        <v>1.9431075888910364E-7</v>
      </c>
      <c r="E70" s="41">
        <f>(KONSTANTEN!$B$4 + D70 * C70) - (KONSTANTEN!$B$4 + D70 * C69)</f>
        <v>4.197112392004626E-3</v>
      </c>
      <c r="F70" s="41">
        <f t="shared" si="12"/>
        <v>0.20559059423818854</v>
      </c>
      <c r="G70" s="73">
        <f t="shared" si="0"/>
        <v>11.779473357434822</v>
      </c>
      <c r="H70" s="43">
        <f t="shared" si="13"/>
        <v>152044956978.83072</v>
      </c>
      <c r="I70" s="2">
        <f t="shared" si="14"/>
        <v>10.163567267117608</v>
      </c>
      <c r="J70" s="48">
        <f t="shared" si="1"/>
        <v>147151089021.16928</v>
      </c>
      <c r="K70" s="28">
        <f t="shared" si="2"/>
        <v>9.8364327328823915</v>
      </c>
      <c r="L70" s="43">
        <f t="shared" si="15"/>
        <v>148947150154.1474</v>
      </c>
      <c r="M70" s="2">
        <f t="shared" si="16"/>
        <v>9.9564918818577848</v>
      </c>
      <c r="N70" s="48">
        <f t="shared" si="3"/>
        <v>143948003099.95181</v>
      </c>
      <c r="O70" s="28">
        <f t="shared" si="4"/>
        <v>9.6223198818577842</v>
      </c>
      <c r="P70" s="94">
        <f t="shared" si="5"/>
        <v>30029464767.656479</v>
      </c>
      <c r="Q70" s="95">
        <f t="shared" si="6"/>
        <v>2.0073436911433302</v>
      </c>
      <c r="R70" s="44">
        <f>KONSTANTEN!$B$3 * $D$5 * $D$6 / H69^2</f>
        <v>3.4286130751107194E+22</v>
      </c>
      <c r="S70" s="46">
        <f t="shared" si="11"/>
        <v>29544.382939597308</v>
      </c>
      <c r="T70" s="48">
        <f t="shared" si="7"/>
        <v>149494687043.27753</v>
      </c>
      <c r="U70" s="28">
        <f t="shared" si="8"/>
        <v>9.9930924249766004</v>
      </c>
      <c r="V70" s="48">
        <f t="shared" si="17"/>
        <v>146447576627.04962</v>
      </c>
      <c r="W70" s="28">
        <f t="shared" si="18"/>
        <v>9.7894058818577854</v>
      </c>
      <c r="X70" s="50">
        <f t="shared" si="9"/>
        <v>1</v>
      </c>
      <c r="Y70" s="31">
        <f t="shared" si="10"/>
        <v>1</v>
      </c>
      <c r="Z70" s="50">
        <v>1058400</v>
      </c>
      <c r="AA70" s="62">
        <v>1.9431076E-7</v>
      </c>
      <c r="AB70" s="71">
        <v>4.1971123920000004E-3</v>
      </c>
      <c r="AC70" s="71">
        <v>0.20559059423819001</v>
      </c>
      <c r="AD70" s="58">
        <v>152044956978.82999</v>
      </c>
      <c r="AE70" s="28">
        <v>9.9564918818599999</v>
      </c>
      <c r="AF70" s="28">
        <v>-2.00734369114</v>
      </c>
      <c r="AG70" s="50"/>
      <c r="AH70" s="62"/>
      <c r="AI70" s="65"/>
      <c r="AJ70" s="58"/>
      <c r="AK70" s="28"/>
      <c r="AL70" s="28"/>
    </row>
    <row r="71" spans="1:38">
      <c r="A71" s="11"/>
      <c r="B71" s="25">
        <v>50</v>
      </c>
      <c r="C71" s="1">
        <f>B71 * KONSTANTEN!$B$6</f>
        <v>1080000</v>
      </c>
      <c r="D71" s="63">
        <f>SQRT( KONSTANTEN!$B$3 * $D$6 / H70^3 )</f>
        <v>1.9431482313323142E-7</v>
      </c>
      <c r="E71" s="41">
        <f>(KONSTANTEN!$B$4 + D71 * C71) - (KONSTANTEN!$B$4 + D71 * C70)</f>
        <v>4.1972001796777847E-3</v>
      </c>
      <c r="F71" s="41">
        <f t="shared" si="12"/>
        <v>0.20978779441786632</v>
      </c>
      <c r="G71" s="73">
        <f t="shared" si="0"/>
        <v>12.019955213501911</v>
      </c>
      <c r="H71" s="43">
        <f t="shared" si="13"/>
        <v>152042793700.10428</v>
      </c>
      <c r="I71" s="2">
        <f t="shared" si="14"/>
        <v>10.163422661013662</v>
      </c>
      <c r="J71" s="48">
        <f t="shared" si="1"/>
        <v>147153252299.89572</v>
      </c>
      <c r="K71" s="28">
        <f t="shared" si="2"/>
        <v>9.8365773389863378</v>
      </c>
      <c r="L71" s="43">
        <f t="shared" si="15"/>
        <v>148817679179.53336</v>
      </c>
      <c r="M71" s="2">
        <f t="shared" si="16"/>
        <v>9.9478372905725738</v>
      </c>
      <c r="N71" s="48">
        <f t="shared" si="3"/>
        <v>143818532125.33777</v>
      </c>
      <c r="O71" s="28">
        <f t="shared" si="4"/>
        <v>9.6136652905725732</v>
      </c>
      <c r="P71" s="94">
        <f t="shared" si="5"/>
        <v>30633598009.803772</v>
      </c>
      <c r="Q71" s="95">
        <f t="shared" si="6"/>
        <v>2.0477274629360429</v>
      </c>
      <c r="R71" s="44">
        <f>KONSTANTEN!$B$3 * $D$5 * $D$6 / H70^2</f>
        <v>3.4287086935534889E+22</v>
      </c>
      <c r="S71" s="46">
        <f t="shared" si="11"/>
        <v>29544.588923641273</v>
      </c>
      <c r="T71" s="48">
        <f t="shared" si="7"/>
        <v>149490485880.35141</v>
      </c>
      <c r="U71" s="28">
        <f t="shared" si="8"/>
        <v>9.992811594866561</v>
      </c>
      <c r="V71" s="48">
        <f t="shared" si="17"/>
        <v>146318105652.43555</v>
      </c>
      <c r="W71" s="28">
        <f t="shared" si="18"/>
        <v>9.7807512905725744</v>
      </c>
      <c r="X71" s="50">
        <f t="shared" si="9"/>
        <v>0.99999999999999989</v>
      </c>
      <c r="Y71" s="31">
        <f t="shared" si="10"/>
        <v>1.0000000000000002</v>
      </c>
      <c r="Z71" s="50">
        <v>1080000</v>
      </c>
      <c r="AA71" s="62">
        <v>1.9431482000000001E-7</v>
      </c>
      <c r="AB71" s="71">
        <v>4.1972001796799999E-3</v>
      </c>
      <c r="AC71" s="71">
        <v>0.20978779441786999</v>
      </c>
      <c r="AD71" s="58">
        <v>152042793700.104</v>
      </c>
      <c r="AE71" s="28">
        <v>9.9478372905699999</v>
      </c>
      <c r="AF71" s="28">
        <v>-2.0477274629400002</v>
      </c>
      <c r="AG71" s="50"/>
      <c r="AH71" s="62"/>
      <c r="AI71" s="65"/>
      <c r="AJ71" s="58"/>
      <c r="AK71" s="28"/>
      <c r="AL71" s="28"/>
    </row>
    <row r="72" spans="1:38">
      <c r="A72" s="11"/>
      <c r="B72" s="25">
        <v>51</v>
      </c>
      <c r="C72" s="1">
        <f>B72 * KONSTANTEN!$B$6</f>
        <v>1101600</v>
      </c>
      <c r="D72" s="63">
        <f>SQRT( KONSTANTEN!$B$3 * $D$6 / H71^3 )</f>
        <v>1.9431897024150374E-7</v>
      </c>
      <c r="E72" s="41">
        <f>(KONSTANTEN!$B$4 + D72 * C72) - (KONSTANTEN!$B$4 + D72 * C71)</f>
        <v>4.1972897572164769E-3</v>
      </c>
      <c r="F72" s="41">
        <f t="shared" si="12"/>
        <v>0.2139850841750828</v>
      </c>
      <c r="G72" s="73">
        <f t="shared" si="0"/>
        <v>12.260442201983906</v>
      </c>
      <c r="H72" s="43">
        <f t="shared" si="13"/>
        <v>152040587305.61642</v>
      </c>
      <c r="I72" s="2">
        <f t="shared" si="14"/>
        <v>10.163275172802011</v>
      </c>
      <c r="J72" s="48">
        <f t="shared" si="1"/>
        <v>147155458694.38358</v>
      </c>
      <c r="K72" s="28">
        <f t="shared" si="2"/>
        <v>9.8367248271979886</v>
      </c>
      <c r="L72" s="43">
        <f t="shared" si="15"/>
        <v>148685627751.65466</v>
      </c>
      <c r="M72" s="2">
        <f t="shared" si="16"/>
        <v>9.9390102068163486</v>
      </c>
      <c r="N72" s="48">
        <f t="shared" si="3"/>
        <v>143686480697.45908</v>
      </c>
      <c r="O72" s="28">
        <f t="shared" si="4"/>
        <v>9.604838206816348</v>
      </c>
      <c r="P72" s="94">
        <f t="shared" si="5"/>
        <v>31237204472.478416</v>
      </c>
      <c r="Q72" s="95">
        <f t="shared" si="6"/>
        <v>2.0880760217318124</v>
      </c>
      <c r="R72" s="44">
        <f>KONSTANTEN!$B$3 * $D$5 * $D$6 / H71^2</f>
        <v>3.428806262207183E+22</v>
      </c>
      <c r="S72" s="46">
        <f t="shared" si="11"/>
        <v>29544.799104445654</v>
      </c>
      <c r="T72" s="48">
        <f t="shared" si="7"/>
        <v>149486204691.27081</v>
      </c>
      <c r="U72" s="28">
        <f t="shared" si="8"/>
        <v>9.9925254153439429</v>
      </c>
      <c r="V72" s="48">
        <f t="shared" si="17"/>
        <v>146186054224.55688</v>
      </c>
      <c r="W72" s="28">
        <f t="shared" si="18"/>
        <v>9.7719242068163474</v>
      </c>
      <c r="X72" s="50">
        <f t="shared" si="9"/>
        <v>0.99999999999999989</v>
      </c>
      <c r="Y72" s="31">
        <f t="shared" si="10"/>
        <v>0.99999999999999967</v>
      </c>
      <c r="Z72" s="50">
        <v>1101600</v>
      </c>
      <c r="AA72" s="62">
        <v>1.9431897E-7</v>
      </c>
      <c r="AB72" s="71">
        <v>4.1972897572200001E-3</v>
      </c>
      <c r="AC72" s="71">
        <v>0.21398508417508</v>
      </c>
      <c r="AD72" s="58">
        <v>152040587305.616</v>
      </c>
      <c r="AE72" s="28">
        <v>9.9390102068200008</v>
      </c>
      <c r="AF72" s="28">
        <v>-2.0880760217300001</v>
      </c>
      <c r="AG72" s="50"/>
      <c r="AH72" s="62"/>
      <c r="AI72" s="65"/>
      <c r="AJ72" s="58"/>
      <c r="AK72" s="28"/>
      <c r="AL72" s="28"/>
    </row>
    <row r="73" spans="1:38">
      <c r="A73" s="11"/>
      <c r="B73" s="25">
        <v>52</v>
      </c>
      <c r="C73" s="1">
        <f>B73 * KONSTANTEN!$B$6</f>
        <v>1123200</v>
      </c>
      <c r="D73" s="63">
        <f>SQRT( KONSTANTEN!$B$3 * $D$6 / H72^3 )</f>
        <v>1.9432320015669837E-7</v>
      </c>
      <c r="E73" s="41">
        <f>(KONSTANTEN!$B$4 + D73 * C73) - (KONSTANTEN!$B$4 + D73 * C72)</f>
        <v>4.1973811233846636E-3</v>
      </c>
      <c r="F73" s="41">
        <f t="shared" si="12"/>
        <v>0.21818246529846747</v>
      </c>
      <c r="G73" s="73">
        <f t="shared" si="0"/>
        <v>12.500934425361727</v>
      </c>
      <c r="H73" s="43">
        <f t="shared" si="13"/>
        <v>152038337830.51364</v>
      </c>
      <c r="I73" s="2">
        <f t="shared" si="14"/>
        <v>10.163124804832055</v>
      </c>
      <c r="J73" s="48">
        <f t="shared" si="1"/>
        <v>147157708169.48636</v>
      </c>
      <c r="K73" s="28">
        <f t="shared" si="2"/>
        <v>9.836875195167945</v>
      </c>
      <c r="L73" s="43">
        <f t="shared" si="15"/>
        <v>148550997974.00754</v>
      </c>
      <c r="M73" s="2">
        <f t="shared" si="16"/>
        <v>9.9300107711989973</v>
      </c>
      <c r="N73" s="48">
        <f t="shared" si="3"/>
        <v>143551850919.81195</v>
      </c>
      <c r="O73" s="28">
        <f t="shared" si="4"/>
        <v>9.5958387711989985</v>
      </c>
      <c r="P73" s="94">
        <f t="shared" si="5"/>
        <v>31840273743.788986</v>
      </c>
      <c r="Q73" s="95">
        <f t="shared" si="6"/>
        <v>2.1283886715393954</v>
      </c>
      <c r="R73" s="44">
        <f>KONSTANTEN!$B$3 * $D$5 * $D$6 / H72^2</f>
        <v>3.4289057797671223E+22</v>
      </c>
      <c r="S73" s="46">
        <f t="shared" si="11"/>
        <v>29545.013478931272</v>
      </c>
      <c r="T73" s="48">
        <f t="shared" si="7"/>
        <v>149481843763.88596</v>
      </c>
      <c r="U73" s="28">
        <f t="shared" si="8"/>
        <v>9.9922339056503393</v>
      </c>
      <c r="V73" s="48">
        <f t="shared" si="17"/>
        <v>146051424446.90976</v>
      </c>
      <c r="W73" s="28">
        <f t="shared" si="18"/>
        <v>9.7629247711989979</v>
      </c>
      <c r="X73" s="50">
        <f t="shared" si="9"/>
        <v>0.99999999999999989</v>
      </c>
      <c r="Y73" s="31">
        <f t="shared" si="10"/>
        <v>0.99999999999999967</v>
      </c>
      <c r="Z73" s="50">
        <v>1123200</v>
      </c>
      <c r="AA73" s="62">
        <v>1.943232E-7</v>
      </c>
      <c r="AB73" s="71">
        <v>4.1973811233799998E-3</v>
      </c>
      <c r="AC73" s="71">
        <v>0.21818246529846999</v>
      </c>
      <c r="AD73" s="58">
        <v>152038337830.513</v>
      </c>
      <c r="AE73" s="28">
        <v>9.9300107711999992</v>
      </c>
      <c r="AF73" s="28">
        <v>-2.1283886715400002</v>
      </c>
      <c r="AG73" s="50"/>
      <c r="AH73" s="62"/>
      <c r="AI73" s="65"/>
      <c r="AJ73" s="58"/>
      <c r="AK73" s="28"/>
      <c r="AL73" s="28"/>
    </row>
    <row r="74" spans="1:38">
      <c r="A74" s="11"/>
      <c r="B74" s="25">
        <v>53</v>
      </c>
      <c r="C74" s="1">
        <f>B74 * KONSTANTEN!$B$6</f>
        <v>1144800</v>
      </c>
      <c r="D74" s="63">
        <f>SQRT( KONSTANTEN!$B$3 * $D$6 / H73^3 )</f>
        <v>1.9432751282043579E-7</v>
      </c>
      <c r="E74" s="41">
        <f>(KONSTANTEN!$B$4 + D74 * C74) - (KONSTANTEN!$B$4 + D74 * C73)</f>
        <v>4.1974742769214368E-3</v>
      </c>
      <c r="F74" s="41">
        <f t="shared" si="12"/>
        <v>0.2223799395753889</v>
      </c>
      <c r="G74" s="73">
        <f t="shared" si="0"/>
        <v>12.741431986044052</v>
      </c>
      <c r="H74" s="43">
        <f t="shared" si="13"/>
        <v>152036045310.63293</v>
      </c>
      <c r="I74" s="2">
        <f t="shared" si="14"/>
        <v>10.162971559499347</v>
      </c>
      <c r="J74" s="48">
        <f t="shared" si="1"/>
        <v>147160000689.3671</v>
      </c>
      <c r="K74" s="28">
        <f t="shared" si="2"/>
        <v>9.8370284405006529</v>
      </c>
      <c r="L74" s="43">
        <f t="shared" si="15"/>
        <v>148413791991.41617</v>
      </c>
      <c r="M74" s="2">
        <f t="shared" si="16"/>
        <v>9.9208391270930214</v>
      </c>
      <c r="N74" s="48">
        <f t="shared" si="3"/>
        <v>143414644937.22058</v>
      </c>
      <c r="O74" s="28">
        <f t="shared" si="4"/>
        <v>9.5866671270930226</v>
      </c>
      <c r="P74" s="94">
        <f t="shared" si="5"/>
        <v>32442795419.03146</v>
      </c>
      <c r="Q74" s="95">
        <f t="shared" si="6"/>
        <v>2.1686647168479936</v>
      </c>
      <c r="R74" s="44">
        <f>KONSTANTEN!$B$3 * $D$5 * $D$6 / H73^2</f>
        <v>3.4290072449021913E+22</v>
      </c>
      <c r="S74" s="46">
        <f t="shared" si="11"/>
        <v>29545.232043956887</v>
      </c>
      <c r="T74" s="48">
        <f t="shared" si="7"/>
        <v>149477403391.46234</v>
      </c>
      <c r="U74" s="28">
        <f t="shared" si="8"/>
        <v>9.9919370853893135</v>
      </c>
      <c r="V74" s="48">
        <f t="shared" si="17"/>
        <v>145914218464.31839</v>
      </c>
      <c r="W74" s="28">
        <f t="shared" si="18"/>
        <v>9.753753127093022</v>
      </c>
      <c r="X74" s="50">
        <f t="shared" si="9"/>
        <v>0.99999999999999989</v>
      </c>
      <c r="Y74" s="31">
        <f t="shared" si="10"/>
        <v>0.99999999999999989</v>
      </c>
      <c r="Z74" s="50">
        <v>1144800</v>
      </c>
      <c r="AA74" s="62">
        <v>1.9432750999999999E-7</v>
      </c>
      <c r="AB74" s="71">
        <v>4.1974742769199996E-3</v>
      </c>
      <c r="AC74" s="71">
        <v>0.22237993957539001</v>
      </c>
      <c r="AD74" s="58">
        <v>152036045310.63199</v>
      </c>
      <c r="AE74" s="28">
        <v>9.9208391270899998</v>
      </c>
      <c r="AF74" s="28">
        <v>-2.16866471685</v>
      </c>
      <c r="AG74" s="50"/>
      <c r="AH74" s="62"/>
      <c r="AI74" s="65"/>
      <c r="AJ74" s="58"/>
      <c r="AK74" s="28"/>
      <c r="AL74" s="28"/>
    </row>
    <row r="75" spans="1:38">
      <c r="A75" s="11"/>
      <c r="B75" s="25">
        <v>54</v>
      </c>
      <c r="C75" s="1">
        <f>B75 * KONSTANTEN!$B$6</f>
        <v>1166400</v>
      </c>
      <c r="D75" s="63">
        <f>SQRT( KONSTANTEN!$B$3 * $D$6 / H74^3 )</f>
        <v>1.943319081731792E-7</v>
      </c>
      <c r="E75" s="41">
        <f>(KONSTANTEN!$B$4 + D75 * C75) - (KONSTANTEN!$B$4 + D75 * C74)</f>
        <v>4.1975692165406864E-3</v>
      </c>
      <c r="F75" s="41">
        <f t="shared" si="12"/>
        <v>0.22657750879192959</v>
      </c>
      <c r="G75" s="73">
        <f t="shared" si="0"/>
        <v>12.981934986365868</v>
      </c>
      <c r="H75" s="43">
        <f t="shared" si="13"/>
        <v>152033709782.50153</v>
      </c>
      <c r="I75" s="2">
        <f t="shared" si="14"/>
        <v>10.162815439245579</v>
      </c>
      <c r="J75" s="48">
        <f t="shared" si="1"/>
        <v>147162336217.49847</v>
      </c>
      <c r="K75" s="28">
        <f t="shared" si="2"/>
        <v>9.8371845607544213</v>
      </c>
      <c r="L75" s="43">
        <f t="shared" si="15"/>
        <v>148274011990.01559</v>
      </c>
      <c r="M75" s="2">
        <f t="shared" si="16"/>
        <v>9.9114954206323702</v>
      </c>
      <c r="N75" s="48">
        <f t="shared" si="3"/>
        <v>143274864935.82001</v>
      </c>
      <c r="O75" s="28">
        <f t="shared" si="4"/>
        <v>9.5773234206323714</v>
      </c>
      <c r="P75" s="94">
        <f t="shared" si="5"/>
        <v>33044759100.830433</v>
      </c>
      <c r="Q75" s="95">
        <f t="shared" si="6"/>
        <v>2.2089034626366981</v>
      </c>
      <c r="R75" s="44">
        <f>KONSTANTEN!$B$3 * $D$5 * $D$6 / H74^2</f>
        <v>3.4291106562548297E+22</v>
      </c>
      <c r="S75" s="46">
        <f t="shared" si="11"/>
        <v>29545.454796319231</v>
      </c>
      <c r="T75" s="48">
        <f t="shared" si="7"/>
        <v>149472883872.66409</v>
      </c>
      <c r="U75" s="28">
        <f t="shared" si="8"/>
        <v>9.9916349745253044</v>
      </c>
      <c r="V75" s="48">
        <f t="shared" si="17"/>
        <v>145774438462.91782</v>
      </c>
      <c r="W75" s="28">
        <f t="shared" si="18"/>
        <v>9.7444094206323708</v>
      </c>
      <c r="X75" s="50">
        <f t="shared" si="9"/>
        <v>1.0000000000000002</v>
      </c>
      <c r="Y75" s="31">
        <f t="shared" si="10"/>
        <v>1</v>
      </c>
      <c r="Z75" s="50">
        <v>1166400</v>
      </c>
      <c r="AA75" s="62">
        <v>1.9433190999999999E-7</v>
      </c>
      <c r="AB75" s="71">
        <v>4.1975692165400003E-3</v>
      </c>
      <c r="AC75" s="71">
        <v>0.22657750879193</v>
      </c>
      <c r="AD75" s="58">
        <v>152033709782.50101</v>
      </c>
      <c r="AE75" s="28">
        <v>9.9114954206300006</v>
      </c>
      <c r="AF75" s="28">
        <v>-2.2089034626399999</v>
      </c>
      <c r="AG75" s="50"/>
      <c r="AH75" s="62"/>
      <c r="AI75" s="65"/>
      <c r="AJ75" s="58"/>
      <c r="AK75" s="28"/>
      <c r="AL75" s="28"/>
    </row>
    <row r="76" spans="1:38">
      <c r="A76" s="11"/>
      <c r="B76" s="25">
        <v>55</v>
      </c>
      <c r="C76" s="1">
        <f>B76 * KONSTANTEN!$B$6</f>
        <v>1188000</v>
      </c>
      <c r="D76" s="63">
        <f>SQRT( KONSTANTEN!$B$3 * $D$6 / H75^3 )</f>
        <v>1.9433638615423435E-7</v>
      </c>
      <c r="E76" s="41">
        <f>(KONSTANTEN!$B$4 + D76 * C76) - (KONSTANTEN!$B$4 + D76 * C75)</f>
        <v>4.1976659409314609E-3</v>
      </c>
      <c r="F76" s="41">
        <f t="shared" si="12"/>
        <v>0.23077517473286105</v>
      </c>
      <c r="G76" s="73">
        <f t="shared" si="0"/>
        <v>13.222443528587053</v>
      </c>
      <c r="H76" s="43">
        <f t="shared" si="13"/>
        <v>152031331283.33664</v>
      </c>
      <c r="I76" s="2">
        <f t="shared" si="14"/>
        <v>10.162656446558564</v>
      </c>
      <c r="J76" s="48">
        <f t="shared" si="1"/>
        <v>147164714716.66336</v>
      </c>
      <c r="K76" s="28">
        <f t="shared" si="2"/>
        <v>9.8373435534414355</v>
      </c>
      <c r="L76" s="43">
        <f t="shared" si="15"/>
        <v>148131660197.23404</v>
      </c>
      <c r="M76" s="2">
        <f t="shared" si="16"/>
        <v>9.901979800711274</v>
      </c>
      <c r="N76" s="48">
        <f t="shared" si="3"/>
        <v>143132513143.03845</v>
      </c>
      <c r="O76" s="28">
        <f t="shared" si="4"/>
        <v>9.5678078007112752</v>
      </c>
      <c r="P76" s="94">
        <f t="shared" si="5"/>
        <v>33646154399.280361</v>
      </c>
      <c r="Q76" s="95">
        <f t="shared" si="6"/>
        <v>2.249104214383927</v>
      </c>
      <c r="R76" s="44">
        <f>KONSTANTEN!$B$3 * $D$5 * $D$6 / H75^2</f>
        <v>3.4292160124410336E+22</v>
      </c>
      <c r="S76" s="46">
        <f t="shared" si="11"/>
        <v>29545.681732753012</v>
      </c>
      <c r="T76" s="48">
        <f t="shared" si="7"/>
        <v>149468285511.53683</v>
      </c>
      <c r="U76" s="28">
        <f t="shared" si="8"/>
        <v>9.9913275933824899</v>
      </c>
      <c r="V76" s="48">
        <f t="shared" si="17"/>
        <v>145632086670.13626</v>
      </c>
      <c r="W76" s="28">
        <f t="shared" si="18"/>
        <v>9.7348938007112746</v>
      </c>
      <c r="X76" s="50">
        <f t="shared" si="9"/>
        <v>1</v>
      </c>
      <c r="Y76" s="31">
        <f t="shared" si="10"/>
        <v>1.0000000000000002</v>
      </c>
      <c r="Z76" s="50">
        <v>1188000</v>
      </c>
      <c r="AA76" s="62">
        <v>1.9433639000000001E-7</v>
      </c>
      <c r="AB76" s="71">
        <v>4.1976659409300003E-3</v>
      </c>
      <c r="AC76" s="71">
        <v>0.23077517473285999</v>
      </c>
      <c r="AD76" s="58">
        <v>152031331283.336</v>
      </c>
      <c r="AE76" s="28">
        <v>9.9019798007100004</v>
      </c>
      <c r="AF76" s="28">
        <v>-2.24910421438</v>
      </c>
      <c r="AG76" s="50"/>
      <c r="AH76" s="62"/>
      <c r="AI76" s="65"/>
      <c r="AJ76" s="58"/>
      <c r="AK76" s="28"/>
      <c r="AL76" s="28"/>
    </row>
    <row r="77" spans="1:38">
      <c r="A77" s="11"/>
      <c r="B77" s="25">
        <v>56</v>
      </c>
      <c r="C77" s="1">
        <f>B77 * KONSTANTEN!$B$6</f>
        <v>1209600</v>
      </c>
      <c r="D77" s="63">
        <f>SQRT( KONSTANTEN!$B$3 * $D$6 / H76^3 )</f>
        <v>1.9434094670174916E-7</v>
      </c>
      <c r="E77" s="41">
        <f>(KONSTANTEN!$B$4 + D77 * C77) - (KONSTANTEN!$B$4 + D77 * C76)</f>
        <v>4.1977644487578014E-3</v>
      </c>
      <c r="F77" s="41">
        <f t="shared" si="12"/>
        <v>0.23497293918161885</v>
      </c>
      <c r="G77" s="73">
        <f t="shared" si="0"/>
        <v>13.462957714890937</v>
      </c>
      <c r="H77" s="43">
        <f t="shared" si="13"/>
        <v>152028909851.04514</v>
      </c>
      <c r="I77" s="2">
        <f t="shared" si="14"/>
        <v>10.162494583972219</v>
      </c>
      <c r="J77" s="48">
        <f t="shared" si="1"/>
        <v>147167136148.95483</v>
      </c>
      <c r="K77" s="28">
        <f t="shared" si="2"/>
        <v>9.8375054160277795</v>
      </c>
      <c r="L77" s="43">
        <f t="shared" si="15"/>
        <v>147986738881.77509</v>
      </c>
      <c r="M77" s="2">
        <f t="shared" si="16"/>
        <v>9.8922924189830415</v>
      </c>
      <c r="N77" s="48">
        <f t="shared" si="3"/>
        <v>142987591827.5795</v>
      </c>
      <c r="O77" s="28">
        <f t="shared" si="4"/>
        <v>9.5581204189830427</v>
      </c>
      <c r="P77" s="94">
        <f t="shared" si="5"/>
        <v>34246970932.086861</v>
      </c>
      <c r="Q77" s="95">
        <f t="shared" si="6"/>
        <v>2.2892662780768744</v>
      </c>
      <c r="R77" s="44">
        <f>KONSTANTEN!$B$3 * $D$5 * $D$6 / H76^2</f>
        <v>3.4293233120503371E+22</v>
      </c>
      <c r="S77" s="46">
        <f t="shared" si="11"/>
        <v>29545.912849930897</v>
      </c>
      <c r="T77" s="48">
        <f t="shared" si="7"/>
        <v>149463608617.4906</v>
      </c>
      <c r="U77" s="28">
        <f t="shared" si="8"/>
        <v>9.9910149626436304</v>
      </c>
      <c r="V77" s="48">
        <f t="shared" si="17"/>
        <v>145487165354.67728</v>
      </c>
      <c r="W77" s="28">
        <f t="shared" si="18"/>
        <v>9.7252064189830421</v>
      </c>
      <c r="X77" s="50">
        <f t="shared" si="9"/>
        <v>0.99999999999999989</v>
      </c>
      <c r="Y77" s="31">
        <f t="shared" si="10"/>
        <v>0.99999999999999989</v>
      </c>
      <c r="Z77" s="50">
        <v>1209600</v>
      </c>
      <c r="AA77" s="62">
        <v>1.9434095000000001E-7</v>
      </c>
      <c r="AB77" s="71">
        <v>4.1977644487600002E-3</v>
      </c>
      <c r="AC77" s="71">
        <v>0.23497293918161999</v>
      </c>
      <c r="AD77" s="58">
        <v>152028909851.04501</v>
      </c>
      <c r="AE77" s="28">
        <v>9.8922924189800003</v>
      </c>
      <c r="AF77" s="28">
        <v>-2.2892662780799999</v>
      </c>
      <c r="AG77" s="50"/>
      <c r="AH77" s="62"/>
      <c r="AI77" s="65"/>
      <c r="AJ77" s="58"/>
      <c r="AK77" s="28"/>
      <c r="AL77" s="28"/>
    </row>
    <row r="78" spans="1:38">
      <c r="A78" s="11"/>
      <c r="B78" s="25">
        <v>57</v>
      </c>
      <c r="C78" s="1">
        <f>B78 * KONSTANTEN!$B$6</f>
        <v>1231200</v>
      </c>
      <c r="D78" s="63">
        <f>SQRT( KONSTANTEN!$B$3 * $D$6 / H77^3 )</f>
        <v>1.943455897527139E-7</v>
      </c>
      <c r="E78" s="41">
        <f>(KONSTANTEN!$B$4 + D78 * C78) - (KONSTANTEN!$B$4 + D78 * C77)</f>
        <v>4.1978647386586021E-3</v>
      </c>
      <c r="F78" s="41">
        <f t="shared" si="12"/>
        <v>0.23917080392027745</v>
      </c>
      <c r="G78" s="73">
        <f t="shared" si="0"/>
        <v>13.703477647382861</v>
      </c>
      <c r="H78" s="43">
        <f t="shared" si="13"/>
        <v>152026445524.22327</v>
      </c>
      <c r="I78" s="2">
        <f t="shared" si="14"/>
        <v>10.162329854066538</v>
      </c>
      <c r="J78" s="48">
        <f t="shared" si="1"/>
        <v>147169600475.7767</v>
      </c>
      <c r="K78" s="28">
        <f t="shared" si="2"/>
        <v>9.8376701459334601</v>
      </c>
      <c r="L78" s="43">
        <f t="shared" si="15"/>
        <v>147839250353.59927</v>
      </c>
      <c r="M78" s="2">
        <f t="shared" si="16"/>
        <v>9.8824334298588461</v>
      </c>
      <c r="N78" s="48">
        <f t="shared" si="3"/>
        <v>142840103299.40369</v>
      </c>
      <c r="O78" s="28">
        <f t="shared" si="4"/>
        <v>9.5482614298588473</v>
      </c>
      <c r="P78" s="94">
        <f t="shared" si="5"/>
        <v>34847198324.708031</v>
      </c>
      <c r="Q78" s="95">
        <f t="shared" si="6"/>
        <v>2.3293889602209537</v>
      </c>
      <c r="R78" s="44">
        <f>KONSTANTEN!$B$3 * $D$5 * $D$6 / H77^2</f>
        <v>3.4294325536458166E+22</v>
      </c>
      <c r="S78" s="46">
        <f t="shared" si="11"/>
        <v>29546.148144463543</v>
      </c>
      <c r="T78" s="48">
        <f t="shared" si="7"/>
        <v>149458853505.28226</v>
      </c>
      <c r="U78" s="28">
        <f t="shared" si="8"/>
        <v>9.9906971033489036</v>
      </c>
      <c r="V78" s="48">
        <f t="shared" si="17"/>
        <v>145339676826.50146</v>
      </c>
      <c r="W78" s="28">
        <f t="shared" si="18"/>
        <v>9.7153474298588467</v>
      </c>
      <c r="X78" s="50">
        <f t="shared" si="9"/>
        <v>1</v>
      </c>
      <c r="Y78" s="31">
        <f t="shared" si="10"/>
        <v>1</v>
      </c>
      <c r="Z78" s="50">
        <v>1231200</v>
      </c>
      <c r="AA78" s="62">
        <v>1.9434559000000001E-7</v>
      </c>
      <c r="AB78" s="71">
        <v>4.1978647386600003E-3</v>
      </c>
      <c r="AC78" s="71">
        <v>0.23917080392028001</v>
      </c>
      <c r="AD78" s="58">
        <v>152026445524.22299</v>
      </c>
      <c r="AE78" s="28">
        <v>9.8824334298600007</v>
      </c>
      <c r="AF78" s="28">
        <v>-2.3293889602200002</v>
      </c>
      <c r="AG78" s="50"/>
      <c r="AH78" s="62"/>
      <c r="AI78" s="65"/>
      <c r="AJ78" s="58"/>
      <c r="AK78" s="28"/>
      <c r="AL78" s="28"/>
    </row>
    <row r="79" spans="1:38">
      <c r="A79" s="11"/>
      <c r="B79" s="25">
        <v>58</v>
      </c>
      <c r="C79" s="1">
        <f>B79 * KONSTANTEN!$B$6</f>
        <v>1252800</v>
      </c>
      <c r="D79" s="63">
        <f>SQRT( KONSTANTEN!$B$3 * $D$6 / H78^3 )</f>
        <v>1.9435031524296065E-7</v>
      </c>
      <c r="E79" s="41">
        <f>(KONSTANTEN!$B$4 + D79 * C79) - (KONSTANTEN!$B$4 + D79 * C78)</f>
        <v>4.1979668092479439E-3</v>
      </c>
      <c r="F79" s="41">
        <f t="shared" si="12"/>
        <v>0.2433687707295254</v>
      </c>
      <c r="G79" s="73">
        <f t="shared" si="0"/>
        <v>13.94400342808877</v>
      </c>
      <c r="H79" s="43">
        <f t="shared" si="13"/>
        <v>152023938342.15622</v>
      </c>
      <c r="I79" s="2">
        <f t="shared" si="14"/>
        <v>10.162162259467575</v>
      </c>
      <c r="J79" s="48">
        <f t="shared" si="1"/>
        <v>147172107657.84375</v>
      </c>
      <c r="K79" s="28">
        <f t="shared" si="2"/>
        <v>9.8378377405324233</v>
      </c>
      <c r="L79" s="43">
        <f t="shared" si="15"/>
        <v>147689196963.90555</v>
      </c>
      <c r="M79" s="2">
        <f t="shared" si="16"/>
        <v>9.872402990506469</v>
      </c>
      <c r="N79" s="48">
        <f t="shared" si="3"/>
        <v>142690049909.70996</v>
      </c>
      <c r="O79" s="28">
        <f t="shared" si="4"/>
        <v>9.5382309905064702</v>
      </c>
      <c r="P79" s="94">
        <f t="shared" si="5"/>
        <v>35446826210.495811</v>
      </c>
      <c r="Q79" s="95">
        <f t="shared" si="6"/>
        <v>2.3694715678492497</v>
      </c>
      <c r="R79" s="44">
        <f>KONSTANTEN!$B$3 * $D$5 * $D$6 / H78^2</f>
        <v>3.4295437357640759E+22</v>
      </c>
      <c r="S79" s="46">
        <f t="shared" si="11"/>
        <v>29546.387612899576</v>
      </c>
      <c r="T79" s="48">
        <f t="shared" si="7"/>
        <v>149454020494.9975</v>
      </c>
      <c r="U79" s="28">
        <f t="shared" si="8"/>
        <v>9.9903740368946927</v>
      </c>
      <c r="V79" s="48">
        <f t="shared" si="17"/>
        <v>145189623436.80777</v>
      </c>
      <c r="W79" s="28">
        <f t="shared" si="18"/>
        <v>9.7053169905064696</v>
      </c>
      <c r="X79" s="50">
        <f t="shared" si="9"/>
        <v>0.99999999999999989</v>
      </c>
      <c r="Y79" s="31">
        <f t="shared" si="10"/>
        <v>0.99999999999999989</v>
      </c>
      <c r="Z79" s="50">
        <v>1252800</v>
      </c>
      <c r="AA79" s="62">
        <v>1.9435032000000001E-7</v>
      </c>
      <c r="AB79" s="71">
        <v>4.1979668092500004E-3</v>
      </c>
      <c r="AC79" s="71">
        <v>0.24336877072953</v>
      </c>
      <c r="AD79" s="58">
        <v>152023938342.15601</v>
      </c>
      <c r="AE79" s="28">
        <v>9.8724029905100004</v>
      </c>
      <c r="AF79" s="28">
        <v>-2.3694715678499998</v>
      </c>
      <c r="AG79" s="50"/>
      <c r="AH79" s="62"/>
      <c r="AI79" s="65"/>
      <c r="AJ79" s="58"/>
      <c r="AK79" s="28"/>
      <c r="AL79" s="28"/>
    </row>
    <row r="80" spans="1:38">
      <c r="A80" s="11"/>
      <c r="B80" s="25">
        <v>59</v>
      </c>
      <c r="C80" s="1">
        <f>B80 * KONSTANTEN!$B$6</f>
        <v>1274400</v>
      </c>
      <c r="D80" s="63">
        <f>SQRT( KONSTANTEN!$B$3 * $D$6 / H79^3 )</f>
        <v>1.9435512310716382E-7</v>
      </c>
      <c r="E80" s="41">
        <f>(KONSTANTEN!$B$4 + D80 * C80) - (KONSTANTEN!$B$4 + D80 * C79)</f>
        <v>4.1980706591147332E-3</v>
      </c>
      <c r="F80" s="41">
        <f t="shared" si="12"/>
        <v>0.24756684138864013</v>
      </c>
      <c r="G80" s="73">
        <f t="shared" si="0"/>
        <v>14.184535158953747</v>
      </c>
      <c r="H80" s="43">
        <f t="shared" si="13"/>
        <v>152021388344.81802</v>
      </c>
      <c r="I80" s="2">
        <f t="shared" si="14"/>
        <v>10.161991802847423</v>
      </c>
      <c r="J80" s="48">
        <f t="shared" si="1"/>
        <v>147174657655.18198</v>
      </c>
      <c r="K80" s="28">
        <f t="shared" si="2"/>
        <v>9.8380081971525772</v>
      </c>
      <c r="L80" s="43">
        <f t="shared" si="15"/>
        <v>147536581105.1123</v>
      </c>
      <c r="M80" s="2">
        <f t="shared" si="16"/>
        <v>9.8622012608490355</v>
      </c>
      <c r="N80" s="48">
        <f t="shared" si="3"/>
        <v>142537434050.91672</v>
      </c>
      <c r="O80" s="28">
        <f t="shared" si="4"/>
        <v>9.5280292608490367</v>
      </c>
      <c r="P80" s="94">
        <f t="shared" si="5"/>
        <v>36045844230.837364</v>
      </c>
      <c r="Q80" s="95">
        <f t="shared" si="6"/>
        <v>2.4095134085319678</v>
      </c>
      <c r="R80" s="44">
        <f>KONSTANTEN!$B$3 * $D$5 * $D$6 / H79^2</f>
        <v>3.429656856915251E+22</v>
      </c>
      <c r="S80" s="46">
        <f t="shared" si="11"/>
        <v>29546.631251725656</v>
      </c>
      <c r="T80" s="48">
        <f t="shared" si="7"/>
        <v>149449109912.03271</v>
      </c>
      <c r="U80" s="28">
        <f t="shared" si="8"/>
        <v>9.9900457850323789</v>
      </c>
      <c r="V80" s="48">
        <f t="shared" si="17"/>
        <v>145037007578.01453</v>
      </c>
      <c r="W80" s="28">
        <f t="shared" si="18"/>
        <v>9.6951152608490361</v>
      </c>
      <c r="X80" s="50">
        <f t="shared" si="9"/>
        <v>1.0000000000000002</v>
      </c>
      <c r="Y80" s="31">
        <f t="shared" si="10"/>
        <v>0.99999999999999989</v>
      </c>
      <c r="Z80" s="50">
        <v>1274400</v>
      </c>
      <c r="AA80" s="62">
        <v>1.9435512000000001E-7</v>
      </c>
      <c r="AB80" s="71">
        <v>4.19807065911E-3</v>
      </c>
      <c r="AC80" s="71">
        <v>0.24756684138863999</v>
      </c>
      <c r="AD80" s="58">
        <v>152021388344.81799</v>
      </c>
      <c r="AE80" s="28">
        <v>9.86220126085</v>
      </c>
      <c r="AF80" s="28">
        <v>-2.4095134085300001</v>
      </c>
      <c r="AG80" s="50"/>
      <c r="AH80" s="62"/>
      <c r="AI80" s="65"/>
      <c r="AJ80" s="58"/>
      <c r="AK80" s="28"/>
      <c r="AL80" s="28"/>
    </row>
    <row r="81" spans="1:38">
      <c r="A81" s="11"/>
      <c r="B81" s="25">
        <v>60</v>
      </c>
      <c r="C81" s="1">
        <f>B81 * KONSTANTEN!$B$6</f>
        <v>1296000</v>
      </c>
      <c r="D81" s="63">
        <f>SQRT( KONSTANTEN!$B$3 * $D$6 / H80^3 )</f>
        <v>1.9436001327883924E-7</v>
      </c>
      <c r="E81" s="41">
        <f>(KONSTANTEN!$B$4 + D81 * C81) - (KONSTANTEN!$B$4 + D81 * C80)</f>
        <v>4.1981762868229522E-3</v>
      </c>
      <c r="F81" s="41">
        <f t="shared" si="12"/>
        <v>0.25176501767546311</v>
      </c>
      <c r="G81" s="73">
        <f t="shared" si="0"/>
        <v>14.425072941840609</v>
      </c>
      <c r="H81" s="43">
        <f t="shared" si="13"/>
        <v>152018795572.87094</v>
      </c>
      <c r="I81" s="2">
        <f t="shared" si="14"/>
        <v>10.161818486924187</v>
      </c>
      <c r="J81" s="48">
        <f t="shared" si="1"/>
        <v>147177250427.12906</v>
      </c>
      <c r="K81" s="28">
        <f t="shared" si="2"/>
        <v>9.8381815130758152</v>
      </c>
      <c r="L81" s="43">
        <f t="shared" si="15"/>
        <v>147381405210.83792</v>
      </c>
      <c r="M81" s="2">
        <f t="shared" si="16"/>
        <v>9.851828403563724</v>
      </c>
      <c r="N81" s="48">
        <f t="shared" si="3"/>
        <v>142382258156.64233</v>
      </c>
      <c r="O81" s="28">
        <f t="shared" si="4"/>
        <v>9.5176564035637252</v>
      </c>
      <c r="P81" s="94">
        <f t="shared" si="5"/>
        <v>36644242035.296555</v>
      </c>
      <c r="Q81" s="95">
        <f t="shared" si="6"/>
        <v>2.4495137903858901</v>
      </c>
      <c r="R81" s="44">
        <f>KONSTANTEN!$B$3 * $D$5 * $D$6 / H80^2</f>
        <v>3.429771915582989E+22</v>
      </c>
      <c r="S81" s="46">
        <f t="shared" si="11"/>
        <v>29546.879057366408</v>
      </c>
      <c r="T81" s="48">
        <f t="shared" si="7"/>
        <v>149444122087.07642</v>
      </c>
      <c r="U81" s="28">
        <f t="shared" si="8"/>
        <v>9.9897123698671084</v>
      </c>
      <c r="V81" s="48">
        <f t="shared" si="17"/>
        <v>144881831683.74014</v>
      </c>
      <c r="W81" s="28">
        <f t="shared" si="18"/>
        <v>9.6847424035637246</v>
      </c>
      <c r="X81" s="50">
        <f t="shared" si="9"/>
        <v>1.0000000000000002</v>
      </c>
      <c r="Y81" s="31">
        <f t="shared" si="10"/>
        <v>1</v>
      </c>
      <c r="Z81" s="50">
        <v>1296000</v>
      </c>
      <c r="AA81" s="62">
        <v>1.9436001000000001E-7</v>
      </c>
      <c r="AB81" s="71">
        <v>4.1981762868199997E-3</v>
      </c>
      <c r="AC81" s="71">
        <v>0.25176501767546</v>
      </c>
      <c r="AD81" s="58">
        <v>152018795572.87</v>
      </c>
      <c r="AE81" s="28">
        <v>9.8518284035600008</v>
      </c>
      <c r="AF81" s="28">
        <v>-2.4495137903900002</v>
      </c>
      <c r="AG81" s="50"/>
      <c r="AH81" s="62"/>
      <c r="AI81" s="65"/>
      <c r="AJ81" s="58"/>
      <c r="AK81" s="28"/>
      <c r="AL81" s="28"/>
    </row>
    <row r="82" spans="1:38">
      <c r="A82" s="11"/>
      <c r="B82" s="25">
        <v>61</v>
      </c>
      <c r="C82" s="1">
        <f>B82 * KONSTANTEN!$B$6</f>
        <v>1317600</v>
      </c>
      <c r="D82" s="63">
        <f>SQRT( KONSTANTEN!$B$3 * $D$6 / H81^3 )</f>
        <v>1.9436498569034472E-7</v>
      </c>
      <c r="E82" s="41">
        <f>(KONSTANTEN!$B$4 + D82 * C82) - (KONSTANTEN!$B$4 + D82 * C81)</f>
        <v>4.1982836909114085E-3</v>
      </c>
      <c r="F82" s="41">
        <f t="shared" si="12"/>
        <v>0.25596330136637452</v>
      </c>
      <c r="G82" s="73">
        <f t="shared" si="0"/>
        <v>14.665616878528438</v>
      </c>
      <c r="H82" s="43">
        <f t="shared" si="13"/>
        <v>152016160067.66547</v>
      </c>
      <c r="I82" s="2">
        <f t="shared" si="14"/>
        <v>10.161642314461968</v>
      </c>
      <c r="J82" s="48">
        <f t="shared" si="1"/>
        <v>147179885932.33456</v>
      </c>
      <c r="K82" s="28">
        <f t="shared" si="2"/>
        <v>9.8383576855380337</v>
      </c>
      <c r="L82" s="43">
        <f t="shared" si="15"/>
        <v>147223671755.8812</v>
      </c>
      <c r="M82" s="2">
        <f t="shared" si="16"/>
        <v>9.8412845840804462</v>
      </c>
      <c r="N82" s="48">
        <f t="shared" si="3"/>
        <v>142224524701.68561</v>
      </c>
      <c r="O82" s="28">
        <f t="shared" si="4"/>
        <v>9.5071125840804473</v>
      </c>
      <c r="P82" s="94">
        <f t="shared" si="5"/>
        <v>37242009281.755295</v>
      </c>
      <c r="Q82" s="95">
        <f t="shared" si="6"/>
        <v>2.4894720220838282</v>
      </c>
      <c r="R82" s="44">
        <f>KONSTANTEN!$B$3 * $D$5 * $D$6 / H81^2</f>
        <v>3.4298889102244549E+22</v>
      </c>
      <c r="S82" s="46">
        <f t="shared" si="11"/>
        <v>29547.131026184499</v>
      </c>
      <c r="T82" s="48">
        <f t="shared" si="7"/>
        <v>149439057356.09048</v>
      </c>
      <c r="U82" s="28">
        <f t="shared" si="8"/>
        <v>9.9893738138565151</v>
      </c>
      <c r="V82" s="48">
        <f t="shared" si="17"/>
        <v>144724098228.78342</v>
      </c>
      <c r="W82" s="28">
        <f t="shared" si="18"/>
        <v>9.6741985840804468</v>
      </c>
      <c r="X82" s="50">
        <f t="shared" si="9"/>
        <v>1</v>
      </c>
      <c r="Y82" s="31">
        <f t="shared" si="10"/>
        <v>1</v>
      </c>
      <c r="Z82" s="50">
        <v>1317600</v>
      </c>
      <c r="AA82" s="62">
        <v>1.9436499E-7</v>
      </c>
      <c r="AB82" s="71">
        <v>4.1982836909099999E-3</v>
      </c>
      <c r="AC82" s="71">
        <v>0.25596330136637002</v>
      </c>
      <c r="AD82" s="58">
        <v>152016160067.66501</v>
      </c>
      <c r="AE82" s="28">
        <v>9.8412845840800003</v>
      </c>
      <c r="AF82" s="28">
        <v>-2.4894720220800002</v>
      </c>
      <c r="AG82" s="50"/>
      <c r="AH82" s="62"/>
      <c r="AI82" s="65"/>
      <c r="AJ82" s="58"/>
      <c r="AK82" s="28"/>
      <c r="AL82" s="28"/>
    </row>
    <row r="83" spans="1:38">
      <c r="A83" s="11"/>
      <c r="B83" s="25">
        <v>62</v>
      </c>
      <c r="C83" s="1">
        <f>B83 * KONSTANTEN!$B$6</f>
        <v>1339200</v>
      </c>
      <c r="D83" s="63">
        <f>SQRT( KONSTANTEN!$B$3 * $D$6 / H82^3 )</f>
        <v>1.9437004027287926E-7</v>
      </c>
      <c r="E83" s="41">
        <f>(KONSTANTEN!$B$4 + D83 * C83) - (KONSTANTEN!$B$4 + D83 * C82)</f>
        <v>4.1983928698942075E-3</v>
      </c>
      <c r="F83" s="41">
        <f t="shared" si="12"/>
        <v>0.26016169423626873</v>
      </c>
      <c r="G83" s="73">
        <f t="shared" si="0"/>
        <v>14.906167070711193</v>
      </c>
      <c r="H83" s="43">
        <f t="shared" si="13"/>
        <v>152013481871.23972</v>
      </c>
      <c r="I83" s="2">
        <f t="shared" si="14"/>
        <v>10.161463288270841</v>
      </c>
      <c r="J83" s="48">
        <f t="shared" si="1"/>
        <v>147182564128.76031</v>
      </c>
      <c r="K83" s="28">
        <f t="shared" si="2"/>
        <v>9.8385367117291587</v>
      </c>
      <c r="L83" s="43">
        <f t="shared" si="15"/>
        <v>147063383256.20126</v>
      </c>
      <c r="M83" s="2">
        <f t="shared" si="16"/>
        <v>9.8305699705805107</v>
      </c>
      <c r="N83" s="48">
        <f t="shared" si="3"/>
        <v>142064236202.00568</v>
      </c>
      <c r="O83" s="28">
        <f t="shared" si="4"/>
        <v>9.4963979705805119</v>
      </c>
      <c r="P83" s="94">
        <f t="shared" si="5"/>
        <v>37839135636.555244</v>
      </c>
      <c r="Q83" s="95">
        <f t="shared" si="6"/>
        <v>2.529387412864089</v>
      </c>
      <c r="R83" s="44">
        <f>KONSTANTEN!$B$3 * $D$5 * $D$6 / H82^2</f>
        <v>3.430007839270313E+22</v>
      </c>
      <c r="S83" s="46">
        <f t="shared" si="11"/>
        <v>29547.387154480595</v>
      </c>
      <c r="T83" s="48">
        <f t="shared" si="7"/>
        <v>149433916060.29086</v>
      </c>
      <c r="U83" s="28">
        <f t="shared" si="8"/>
        <v>9.9890301398094579</v>
      </c>
      <c r="V83" s="48">
        <f t="shared" si="17"/>
        <v>144563809729.10345</v>
      </c>
      <c r="W83" s="28">
        <f t="shared" si="18"/>
        <v>9.6634839705805113</v>
      </c>
      <c r="X83" s="50">
        <f t="shared" si="9"/>
        <v>1</v>
      </c>
      <c r="Y83" s="31">
        <f t="shared" si="10"/>
        <v>1</v>
      </c>
      <c r="Z83" s="50">
        <v>1339200</v>
      </c>
      <c r="AA83" s="62">
        <v>1.9437004E-7</v>
      </c>
      <c r="AB83" s="71">
        <v>4.1983928698899999E-3</v>
      </c>
      <c r="AC83" s="71">
        <v>0.26016169423627</v>
      </c>
      <c r="AD83" s="58">
        <v>152013481871.23901</v>
      </c>
      <c r="AE83" s="28">
        <v>9.8305699705799992</v>
      </c>
      <c r="AF83" s="28">
        <v>-2.5293874128599998</v>
      </c>
      <c r="AG83" s="50"/>
      <c r="AH83" s="62"/>
      <c r="AI83" s="65"/>
      <c r="AJ83" s="58"/>
      <c r="AK83" s="28"/>
      <c r="AL83" s="28"/>
    </row>
    <row r="84" spans="1:38">
      <c r="A84" s="11"/>
      <c r="B84" s="25">
        <v>63</v>
      </c>
      <c r="C84" s="1">
        <f>B84 * KONSTANTEN!$B$6</f>
        <v>1360800</v>
      </c>
      <c r="D84" s="63">
        <f>SQRT( KONSTANTEN!$B$3 * $D$6 / H83^3 )</f>
        <v>1.9437517695648339E-7</v>
      </c>
      <c r="E84" s="41">
        <f>(KONSTANTEN!$B$4 + D84 * C84) - (KONSTANTEN!$B$4 + D84 * C83)</f>
        <v>4.1985038222600579E-3</v>
      </c>
      <c r="F84" s="41">
        <f t="shared" si="12"/>
        <v>0.26436019805852878</v>
      </c>
      <c r="G84" s="73">
        <f t="shared" si="0"/>
        <v>15.146723619996239</v>
      </c>
      <c r="H84" s="43">
        <f t="shared" si="13"/>
        <v>152010761026.31921</v>
      </c>
      <c r="I84" s="2">
        <f t="shared" si="14"/>
        <v>10.161281411206833</v>
      </c>
      <c r="J84" s="48">
        <f t="shared" si="1"/>
        <v>147185284973.68079</v>
      </c>
      <c r="K84" s="28">
        <f t="shared" si="2"/>
        <v>9.8387185887931672</v>
      </c>
      <c r="L84" s="43">
        <f t="shared" si="15"/>
        <v>146900542268.89709</v>
      </c>
      <c r="M84" s="2">
        <f t="shared" si="16"/>
        <v>9.8196847339952562</v>
      </c>
      <c r="N84" s="48">
        <f t="shared" si="3"/>
        <v>141901395214.70151</v>
      </c>
      <c r="O84" s="28">
        <f t="shared" si="4"/>
        <v>9.4855127339952556</v>
      </c>
      <c r="P84" s="94">
        <f t="shared" si="5"/>
        <v>38435610774.639153</v>
      </c>
      <c r="Q84" s="95">
        <f t="shared" si="6"/>
        <v>2.569259272539929</v>
      </c>
      <c r="R84" s="44">
        <f>KONSTANTEN!$B$3 * $D$5 * $D$6 / H83^2</f>
        <v>3.4301287011247301E+22</v>
      </c>
      <c r="S84" s="46">
        <f t="shared" si="11"/>
        <v>29547.647438493401</v>
      </c>
      <c r="T84" s="48">
        <f t="shared" si="7"/>
        <v>149428698546.1282</v>
      </c>
      <c r="U84" s="28">
        <f t="shared" si="8"/>
        <v>9.9886813708847075</v>
      </c>
      <c r="V84" s="48">
        <f t="shared" si="17"/>
        <v>144400968741.79932</v>
      </c>
      <c r="W84" s="28">
        <f t="shared" si="18"/>
        <v>9.652598733995255</v>
      </c>
      <c r="X84" s="50">
        <f t="shared" si="9"/>
        <v>0.99999999999999989</v>
      </c>
      <c r="Y84" s="31">
        <f t="shared" si="10"/>
        <v>0.99999999999999967</v>
      </c>
      <c r="Z84" s="50">
        <v>1360800</v>
      </c>
      <c r="AA84" s="62">
        <v>1.9437518000000001E-7</v>
      </c>
      <c r="AB84" s="71">
        <v>4.1985038222599998E-3</v>
      </c>
      <c r="AC84" s="71">
        <v>0.26436019805853</v>
      </c>
      <c r="AD84" s="58">
        <v>152010761026.319</v>
      </c>
      <c r="AE84" s="28">
        <v>9.8196847340000009</v>
      </c>
      <c r="AF84" s="28">
        <v>-2.5692592725400001</v>
      </c>
      <c r="AG84" s="50"/>
      <c r="AH84" s="62"/>
      <c r="AI84" s="65"/>
      <c r="AJ84" s="58"/>
      <c r="AK84" s="28"/>
      <c r="AL84" s="28"/>
    </row>
    <row r="85" spans="1:38">
      <c r="A85" s="11"/>
      <c r="B85" s="25">
        <v>64</v>
      </c>
      <c r="C85" s="1">
        <f>B85 * KONSTANTEN!$B$6</f>
        <v>1382400</v>
      </c>
      <c r="D85" s="63">
        <f>SQRT( KONSTANTEN!$B$3 * $D$6 / H84^3 )</f>
        <v>1.9438039567003885E-7</v>
      </c>
      <c r="E85" s="41">
        <f>(KONSTANTEN!$B$4 + D85 * C85) - (KONSTANTEN!$B$4 + D85 * C84)</f>
        <v>4.1986165464727998E-3</v>
      </c>
      <c r="F85" s="41">
        <f t="shared" si="12"/>
        <v>0.26855881460500158</v>
      </c>
      <c r="G85" s="73">
        <f t="shared" ref="G85:G148" si="19">F85 * 180 / PI()</f>
        <v>15.387286627902922</v>
      </c>
      <c r="H85" s="43">
        <f t="shared" si="13"/>
        <v>152007997576.31662</v>
      </c>
      <c r="I85" s="2">
        <f t="shared" si="14"/>
        <v>10.161096686171891</v>
      </c>
      <c r="J85" s="48">
        <f t="shared" ref="J85:J148" si="20">$D$3 * ( 1 - $D$4 * COS(F85) )</f>
        <v>147188048423.68338</v>
      </c>
      <c r="K85" s="28">
        <f t="shared" ref="K85:K148" si="21">$E$3 * ( 1 - $D$4 * COS(F85) )</f>
        <v>9.8389033138281086</v>
      </c>
      <c r="L85" s="43">
        <f t="shared" si="15"/>
        <v>146735151392.18701</v>
      </c>
      <c r="M85" s="2">
        <f t="shared" si="16"/>
        <v>9.808629048004665</v>
      </c>
      <c r="N85" s="48">
        <f t="shared" ref="N85:N148" si="22">$D$3 * ( COS(F85) - $D$4 )</f>
        <v>141736004337.99142</v>
      </c>
      <c r="O85" s="28">
        <f t="shared" ref="O85:O148" si="23">$E$3 * ( COS(F85) - $D$4 )</f>
        <v>9.4744570480046661</v>
      </c>
      <c r="P85" s="94">
        <f t="shared" ref="P85:P148" si="24">$D$10 * SIN(F85)</f>
        <v>39031424379.692589</v>
      </c>
      <c r="Q85" s="95">
        <f t="shared" ref="Q85:Q148" si="25">$E$10 * SIN(F85)</f>
        <v>2.6090869115090238</v>
      </c>
      <c r="R85" s="44">
        <f>KONSTANTEN!$B$3 * $D$5 * $D$6 / H84^2</f>
        <v>3.4302514941653619E+22</v>
      </c>
      <c r="S85" s="46">
        <f t="shared" si="11"/>
        <v>29547.911874399651</v>
      </c>
      <c r="T85" s="48">
        <f t="shared" ref="T85:T148" si="26">SQRT( V85^2 + P85^2 )</f>
        <v>149423405165.2681</v>
      </c>
      <c r="U85" s="28">
        <f t="shared" ref="U85:U148" si="27">SQRT( W85^2 + Q85^2 )</f>
        <v>9.9883275305896326</v>
      </c>
      <c r="V85" s="48">
        <f t="shared" si="17"/>
        <v>144235577865.0892</v>
      </c>
      <c r="W85" s="28">
        <f t="shared" si="18"/>
        <v>9.6415430480046656</v>
      </c>
      <c r="X85" s="50">
        <f t="shared" ref="X85:X148" si="28">(V85 / $D$3 )^2 + ( P85 / $D$10 )^2</f>
        <v>0.99999999999999978</v>
      </c>
      <c r="Y85" s="31">
        <f t="shared" ref="Y85:Y148" si="29">(W85 / $E$3 )^2 + ( Q85 / $E$10 )^2</f>
        <v>1</v>
      </c>
      <c r="Z85" s="50">
        <v>1382400</v>
      </c>
      <c r="AA85" s="62">
        <v>1.9438039999999999E-7</v>
      </c>
      <c r="AB85" s="71">
        <v>4.19861654647E-3</v>
      </c>
      <c r="AC85" s="71">
        <v>0.26855881460499997</v>
      </c>
      <c r="AD85" s="58">
        <v>152007997576.31601</v>
      </c>
      <c r="AE85" s="28">
        <v>9.8086290480000002</v>
      </c>
      <c r="AF85" s="28">
        <v>-2.6090869115099999</v>
      </c>
      <c r="AG85" s="50"/>
      <c r="AH85" s="62"/>
      <c r="AI85" s="65"/>
      <c r="AJ85" s="58"/>
      <c r="AK85" s="28"/>
      <c r="AL85" s="28"/>
    </row>
    <row r="86" spans="1:38">
      <c r="A86" s="11"/>
      <c r="B86" s="25">
        <v>65</v>
      </c>
      <c r="C86" s="1">
        <f>B86 * KONSTANTEN!$B$6</f>
        <v>1404000</v>
      </c>
      <c r="D86" s="63">
        <f>SQRT( KONSTANTEN!$B$3 * $D$6 / H85^3 )</f>
        <v>1.9438569634126818E-7</v>
      </c>
      <c r="E86" s="41">
        <f>(KONSTANTEN!$B$4 + D86 * C86) - (KONSTANTEN!$B$4 + D86 * C85)</f>
        <v>4.198731040971404E-3</v>
      </c>
      <c r="F86" s="41">
        <f t="shared" si="12"/>
        <v>0.27275754564597299</v>
      </c>
      <c r="G86" s="73">
        <f t="shared" si="19"/>
        <v>15.627856195861154</v>
      </c>
      <c r="H86" s="43">
        <f t="shared" si="13"/>
        <v>152005191565.33118</v>
      </c>
      <c r="I86" s="2">
        <f t="shared" si="14"/>
        <v>10.160909116113865</v>
      </c>
      <c r="J86" s="48">
        <f t="shared" si="20"/>
        <v>147190854434.66882</v>
      </c>
      <c r="K86" s="28">
        <f t="shared" si="21"/>
        <v>9.8390908838861328</v>
      </c>
      <c r="L86" s="43">
        <f t="shared" si="15"/>
        <v>146567213265.38721</v>
      </c>
      <c r="M86" s="2">
        <f t="shared" si="16"/>
        <v>9.7974030890359565</v>
      </c>
      <c r="N86" s="48">
        <f t="shared" si="22"/>
        <v>141568066211.19162</v>
      </c>
      <c r="O86" s="28">
        <f t="shared" si="23"/>
        <v>9.4632310890359577</v>
      </c>
      <c r="P86" s="94">
        <f t="shared" si="24"/>
        <v>39626566144.285469</v>
      </c>
      <c r="Q86" s="95">
        <f t="shared" si="25"/>
        <v>2.6488696407629311</v>
      </c>
      <c r="R86" s="44">
        <f>KONSTANTEN!$B$3 * $D$5 * $D$6 / H85^2</f>
        <v>3.4303762167433437E+22</v>
      </c>
      <c r="S86" s="46">
        <f t="shared" ref="S86:S149" si="30">D86 * H85</f>
        <v>29548.180458314113</v>
      </c>
      <c r="T86" s="48">
        <f t="shared" si="26"/>
        <v>149418036274.57086</v>
      </c>
      <c r="U86" s="28">
        <f t="shared" si="27"/>
        <v>9.9879686427788474</v>
      </c>
      <c r="V86" s="48">
        <f t="shared" si="17"/>
        <v>144067639738.2894</v>
      </c>
      <c r="W86" s="28">
        <f t="shared" si="18"/>
        <v>9.6303170890359571</v>
      </c>
      <c r="X86" s="50">
        <f t="shared" si="28"/>
        <v>0.99999999999999978</v>
      </c>
      <c r="Y86" s="31">
        <f t="shared" si="29"/>
        <v>1</v>
      </c>
      <c r="Z86" s="50">
        <v>1404000</v>
      </c>
      <c r="AA86" s="62">
        <v>1.943857E-7</v>
      </c>
      <c r="AB86" s="71">
        <v>4.1987310409699998E-3</v>
      </c>
      <c r="AC86" s="71">
        <v>0.27275754564596999</v>
      </c>
      <c r="AD86" s="58">
        <v>152005191565.33099</v>
      </c>
      <c r="AE86" s="28">
        <v>9.7974030890399995</v>
      </c>
      <c r="AF86" s="28">
        <v>-2.6488696407600001</v>
      </c>
      <c r="AG86" s="50"/>
      <c r="AH86" s="62"/>
      <c r="AI86" s="65"/>
      <c r="AJ86" s="58"/>
      <c r="AK86" s="28"/>
      <c r="AL86" s="28"/>
    </row>
    <row r="87" spans="1:38">
      <c r="A87" s="11"/>
      <c r="B87" s="25">
        <v>66</v>
      </c>
      <c r="C87" s="1">
        <f>B87 * KONSTANTEN!$B$6</f>
        <v>1425600</v>
      </c>
      <c r="D87" s="63">
        <f>SQRT( KONSTANTEN!$B$3 * $D$6 / H86^3 )</f>
        <v>1.9439107889673517E-7</v>
      </c>
      <c r="E87" s="41">
        <f>(KONSTANTEN!$B$4 + D87 * C87) - (KONSTANTEN!$B$4 + D87 * C86)</f>
        <v>4.1988473041694729E-3</v>
      </c>
      <c r="F87" s="41">
        <f t="shared" ref="F87:F150" si="31">IF( (F86 + E87) &gt; 2 * PI(), (F86 + E87) - 2 * PI(), (F86 + E87) )</f>
        <v>0.27695639295014246</v>
      </c>
      <c r="G87" s="73">
        <f t="shared" si="19"/>
        <v>15.868432425209951</v>
      </c>
      <c r="H87" s="43">
        <f t="shared" ref="H87:H150" si="32">$D$3 * ( 1 + $D$4 * COS(F87) )</f>
        <v>152002343038.1485</v>
      </c>
      <c r="I87" s="2">
        <f t="shared" ref="I87:I150" si="33">$E$3 * ( 1 + $D$4 * COS(F87) )</f>
        <v>10.16071870402649</v>
      </c>
      <c r="J87" s="48">
        <f t="shared" si="20"/>
        <v>147193702961.8515</v>
      </c>
      <c r="K87" s="28">
        <f t="shared" si="21"/>
        <v>9.8392812959735103</v>
      </c>
      <c r="L87" s="43">
        <f t="shared" ref="L87:L150" si="34">$D$3 * ( COS(F87) + $D$4 )</f>
        <v>146396730568.89056</v>
      </c>
      <c r="M87" s="2">
        <f t="shared" ref="M87:M150" si="35">$E$3 * ( COS(F87) + $D$4 )</f>
        <v>9.7860070362621414</v>
      </c>
      <c r="N87" s="48">
        <f t="shared" si="22"/>
        <v>141397583514.69498</v>
      </c>
      <c r="O87" s="28">
        <f t="shared" si="23"/>
        <v>9.4518350362621426</v>
      </c>
      <c r="P87" s="94">
        <f t="shared" si="24"/>
        <v>40221025770.013779</v>
      </c>
      <c r="Q87" s="95">
        <f t="shared" si="25"/>
        <v>2.6886067718965632</v>
      </c>
      <c r="R87" s="44">
        <f>KONSTANTEN!$B$3 * $D$5 * $D$6 / H86^2</f>
        <v>3.4305028671832934E+22</v>
      </c>
      <c r="S87" s="46">
        <f t="shared" si="30"/>
        <v>29548.453186289637</v>
      </c>
      <c r="T87" s="48">
        <f t="shared" si="26"/>
        <v>149412592236.07123</v>
      </c>
      <c r="U87" s="28">
        <f t="shared" si="27"/>
        <v>9.9876047316528513</v>
      </c>
      <c r="V87" s="48">
        <f t="shared" ref="V87:V150" si="36">$D$3 * COS(F87)</f>
        <v>143897157041.79279</v>
      </c>
      <c r="W87" s="28">
        <f t="shared" ref="W87:W150" si="37">$E$3 * COS(F87)</f>
        <v>9.618921036262142</v>
      </c>
      <c r="X87" s="50">
        <f t="shared" si="28"/>
        <v>1</v>
      </c>
      <c r="Y87" s="31">
        <f t="shared" si="29"/>
        <v>1</v>
      </c>
      <c r="Z87" s="50">
        <v>1425600</v>
      </c>
      <c r="AA87" s="62">
        <v>1.9439108000000001E-7</v>
      </c>
      <c r="AB87" s="71">
        <v>4.1988473041700003E-3</v>
      </c>
      <c r="AC87" s="71">
        <v>0.27695639295014002</v>
      </c>
      <c r="AD87" s="58">
        <v>152002343038.14801</v>
      </c>
      <c r="AE87" s="28">
        <v>9.7860070362599991</v>
      </c>
      <c r="AF87" s="28">
        <v>-2.6886067719</v>
      </c>
      <c r="AG87" s="50"/>
      <c r="AH87" s="62"/>
      <c r="AI87" s="65"/>
      <c r="AJ87" s="58"/>
      <c r="AK87" s="28"/>
      <c r="AL87" s="28"/>
    </row>
    <row r="88" spans="1:38">
      <c r="A88" s="11"/>
      <c r="B88" s="25">
        <v>67</v>
      </c>
      <c r="C88" s="1">
        <f>B88 * KONSTANTEN!$B$6</f>
        <v>1447200</v>
      </c>
      <c r="D88" s="63">
        <f>SQRT( KONSTANTEN!$B$3 * $D$6 / H87^3 )</f>
        <v>1.9439654326184414E-7</v>
      </c>
      <c r="E88" s="41">
        <f>(KONSTANTEN!$B$4 + D88 * C88) - (KONSTANTEN!$B$4 + D88 * C87)</f>
        <v>4.1989653344558509E-3</v>
      </c>
      <c r="F88" s="41">
        <f t="shared" si="31"/>
        <v>0.28115535828459831</v>
      </c>
      <c r="G88" s="73">
        <f t="shared" si="19"/>
        <v>16.109015417196009</v>
      </c>
      <c r="H88" s="43">
        <f t="shared" si="32"/>
        <v>151999452040.24014</v>
      </c>
      <c r="I88" s="2">
        <f t="shared" si="33"/>
        <v>10.160525452949345</v>
      </c>
      <c r="J88" s="48">
        <f t="shared" si="20"/>
        <v>147196593959.75986</v>
      </c>
      <c r="K88" s="28">
        <f t="shared" si="21"/>
        <v>9.8394745470506546</v>
      </c>
      <c r="L88" s="43">
        <f t="shared" si="34"/>
        <v>146223706024.14471</v>
      </c>
      <c r="M88" s="2">
        <f t="shared" si="35"/>
        <v>9.7744410716005738</v>
      </c>
      <c r="N88" s="48">
        <f t="shared" si="22"/>
        <v>141224558969.94913</v>
      </c>
      <c r="O88" s="28">
        <f t="shared" si="23"/>
        <v>9.440269071600575</v>
      </c>
      <c r="P88" s="94">
        <f t="shared" si="24"/>
        <v>40814792967.641235</v>
      </c>
      <c r="Q88" s="95">
        <f t="shared" si="25"/>
        <v>2.7282976171176569</v>
      </c>
      <c r="R88" s="44">
        <f>KONSTANTEN!$B$3 * $D$5 * $D$6 / H87^2</f>
        <v>3.4306314437832951E+22</v>
      </c>
      <c r="S88" s="46">
        <f t="shared" si="30"/>
        <v>29548.730054317108</v>
      </c>
      <c r="T88" s="48">
        <f t="shared" si="26"/>
        <v>149407073416.95746</v>
      </c>
      <c r="U88" s="28">
        <f t="shared" si="27"/>
        <v>9.9872358217566468</v>
      </c>
      <c r="V88" s="48">
        <f t="shared" si="36"/>
        <v>143724132497.04694</v>
      </c>
      <c r="W88" s="28">
        <f t="shared" si="37"/>
        <v>9.6073550716005744</v>
      </c>
      <c r="X88" s="50">
        <f t="shared" si="28"/>
        <v>1</v>
      </c>
      <c r="Y88" s="31">
        <f t="shared" si="29"/>
        <v>1</v>
      </c>
      <c r="Z88" s="50">
        <v>1447200</v>
      </c>
      <c r="AA88" s="62">
        <v>1.9439653999999999E-7</v>
      </c>
      <c r="AB88" s="71">
        <v>4.1989653344600003E-3</v>
      </c>
      <c r="AC88" s="71">
        <v>0.28115535828459998</v>
      </c>
      <c r="AD88" s="58">
        <v>151999452040.23999</v>
      </c>
      <c r="AE88" s="28">
        <v>9.7744410716000001</v>
      </c>
      <c r="AF88" s="28">
        <v>-2.72829761712</v>
      </c>
      <c r="AG88" s="50"/>
      <c r="AH88" s="62"/>
      <c r="AI88" s="65"/>
      <c r="AJ88" s="58"/>
      <c r="AK88" s="28"/>
      <c r="AL88" s="28"/>
    </row>
    <row r="89" spans="1:38">
      <c r="A89" s="11"/>
      <c r="B89" s="25">
        <v>68</v>
      </c>
      <c r="C89" s="1">
        <f>B89 * KONSTANTEN!$B$6</f>
        <v>1468800</v>
      </c>
      <c r="D89" s="63">
        <f>SQRT( KONSTANTEN!$B$3 * $D$6 / H88^3 )</f>
        <v>1.9440208936084011E-7</v>
      </c>
      <c r="E89" s="41">
        <f>(KONSTANTEN!$B$4 + D89 * C89) - (KONSTANTEN!$B$4 + D89 * C88)</f>
        <v>4.1990851301941801E-3</v>
      </c>
      <c r="F89" s="41">
        <f t="shared" si="31"/>
        <v>0.28535444341479249</v>
      </c>
      <c r="G89" s="73">
        <f t="shared" si="19"/>
        <v>16.349605272972276</v>
      </c>
      <c r="H89" s="43">
        <f t="shared" si="32"/>
        <v>151996518617.76334</v>
      </c>
      <c r="I89" s="2">
        <f t="shared" si="33"/>
        <v>10.160329365967847</v>
      </c>
      <c r="J89" s="48">
        <f t="shared" si="20"/>
        <v>147199527382.23666</v>
      </c>
      <c r="K89" s="28">
        <f t="shared" si="21"/>
        <v>9.8396706340321529</v>
      </c>
      <c r="L89" s="43">
        <f t="shared" si="34"/>
        <v>146048142393.62982</v>
      </c>
      <c r="M89" s="2">
        <f t="shared" si="35"/>
        <v>9.7627053797114574</v>
      </c>
      <c r="N89" s="48">
        <f t="shared" si="22"/>
        <v>141048995339.43423</v>
      </c>
      <c r="O89" s="28">
        <f t="shared" si="23"/>
        <v>9.4285333797114586</v>
      </c>
      <c r="P89" s="94">
        <f t="shared" si="24"/>
        <v>41407857457.241051</v>
      </c>
      <c r="Q89" s="95">
        <f t="shared" si="25"/>
        <v>2.7679414892562484</v>
      </c>
      <c r="R89" s="44">
        <f>KONSTANTEN!$B$3 * $D$5 * $D$6 / H88^2</f>
        <v>3.4307619448148957E+22</v>
      </c>
      <c r="S89" s="46">
        <f t="shared" si="30"/>
        <v>29549.011058325494</v>
      </c>
      <c r="T89" s="48">
        <f t="shared" si="26"/>
        <v>149401480189.55063</v>
      </c>
      <c r="U89" s="28">
        <f t="shared" si="27"/>
        <v>9.9868619379783254</v>
      </c>
      <c r="V89" s="48">
        <f t="shared" si="36"/>
        <v>143548568866.53204</v>
      </c>
      <c r="W89" s="28">
        <f t="shared" si="37"/>
        <v>9.595619379711458</v>
      </c>
      <c r="X89" s="50">
        <f t="shared" si="28"/>
        <v>1</v>
      </c>
      <c r="Y89" s="31">
        <f t="shared" si="29"/>
        <v>1</v>
      </c>
      <c r="Z89" s="50">
        <v>1468800</v>
      </c>
      <c r="AA89" s="62">
        <v>1.9440209E-7</v>
      </c>
      <c r="AB89" s="71">
        <v>4.1990851301900002E-3</v>
      </c>
      <c r="AC89" s="71">
        <v>0.28535444341478999</v>
      </c>
      <c r="AD89" s="58">
        <v>151996518617.763</v>
      </c>
      <c r="AE89" s="28">
        <v>9.7627053797100007</v>
      </c>
      <c r="AF89" s="28">
        <v>-2.7679414892600001</v>
      </c>
      <c r="AG89" s="50"/>
      <c r="AH89" s="62"/>
      <c r="AI89" s="65"/>
      <c r="AJ89" s="58"/>
      <c r="AK89" s="28"/>
      <c r="AL89" s="28"/>
    </row>
    <row r="90" spans="1:38">
      <c r="A90" s="11"/>
      <c r="B90" s="25">
        <v>69</v>
      </c>
      <c r="C90" s="1">
        <f>B90 * KONSTANTEN!$B$6</f>
        <v>1490400</v>
      </c>
      <c r="D90" s="63">
        <f>SQRT( KONSTANTEN!$B$3 * $D$6 / H89^3 )</f>
        <v>1.9440771711680845E-7</v>
      </c>
      <c r="E90" s="41">
        <f>(KONSTANTEN!$B$4 + D90 * C90) - (KONSTANTEN!$B$4 + D90 * C89)</f>
        <v>4.1992066897230673E-3</v>
      </c>
      <c r="F90" s="41">
        <f t="shared" si="31"/>
        <v>0.28955365010451556</v>
      </c>
      <c r="G90" s="73">
        <f t="shared" si="19"/>
        <v>16.59020209359651</v>
      </c>
      <c r="H90" s="43">
        <f t="shared" si="32"/>
        <v>151993542817.56042</v>
      </c>
      <c r="I90" s="2">
        <f t="shared" si="33"/>
        <v>10.160130446213211</v>
      </c>
      <c r="J90" s="48">
        <f t="shared" si="20"/>
        <v>147202503182.43958</v>
      </c>
      <c r="K90" s="28">
        <f t="shared" si="21"/>
        <v>9.8398695537867891</v>
      </c>
      <c r="L90" s="43">
        <f t="shared" si="34"/>
        <v>145870042480.83606</v>
      </c>
      <c r="M90" s="2">
        <f t="shared" si="35"/>
        <v>9.750800147996344</v>
      </c>
      <c r="N90" s="48">
        <f t="shared" si="22"/>
        <v>140870895426.64047</v>
      </c>
      <c r="O90" s="28">
        <f t="shared" si="23"/>
        <v>9.4166281479963452</v>
      </c>
      <c r="P90" s="94">
        <f t="shared" si="24"/>
        <v>42000208968.337685</v>
      </c>
      <c r="Q90" s="95">
        <f t="shared" si="25"/>
        <v>2.807537701774153</v>
      </c>
      <c r="R90" s="44">
        <f>KONSTANTEN!$B$3 * $D$5 * $D$6 / H89^2</f>
        <v>3.4308943685230931E+22</v>
      </c>
      <c r="S90" s="46">
        <f t="shared" si="30"/>
        <v>29549.296194181843</v>
      </c>
      <c r="T90" s="48">
        <f t="shared" si="26"/>
        <v>149395812931.28284</v>
      </c>
      <c r="U90" s="28">
        <f t="shared" si="27"/>
        <v>9.9864831055476486</v>
      </c>
      <c r="V90" s="48">
        <f t="shared" si="36"/>
        <v>143370468953.73825</v>
      </c>
      <c r="W90" s="28">
        <f t="shared" si="37"/>
        <v>9.5837141479963446</v>
      </c>
      <c r="X90" s="50">
        <f t="shared" si="28"/>
        <v>0.99999999999999967</v>
      </c>
      <c r="Y90" s="31">
        <f t="shared" si="29"/>
        <v>0.99999999999999989</v>
      </c>
      <c r="Z90" s="50">
        <v>1490400</v>
      </c>
      <c r="AA90" s="62">
        <v>1.9440771999999999E-7</v>
      </c>
      <c r="AB90" s="71">
        <v>4.1992066897200003E-3</v>
      </c>
      <c r="AC90" s="71">
        <v>0.28955365010452</v>
      </c>
      <c r="AD90" s="58">
        <v>151993542817.56</v>
      </c>
      <c r="AE90" s="28">
        <v>9.7508001479999997</v>
      </c>
      <c r="AF90" s="28">
        <v>-2.8075377017699998</v>
      </c>
      <c r="AG90" s="50"/>
      <c r="AH90" s="62"/>
      <c r="AI90" s="65"/>
      <c r="AJ90" s="58"/>
      <c r="AK90" s="28"/>
      <c r="AL90" s="28"/>
    </row>
    <row r="91" spans="1:38">
      <c r="A91" s="11"/>
      <c r="B91" s="25">
        <v>70</v>
      </c>
      <c r="C91" s="1">
        <f>B91 * KONSTANTEN!$B$6</f>
        <v>1512000</v>
      </c>
      <c r="D91" s="63">
        <f>SQRT( KONSTANTEN!$B$3 * $D$6 / H90^3 )</f>
        <v>1.9441342645167494E-7</v>
      </c>
      <c r="E91" s="41">
        <f>(KONSTANTEN!$B$4 + D91 * C91) - (KONSTANTEN!$B$4 + D91 * C90)</f>
        <v>4.1993300113561949E-3</v>
      </c>
      <c r="F91" s="41">
        <f t="shared" si="31"/>
        <v>0.29375298011587175</v>
      </c>
      <c r="G91" s="73">
        <f t="shared" si="19"/>
        <v>16.830805980029844</v>
      </c>
      <c r="H91" s="43">
        <f t="shared" si="32"/>
        <v>151990524687.15869</v>
      </c>
      <c r="I91" s="2">
        <f t="shared" si="33"/>
        <v>10.159928696862437</v>
      </c>
      <c r="J91" s="48">
        <f t="shared" si="20"/>
        <v>147205521312.84134</v>
      </c>
      <c r="K91" s="28">
        <f t="shared" si="21"/>
        <v>9.8400713031375648</v>
      </c>
      <c r="L91" s="43">
        <f t="shared" si="34"/>
        <v>145689409130.24069</v>
      </c>
      <c r="M91" s="2">
        <f t="shared" si="35"/>
        <v>9.7387255665966048</v>
      </c>
      <c r="N91" s="48">
        <f t="shared" si="22"/>
        <v>140690262076.0451</v>
      </c>
      <c r="O91" s="28">
        <f t="shared" si="23"/>
        <v>9.404553566596606</v>
      </c>
      <c r="P91" s="94">
        <f t="shared" si="24"/>
        <v>42591837240.048698</v>
      </c>
      <c r="Q91" s="95">
        <f t="shared" si="25"/>
        <v>2.8470855687744421</v>
      </c>
      <c r="R91" s="44">
        <f>KONSTANTEN!$B$3 * $D$5 * $D$6 / H90^2</f>
        <v>3.4310287131263363E+22</v>
      </c>
      <c r="S91" s="46">
        <f t="shared" si="30"/>
        <v>29549.58545769129</v>
      </c>
      <c r="T91" s="48">
        <f t="shared" si="26"/>
        <v>149390072024.67603</v>
      </c>
      <c r="U91" s="28">
        <f t="shared" si="27"/>
        <v>9.9860993500345945</v>
      </c>
      <c r="V91" s="48">
        <f t="shared" si="36"/>
        <v>143189835603.14291</v>
      </c>
      <c r="W91" s="28">
        <f t="shared" si="37"/>
        <v>9.5716395665966054</v>
      </c>
      <c r="X91" s="50">
        <f t="shared" si="28"/>
        <v>1.0000000000000002</v>
      </c>
      <c r="Y91" s="31">
        <f t="shared" si="29"/>
        <v>1.0000000000000002</v>
      </c>
      <c r="Z91" s="50">
        <v>1512000</v>
      </c>
      <c r="AA91" s="62">
        <v>1.9441343000000001E-7</v>
      </c>
      <c r="AB91" s="71">
        <v>4.19933001136E-3</v>
      </c>
      <c r="AC91" s="71">
        <v>0.29375298011586998</v>
      </c>
      <c r="AD91" s="58">
        <v>151990524687.15799</v>
      </c>
      <c r="AE91" s="28">
        <v>9.7387255665999994</v>
      </c>
      <c r="AF91" s="28">
        <v>-2.8470855687699999</v>
      </c>
      <c r="AG91" s="50"/>
      <c r="AH91" s="62"/>
      <c r="AI91" s="65"/>
      <c r="AJ91" s="58"/>
      <c r="AK91" s="28"/>
      <c r="AL91" s="28"/>
    </row>
    <row r="92" spans="1:38">
      <c r="A92" s="11"/>
      <c r="B92" s="25">
        <v>71</v>
      </c>
      <c r="C92" s="1">
        <f>B92 * KONSTANTEN!$B$6</f>
        <v>1533600</v>
      </c>
      <c r="D92" s="63">
        <f>SQRT( KONSTANTEN!$B$3 * $D$6 / H91^3 )</f>
        <v>1.9441921728620537E-7</v>
      </c>
      <c r="E92" s="41">
        <f>(KONSTANTEN!$B$4 + D92 * C92) - (KONSTANTEN!$B$4 + D92 * C91)</f>
        <v>4.1994550933820429E-3</v>
      </c>
      <c r="F92" s="41">
        <f t="shared" si="31"/>
        <v>0.2979524352092538</v>
      </c>
      <c r="G92" s="73">
        <f t="shared" si="19"/>
        <v>17.071417033135351</v>
      </c>
      <c r="H92" s="43">
        <f t="shared" si="32"/>
        <v>151987464274.76971</v>
      </c>
      <c r="I92" s="2">
        <f t="shared" si="33"/>
        <v>10.159724121138268</v>
      </c>
      <c r="J92" s="48">
        <f t="shared" si="20"/>
        <v>147208581725.23026</v>
      </c>
      <c r="K92" s="28">
        <f t="shared" si="21"/>
        <v>9.8402758788617319</v>
      </c>
      <c r="L92" s="43">
        <f t="shared" si="34"/>
        <v>145506245227.28479</v>
      </c>
      <c r="M92" s="2">
        <f t="shared" si="35"/>
        <v>9.7264818283918633</v>
      </c>
      <c r="N92" s="48">
        <f t="shared" si="22"/>
        <v>140507098173.0892</v>
      </c>
      <c r="O92" s="28">
        <f t="shared" si="23"/>
        <v>9.3923098283918645</v>
      </c>
      <c r="P92" s="94">
        <f t="shared" si="24"/>
        <v>43182732021.226608</v>
      </c>
      <c r="Q92" s="95">
        <f t="shared" si="25"/>
        <v>2.8865844050109279</v>
      </c>
      <c r="R92" s="44">
        <f>KONSTANTEN!$B$3 * $D$5 * $D$6 / H91^2</f>
        <v>3.431164976816511E+22</v>
      </c>
      <c r="S92" s="46">
        <f t="shared" si="30"/>
        <v>29549.878844597068</v>
      </c>
      <c r="T92" s="48">
        <f t="shared" si="26"/>
        <v>149384257857.31955</v>
      </c>
      <c r="U92" s="28">
        <f t="shared" si="27"/>
        <v>9.9857106973478889</v>
      </c>
      <c r="V92" s="48">
        <f t="shared" si="36"/>
        <v>143006671700.18701</v>
      </c>
      <c r="W92" s="28">
        <f t="shared" si="37"/>
        <v>9.5593958283918639</v>
      </c>
      <c r="X92" s="50">
        <f t="shared" si="28"/>
        <v>1.0000000000000002</v>
      </c>
      <c r="Y92" s="31">
        <f t="shared" si="29"/>
        <v>1.0000000000000002</v>
      </c>
      <c r="Z92" s="50">
        <v>1533600</v>
      </c>
      <c r="AA92" s="62">
        <v>1.9441921999999999E-7</v>
      </c>
      <c r="AB92" s="71">
        <v>4.1994550933800003E-3</v>
      </c>
      <c r="AC92" s="71">
        <v>0.29795243520925002</v>
      </c>
      <c r="AD92" s="58">
        <v>151987464274.76901</v>
      </c>
      <c r="AE92" s="28">
        <v>9.7264818283899999</v>
      </c>
      <c r="AF92" s="28">
        <v>-2.8865844050099998</v>
      </c>
      <c r="AG92" s="50"/>
      <c r="AH92" s="62"/>
      <c r="AI92" s="65"/>
      <c r="AJ92" s="58"/>
      <c r="AK92" s="28"/>
      <c r="AL92" s="28"/>
    </row>
    <row r="93" spans="1:38">
      <c r="A93" s="11"/>
      <c r="B93" s="25">
        <v>72</v>
      </c>
      <c r="C93" s="1">
        <f>B93 * KONSTANTEN!$B$6</f>
        <v>1555200</v>
      </c>
      <c r="D93" s="63">
        <f>SQRT( KONSTANTEN!$B$3 * $D$6 / H92^3 )</f>
        <v>1.9442508954000577E-7</v>
      </c>
      <c r="E93" s="41">
        <f>(KONSTANTEN!$B$4 + D93 * C93) - (KONSTANTEN!$B$4 + D93 * C92)</f>
        <v>4.1995819340641116E-3</v>
      </c>
      <c r="F93" s="41">
        <f t="shared" si="31"/>
        <v>0.30215201714331791</v>
      </c>
      <c r="G93" s="73">
        <f t="shared" si="19"/>
        <v>17.312035353676613</v>
      </c>
      <c r="H93" s="43">
        <f t="shared" si="32"/>
        <v>151984361629.28937</v>
      </c>
      <c r="I93" s="2">
        <f t="shared" si="33"/>
        <v>10.159516722309183</v>
      </c>
      <c r="J93" s="48">
        <f t="shared" si="20"/>
        <v>147211684370.71063</v>
      </c>
      <c r="K93" s="28">
        <f t="shared" si="21"/>
        <v>9.8404832776908169</v>
      </c>
      <c r="L93" s="43">
        <f t="shared" si="34"/>
        <v>145320553698.34958</v>
      </c>
      <c r="M93" s="2">
        <f t="shared" si="35"/>
        <v>9.7140691289984211</v>
      </c>
      <c r="N93" s="48">
        <f t="shared" si="22"/>
        <v>140321406644.15399</v>
      </c>
      <c r="O93" s="28">
        <f t="shared" si="23"/>
        <v>9.3798971289984223</v>
      </c>
      <c r="P93" s="94">
        <f t="shared" si="24"/>
        <v>43772883070.600754</v>
      </c>
      <c r="Q93" s="95">
        <f t="shared" si="25"/>
        <v>2.9260335258976493</v>
      </c>
      <c r="R93" s="44">
        <f>KONSTANTEN!$B$3 * $D$5 * $D$6 / H92^2</f>
        <v>3.4313031577589374E+22</v>
      </c>
      <c r="S93" s="46">
        <f t="shared" si="30"/>
        <v>29550.176350580528</v>
      </c>
      <c r="T93" s="48">
        <f t="shared" si="26"/>
        <v>149378370821.84818</v>
      </c>
      <c r="U93" s="28">
        <f t="shared" si="27"/>
        <v>9.9853171737335185</v>
      </c>
      <c r="V93" s="48">
        <f t="shared" si="36"/>
        <v>142820980171.2518</v>
      </c>
      <c r="W93" s="28">
        <f t="shared" si="37"/>
        <v>9.5469831289984217</v>
      </c>
      <c r="X93" s="50">
        <f t="shared" si="28"/>
        <v>1.0000000000000002</v>
      </c>
      <c r="Y93" s="31">
        <f t="shared" si="29"/>
        <v>1</v>
      </c>
      <c r="Z93" s="50">
        <v>1555200</v>
      </c>
      <c r="AA93" s="62">
        <v>1.9442509E-7</v>
      </c>
      <c r="AB93" s="71">
        <v>4.1995819340600003E-3</v>
      </c>
      <c r="AC93" s="71">
        <v>0.30215201714332002</v>
      </c>
      <c r="AD93" s="58">
        <v>151984361629.289</v>
      </c>
      <c r="AE93" s="28">
        <v>9.7140691290000003</v>
      </c>
      <c r="AF93" s="28">
        <v>-2.9260335258999999</v>
      </c>
      <c r="AG93" s="50"/>
      <c r="AH93" s="62"/>
      <c r="AI93" s="65"/>
      <c r="AJ93" s="58"/>
      <c r="AK93" s="28"/>
      <c r="AL93" s="28"/>
    </row>
    <row r="94" spans="1:38">
      <c r="A94" s="11"/>
      <c r="B94" s="25">
        <v>73</v>
      </c>
      <c r="C94" s="1">
        <f>B94 * KONSTANTEN!$B$6</f>
        <v>1576800</v>
      </c>
      <c r="D94" s="63">
        <f>SQRT( KONSTANTEN!$B$3 * $D$6 / H93^3 )</f>
        <v>1.9443104313152151E-7</v>
      </c>
      <c r="E94" s="41">
        <f>(KONSTANTEN!$B$4 + D94 * C94) - (KONSTANTEN!$B$4 + D94 * C93)</f>
        <v>4.1997105316408656E-3</v>
      </c>
      <c r="F94" s="41">
        <f t="shared" si="31"/>
        <v>0.30635172767495877</v>
      </c>
      <c r="G94" s="73">
        <f t="shared" si="19"/>
        <v>17.552661042316277</v>
      </c>
      <c r="H94" s="43">
        <f t="shared" si="32"/>
        <v>151981216800.29697</v>
      </c>
      <c r="I94" s="2">
        <f t="shared" si="33"/>
        <v>10.159306503689354</v>
      </c>
      <c r="J94" s="48">
        <f t="shared" si="20"/>
        <v>147214829199.70303</v>
      </c>
      <c r="K94" s="28">
        <f t="shared" si="21"/>
        <v>9.8406934963106458</v>
      </c>
      <c r="L94" s="43">
        <f t="shared" si="34"/>
        <v>145132337510.73242</v>
      </c>
      <c r="M94" s="2">
        <f t="shared" si="35"/>
        <v>9.7014876667676582</v>
      </c>
      <c r="N94" s="48">
        <f t="shared" si="22"/>
        <v>140133190456.53683</v>
      </c>
      <c r="O94" s="28">
        <f t="shared" si="23"/>
        <v>9.3673156667676576</v>
      </c>
      <c r="P94" s="94">
        <f t="shared" si="24"/>
        <v>44362280156.919334</v>
      </c>
      <c r="Q94" s="95">
        <f t="shared" si="25"/>
        <v>2.9654322475183603</v>
      </c>
      <c r="R94" s="44">
        <f>KONSTANTEN!$B$3 * $D$5 * $D$6 / H93^2</f>
        <v>3.4314432540923522E+22</v>
      </c>
      <c r="S94" s="46">
        <f t="shared" si="30"/>
        <v>29550.477971261123</v>
      </c>
      <c r="T94" s="48">
        <f t="shared" si="26"/>
        <v>149372411315.91946</v>
      </c>
      <c r="U94" s="28">
        <f t="shared" si="27"/>
        <v>9.9849188057732174</v>
      </c>
      <c r="V94" s="48">
        <f t="shared" si="36"/>
        <v>142632763983.63464</v>
      </c>
      <c r="W94" s="28">
        <f t="shared" si="37"/>
        <v>9.534401666767657</v>
      </c>
      <c r="X94" s="50">
        <f t="shared" si="28"/>
        <v>1</v>
      </c>
      <c r="Y94" s="31">
        <f t="shared" si="29"/>
        <v>0.99999999999999978</v>
      </c>
      <c r="Z94" s="50">
        <v>1576800</v>
      </c>
      <c r="AA94" s="62">
        <v>1.9443103999999999E-7</v>
      </c>
      <c r="AB94" s="71">
        <v>4.19971053164E-3</v>
      </c>
      <c r="AC94" s="71">
        <v>0.30635172767495999</v>
      </c>
      <c r="AD94" s="58">
        <v>151981216800.29599</v>
      </c>
      <c r="AE94" s="28">
        <v>9.7014876667699994</v>
      </c>
      <c r="AF94" s="28">
        <v>-2.9654322475199999</v>
      </c>
      <c r="AG94" s="50"/>
      <c r="AH94" s="62"/>
      <c r="AI94" s="65"/>
      <c r="AJ94" s="58"/>
      <c r="AK94" s="28"/>
      <c r="AL94" s="28"/>
    </row>
    <row r="95" spans="1:38">
      <c r="A95" s="11"/>
      <c r="B95" s="25">
        <v>74</v>
      </c>
      <c r="C95" s="1">
        <f>B95 * KONSTANTEN!$B$6</f>
        <v>1598400</v>
      </c>
      <c r="D95" s="63">
        <f>SQRT( KONSTANTEN!$B$3 * $D$6 / H94^3 )</f>
        <v>1.944370779780381E-7</v>
      </c>
      <c r="E95" s="41">
        <f>(KONSTANTEN!$B$4 + D95 * C95) - (KONSTANTEN!$B$4 + D95 * C94)</f>
        <v>4.199840884325623E-3</v>
      </c>
      <c r="F95" s="41">
        <f t="shared" si="31"/>
        <v>0.3105515685592844</v>
      </c>
      <c r="G95" s="73">
        <f t="shared" si="19"/>
        <v>17.793294199614628</v>
      </c>
      <c r="H95" s="43">
        <f t="shared" si="32"/>
        <v>151978029838.05511</v>
      </c>
      <c r="I95" s="2">
        <f t="shared" si="33"/>
        <v>10.159093468638627</v>
      </c>
      <c r="J95" s="48">
        <f t="shared" si="20"/>
        <v>147218016161.94489</v>
      </c>
      <c r="K95" s="28">
        <f t="shared" si="21"/>
        <v>9.8409065313613731</v>
      </c>
      <c r="L95" s="43">
        <f t="shared" si="34"/>
        <v>144941599672.62247</v>
      </c>
      <c r="M95" s="2">
        <f t="shared" si="35"/>
        <v>9.688737642784389</v>
      </c>
      <c r="N95" s="48">
        <f t="shared" si="22"/>
        <v>139942452618.42688</v>
      </c>
      <c r="O95" s="28">
        <f t="shared" si="23"/>
        <v>9.3545656427843902</v>
      </c>
      <c r="P95" s="94">
        <f t="shared" si="24"/>
        <v>44950913059.091293</v>
      </c>
      <c r="Q95" s="95">
        <f t="shared" si="25"/>
        <v>3.0047798866360216</v>
      </c>
      <c r="R95" s="44">
        <f>KONSTANTEN!$B$3 * $D$5 * $D$6 / H94^2</f>
        <v>3.4315852639289156E+22</v>
      </c>
      <c r="S95" s="46">
        <f t="shared" si="30"/>
        <v>29550.783702196455</v>
      </c>
      <c r="T95" s="48">
        <f t="shared" si="26"/>
        <v>149366379742.19073</v>
      </c>
      <c r="U95" s="28">
        <f t="shared" si="27"/>
        <v>9.9845156203829468</v>
      </c>
      <c r="V95" s="48">
        <f t="shared" si="36"/>
        <v>142442026145.52469</v>
      </c>
      <c r="W95" s="28">
        <f t="shared" si="37"/>
        <v>9.5216516427843896</v>
      </c>
      <c r="X95" s="50">
        <f t="shared" si="28"/>
        <v>1.0000000000000002</v>
      </c>
      <c r="Y95" s="31">
        <f t="shared" si="29"/>
        <v>1.0000000000000002</v>
      </c>
      <c r="Z95" s="50">
        <v>1598400</v>
      </c>
      <c r="AA95" s="62">
        <v>1.9443708000000001E-7</v>
      </c>
      <c r="AB95" s="71">
        <v>4.1998408843299997E-3</v>
      </c>
      <c r="AC95" s="71">
        <v>0.31055156855928001</v>
      </c>
      <c r="AD95" s="58">
        <v>151978029838.05499</v>
      </c>
      <c r="AE95" s="28">
        <v>9.6887376427799996</v>
      </c>
      <c r="AF95" s="28">
        <v>-3.0047798866400002</v>
      </c>
      <c r="AG95" s="50"/>
      <c r="AH95" s="62"/>
      <c r="AI95" s="65"/>
      <c r="AJ95" s="58"/>
      <c r="AK95" s="28"/>
      <c r="AL95" s="28"/>
    </row>
    <row r="96" spans="1:38">
      <c r="A96" s="11"/>
      <c r="B96" s="25">
        <v>75</v>
      </c>
      <c r="C96" s="1">
        <f>B96 * KONSTANTEN!$B$6</f>
        <v>1620000</v>
      </c>
      <c r="D96" s="63">
        <f>SQRT( KONSTANTEN!$B$3 * $D$6 / H95^3 )</f>
        <v>1.944431939956804E-7</v>
      </c>
      <c r="E96" s="41">
        <f>(KONSTANTEN!$B$4 + D96 * C96) - (KONSTANTEN!$B$4 + D96 * C95)</f>
        <v>4.1999729903066663E-3</v>
      </c>
      <c r="F96" s="41">
        <f t="shared" si="31"/>
        <v>0.31475154154959106</v>
      </c>
      <c r="G96" s="73">
        <f t="shared" si="19"/>
        <v>18.033934926028142</v>
      </c>
      <c r="H96" s="43">
        <f t="shared" si="32"/>
        <v>151974800793.50931</v>
      </c>
      <c r="I96" s="2">
        <f t="shared" si="33"/>
        <v>10.158877620562492</v>
      </c>
      <c r="J96" s="48">
        <f t="shared" si="20"/>
        <v>147221245206.49069</v>
      </c>
      <c r="K96" s="28">
        <f t="shared" si="21"/>
        <v>9.8411223794375076</v>
      </c>
      <c r="L96" s="43">
        <f t="shared" si="34"/>
        <v>144748343233.07584</v>
      </c>
      <c r="M96" s="2">
        <f t="shared" si="35"/>
        <v>9.6758192608652216</v>
      </c>
      <c r="N96" s="48">
        <f t="shared" si="22"/>
        <v>139749196178.88025</v>
      </c>
      <c r="O96" s="28">
        <f t="shared" si="23"/>
        <v>9.3416472608652228</v>
      </c>
      <c r="P96" s="94">
        <f t="shared" si="24"/>
        <v>45538771566.328407</v>
      </c>
      <c r="Q96" s="95">
        <f t="shared" si="25"/>
        <v>3.044075760702293</v>
      </c>
      <c r="R96" s="44">
        <f>KONSTANTEN!$B$3 * $D$5 * $D$6 / H95^2</f>
        <v>3.4317291853541938E+22</v>
      </c>
      <c r="S96" s="46">
        <f t="shared" si="30"/>
        <v>29551.093538882255</v>
      </c>
      <c r="T96" s="48">
        <f t="shared" si="26"/>
        <v>149360276508.29596</v>
      </c>
      <c r="U96" s="28">
        <f t="shared" si="27"/>
        <v>9.9841076448113188</v>
      </c>
      <c r="V96" s="48">
        <f t="shared" si="36"/>
        <v>142248769705.97806</v>
      </c>
      <c r="W96" s="28">
        <f t="shared" si="37"/>
        <v>9.5087332608652222</v>
      </c>
      <c r="X96" s="50">
        <f t="shared" si="28"/>
        <v>1.0000000000000002</v>
      </c>
      <c r="Y96" s="31">
        <f t="shared" si="29"/>
        <v>1</v>
      </c>
      <c r="Z96" s="50">
        <v>1620000</v>
      </c>
      <c r="AA96" s="62">
        <v>1.9444318999999999E-7</v>
      </c>
      <c r="AB96" s="71">
        <v>4.1999729903100004E-3</v>
      </c>
      <c r="AC96" s="71">
        <v>0.31475154154959001</v>
      </c>
      <c r="AD96" s="58">
        <v>151974800793.509</v>
      </c>
      <c r="AE96" s="28">
        <v>9.67581926087</v>
      </c>
      <c r="AF96" s="28">
        <v>-3.0440757607000002</v>
      </c>
      <c r="AG96" s="50"/>
      <c r="AH96" s="62"/>
      <c r="AI96" s="65"/>
      <c r="AJ96" s="58"/>
      <c r="AK96" s="28"/>
      <c r="AL96" s="28"/>
    </row>
    <row r="97" spans="1:38">
      <c r="A97" s="11"/>
      <c r="B97" s="25">
        <v>76</v>
      </c>
      <c r="C97" s="1">
        <f>B97 * KONSTANTEN!$B$6</f>
        <v>1641600</v>
      </c>
      <c r="D97" s="63">
        <f>SQRT( KONSTANTEN!$B$3 * $D$6 / H96^3 )</f>
        <v>1.9444939109941262E-7</v>
      </c>
      <c r="E97" s="41">
        <f>(KONSTANTEN!$B$4 + D97 * C97) - (KONSTANTEN!$B$4 + D97 * C96)</f>
        <v>4.200106847747298E-3</v>
      </c>
      <c r="F97" s="41">
        <f t="shared" si="31"/>
        <v>0.31895164839733836</v>
      </c>
      <c r="G97" s="73">
        <f t="shared" si="19"/>
        <v>18.274583321908054</v>
      </c>
      <c r="H97" s="43">
        <f t="shared" si="32"/>
        <v>151971529718.28741</v>
      </c>
      <c r="I97" s="2">
        <f t="shared" si="33"/>
        <v>10.158658962912057</v>
      </c>
      <c r="J97" s="48">
        <f t="shared" si="20"/>
        <v>147224516281.71259</v>
      </c>
      <c r="K97" s="28">
        <f t="shared" si="21"/>
        <v>9.8413410370879433</v>
      </c>
      <c r="L97" s="43">
        <f t="shared" si="34"/>
        <v>144552571281.99054</v>
      </c>
      <c r="M97" s="2">
        <f t="shared" si="35"/>
        <v>9.6627327275568717</v>
      </c>
      <c r="N97" s="48">
        <f t="shared" si="22"/>
        <v>139553424227.79495</v>
      </c>
      <c r="O97" s="28">
        <f t="shared" si="23"/>
        <v>9.3285607275568712</v>
      </c>
      <c r="P97" s="94">
        <f t="shared" si="24"/>
        <v>46125845478.287384</v>
      </c>
      <c r="Q97" s="95">
        <f t="shared" si="25"/>
        <v>3.0833191878670343</v>
      </c>
      <c r="R97" s="44">
        <f>KONSTANTEN!$B$3 * $D$5 * $D$6 / H96^2</f>
        <v>3.4318750164271527E+22</v>
      </c>
      <c r="S97" s="46">
        <f t="shared" si="30"/>
        <v>29551.407476752414</v>
      </c>
      <c r="T97" s="48">
        <f t="shared" si="26"/>
        <v>149354102026.8222</v>
      </c>
      <c r="U97" s="28">
        <f t="shared" si="27"/>
        <v>9.9836949066380498</v>
      </c>
      <c r="V97" s="48">
        <f t="shared" si="36"/>
        <v>142052997754.89276</v>
      </c>
      <c r="W97" s="28">
        <f t="shared" si="37"/>
        <v>9.4956467275568706</v>
      </c>
      <c r="X97" s="50">
        <f t="shared" si="28"/>
        <v>1</v>
      </c>
      <c r="Y97" s="31">
        <f t="shared" si="29"/>
        <v>0.99999999999999978</v>
      </c>
      <c r="Z97" s="50">
        <v>1641600</v>
      </c>
      <c r="AA97" s="62">
        <v>1.9444939000000001E-7</v>
      </c>
      <c r="AB97" s="71">
        <v>4.2001068477499999E-3</v>
      </c>
      <c r="AC97" s="71">
        <v>0.31895164839734003</v>
      </c>
      <c r="AD97" s="58">
        <v>151971529718.28699</v>
      </c>
      <c r="AE97" s="28">
        <v>9.6627327275599999</v>
      </c>
      <c r="AF97" s="28">
        <v>-3.0833191878699999</v>
      </c>
      <c r="AG97" s="50"/>
      <c r="AH97" s="62"/>
      <c r="AI97" s="65"/>
      <c r="AJ97" s="58"/>
      <c r="AK97" s="28"/>
      <c r="AL97" s="28"/>
    </row>
    <row r="98" spans="1:38">
      <c r="A98" s="11"/>
      <c r="B98" s="25">
        <v>77</v>
      </c>
      <c r="C98" s="1">
        <f>B98 * KONSTANTEN!$B$6</f>
        <v>1663200</v>
      </c>
      <c r="D98" s="63">
        <f>SQRT( KONSTANTEN!$B$3 * $D$6 / H97^3 )</f>
        <v>1.9445566920303813E-7</v>
      </c>
      <c r="E98" s="41">
        <f>(KONSTANTEN!$B$4 + D98 * C98) - (KONSTANTEN!$B$4 + D98 * C97)</f>
        <v>4.2002424547856188E-3</v>
      </c>
      <c r="F98" s="41">
        <f t="shared" si="31"/>
        <v>0.32315189085212398</v>
      </c>
      <c r="G98" s="73">
        <f t="shared" si="19"/>
        <v>18.515239487498938</v>
      </c>
      <c r="H98" s="43">
        <f t="shared" si="32"/>
        <v>151968216664.69928</v>
      </c>
      <c r="I98" s="2">
        <f t="shared" si="33"/>
        <v>10.158437499184014</v>
      </c>
      <c r="J98" s="48">
        <f t="shared" si="20"/>
        <v>147227829335.30072</v>
      </c>
      <c r="K98" s="28">
        <f t="shared" si="21"/>
        <v>9.8415625008159857</v>
      </c>
      <c r="L98" s="43">
        <f t="shared" si="34"/>
        <v>144354286950.08105</v>
      </c>
      <c r="M98" s="2">
        <f t="shared" si="35"/>
        <v>9.6494782521344575</v>
      </c>
      <c r="N98" s="48">
        <f t="shared" si="22"/>
        <v>139355139895.88547</v>
      </c>
      <c r="O98" s="28">
        <f t="shared" si="23"/>
        <v>9.3153062521344587</v>
      </c>
      <c r="P98" s="94">
        <f t="shared" si="24"/>
        <v>46712124605.211914</v>
      </c>
      <c r="Q98" s="95">
        <f t="shared" si="25"/>
        <v>3.1225094869878007</v>
      </c>
      <c r="R98" s="44">
        <f>KONSTANTEN!$B$3 * $D$5 * $D$6 / H97^2</f>
        <v>3.4320227551801485E+22</v>
      </c>
      <c r="S98" s="46">
        <f t="shared" si="30"/>
        <v>29551.725511178978</v>
      </c>
      <c r="T98" s="48">
        <f t="shared" si="26"/>
        <v>149347856715.28583</v>
      </c>
      <c r="U98" s="28">
        <f t="shared" si="27"/>
        <v>9.9832774337723595</v>
      </c>
      <c r="V98" s="48">
        <f t="shared" si="36"/>
        <v>141854713422.98325</v>
      </c>
      <c r="W98" s="28">
        <f t="shared" si="37"/>
        <v>9.4823922521344581</v>
      </c>
      <c r="X98" s="50">
        <f t="shared" si="28"/>
        <v>1</v>
      </c>
      <c r="Y98" s="31">
        <f t="shared" si="29"/>
        <v>1</v>
      </c>
      <c r="Z98" s="50">
        <v>1663200</v>
      </c>
      <c r="AA98" s="62">
        <v>1.9445567E-7</v>
      </c>
      <c r="AB98" s="71">
        <v>4.2002424547899998E-3</v>
      </c>
      <c r="AC98" s="71">
        <v>0.32315189085211998</v>
      </c>
      <c r="AD98" s="58">
        <v>151968216664.69901</v>
      </c>
      <c r="AE98" s="28">
        <v>9.6494782521300007</v>
      </c>
      <c r="AF98" s="28">
        <v>-3.1225094869899999</v>
      </c>
      <c r="AG98" s="50"/>
      <c r="AH98" s="62"/>
      <c r="AI98" s="65"/>
      <c r="AJ98" s="58"/>
      <c r="AK98" s="28"/>
      <c r="AL98" s="28"/>
    </row>
    <row r="99" spans="1:38">
      <c r="A99" s="11"/>
      <c r="B99" s="25">
        <v>78</v>
      </c>
      <c r="C99" s="1">
        <f>B99 * KONSTANTEN!$B$6</f>
        <v>1684800</v>
      </c>
      <c r="D99" s="63">
        <f>SQRT( KONSTANTEN!$B$3 * $D$6 / H98^3 )</f>
        <v>1.944620282191994E-7</v>
      </c>
      <c r="E99" s="41">
        <f>(KONSTANTEN!$B$4 + D99 * C99) - (KONSTANTEN!$B$4 + D99 * C98)</f>
        <v>4.2003798095346934E-3</v>
      </c>
      <c r="F99" s="41">
        <f t="shared" si="31"/>
        <v>0.32735227066165867</v>
      </c>
      <c r="G99" s="73">
        <f t="shared" si="19"/>
        <v>18.755903522937242</v>
      </c>
      <c r="H99" s="43">
        <f t="shared" si="32"/>
        <v>151964861685.73627</v>
      </c>
      <c r="I99" s="2">
        <f t="shared" si="33"/>
        <v>10.158213232920616</v>
      </c>
      <c r="J99" s="48">
        <f t="shared" si="20"/>
        <v>147231184314.26373</v>
      </c>
      <c r="K99" s="28">
        <f t="shared" si="21"/>
        <v>9.8417867670793839</v>
      </c>
      <c r="L99" s="43">
        <f t="shared" si="34"/>
        <v>144153493408.85226</v>
      </c>
      <c r="M99" s="2">
        <f t="shared" si="35"/>
        <v>9.6360560465997764</v>
      </c>
      <c r="N99" s="48">
        <f t="shared" si="22"/>
        <v>139154346354.65665</v>
      </c>
      <c r="O99" s="28">
        <f t="shared" si="23"/>
        <v>9.3018840465997776</v>
      </c>
      <c r="P99" s="94">
        <f t="shared" si="24"/>
        <v>47297598768.074913</v>
      </c>
      <c r="Q99" s="95">
        <f t="shared" si="25"/>
        <v>3.1616459776393517</v>
      </c>
      <c r="R99" s="44">
        <f>KONSTANTEN!$B$3 * $D$5 * $D$6 / H98^2</f>
        <v>3.432172399618924E+22</v>
      </c>
      <c r="S99" s="46">
        <f t="shared" si="30"/>
        <v>29552.047637472158</v>
      </c>
      <c r="T99" s="48">
        <f t="shared" si="26"/>
        <v>149341540996.10837</v>
      </c>
      <c r="U99" s="28">
        <f t="shared" si="27"/>
        <v>9.9828552544513478</v>
      </c>
      <c r="V99" s="48">
        <f t="shared" si="36"/>
        <v>141653919881.75446</v>
      </c>
      <c r="W99" s="28">
        <f t="shared" si="37"/>
        <v>9.468970046599777</v>
      </c>
      <c r="X99" s="50">
        <f t="shared" si="28"/>
        <v>1</v>
      </c>
      <c r="Y99" s="31">
        <f t="shared" si="29"/>
        <v>1</v>
      </c>
      <c r="Z99" s="50">
        <v>1684800</v>
      </c>
      <c r="AA99" s="62">
        <v>1.9446202999999999E-7</v>
      </c>
      <c r="AB99" s="71">
        <v>4.2003798095300001E-3</v>
      </c>
      <c r="AC99" s="71">
        <v>0.32735227066166001</v>
      </c>
      <c r="AD99" s="58">
        <v>151964861685.73599</v>
      </c>
      <c r="AE99" s="28">
        <v>9.6360560466000003</v>
      </c>
      <c r="AF99" s="28">
        <v>-3.1616459776400001</v>
      </c>
      <c r="AG99" s="50"/>
      <c r="AH99" s="62"/>
      <c r="AI99" s="65"/>
      <c r="AJ99" s="58"/>
      <c r="AK99" s="28"/>
      <c r="AL99" s="28"/>
    </row>
    <row r="100" spans="1:38">
      <c r="A100" s="11"/>
      <c r="B100" s="25">
        <v>79</v>
      </c>
      <c r="C100" s="1">
        <f>B100 * KONSTANTEN!$B$6</f>
        <v>1706400</v>
      </c>
      <c r="D100" s="63">
        <f>SQRT( KONSTANTEN!$B$3 * $D$6 / H99^3 )</f>
        <v>1.9446846805937788E-7</v>
      </c>
      <c r="E100" s="41">
        <f>(KONSTANTEN!$B$4 + D100 * C100) - (KONSTANTEN!$B$4 + D100 * C99)</f>
        <v>4.2005189100825513E-3</v>
      </c>
      <c r="F100" s="41">
        <f t="shared" si="31"/>
        <v>0.33155278957174122</v>
      </c>
      <c r="G100" s="73">
        <f t="shared" si="19"/>
        <v>18.996575528249863</v>
      </c>
      <c r="H100" s="43">
        <f t="shared" si="32"/>
        <v>151961464835.07101</v>
      </c>
      <c r="I100" s="2">
        <f t="shared" si="33"/>
        <v>10.15798616770965</v>
      </c>
      <c r="J100" s="48">
        <f t="shared" si="20"/>
        <v>147234581164.92899</v>
      </c>
      <c r="K100" s="28">
        <f t="shared" si="21"/>
        <v>9.8420138322903501</v>
      </c>
      <c r="L100" s="43">
        <f t="shared" si="34"/>
        <v>143950193870.57343</v>
      </c>
      <c r="M100" s="2">
        <f t="shared" si="35"/>
        <v>9.6224663256795466</v>
      </c>
      <c r="N100" s="48">
        <f t="shared" si="22"/>
        <v>138951046816.37784</v>
      </c>
      <c r="O100" s="28">
        <f t="shared" si="23"/>
        <v>9.2882943256795478</v>
      </c>
      <c r="P100" s="94">
        <f t="shared" si="24"/>
        <v>47882257798.72065</v>
      </c>
      <c r="Q100" s="95">
        <f t="shared" si="25"/>
        <v>3.2007279801231503</v>
      </c>
      <c r="R100" s="44">
        <f>KONSTANTEN!$B$3 * $D$5 * $D$6 / H99^2</f>
        <v>3.4323239477225997E+22</v>
      </c>
      <c r="S100" s="46">
        <f t="shared" si="30"/>
        <v>29552.37385088038</v>
      </c>
      <c r="T100" s="48">
        <f t="shared" si="26"/>
        <v>149335155296.59192</v>
      </c>
      <c r="U100" s="28">
        <f t="shared" si="27"/>
        <v>9.9824283972383743</v>
      </c>
      <c r="V100" s="48">
        <f t="shared" si="36"/>
        <v>141450620343.47562</v>
      </c>
      <c r="W100" s="28">
        <f t="shared" si="37"/>
        <v>9.4553803256795472</v>
      </c>
      <c r="X100" s="50">
        <f t="shared" si="28"/>
        <v>0.99999999999999978</v>
      </c>
      <c r="Y100" s="31">
        <f t="shared" si="29"/>
        <v>1.0000000000000002</v>
      </c>
      <c r="Z100" s="50">
        <v>1706400</v>
      </c>
      <c r="AA100" s="62">
        <v>1.9446847E-7</v>
      </c>
      <c r="AB100" s="71">
        <v>4.2005189100800004E-3</v>
      </c>
      <c r="AC100" s="71">
        <v>0.33155278957174</v>
      </c>
      <c r="AD100" s="58">
        <v>151961464835.07101</v>
      </c>
      <c r="AE100" s="28">
        <v>9.6224663256799996</v>
      </c>
      <c r="AF100" s="28">
        <v>-3.2007279801199999</v>
      </c>
      <c r="AG100" s="50"/>
      <c r="AH100" s="62"/>
      <c r="AI100" s="65"/>
      <c r="AJ100" s="58"/>
      <c r="AK100" s="28"/>
      <c r="AL100" s="28"/>
    </row>
    <row r="101" spans="1:38">
      <c r="A101" s="11"/>
      <c r="B101" s="25">
        <v>80</v>
      </c>
      <c r="C101" s="1">
        <f>B101 * KONSTANTEN!$B$6</f>
        <v>1728000</v>
      </c>
      <c r="D101" s="63">
        <f>SQRT( KONSTANTEN!$B$3 * $D$6 / H100^3 )</f>
        <v>1.9447498863389345E-7</v>
      </c>
      <c r="E101" s="41">
        <f>(KONSTANTEN!$B$4 + D101 * C101) - (KONSTANTEN!$B$4 + D101 * C100)</f>
        <v>4.2006597544920754E-3</v>
      </c>
      <c r="F101" s="41">
        <f t="shared" si="31"/>
        <v>0.3357534493262333</v>
      </c>
      <c r="G101" s="73">
        <f t="shared" si="19"/>
        <v>19.237255603352722</v>
      </c>
      <c r="H101" s="43">
        <f t="shared" si="32"/>
        <v>151958026167.05661</v>
      </c>
      <c r="I101" s="2">
        <f t="shared" si="33"/>
        <v>10.157756307184393</v>
      </c>
      <c r="J101" s="48">
        <f t="shared" si="20"/>
        <v>147238019832.94339</v>
      </c>
      <c r="K101" s="28">
        <f t="shared" si="21"/>
        <v>9.8422436928156074</v>
      </c>
      <c r="L101" s="43">
        <f t="shared" si="34"/>
        <v>143744391588.2515</v>
      </c>
      <c r="M101" s="2">
        <f t="shared" si="35"/>
        <v>9.6087093068236271</v>
      </c>
      <c r="N101" s="48">
        <f t="shared" si="22"/>
        <v>138745244534.05591</v>
      </c>
      <c r="O101" s="28">
        <f t="shared" si="23"/>
        <v>9.2745373068236265</v>
      </c>
      <c r="P101" s="94">
        <f t="shared" si="24"/>
        <v>48466091540.007065</v>
      </c>
      <c r="Q101" s="95">
        <f t="shared" si="25"/>
        <v>3.239754815476878</v>
      </c>
      <c r="R101" s="44">
        <f>KONSTANTEN!$B$3 * $D$5 * $D$6 / H100^2</f>
        <v>3.4324773974436569E+22</v>
      </c>
      <c r="S101" s="46">
        <f t="shared" si="30"/>
        <v>29552.704146590233</v>
      </c>
      <c r="T101" s="48">
        <f t="shared" si="26"/>
        <v>149328700048.89465</v>
      </c>
      <c r="U101" s="28">
        <f t="shared" si="27"/>
        <v>9.9819968910213923</v>
      </c>
      <c r="V101" s="48">
        <f t="shared" si="36"/>
        <v>141244818061.15369</v>
      </c>
      <c r="W101" s="28">
        <f t="shared" si="37"/>
        <v>9.4416233068236259</v>
      </c>
      <c r="X101" s="50">
        <f t="shared" si="28"/>
        <v>0.99999999999999978</v>
      </c>
      <c r="Y101" s="31">
        <f t="shared" si="29"/>
        <v>0.99999999999999978</v>
      </c>
      <c r="Z101" s="50">
        <v>1728000</v>
      </c>
      <c r="AA101" s="62">
        <v>1.9447498999999999E-7</v>
      </c>
      <c r="AB101" s="71">
        <v>4.2006597544899998E-3</v>
      </c>
      <c r="AC101" s="71">
        <v>0.33575344932623002</v>
      </c>
      <c r="AD101" s="58">
        <v>151958026167.056</v>
      </c>
      <c r="AE101" s="28">
        <v>9.6087093068199998</v>
      </c>
      <c r="AF101" s="28">
        <v>-3.23975481548</v>
      </c>
      <c r="AG101" s="50"/>
      <c r="AH101" s="62"/>
      <c r="AI101" s="65"/>
      <c r="AJ101" s="58"/>
      <c r="AK101" s="28"/>
      <c r="AL101" s="28"/>
    </row>
    <row r="102" spans="1:38">
      <c r="A102" s="11"/>
      <c r="B102" s="25">
        <v>81</v>
      </c>
      <c r="C102" s="1">
        <f>B102 * KONSTANTEN!$B$6</f>
        <v>1749600</v>
      </c>
      <c r="D102" s="63">
        <f>SQRT( KONSTANTEN!$B$3 * $D$6 / H101^3 )</f>
        <v>1.9448158985190492E-7</v>
      </c>
      <c r="E102" s="41">
        <f>(KONSTANTEN!$B$4 + D102 * C102) - (KONSTANTEN!$B$4 + D102 * C101)</f>
        <v>4.2008023408011685E-3</v>
      </c>
      <c r="F102" s="41">
        <f t="shared" si="31"/>
        <v>0.33995425166703447</v>
      </c>
      <c r="G102" s="73">
        <f t="shared" si="19"/>
        <v>19.477943848049303</v>
      </c>
      <c r="H102" s="43">
        <f t="shared" si="32"/>
        <v>151954545736.72647</v>
      </c>
      <c r="I102" s="2">
        <f t="shared" si="33"/>
        <v>10.157523655023601</v>
      </c>
      <c r="J102" s="48">
        <f t="shared" si="20"/>
        <v>147241500263.27353</v>
      </c>
      <c r="K102" s="28">
        <f t="shared" si="21"/>
        <v>9.842476344976399</v>
      </c>
      <c r="L102" s="43">
        <f t="shared" si="34"/>
        <v>143536089855.60403</v>
      </c>
      <c r="M102" s="2">
        <f t="shared" si="35"/>
        <v>9.5947852102032147</v>
      </c>
      <c r="N102" s="48">
        <f t="shared" si="22"/>
        <v>138536942801.40845</v>
      </c>
      <c r="O102" s="28">
        <f t="shared" si="23"/>
        <v>9.2606132102032159</v>
      </c>
      <c r="P102" s="94">
        <f t="shared" si="24"/>
        <v>49049089845.948051</v>
      </c>
      <c r="Q102" s="95">
        <f t="shared" si="25"/>
        <v>3.2787258054839441</v>
      </c>
      <c r="R102" s="44">
        <f>KONSTANTEN!$B$3 * $D$5 * $D$6 / H101^2</f>
        <v>3.4326327467079453E+22</v>
      </c>
      <c r="S102" s="46">
        <f t="shared" si="30"/>
        <v>29553.038519726539</v>
      </c>
      <c r="T102" s="48">
        <f t="shared" si="26"/>
        <v>149322175690.00558</v>
      </c>
      <c r="U102" s="28">
        <f t="shared" si="27"/>
        <v>9.9815607650112845</v>
      </c>
      <c r="V102" s="48">
        <f t="shared" si="36"/>
        <v>141036516328.50626</v>
      </c>
      <c r="W102" s="28">
        <f t="shared" si="37"/>
        <v>9.4276992102032153</v>
      </c>
      <c r="X102" s="50">
        <f t="shared" si="28"/>
        <v>1.0000000000000002</v>
      </c>
      <c r="Y102" s="31">
        <f t="shared" si="29"/>
        <v>1</v>
      </c>
      <c r="Z102" s="50">
        <v>1749600</v>
      </c>
      <c r="AA102" s="62">
        <v>1.9448159E-7</v>
      </c>
      <c r="AB102" s="71">
        <v>4.2008023408000002E-3</v>
      </c>
      <c r="AC102" s="71">
        <v>0.33995425166703003</v>
      </c>
      <c r="AD102" s="58">
        <v>151954545736.72601</v>
      </c>
      <c r="AE102" s="28">
        <v>9.5947852101999995</v>
      </c>
      <c r="AF102" s="28">
        <v>-3.2787258054800001</v>
      </c>
      <c r="AG102" s="50"/>
      <c r="AH102" s="62"/>
      <c r="AI102" s="65"/>
      <c r="AJ102" s="58"/>
      <c r="AK102" s="28"/>
      <c r="AL102" s="28"/>
    </row>
    <row r="103" spans="1:38">
      <c r="A103" s="11"/>
      <c r="B103" s="25">
        <v>82</v>
      </c>
      <c r="C103" s="1">
        <f>B103 * KONSTANTEN!$B$6</f>
        <v>1771200</v>
      </c>
      <c r="D103" s="63">
        <f>SQRT( KONSTANTEN!$B$3 * $D$6 / H102^3 )</f>
        <v>1.9448827162140935E-7</v>
      </c>
      <c r="E103" s="41">
        <f>(KONSTANTEN!$B$4 + D103 * C103) - (KONSTANTEN!$B$4 + D103 * C102)</f>
        <v>4.200946667022476E-3</v>
      </c>
      <c r="F103" s="41">
        <f t="shared" si="31"/>
        <v>0.34415519833405694</v>
      </c>
      <c r="G103" s="73">
        <f t="shared" si="19"/>
        <v>19.718640362029245</v>
      </c>
      <c r="H103" s="43">
        <f t="shared" si="32"/>
        <v>151951023599.79382</v>
      </c>
      <c r="I103" s="2">
        <f t="shared" si="33"/>
        <v>10.157288214951466</v>
      </c>
      <c r="J103" s="48">
        <f t="shared" si="20"/>
        <v>147245022400.20618</v>
      </c>
      <c r="K103" s="28">
        <f t="shared" si="21"/>
        <v>9.8427117850485342</v>
      </c>
      <c r="L103" s="43">
        <f t="shared" si="34"/>
        <v>143325292007.03201</v>
      </c>
      <c r="M103" s="2">
        <f t="shared" si="35"/>
        <v>9.5806942587090216</v>
      </c>
      <c r="N103" s="48">
        <f t="shared" si="22"/>
        <v>138326144952.83643</v>
      </c>
      <c r="O103" s="28">
        <f t="shared" si="23"/>
        <v>9.2465222587090228</v>
      </c>
      <c r="P103" s="94">
        <f t="shared" si="24"/>
        <v>49631242581.855743</v>
      </c>
      <c r="Q103" s="95">
        <f t="shared" si="25"/>
        <v>3.3176402726829988</v>
      </c>
      <c r="R103" s="44">
        <f>KONSTANTEN!$B$3 * $D$5 * $D$6 / H102^2</f>
        <v>3.4327899934146616E+22</v>
      </c>
      <c r="S103" s="46">
        <f t="shared" si="30"/>
        <v>29553.37696535233</v>
      </c>
      <c r="T103" s="48">
        <f t="shared" si="26"/>
        <v>149315582661.71921</v>
      </c>
      <c r="U103" s="28">
        <f t="shared" si="27"/>
        <v>9.9811200487401628</v>
      </c>
      <c r="V103" s="48">
        <f t="shared" si="36"/>
        <v>140825718479.93423</v>
      </c>
      <c r="W103" s="28">
        <f t="shared" si="37"/>
        <v>9.4136082587090222</v>
      </c>
      <c r="X103" s="50">
        <f t="shared" si="28"/>
        <v>1.0000000000000004</v>
      </c>
      <c r="Y103" s="31">
        <f t="shared" si="29"/>
        <v>1.0000000000000002</v>
      </c>
      <c r="Z103" s="50">
        <v>1771200</v>
      </c>
      <c r="AA103" s="62">
        <v>1.9448826999999999E-7</v>
      </c>
      <c r="AB103" s="71">
        <v>4.2009466670199997E-3</v>
      </c>
      <c r="AC103" s="71">
        <v>0.34415519833406</v>
      </c>
      <c r="AD103" s="58">
        <v>151951023599.793</v>
      </c>
      <c r="AE103" s="28">
        <v>9.5806942587100004</v>
      </c>
      <c r="AF103" s="28">
        <v>-3.3176402726799998</v>
      </c>
      <c r="AG103" s="50"/>
      <c r="AH103" s="62"/>
      <c r="AI103" s="65"/>
      <c r="AJ103" s="58"/>
      <c r="AK103" s="28"/>
      <c r="AL103" s="28"/>
    </row>
    <row r="104" spans="1:38">
      <c r="A104" s="11"/>
      <c r="B104" s="25">
        <v>83</v>
      </c>
      <c r="C104" s="1">
        <f>B104 * KONSTANTEN!$B$6</f>
        <v>1792800</v>
      </c>
      <c r="D104" s="63">
        <f>SQRT( KONSTANTEN!$B$3 * $D$6 / H103^3 )</f>
        <v>1.9449503384924197E-7</v>
      </c>
      <c r="E104" s="41">
        <f>(KONSTANTEN!$B$4 + D104 * C104) - (KONSTANTEN!$B$4 + D104 * C103)</f>
        <v>4.2010927311436075E-3</v>
      </c>
      <c r="F104" s="41">
        <f t="shared" si="31"/>
        <v>0.34835629106520055</v>
      </c>
      <c r="G104" s="73">
        <f t="shared" si="19"/>
        <v>19.95934524486686</v>
      </c>
      <c r="H104" s="43">
        <f t="shared" si="32"/>
        <v>151947459812.65112</v>
      </c>
      <c r="I104" s="2">
        <f t="shared" si="33"/>
        <v>10.157049990737585</v>
      </c>
      <c r="J104" s="48">
        <f t="shared" si="20"/>
        <v>147248586187.34888</v>
      </c>
      <c r="K104" s="28">
        <f t="shared" si="21"/>
        <v>9.8429500092624149</v>
      </c>
      <c r="L104" s="43">
        <f t="shared" si="34"/>
        <v>143112001417.59189</v>
      </c>
      <c r="M104" s="2">
        <f t="shared" si="35"/>
        <v>9.5664366779494063</v>
      </c>
      <c r="N104" s="48">
        <f t="shared" si="22"/>
        <v>138112854363.3963</v>
      </c>
      <c r="O104" s="28">
        <f t="shared" si="23"/>
        <v>9.2322646779494058</v>
      </c>
      <c r="P104" s="94">
        <f t="shared" si="24"/>
        <v>50212539624.482971</v>
      </c>
      <c r="Q104" s="95">
        <f t="shared" si="25"/>
        <v>3.356497540377454</v>
      </c>
      <c r="R104" s="44">
        <f>KONSTANTEN!$B$3 * $D$5 * $D$6 / H103^2</f>
        <v>3.4329491354363445E+22</v>
      </c>
      <c r="S104" s="46">
        <f t="shared" si="30"/>
        <v>29553.719478468865</v>
      </c>
      <c r="T104" s="48">
        <f t="shared" si="26"/>
        <v>149308921410.60986</v>
      </c>
      <c r="U104" s="28">
        <f t="shared" si="27"/>
        <v>9.9806747720596469</v>
      </c>
      <c r="V104" s="48">
        <f t="shared" si="36"/>
        <v>140612427890.49408</v>
      </c>
      <c r="W104" s="28">
        <f t="shared" si="37"/>
        <v>9.3993506779494069</v>
      </c>
      <c r="X104" s="50">
        <f t="shared" si="28"/>
        <v>1</v>
      </c>
      <c r="Y104" s="31">
        <f t="shared" si="29"/>
        <v>1.0000000000000002</v>
      </c>
      <c r="Z104" s="50">
        <v>1792800</v>
      </c>
      <c r="AA104" s="62">
        <v>1.9449503E-7</v>
      </c>
      <c r="AB104" s="71">
        <v>4.2010927311400001E-3</v>
      </c>
      <c r="AC104" s="71">
        <v>0.3483562910652</v>
      </c>
      <c r="AD104" s="58">
        <v>151947459812.651</v>
      </c>
      <c r="AE104" s="28">
        <v>9.5664366779499996</v>
      </c>
      <c r="AF104" s="28">
        <v>-3.3564975403799999</v>
      </c>
      <c r="AG104" s="50"/>
      <c r="AH104" s="62"/>
      <c r="AI104" s="65"/>
      <c r="AJ104" s="58"/>
      <c r="AK104" s="28"/>
      <c r="AL104" s="28"/>
    </row>
    <row r="105" spans="1:38">
      <c r="A105" s="11"/>
      <c r="B105" s="25">
        <v>84</v>
      </c>
      <c r="C105" s="1">
        <f>B105 * KONSTANTEN!$B$6</f>
        <v>1814400</v>
      </c>
      <c r="D105" s="63">
        <f>SQRT( KONSTANTEN!$B$3 * $D$6 / H104^3 )</f>
        <v>1.9450187644107626E-7</v>
      </c>
      <c r="E105" s="41">
        <f>(KONSTANTEN!$B$4 + D105 * C105) - (KONSTANTEN!$B$4 + D105 * C104)</f>
        <v>4.2012405311272483E-3</v>
      </c>
      <c r="F105" s="41">
        <f t="shared" si="31"/>
        <v>0.3525575315963278</v>
      </c>
      <c r="G105" s="73">
        <f t="shared" si="19"/>
        <v>20.200058596019751</v>
      </c>
      <c r="H105" s="43">
        <f t="shared" si="32"/>
        <v>151943854432.3696</v>
      </c>
      <c r="I105" s="2">
        <f t="shared" si="33"/>
        <v>10.156808986196937</v>
      </c>
      <c r="J105" s="48">
        <f t="shared" si="20"/>
        <v>147252191567.63037</v>
      </c>
      <c r="K105" s="28">
        <f t="shared" si="21"/>
        <v>9.8431910138030627</v>
      </c>
      <c r="L105" s="43">
        <f t="shared" si="34"/>
        <v>142896221502.96762</v>
      </c>
      <c r="M105" s="2">
        <f t="shared" si="35"/>
        <v>9.5520126962485072</v>
      </c>
      <c r="N105" s="48">
        <f t="shared" si="22"/>
        <v>137897074448.772</v>
      </c>
      <c r="O105" s="28">
        <f t="shared" si="23"/>
        <v>9.2178406962485067</v>
      </c>
      <c r="P105" s="94">
        <f t="shared" si="24"/>
        <v>50792970862.165688</v>
      </c>
      <c r="Q105" s="95">
        <f t="shared" si="25"/>
        <v>3.3952969326450053</v>
      </c>
      <c r="R105" s="44">
        <f>KONSTANTEN!$B$3 * $D$5 * $D$6 / H104^2</f>
        <v>3.4331101706188688E+22</v>
      </c>
      <c r="S105" s="46">
        <f t="shared" si="30"/>
        <v>29554.066054015671</v>
      </c>
      <c r="T105" s="48">
        <f t="shared" si="26"/>
        <v>149302192388.00589</v>
      </c>
      <c r="U105" s="28">
        <f t="shared" si="27"/>
        <v>9.9802249651391364</v>
      </c>
      <c r="V105" s="48">
        <f t="shared" si="36"/>
        <v>140396647975.86981</v>
      </c>
      <c r="W105" s="28">
        <f t="shared" si="37"/>
        <v>9.3849266962485061</v>
      </c>
      <c r="X105" s="50">
        <f t="shared" si="28"/>
        <v>0.99999999999999989</v>
      </c>
      <c r="Y105" s="31">
        <f t="shared" si="29"/>
        <v>0.99999999999999967</v>
      </c>
      <c r="Z105" s="50">
        <v>1814400</v>
      </c>
      <c r="AA105" s="62">
        <v>1.9450187999999999E-7</v>
      </c>
      <c r="AB105" s="71">
        <v>4.2012405311300004E-3</v>
      </c>
      <c r="AC105" s="71">
        <v>0.35255753159633002</v>
      </c>
      <c r="AD105" s="58">
        <v>151943854432.36899</v>
      </c>
      <c r="AE105" s="28">
        <v>9.5520126962499994</v>
      </c>
      <c r="AF105" s="28">
        <v>-3.39529693265</v>
      </c>
      <c r="AG105" s="50"/>
      <c r="AH105" s="62"/>
      <c r="AI105" s="65"/>
      <c r="AJ105" s="58"/>
      <c r="AK105" s="28"/>
      <c r="AL105" s="28"/>
    </row>
    <row r="106" spans="1:38">
      <c r="A106" s="11"/>
      <c r="B106" s="25">
        <v>85</v>
      </c>
      <c r="C106" s="1">
        <f>B106 * KONSTANTEN!$B$6</f>
        <v>1836000</v>
      </c>
      <c r="D106" s="63">
        <f>SQRT( KONSTANTEN!$B$3 * $D$6 / H105^3 )</f>
        <v>1.9450879930142366E-7</v>
      </c>
      <c r="E106" s="41">
        <f>(KONSTANTEN!$B$4 + D106 * C106) - (KONSTANTEN!$B$4 + D106 * C105)</f>
        <v>4.201390064910715E-3</v>
      </c>
      <c r="F106" s="41">
        <f t="shared" si="31"/>
        <v>0.35675892166123852</v>
      </c>
      <c r="G106" s="73">
        <f t="shared" si="19"/>
        <v>20.440780514827331</v>
      </c>
      <c r="H106" s="43">
        <f t="shared" si="32"/>
        <v>151940207516.69901</v>
      </c>
      <c r="I106" s="2">
        <f t="shared" si="33"/>
        <v>10.156565205189844</v>
      </c>
      <c r="J106" s="48">
        <f t="shared" si="20"/>
        <v>147255838483.30099</v>
      </c>
      <c r="K106" s="28">
        <f t="shared" si="21"/>
        <v>9.8434347948101557</v>
      </c>
      <c r="L106" s="43">
        <f t="shared" si="34"/>
        <v>142677955719.44205</v>
      </c>
      <c r="M106" s="2">
        <f t="shared" si="35"/>
        <v>9.5374225446443273</v>
      </c>
      <c r="N106" s="48">
        <f t="shared" si="22"/>
        <v>137678808665.24646</v>
      </c>
      <c r="O106" s="28">
        <f t="shared" si="23"/>
        <v>9.2032505446443285</v>
      </c>
      <c r="P106" s="94">
        <f t="shared" si="24"/>
        <v>51372526194.965401</v>
      </c>
      <c r="Q106" s="95">
        <f t="shared" si="25"/>
        <v>3.4340377743471522</v>
      </c>
      <c r="R106" s="44">
        <f>KONSTANTEN!$B$3 * $D$5 * $D$6 / H105^2</f>
        <v>3.4332730967814388E+22</v>
      </c>
      <c r="S106" s="46">
        <f t="shared" si="30"/>
        <v>29554.416686870511</v>
      </c>
      <c r="T106" s="48">
        <f t="shared" si="26"/>
        <v>149295396049.96313</v>
      </c>
      <c r="U106" s="28">
        <f t="shared" si="27"/>
        <v>9.9797706584640586</v>
      </c>
      <c r="V106" s="48">
        <f t="shared" si="36"/>
        <v>140178382192.34427</v>
      </c>
      <c r="W106" s="28">
        <f t="shared" si="37"/>
        <v>9.3703365446443279</v>
      </c>
      <c r="X106" s="50">
        <f t="shared" si="28"/>
        <v>1</v>
      </c>
      <c r="Y106" s="31">
        <f t="shared" si="29"/>
        <v>1</v>
      </c>
      <c r="Z106" s="50">
        <v>1836000</v>
      </c>
      <c r="AA106" s="62">
        <v>1.945088E-7</v>
      </c>
      <c r="AB106" s="71">
        <v>4.2013900649100003E-3</v>
      </c>
      <c r="AC106" s="71">
        <v>0.35675892166124001</v>
      </c>
      <c r="AD106" s="58">
        <v>151940207516.69901</v>
      </c>
      <c r="AE106" s="28">
        <v>9.5374225446400001</v>
      </c>
      <c r="AF106" s="28">
        <v>-3.4340377743500001</v>
      </c>
      <c r="AG106" s="50"/>
      <c r="AH106" s="62"/>
      <c r="AI106" s="65"/>
      <c r="AJ106" s="58"/>
      <c r="AK106" s="28"/>
      <c r="AL106" s="28"/>
    </row>
    <row r="107" spans="1:38">
      <c r="A107" s="11"/>
      <c r="B107" s="25">
        <v>86</v>
      </c>
      <c r="C107" s="1">
        <f>B107 * KONSTANTEN!$B$6</f>
        <v>1857600</v>
      </c>
      <c r="D107" s="63">
        <f>SQRT( KONSTANTEN!$B$3 * $D$6 / H106^3 )</f>
        <v>1.9451580233363322E-7</v>
      </c>
      <c r="E107" s="41">
        <f>(KONSTANTEN!$B$4 + D107 * C107) - (KONSTANTEN!$B$4 + D107 * C106)</f>
        <v>4.2015413304064553E-3</v>
      </c>
      <c r="F107" s="41">
        <f t="shared" si="31"/>
        <v>0.36096046299164497</v>
      </c>
      <c r="G107" s="73">
        <f t="shared" si="19"/>
        <v>20.6815111005094</v>
      </c>
      <c r="H107" s="43">
        <f t="shared" si="32"/>
        <v>151936519124.06677</v>
      </c>
      <c r="I107" s="2">
        <f t="shared" si="33"/>
        <v>10.156318651621937</v>
      </c>
      <c r="J107" s="48">
        <f t="shared" si="20"/>
        <v>147259526875.93323</v>
      </c>
      <c r="K107" s="28">
        <f t="shared" si="21"/>
        <v>9.8436813483780625</v>
      </c>
      <c r="L107" s="43">
        <f t="shared" si="34"/>
        <v>142457207563.8681</v>
      </c>
      <c r="M107" s="2">
        <f t="shared" si="35"/>
        <v>9.5226664568868067</v>
      </c>
      <c r="N107" s="48">
        <f t="shared" si="22"/>
        <v>137458060509.67252</v>
      </c>
      <c r="O107" s="28">
        <f t="shared" si="23"/>
        <v>9.1884944568868079</v>
      </c>
      <c r="P107" s="94">
        <f t="shared" si="24"/>
        <v>51951195534.811752</v>
      </c>
      <c r="Q107" s="95">
        <f t="shared" si="25"/>
        <v>3.4727193911387295</v>
      </c>
      <c r="R107" s="44">
        <f>KONSTANTEN!$B$3 * $D$5 * $D$6 / H106^2</f>
        <v>3.4334379117165695E+22</v>
      </c>
      <c r="S107" s="46">
        <f t="shared" si="30"/>
        <v>29554.771371849434</v>
      </c>
      <c r="T107" s="48">
        <f t="shared" si="26"/>
        <v>149288532857.23849</v>
      </c>
      <c r="U107" s="28">
        <f t="shared" si="27"/>
        <v>9.9793118828340717</v>
      </c>
      <c r="V107" s="48">
        <f t="shared" si="36"/>
        <v>139957634036.77032</v>
      </c>
      <c r="W107" s="28">
        <f t="shared" si="37"/>
        <v>9.3555804568868073</v>
      </c>
      <c r="X107" s="50">
        <f t="shared" si="28"/>
        <v>1.0000000000000002</v>
      </c>
      <c r="Y107" s="31">
        <f t="shared" si="29"/>
        <v>0.99999999999999989</v>
      </c>
      <c r="Z107" s="50">
        <v>1857600</v>
      </c>
      <c r="AA107" s="62">
        <v>1.9451580000000001E-7</v>
      </c>
      <c r="AB107" s="71">
        <v>4.2015413304100002E-3</v>
      </c>
      <c r="AC107" s="71">
        <v>0.36096046299163997</v>
      </c>
      <c r="AD107" s="58">
        <v>151936519124.06601</v>
      </c>
      <c r="AE107" s="28">
        <v>9.5226664568900006</v>
      </c>
      <c r="AF107" s="28">
        <v>-3.4727193911400001</v>
      </c>
      <c r="AG107" s="50"/>
      <c r="AH107" s="62"/>
      <c r="AI107" s="65"/>
      <c r="AJ107" s="58"/>
      <c r="AK107" s="28"/>
      <c r="AL107" s="28"/>
    </row>
    <row r="108" spans="1:38">
      <c r="A108" s="11"/>
      <c r="B108" s="25">
        <v>87</v>
      </c>
      <c r="C108" s="1">
        <f>B108 * KONSTANTEN!$B$6</f>
        <v>1879200</v>
      </c>
      <c r="D108" s="63">
        <f>SQRT( KONSTANTEN!$B$3 * $D$6 / H107^3 )</f>
        <v>1.9452288543989185E-7</v>
      </c>
      <c r="E108" s="41">
        <f>(KONSTANTEN!$B$4 + D108 * C108) - (KONSTANTEN!$B$4 + D108 * C107)</f>
        <v>4.2016943255016592E-3</v>
      </c>
      <c r="F108" s="41">
        <f t="shared" si="31"/>
        <v>0.36516215731714663</v>
      </c>
      <c r="G108" s="73">
        <f t="shared" si="19"/>
        <v>20.922250452164715</v>
      </c>
      <c r="H108" s="43">
        <f t="shared" si="32"/>
        <v>151932789313.57782</v>
      </c>
      <c r="I108" s="2">
        <f t="shared" si="33"/>
        <v>10.156069329444135</v>
      </c>
      <c r="J108" s="48">
        <f t="shared" si="20"/>
        <v>147263256686.42215</v>
      </c>
      <c r="K108" s="28">
        <f t="shared" si="21"/>
        <v>9.8439306705558636</v>
      </c>
      <c r="L108" s="43">
        <f t="shared" si="34"/>
        <v>142233980573.63947</v>
      </c>
      <c r="M108" s="2">
        <f t="shared" si="35"/>
        <v>9.5077446694358692</v>
      </c>
      <c r="N108" s="48">
        <f t="shared" si="22"/>
        <v>137234833519.44386</v>
      </c>
      <c r="O108" s="28">
        <f t="shared" si="23"/>
        <v>9.1735726694358704</v>
      </c>
      <c r="P108" s="94">
        <f t="shared" si="24"/>
        <v>52528968805.645058</v>
      </c>
      <c r="Q108" s="95">
        <f t="shared" si="25"/>
        <v>3.5113411094774336</v>
      </c>
      <c r="R108" s="44">
        <f>KONSTANTEN!$B$3 * $D$5 * $D$6 / H107^2</f>
        <v>3.4336046131900938E+22</v>
      </c>
      <c r="S108" s="46">
        <f t="shared" si="30"/>
        <v>29555.130103706779</v>
      </c>
      <c r="T108" s="48">
        <f t="shared" si="26"/>
        <v>149281603275.26303</v>
      </c>
      <c r="U108" s="28">
        <f t="shared" si="27"/>
        <v>9.9788486693612946</v>
      </c>
      <c r="V108" s="48">
        <f t="shared" si="36"/>
        <v>139734407046.54166</v>
      </c>
      <c r="W108" s="28">
        <f t="shared" si="37"/>
        <v>9.3406586694358698</v>
      </c>
      <c r="X108" s="50">
        <f t="shared" si="28"/>
        <v>1</v>
      </c>
      <c r="Y108" s="31">
        <f t="shared" si="29"/>
        <v>1</v>
      </c>
      <c r="Z108" s="50">
        <v>1879200</v>
      </c>
      <c r="AA108" s="62">
        <v>1.9452289E-7</v>
      </c>
      <c r="AB108" s="71">
        <v>4.2016943255E-3</v>
      </c>
      <c r="AC108" s="71">
        <v>0.36516215731715002</v>
      </c>
      <c r="AD108" s="58">
        <v>151932789313.577</v>
      </c>
      <c r="AE108" s="28">
        <v>9.5077446694399992</v>
      </c>
      <c r="AF108" s="28">
        <v>-3.51134110948</v>
      </c>
      <c r="AG108" s="50"/>
      <c r="AH108" s="62"/>
      <c r="AI108" s="65"/>
      <c r="AJ108" s="58"/>
      <c r="AK108" s="28"/>
      <c r="AL108" s="28"/>
    </row>
    <row r="109" spans="1:38">
      <c r="A109" s="11"/>
      <c r="B109" s="25">
        <v>88</v>
      </c>
      <c r="C109" s="1">
        <f>B109 * KONSTANTEN!$B$6</f>
        <v>1900800</v>
      </c>
      <c r="D109" s="63">
        <f>SQRT( KONSTANTEN!$B$3 * $D$6 / H108^3 )</f>
        <v>1.9453004852122384E-7</v>
      </c>
      <c r="E109" s="41">
        <f>(KONSTANTEN!$B$4 + D109 * C109) - (KONSTANTEN!$B$4 + D109 * C108)</f>
        <v>4.2018490480584259E-3</v>
      </c>
      <c r="F109" s="41">
        <f t="shared" si="31"/>
        <v>0.36936400636520506</v>
      </c>
      <c r="G109" s="73">
        <f t="shared" si="19"/>
        <v>21.162998668769525</v>
      </c>
      <c r="H109" s="43">
        <f t="shared" si="32"/>
        <v>151929018145.01398</v>
      </c>
      <c r="I109" s="2">
        <f t="shared" si="33"/>
        <v>10.155817242652596</v>
      </c>
      <c r="J109" s="48">
        <f t="shared" si="20"/>
        <v>147267027854.98602</v>
      </c>
      <c r="K109" s="28">
        <f t="shared" si="21"/>
        <v>9.8441827573474026</v>
      </c>
      <c r="L109" s="43">
        <f t="shared" si="34"/>
        <v>142008278326.66086</v>
      </c>
      <c r="M109" s="2">
        <f t="shared" si="35"/>
        <v>9.4926574214594304</v>
      </c>
      <c r="N109" s="48">
        <f t="shared" si="22"/>
        <v>137009131272.46527</v>
      </c>
      <c r="O109" s="28">
        <f t="shared" si="23"/>
        <v>9.1584854214594316</v>
      </c>
      <c r="P109" s="94">
        <f t="shared" si="24"/>
        <v>53105835943.558914</v>
      </c>
      <c r="Q109" s="95">
        <f t="shared" si="25"/>
        <v>3.5499022566333593</v>
      </c>
      <c r="R109" s="44">
        <f>KONSTANTEN!$B$3 * $D$5 * $D$6 / H108^2</f>
        <v>3.4337731989411404E+22</v>
      </c>
      <c r="S109" s="46">
        <f t="shared" si="30"/>
        <v>29555.492877135173</v>
      </c>
      <c r="T109" s="48">
        <f t="shared" si="26"/>
        <v>149274607774.11484</v>
      </c>
      <c r="U109" s="28">
        <f t="shared" si="27"/>
        <v>9.9783810494684708</v>
      </c>
      <c r="V109" s="48">
        <f t="shared" si="36"/>
        <v>139508704799.56308</v>
      </c>
      <c r="W109" s="28">
        <f t="shared" si="37"/>
        <v>9.325571421459431</v>
      </c>
      <c r="X109" s="50">
        <f t="shared" si="28"/>
        <v>1.0000000000000004</v>
      </c>
      <c r="Y109" s="31">
        <f t="shared" si="29"/>
        <v>1</v>
      </c>
      <c r="Z109" s="50">
        <v>1900800</v>
      </c>
      <c r="AA109" s="62">
        <v>1.9453005E-7</v>
      </c>
      <c r="AB109" s="71">
        <v>4.2018490480600001E-3</v>
      </c>
      <c r="AC109" s="71">
        <v>0.3693640063652</v>
      </c>
      <c r="AD109" s="58">
        <v>151929018145.013</v>
      </c>
      <c r="AE109" s="28">
        <v>9.4926574214600006</v>
      </c>
      <c r="AF109" s="28">
        <v>-3.5499022566299998</v>
      </c>
      <c r="AG109" s="50"/>
      <c r="AH109" s="62"/>
      <c r="AI109" s="65"/>
      <c r="AJ109" s="58"/>
      <c r="AK109" s="28"/>
      <c r="AL109" s="28"/>
    </row>
    <row r="110" spans="1:38">
      <c r="A110" s="11"/>
      <c r="B110" s="25">
        <v>89</v>
      </c>
      <c r="C110" s="1">
        <f>B110 * KONSTANTEN!$B$6</f>
        <v>1922400</v>
      </c>
      <c r="D110" s="63">
        <f>SQRT( KONSTANTEN!$B$3 * $D$6 / H109^3 )</f>
        <v>1.945372914774907E-7</v>
      </c>
      <c r="E110" s="41">
        <f>(KONSTANTEN!$B$4 + D110 * C110) - (KONSTANTEN!$B$4 + D110 * C109)</f>
        <v>4.2020054959138187E-3</v>
      </c>
      <c r="F110" s="41">
        <f t="shared" si="31"/>
        <v>0.37356601186111887</v>
      </c>
      <c r="G110" s="73">
        <f t="shared" si="19"/>
        <v>21.403755849176164</v>
      </c>
      <c r="H110" s="43">
        <f t="shared" si="32"/>
        <v>151925205678.83334</v>
      </c>
      <c r="I110" s="2">
        <f t="shared" si="33"/>
        <v>10.155562395288696</v>
      </c>
      <c r="J110" s="48">
        <f t="shared" si="20"/>
        <v>147270840321.16666</v>
      </c>
      <c r="K110" s="28">
        <f t="shared" si="21"/>
        <v>9.8444376047113042</v>
      </c>
      <c r="L110" s="43">
        <f t="shared" si="34"/>
        <v>141780104441.31812</v>
      </c>
      <c r="M110" s="2">
        <f t="shared" si="35"/>
        <v>9.4774049548313961</v>
      </c>
      <c r="N110" s="48">
        <f t="shared" si="22"/>
        <v>136780957387.12251</v>
      </c>
      <c r="O110" s="28">
        <f t="shared" si="23"/>
        <v>9.1432329548313955</v>
      </c>
      <c r="P110" s="94">
        <f t="shared" si="24"/>
        <v>53681786896.942894</v>
      </c>
      <c r="Q110" s="95">
        <f t="shared" si="25"/>
        <v>3.5884021606985343</v>
      </c>
      <c r="R110" s="44">
        <f>KONSTANTEN!$B$3 * $D$5 * $D$6 / H109^2</f>
        <v>3.4339436666821284E+22</v>
      </c>
      <c r="S110" s="46">
        <f t="shared" si="30"/>
        <v>29555.859686765558</v>
      </c>
      <c r="T110" s="48">
        <f t="shared" si="26"/>
        <v>149267546828.49139</v>
      </c>
      <c r="U110" s="28">
        <f t="shared" si="27"/>
        <v>9.9779090548871334</v>
      </c>
      <c r="V110" s="48">
        <f t="shared" si="36"/>
        <v>139280530914.22031</v>
      </c>
      <c r="W110" s="28">
        <f t="shared" si="37"/>
        <v>9.3103189548313949</v>
      </c>
      <c r="X110" s="50">
        <f t="shared" si="28"/>
        <v>1</v>
      </c>
      <c r="Y110" s="31">
        <f t="shared" si="29"/>
        <v>0.99999999999999978</v>
      </c>
      <c r="Z110" s="50">
        <v>1922400</v>
      </c>
      <c r="AA110" s="62">
        <v>1.9453729000000001E-7</v>
      </c>
      <c r="AB110" s="71">
        <v>4.2020054959099997E-3</v>
      </c>
      <c r="AC110" s="71">
        <v>0.37356601186111998</v>
      </c>
      <c r="AD110" s="58">
        <v>151925205678.83301</v>
      </c>
      <c r="AE110" s="28">
        <v>9.4774049548299999</v>
      </c>
      <c r="AF110" s="28">
        <v>-3.5884021606999998</v>
      </c>
      <c r="AG110" s="50"/>
      <c r="AH110" s="62"/>
      <c r="AI110" s="65"/>
      <c r="AJ110" s="58"/>
      <c r="AK110" s="28"/>
      <c r="AL110" s="28"/>
    </row>
    <row r="111" spans="1:38">
      <c r="A111" s="11"/>
      <c r="B111" s="25">
        <v>90</v>
      </c>
      <c r="C111" s="1">
        <f>B111 * KONSTANTEN!$B$6</f>
        <v>1944000</v>
      </c>
      <c r="D111" s="63">
        <f>SQRT( KONSTANTEN!$B$3 * $D$6 / H110^3 )</f>
        <v>1.9454461420739133E-7</v>
      </c>
      <c r="E111" s="41">
        <f>(KONSTANTEN!$B$4 + D111 * C111) - (KONSTANTEN!$B$4 + D111 * C110)</f>
        <v>4.2021636668796436E-3</v>
      </c>
      <c r="F111" s="41">
        <f t="shared" si="31"/>
        <v>0.37776817552799852</v>
      </c>
      <c r="G111" s="73">
        <f t="shared" si="19"/>
        <v>21.644522092111586</v>
      </c>
      <c r="H111" s="43">
        <f t="shared" si="32"/>
        <v>151921351976.16995</v>
      </c>
      <c r="I111" s="2">
        <f t="shared" si="33"/>
        <v>10.155304791438986</v>
      </c>
      <c r="J111" s="48">
        <f t="shared" si="20"/>
        <v>147274694023.83005</v>
      </c>
      <c r="K111" s="28">
        <f t="shared" si="21"/>
        <v>9.8446952085610135</v>
      </c>
      <c r="L111" s="43">
        <f t="shared" si="34"/>
        <v>141549462576.44763</v>
      </c>
      <c r="M111" s="2">
        <f t="shared" si="35"/>
        <v>9.4619875141296248</v>
      </c>
      <c r="N111" s="48">
        <f t="shared" si="22"/>
        <v>136550315522.25204</v>
      </c>
      <c r="O111" s="28">
        <f t="shared" si="23"/>
        <v>9.1278155141296242</v>
      </c>
      <c r="P111" s="94">
        <f t="shared" si="24"/>
        <v>54256811626.625237</v>
      </c>
      <c r="Q111" s="95">
        <f t="shared" si="25"/>
        <v>3.6268401505964585</v>
      </c>
      <c r="R111" s="44">
        <f>KONSTANTEN!$B$3 * $D$5 * $D$6 / H110^2</f>
        <v>3.4341160140987674E+22</v>
      </c>
      <c r="S111" s="46">
        <f t="shared" si="30"/>
        <v>29556.230527167212</v>
      </c>
      <c r="T111" s="48">
        <f t="shared" si="26"/>
        <v>149260420917.68195</v>
      </c>
      <c r="U111" s="28">
        <f t="shared" si="27"/>
        <v>9.9774327176557662</v>
      </c>
      <c r="V111" s="48">
        <f t="shared" si="36"/>
        <v>139049889049.34982</v>
      </c>
      <c r="W111" s="28">
        <f t="shared" si="37"/>
        <v>9.2949015141296236</v>
      </c>
      <c r="X111" s="50">
        <f t="shared" si="28"/>
        <v>0.99999999999999967</v>
      </c>
      <c r="Y111" s="31">
        <f t="shared" si="29"/>
        <v>0.99999999999999967</v>
      </c>
      <c r="Z111" s="50">
        <v>1944000</v>
      </c>
      <c r="AA111" s="62">
        <v>1.9454460999999999E-7</v>
      </c>
      <c r="AB111" s="71">
        <v>4.2021636668800001E-3</v>
      </c>
      <c r="AC111" s="71">
        <v>0.37776817552800002</v>
      </c>
      <c r="AD111" s="58">
        <v>151921351976.16901</v>
      </c>
      <c r="AE111" s="28">
        <v>9.4619875141299996</v>
      </c>
      <c r="AF111" s="28">
        <v>-3.6268401506000001</v>
      </c>
      <c r="AG111" s="50"/>
      <c r="AH111" s="62"/>
      <c r="AI111" s="65"/>
      <c r="AJ111" s="58"/>
      <c r="AK111" s="28"/>
      <c r="AL111" s="28"/>
    </row>
    <row r="112" spans="1:38">
      <c r="A112" s="11"/>
      <c r="B112" s="25">
        <v>91</v>
      </c>
      <c r="C112" s="1">
        <f>B112 * KONSTANTEN!$B$6</f>
        <v>1965600</v>
      </c>
      <c r="D112" s="63">
        <f>SQRT( KONSTANTEN!$B$3 * $D$6 / H111^3 )</f>
        <v>1.945520166084616E-7</v>
      </c>
      <c r="E112" s="41">
        <f>(KONSTANTEN!$B$4 + D112 * C112) - (KONSTANTEN!$B$4 + D112 * C111)</f>
        <v>4.2023235587427821E-3</v>
      </c>
      <c r="F112" s="41">
        <f t="shared" si="31"/>
        <v>0.3819704990867413</v>
      </c>
      <c r="G112" s="73">
        <f t="shared" si="19"/>
        <v>21.885297496175941</v>
      </c>
      <c r="H112" s="43">
        <f t="shared" si="32"/>
        <v>151917457098.83325</v>
      </c>
      <c r="I112" s="2">
        <f t="shared" si="33"/>
        <v>10.155044435235167</v>
      </c>
      <c r="J112" s="48">
        <f t="shared" si="20"/>
        <v>147278588901.16675</v>
      </c>
      <c r="K112" s="28">
        <f t="shared" si="21"/>
        <v>9.8449555647648328</v>
      </c>
      <c r="L112" s="43">
        <f t="shared" si="34"/>
        <v>141316356431.30563</v>
      </c>
      <c r="M112" s="2">
        <f t="shared" si="35"/>
        <v>9.4464053466338687</v>
      </c>
      <c r="N112" s="48">
        <f t="shared" si="22"/>
        <v>136317209377.11005</v>
      </c>
      <c r="O112" s="28">
        <f t="shared" si="23"/>
        <v>9.1122333466338681</v>
      </c>
      <c r="P112" s="94">
        <f t="shared" si="24"/>
        <v>54830900106.015625</v>
      </c>
      <c r="Q112" s="95">
        <f t="shared" si="25"/>
        <v>3.6652155560916495</v>
      </c>
      <c r="R112" s="44">
        <f>KONSTANTEN!$B$3 * $D$5 * $D$6 / H111^2</f>
        <v>3.4342902388500378E+22</v>
      </c>
      <c r="S112" s="46">
        <f t="shared" si="30"/>
        <v>29556.605392847756</v>
      </c>
      <c r="T112" s="48">
        <f t="shared" si="26"/>
        <v>149253230525.53952</v>
      </c>
      <c r="U112" s="28">
        <f t="shared" si="27"/>
        <v>9.9769520701178998</v>
      </c>
      <c r="V112" s="48">
        <f t="shared" si="36"/>
        <v>138816782904.20786</v>
      </c>
      <c r="W112" s="28">
        <f t="shared" si="37"/>
        <v>9.2793193466338693</v>
      </c>
      <c r="X112" s="50">
        <f t="shared" si="28"/>
        <v>1.0000000000000002</v>
      </c>
      <c r="Y112" s="31">
        <f t="shared" si="29"/>
        <v>1.0000000000000002</v>
      </c>
      <c r="Z112" s="50">
        <v>1965600</v>
      </c>
      <c r="AA112" s="62">
        <v>1.9455202E-7</v>
      </c>
      <c r="AB112" s="71">
        <v>4.2023235587399996E-3</v>
      </c>
      <c r="AC112" s="71">
        <v>0.38197049908674002</v>
      </c>
      <c r="AD112" s="58">
        <v>151917457098.83301</v>
      </c>
      <c r="AE112" s="28">
        <v>9.4464053466299998</v>
      </c>
      <c r="AF112" s="28">
        <v>-3.6652155560900002</v>
      </c>
      <c r="AG112" s="50"/>
      <c r="AH112" s="62"/>
      <c r="AI112" s="65"/>
      <c r="AJ112" s="58"/>
      <c r="AK112" s="28"/>
      <c r="AL112" s="28"/>
    </row>
    <row r="113" spans="1:38">
      <c r="A113" s="11"/>
      <c r="B113" s="25">
        <v>92</v>
      </c>
      <c r="C113" s="1">
        <f>B113 * KONSTANTEN!$B$6</f>
        <v>1987200</v>
      </c>
      <c r="D113" s="63">
        <f>SQRT( KONSTANTEN!$B$3 * $D$6 / H112^3 )</f>
        <v>1.9455949857707415E-7</v>
      </c>
      <c r="E113" s="41">
        <f>(KONSTANTEN!$B$4 + D113 * C113) - (KONSTANTEN!$B$4 + D113 * C112)</f>
        <v>4.2024851692648024E-3</v>
      </c>
      <c r="F113" s="41">
        <f t="shared" si="31"/>
        <v>0.3861729842560061</v>
      </c>
      <c r="G113" s="73">
        <f t="shared" si="19"/>
        <v>22.126082159841136</v>
      </c>
      <c r="H113" s="43">
        <f t="shared" si="32"/>
        <v>151913521109.3074</v>
      </c>
      <c r="I113" s="2">
        <f t="shared" si="33"/>
        <v>10.154781330854046</v>
      </c>
      <c r="J113" s="48">
        <f t="shared" si="20"/>
        <v>147282524890.6926</v>
      </c>
      <c r="K113" s="28">
        <f t="shared" si="21"/>
        <v>9.8452186691459538</v>
      </c>
      <c r="L113" s="43">
        <f t="shared" si="34"/>
        <v>141080789745.53683</v>
      </c>
      <c r="M113" s="2">
        <f t="shared" si="35"/>
        <v>9.430658702323683</v>
      </c>
      <c r="N113" s="48">
        <f t="shared" si="22"/>
        <v>136081642691.34125</v>
      </c>
      <c r="O113" s="28">
        <f t="shared" si="23"/>
        <v>9.0964867023236824</v>
      </c>
      <c r="P113" s="94">
        <f t="shared" si="24"/>
        <v>55404042321.247971</v>
      </c>
      <c r="Q113" s="95">
        <f t="shared" si="25"/>
        <v>3.7035277077991853</v>
      </c>
      <c r="R113" s="44">
        <f>KONSTANTEN!$B$3 * $D$5 * $D$6 / H112^2</f>
        <v>3.4344663385681865E+22</v>
      </c>
      <c r="S113" s="46">
        <f t="shared" si="30"/>
        <v>29556.98427825317</v>
      </c>
      <c r="T113" s="48">
        <f t="shared" si="26"/>
        <v>149245976140.45206</v>
      </c>
      <c r="U113" s="28">
        <f t="shared" si="27"/>
        <v>9.9764671449202282</v>
      </c>
      <c r="V113" s="48">
        <f t="shared" si="36"/>
        <v>138581216218.43903</v>
      </c>
      <c r="W113" s="28">
        <f t="shared" si="37"/>
        <v>9.2635727023236818</v>
      </c>
      <c r="X113" s="50">
        <f t="shared" si="28"/>
        <v>0.99999999999999978</v>
      </c>
      <c r="Y113" s="31">
        <f t="shared" si="29"/>
        <v>0.99999999999999978</v>
      </c>
      <c r="Z113" s="50">
        <v>1987200</v>
      </c>
      <c r="AA113" s="62">
        <v>1.945595E-7</v>
      </c>
      <c r="AB113" s="71">
        <v>4.2024851692599998E-3</v>
      </c>
      <c r="AC113" s="71">
        <v>0.38617298425600999</v>
      </c>
      <c r="AD113" s="58">
        <v>151913521109.30701</v>
      </c>
      <c r="AE113" s="28">
        <v>9.4306587023200006</v>
      </c>
      <c r="AF113" s="28">
        <v>-3.7035277078000002</v>
      </c>
      <c r="AG113" s="50"/>
      <c r="AH113" s="62"/>
      <c r="AI113" s="65"/>
      <c r="AJ113" s="58"/>
      <c r="AK113" s="28"/>
      <c r="AL113" s="28"/>
    </row>
    <row r="114" spans="1:38">
      <c r="A114" s="11"/>
      <c r="B114" s="25">
        <v>93</v>
      </c>
      <c r="C114" s="1">
        <f>B114 * KONSTANTEN!$B$6</f>
        <v>2008800</v>
      </c>
      <c r="D114" s="63">
        <f>SQRT( KONSTANTEN!$B$3 * $D$6 / H113^3 )</f>
        <v>1.9456706000843844E-7</v>
      </c>
      <c r="E114" s="41">
        <f>(KONSTANTEN!$B$4 + D114 * C114) - (KONSTANTEN!$B$4 + D114 * C113)</f>
        <v>4.202648496182293E-3</v>
      </c>
      <c r="F114" s="41">
        <f t="shared" si="31"/>
        <v>0.3903756327521884</v>
      </c>
      <c r="G114" s="73">
        <f t="shared" si="19"/>
        <v>22.366876181449385</v>
      </c>
      <c r="H114" s="43">
        <f t="shared" si="32"/>
        <v>151909544070.75098</v>
      </c>
      <c r="I114" s="2">
        <f t="shared" si="33"/>
        <v>10.154515482517505</v>
      </c>
      <c r="J114" s="48">
        <f t="shared" si="20"/>
        <v>147286501929.24902</v>
      </c>
      <c r="K114" s="28">
        <f t="shared" si="21"/>
        <v>9.845484517482495</v>
      </c>
      <c r="L114" s="43">
        <f t="shared" si="34"/>
        <v>140842766299.14291</v>
      </c>
      <c r="M114" s="2">
        <f t="shared" si="35"/>
        <v>9.4147478338763158</v>
      </c>
      <c r="N114" s="48">
        <f t="shared" si="22"/>
        <v>135843619244.94734</v>
      </c>
      <c r="O114" s="28">
        <f t="shared" si="23"/>
        <v>9.0805758338763169</v>
      </c>
      <c r="P114" s="94">
        <f t="shared" si="24"/>
        <v>55976228271.32328</v>
      </c>
      <c r="Q114" s="95">
        <f t="shared" si="25"/>
        <v>3.7417759371942561</v>
      </c>
      <c r="R114" s="44">
        <f>KONSTANTEN!$B$3 * $D$5 * $D$6 / H113^2</f>
        <v>3.4346443108587206E+22</v>
      </c>
      <c r="S114" s="46">
        <f t="shared" si="30"/>
        <v>29557.367177767792</v>
      </c>
      <c r="T114" s="48">
        <f t="shared" si="26"/>
        <v>149238658255.31445</v>
      </c>
      <c r="U114" s="28">
        <f t="shared" si="27"/>
        <v>9.9759779750107018</v>
      </c>
      <c r="V114" s="48">
        <f t="shared" si="36"/>
        <v>138343192772.04514</v>
      </c>
      <c r="W114" s="28">
        <f t="shared" si="37"/>
        <v>9.2476618338763164</v>
      </c>
      <c r="X114" s="50">
        <f t="shared" si="28"/>
        <v>0.99999999999999989</v>
      </c>
      <c r="Y114" s="31">
        <f t="shared" si="29"/>
        <v>0.99999999999999989</v>
      </c>
      <c r="Z114" s="50">
        <v>2008800</v>
      </c>
      <c r="AA114" s="62">
        <v>1.9456706E-7</v>
      </c>
      <c r="AB114" s="71">
        <v>4.2026484961799997E-3</v>
      </c>
      <c r="AC114" s="71">
        <v>0.39037563275219</v>
      </c>
      <c r="AD114" s="58">
        <v>151909544070.75</v>
      </c>
      <c r="AE114" s="28">
        <v>9.4147478338799999</v>
      </c>
      <c r="AF114" s="28">
        <v>-3.7417759371899999</v>
      </c>
      <c r="AG114" s="50"/>
      <c r="AH114" s="62"/>
      <c r="AI114" s="65"/>
      <c r="AJ114" s="58"/>
      <c r="AK114" s="28"/>
      <c r="AL114" s="28"/>
    </row>
    <row r="115" spans="1:38">
      <c r="A115" s="11"/>
      <c r="B115" s="25">
        <v>94</v>
      </c>
      <c r="C115" s="1">
        <f>B115 * KONSTANTEN!$B$6</f>
        <v>2030400</v>
      </c>
      <c r="D115" s="63">
        <f>SQRT( KONSTANTEN!$B$3 * $D$6 / H114^3 )</f>
        <v>1.945747007966005E-7</v>
      </c>
      <c r="E115" s="41">
        <f>(KONSTANTEN!$B$4 + D115 * C115) - (KONSTANTEN!$B$4 + D115 * C114)</f>
        <v>4.2028135372065845E-3</v>
      </c>
      <c r="F115" s="41">
        <f t="shared" si="31"/>
        <v>0.39457844628939498</v>
      </c>
      <c r="G115" s="73">
        <f t="shared" si="19"/>
        <v>22.607679659211772</v>
      </c>
      <c r="H115" s="43">
        <f t="shared" si="32"/>
        <v>151905526046.99631</v>
      </c>
      <c r="I115" s="2">
        <f t="shared" si="33"/>
        <v>10.15424689449247</v>
      </c>
      <c r="J115" s="48">
        <f t="shared" si="20"/>
        <v>147290519953.00369</v>
      </c>
      <c r="K115" s="28">
        <f t="shared" si="21"/>
        <v>9.84575310550753</v>
      </c>
      <c r="L115" s="43">
        <f t="shared" si="34"/>
        <v>140602289912.45053</v>
      </c>
      <c r="M115" s="2">
        <f t="shared" si="35"/>
        <v>9.398672996664569</v>
      </c>
      <c r="N115" s="48">
        <f t="shared" si="22"/>
        <v>135603142858.25494</v>
      </c>
      <c r="O115" s="28">
        <f t="shared" si="23"/>
        <v>9.0645009966645702</v>
      </c>
      <c r="P115" s="94">
        <f t="shared" si="24"/>
        <v>56547447968.252533</v>
      </c>
      <c r="Q115" s="95">
        <f t="shared" si="25"/>
        <v>3.7799595766217138</v>
      </c>
      <c r="R115" s="44">
        <f>KONSTANTEN!$B$3 * $D$5 * $D$6 / H114^2</f>
        <v>3.4348241533003947E+22</v>
      </c>
      <c r="S115" s="46">
        <f t="shared" si="30"/>
        <v>29557.754085714369</v>
      </c>
      <c r="T115" s="48">
        <f t="shared" si="26"/>
        <v>149231277367.49893</v>
      </c>
      <c r="U115" s="28">
        <f t="shared" si="27"/>
        <v>9.9754845936365708</v>
      </c>
      <c r="V115" s="48">
        <f t="shared" si="36"/>
        <v>138102716385.35272</v>
      </c>
      <c r="W115" s="28">
        <f t="shared" si="37"/>
        <v>9.2315869966645696</v>
      </c>
      <c r="X115" s="50">
        <f t="shared" si="28"/>
        <v>0.99999999999999978</v>
      </c>
      <c r="Y115" s="31">
        <f t="shared" si="29"/>
        <v>0.99999999999999978</v>
      </c>
      <c r="Z115" s="50">
        <v>2030400</v>
      </c>
      <c r="AA115" s="62">
        <v>1.945747E-7</v>
      </c>
      <c r="AB115" s="71">
        <v>4.2028135372100001E-3</v>
      </c>
      <c r="AC115" s="71">
        <v>0.39457844628938998</v>
      </c>
      <c r="AD115" s="58">
        <v>151905526046.996</v>
      </c>
      <c r="AE115" s="28">
        <v>9.3986729966600002</v>
      </c>
      <c r="AF115" s="28">
        <v>-3.77995957662</v>
      </c>
      <c r="AG115" s="50"/>
      <c r="AH115" s="62"/>
      <c r="AI115" s="65"/>
      <c r="AJ115" s="58"/>
      <c r="AK115" s="28"/>
      <c r="AL115" s="28"/>
    </row>
    <row r="116" spans="1:38">
      <c r="A116" s="11"/>
      <c r="B116" s="25">
        <v>95</v>
      </c>
      <c r="C116" s="1">
        <f>B116 * KONSTANTEN!$B$6</f>
        <v>2052000</v>
      </c>
      <c r="D116" s="63">
        <f>SQRT( KONSTANTEN!$B$3 * $D$6 / H115^3 )</f>
        <v>1.9458242083444276E-7</v>
      </c>
      <c r="E116" s="41">
        <f>(KONSTANTEN!$B$4 + D116 * C116) - (KONSTANTEN!$B$4 + D116 * C115)</f>
        <v>4.2029802900239166E-3</v>
      </c>
      <c r="F116" s="41">
        <f t="shared" si="31"/>
        <v>0.3987814265794189</v>
      </c>
      <c r="G116" s="73">
        <f t="shared" si="19"/>
        <v>22.848492691206811</v>
      </c>
      <c r="H116" s="43">
        <f t="shared" si="32"/>
        <v>151901467102.54886</v>
      </c>
      <c r="I116" s="2">
        <f t="shared" si="33"/>
        <v>10.153975571090861</v>
      </c>
      <c r="J116" s="48">
        <f t="shared" si="20"/>
        <v>147294578897.45111</v>
      </c>
      <c r="K116" s="28">
        <f t="shared" si="21"/>
        <v>9.8460244289091374</v>
      </c>
      <c r="L116" s="43">
        <f t="shared" si="34"/>
        <v>140359364446.07874</v>
      </c>
      <c r="M116" s="2">
        <f t="shared" si="35"/>
        <v>9.3824344487546298</v>
      </c>
      <c r="N116" s="48">
        <f t="shared" si="22"/>
        <v>135360217391.88315</v>
      </c>
      <c r="O116" s="28">
        <f t="shared" si="23"/>
        <v>9.048262448754631</v>
      </c>
      <c r="P116" s="94">
        <f t="shared" si="24"/>
        <v>57117691437.199654</v>
      </c>
      <c r="Q116" s="95">
        <f t="shared" si="25"/>
        <v>3.8180779593056293</v>
      </c>
      <c r="R116" s="44">
        <f>KONSTANTEN!$B$3 * $D$5 * $D$6 / H115^2</f>
        <v>3.4350058634452025E+22</v>
      </c>
      <c r="S116" s="46">
        <f t="shared" si="30"/>
        <v>29558.14499635404</v>
      </c>
      <c r="T116" s="48">
        <f t="shared" si="26"/>
        <v>149223833978.82623</v>
      </c>
      <c r="U116" s="28">
        <f t="shared" si="27"/>
        <v>9.9749870343424423</v>
      </c>
      <c r="V116" s="48">
        <f t="shared" si="36"/>
        <v>137859790918.98096</v>
      </c>
      <c r="W116" s="28">
        <f t="shared" si="37"/>
        <v>9.2153484487546304</v>
      </c>
      <c r="X116" s="50">
        <f t="shared" si="28"/>
        <v>1.0000000000000002</v>
      </c>
      <c r="Y116" s="31">
        <f t="shared" si="29"/>
        <v>1</v>
      </c>
      <c r="Z116" s="50">
        <v>2052000</v>
      </c>
      <c r="AA116" s="62">
        <v>1.9458242E-7</v>
      </c>
      <c r="AB116" s="71">
        <v>4.2029802900199996E-3</v>
      </c>
      <c r="AC116" s="71">
        <v>0.39878142657942001</v>
      </c>
      <c r="AD116" s="58">
        <v>151901467102.548</v>
      </c>
      <c r="AE116" s="28">
        <v>9.3824344487500007</v>
      </c>
      <c r="AF116" s="28">
        <v>-3.81807795931</v>
      </c>
      <c r="AG116" s="50"/>
      <c r="AH116" s="62"/>
      <c r="AI116" s="65"/>
      <c r="AJ116" s="58"/>
      <c r="AK116" s="28"/>
      <c r="AL116" s="28"/>
    </row>
    <row r="117" spans="1:38">
      <c r="A117" s="11"/>
      <c r="B117" s="25">
        <v>96</v>
      </c>
      <c r="C117" s="1">
        <f>B117 * KONSTANTEN!$B$6</f>
        <v>2073600</v>
      </c>
      <c r="D117" s="63">
        <f>SQRT( KONSTANTEN!$B$3 * $D$6 / H116^3 )</f>
        <v>1.9459022001368403E-7</v>
      </c>
      <c r="E117" s="41">
        <f>(KONSTANTEN!$B$4 + D117 * C117) - (KONSTANTEN!$B$4 + D117 * C116)</f>
        <v>4.2031487522956046E-3</v>
      </c>
      <c r="F117" s="41">
        <f t="shared" si="31"/>
        <v>0.4029845753317145</v>
      </c>
      <c r="G117" s="73">
        <f t="shared" si="19"/>
        <v>23.089315375379027</v>
      </c>
      <c r="H117" s="43">
        <f t="shared" si="32"/>
        <v>151897367302.58698</v>
      </c>
      <c r="I117" s="2">
        <f t="shared" si="33"/>
        <v>10.153701516669573</v>
      </c>
      <c r="J117" s="48">
        <f t="shared" si="20"/>
        <v>147298678697.41306</v>
      </c>
      <c r="K117" s="28">
        <f t="shared" si="21"/>
        <v>9.8462984833304272</v>
      </c>
      <c r="L117" s="43">
        <f t="shared" si="34"/>
        <v>140113993800.90643</v>
      </c>
      <c r="M117" s="2">
        <f t="shared" si="35"/>
        <v>9.3660324509038748</v>
      </c>
      <c r="N117" s="48">
        <f t="shared" si="22"/>
        <v>135114846746.71083</v>
      </c>
      <c r="O117" s="28">
        <f t="shared" si="23"/>
        <v>9.031860450903876</v>
      </c>
      <c r="P117" s="94">
        <f t="shared" si="24"/>
        <v>57686948716.624519</v>
      </c>
      <c r="Q117" s="95">
        <f t="shared" si="25"/>
        <v>3.8561304193588524</v>
      </c>
      <c r="R117" s="44">
        <f>KONSTANTEN!$B$3 * $D$5 * $D$6 / H116^2</f>
        <v>3.4351894388183761E+22</v>
      </c>
      <c r="S117" s="46">
        <f t="shared" si="30"/>
        <v>29558.539903886369</v>
      </c>
      <c r="T117" s="48">
        <f t="shared" si="26"/>
        <v>149216328595.53577</v>
      </c>
      <c r="U117" s="28">
        <f t="shared" si="27"/>
        <v>9.9744853309682942</v>
      </c>
      <c r="V117" s="48">
        <f t="shared" si="36"/>
        <v>137614420273.80862</v>
      </c>
      <c r="W117" s="28">
        <f t="shared" si="37"/>
        <v>9.1989464509038754</v>
      </c>
      <c r="X117" s="50">
        <f t="shared" si="28"/>
        <v>1</v>
      </c>
      <c r="Y117" s="31">
        <f t="shared" si="29"/>
        <v>1</v>
      </c>
      <c r="Z117" s="50">
        <v>2073600</v>
      </c>
      <c r="AA117" s="62">
        <v>1.9459022E-7</v>
      </c>
      <c r="AB117" s="71">
        <v>4.2031487523000004E-3</v>
      </c>
      <c r="AC117" s="71">
        <v>0.40298457533171</v>
      </c>
      <c r="AD117" s="58">
        <v>151897367302.586</v>
      </c>
      <c r="AE117" s="28">
        <v>9.3660324509000006</v>
      </c>
      <c r="AF117" s="28">
        <v>-3.8561304193599999</v>
      </c>
      <c r="AG117" s="50"/>
      <c r="AH117" s="62"/>
      <c r="AI117" s="65"/>
      <c r="AJ117" s="58"/>
      <c r="AK117" s="28"/>
      <c r="AL117" s="28"/>
    </row>
    <row r="118" spans="1:38">
      <c r="A118" s="11"/>
      <c r="B118" s="25">
        <v>97</v>
      </c>
      <c r="C118" s="1">
        <f>B118 * KONSTANTEN!$B$6</f>
        <v>2095200</v>
      </c>
      <c r="D118" s="63">
        <f>SQRT( KONSTANTEN!$B$3 * $D$6 / H117^3 )</f>
        <v>1.9459809822487901E-7</v>
      </c>
      <c r="E118" s="41">
        <f>(KONSTANTEN!$B$4 + D118 * C118) - (KONSTANTEN!$B$4 + D118 * C117)</f>
        <v>4.2033189216574285E-3</v>
      </c>
      <c r="F118" s="41">
        <f t="shared" si="31"/>
        <v>0.40718789425337193</v>
      </c>
      <c r="G118" s="73">
        <f t="shared" si="19"/>
        <v>23.330147809537475</v>
      </c>
      <c r="H118" s="43">
        <f t="shared" si="32"/>
        <v>151893226712.96091</v>
      </c>
      <c r="I118" s="2">
        <f t="shared" si="33"/>
        <v>10.153424735630423</v>
      </c>
      <c r="J118" s="48">
        <f t="shared" si="20"/>
        <v>147302819287.03912</v>
      </c>
      <c r="K118" s="28">
        <f t="shared" si="21"/>
        <v>9.8465752643695783</v>
      </c>
      <c r="L118" s="43">
        <f t="shared" si="34"/>
        <v>139866181918.03894</v>
      </c>
      <c r="M118" s="2">
        <f t="shared" si="35"/>
        <v>9.3494672665586602</v>
      </c>
      <c r="N118" s="48">
        <f t="shared" si="22"/>
        <v>134867034863.84337</v>
      </c>
      <c r="O118" s="28">
        <f t="shared" si="23"/>
        <v>9.0152952665586596</v>
      </c>
      <c r="P118" s="94">
        <f t="shared" si="24"/>
        <v>58255209858.425949</v>
      </c>
      <c r="Q118" s="95">
        <f t="shared" si="25"/>
        <v>3.8941162917925696</v>
      </c>
      <c r="R118" s="44">
        <f>KONSTANTEN!$B$3 * $D$5 * $D$6 / H117^2</f>
        <v>3.4353748769183594E+22</v>
      </c>
      <c r="S118" s="46">
        <f t="shared" si="30"/>
        <v>29558.938802449346</v>
      </c>
      <c r="T118" s="48">
        <f t="shared" si="26"/>
        <v>149208761728.25586</v>
      </c>
      <c r="U118" s="28">
        <f t="shared" si="27"/>
        <v>9.9739795176474946</v>
      </c>
      <c r="V118" s="48">
        <f t="shared" si="36"/>
        <v>137366608390.94116</v>
      </c>
      <c r="W118" s="28">
        <f t="shared" si="37"/>
        <v>9.1823812665586608</v>
      </c>
      <c r="X118" s="50">
        <f t="shared" si="28"/>
        <v>1</v>
      </c>
      <c r="Y118" s="31">
        <f t="shared" si="29"/>
        <v>1.0000000000000002</v>
      </c>
      <c r="Z118" s="50">
        <v>2095200</v>
      </c>
      <c r="AA118" s="62">
        <v>1.945981E-7</v>
      </c>
      <c r="AB118" s="71">
        <v>4.2033189216600002E-3</v>
      </c>
      <c r="AC118" s="71">
        <v>0.40718789425336999</v>
      </c>
      <c r="AD118" s="58">
        <v>151893226712.95999</v>
      </c>
      <c r="AE118" s="28">
        <v>9.3494672665599996</v>
      </c>
      <c r="AF118" s="28">
        <v>-3.8941162917900001</v>
      </c>
      <c r="AG118" s="50"/>
      <c r="AH118" s="62"/>
      <c r="AI118" s="65"/>
      <c r="AJ118" s="58"/>
      <c r="AK118" s="28"/>
      <c r="AL118" s="28"/>
    </row>
    <row r="119" spans="1:38">
      <c r="A119" s="11"/>
      <c r="B119" s="25">
        <v>98</v>
      </c>
      <c r="C119" s="1">
        <f>B119 * KONSTANTEN!$B$6</f>
        <v>2116800</v>
      </c>
      <c r="D119" s="63">
        <f>SQRT( KONSTANTEN!$B$3 * $D$6 / H118^3 )</f>
        <v>1.9460605535741884E-7</v>
      </c>
      <c r="E119" s="41">
        <f>(KONSTANTEN!$B$4 + D119 * C119) - (KONSTANTEN!$B$4 + D119 * C118)</f>
        <v>4.2034907957202439E-3</v>
      </c>
      <c r="F119" s="41">
        <f t="shared" si="31"/>
        <v>0.41139138504909217</v>
      </c>
      <c r="G119" s="73">
        <f t="shared" si="19"/>
        <v>23.570990091354336</v>
      </c>
      <c r="H119" s="43">
        <f t="shared" si="32"/>
        <v>151889045400.19257</v>
      </c>
      <c r="I119" s="2">
        <f t="shared" si="33"/>
        <v>10.153145232420123</v>
      </c>
      <c r="J119" s="48">
        <f t="shared" si="20"/>
        <v>147307000599.80743</v>
      </c>
      <c r="K119" s="28">
        <f t="shared" si="21"/>
        <v>9.8468547675798792</v>
      </c>
      <c r="L119" s="43">
        <f t="shared" si="34"/>
        <v>139615932778.7746</v>
      </c>
      <c r="M119" s="2">
        <f t="shared" si="35"/>
        <v>9.3327391618520643</v>
      </c>
      <c r="N119" s="48">
        <f t="shared" si="22"/>
        <v>134616785724.57901</v>
      </c>
      <c r="O119" s="28">
        <f t="shared" si="23"/>
        <v>8.9985671618520655</v>
      </c>
      <c r="P119" s="94">
        <f t="shared" si="24"/>
        <v>58822464928.084846</v>
      </c>
      <c r="Q119" s="95">
        <f t="shared" si="25"/>
        <v>3.9320349125258729</v>
      </c>
      <c r="R119" s="44">
        <f>KONSTANTEN!$B$3 * $D$5 * $D$6 / H118^2</f>
        <v>3.4355621752168233E+22</v>
      </c>
      <c r="S119" s="46">
        <f t="shared" si="30"/>
        <v>29559.341686119442</v>
      </c>
      <c r="T119" s="48">
        <f t="shared" si="26"/>
        <v>149201133891.97372</v>
      </c>
      <c r="U119" s="28">
        <f t="shared" si="27"/>
        <v>9.973469628804768</v>
      </c>
      <c r="V119" s="48">
        <f t="shared" si="36"/>
        <v>137116359251.6768</v>
      </c>
      <c r="W119" s="28">
        <f t="shared" si="37"/>
        <v>9.1656531618520649</v>
      </c>
      <c r="X119" s="50">
        <f t="shared" si="28"/>
        <v>1</v>
      </c>
      <c r="Y119" s="31">
        <f t="shared" si="29"/>
        <v>1</v>
      </c>
      <c r="Z119" s="50">
        <v>2116800</v>
      </c>
      <c r="AA119" s="62">
        <v>1.9460605999999999E-7</v>
      </c>
      <c r="AB119" s="71">
        <v>4.2034907957200001E-3</v>
      </c>
      <c r="AC119" s="71">
        <v>0.41139138504909001</v>
      </c>
      <c r="AD119" s="58">
        <v>151889045400.19199</v>
      </c>
      <c r="AE119" s="28">
        <v>9.3327391618500002</v>
      </c>
      <c r="AF119" s="28">
        <v>-3.9320349125299998</v>
      </c>
      <c r="AG119" s="50"/>
      <c r="AH119" s="62"/>
      <c r="AI119" s="65"/>
      <c r="AJ119" s="58"/>
      <c r="AK119" s="28"/>
      <c r="AL119" s="28"/>
    </row>
    <row r="120" spans="1:38">
      <c r="A120" s="11"/>
      <c r="B120" s="25">
        <v>99</v>
      </c>
      <c r="C120" s="1">
        <f>B120 * KONSTANTEN!$B$6</f>
        <v>2138400</v>
      </c>
      <c r="D120" s="63">
        <f>SQRT( KONSTANTEN!$B$3 * $D$6 / H119^3 )</f>
        <v>1.9461409129953026E-7</v>
      </c>
      <c r="E120" s="41">
        <f>(KONSTANTEN!$B$4 + D120 * C120) - (KONSTANTEN!$B$4 + D120 * C119)</f>
        <v>4.2036643720698708E-3</v>
      </c>
      <c r="F120" s="41">
        <f t="shared" si="31"/>
        <v>0.41559504942116204</v>
      </c>
      <c r="G120" s="73">
        <f t="shared" si="19"/>
        <v>23.81184231836345</v>
      </c>
      <c r="H120" s="43">
        <f t="shared" si="32"/>
        <v>151884823431.47495</v>
      </c>
      <c r="I120" s="2">
        <f t="shared" si="33"/>
        <v>10.152863011530236</v>
      </c>
      <c r="J120" s="48">
        <f t="shared" si="20"/>
        <v>147311222568.52505</v>
      </c>
      <c r="K120" s="28">
        <f t="shared" si="21"/>
        <v>9.8471369884697637</v>
      </c>
      <c r="L120" s="43">
        <f t="shared" si="34"/>
        <v>139363250404.5705</v>
      </c>
      <c r="M120" s="2">
        <f t="shared" si="35"/>
        <v>9.3158484056016242</v>
      </c>
      <c r="N120" s="48">
        <f t="shared" si="22"/>
        <v>134364103350.37491</v>
      </c>
      <c r="O120" s="28">
        <f t="shared" si="23"/>
        <v>8.9816764056016236</v>
      </c>
      <c r="P120" s="94">
        <f t="shared" si="24"/>
        <v>59388704004.807297</v>
      </c>
      <c r="Q120" s="95">
        <f t="shared" si="25"/>
        <v>3.9698856183953248</v>
      </c>
      <c r="R120" s="44">
        <f>KONSTANTEN!$B$3 * $D$5 * $D$6 / H119^2</f>
        <v>3.4357513311586376E+22</v>
      </c>
      <c r="S120" s="46">
        <f t="shared" si="30"/>
        <v>29559.748548911572</v>
      </c>
      <c r="T120" s="48">
        <f t="shared" si="26"/>
        <v>149193445606.00464</v>
      </c>
      <c r="U120" s="28">
        <f t="shared" si="27"/>
        <v>9.9729556991541699</v>
      </c>
      <c r="V120" s="48">
        <f t="shared" si="36"/>
        <v>136863676877.4727</v>
      </c>
      <c r="W120" s="28">
        <f t="shared" si="37"/>
        <v>9.148762405601623</v>
      </c>
      <c r="X120" s="50">
        <f t="shared" si="28"/>
        <v>1</v>
      </c>
      <c r="Y120" s="31">
        <f t="shared" si="29"/>
        <v>0.99999999999999978</v>
      </c>
      <c r="Z120" s="50">
        <v>2138400</v>
      </c>
      <c r="AA120" s="62">
        <v>1.9461409000000001E-7</v>
      </c>
      <c r="AB120" s="71">
        <v>4.20366437207E-3</v>
      </c>
      <c r="AC120" s="71">
        <v>0.41559504942115999</v>
      </c>
      <c r="AD120" s="58">
        <v>151884823431.474</v>
      </c>
      <c r="AE120" s="28">
        <v>9.3158484056000006</v>
      </c>
      <c r="AF120" s="28">
        <v>-3.9698856184000002</v>
      </c>
      <c r="AG120" s="50"/>
      <c r="AH120" s="62"/>
      <c r="AI120" s="65"/>
      <c r="AJ120" s="58"/>
      <c r="AK120" s="28"/>
      <c r="AL120" s="28"/>
    </row>
    <row r="121" spans="1:38">
      <c r="A121" s="11"/>
      <c r="B121" s="25">
        <v>100</v>
      </c>
      <c r="C121" s="1">
        <f>B121 * KONSTANTEN!$B$6</f>
        <v>2160000</v>
      </c>
      <c r="D121" s="63">
        <f>SQRT( KONSTANTEN!$B$3 * $D$6 / H120^3 )</f>
        <v>1.9462220593827561E-7</v>
      </c>
      <c r="E121" s="41">
        <f>(KONSTANTEN!$B$4 + D121 * C121) - (KONSTANTEN!$B$4 + D121 * C120)</f>
        <v>4.2038396482667606E-3</v>
      </c>
      <c r="F121" s="41">
        <f t="shared" si="31"/>
        <v>0.4197988890694288</v>
      </c>
      <c r="G121" s="73">
        <f t="shared" si="19"/>
        <v>24.052704587958896</v>
      </c>
      <c r="H121" s="43">
        <f t="shared" si="32"/>
        <v>151880560874.67133</v>
      </c>
      <c r="I121" s="2">
        <f t="shared" si="33"/>
        <v>10.152578077497143</v>
      </c>
      <c r="J121" s="48">
        <f t="shared" si="20"/>
        <v>147315485125.32867</v>
      </c>
      <c r="K121" s="28">
        <f t="shared" si="21"/>
        <v>9.847421922502857</v>
      </c>
      <c r="L121" s="43">
        <f t="shared" si="34"/>
        <v>139108138857.00836</v>
      </c>
      <c r="M121" s="2">
        <f t="shared" si="35"/>
        <v>9.2987952693070248</v>
      </c>
      <c r="N121" s="48">
        <f t="shared" si="22"/>
        <v>134108991802.81277</v>
      </c>
      <c r="O121" s="28">
        <f t="shared" si="23"/>
        <v>8.964623269307026</v>
      </c>
      <c r="P121" s="94">
        <f t="shared" si="24"/>
        <v>59953917181.667801</v>
      </c>
      <c r="Q121" s="95">
        <f t="shared" si="25"/>
        <v>4.0076677471645334</v>
      </c>
      <c r="R121" s="44">
        <f>KONSTANTEN!$B$3 * $D$5 * $D$6 / H120^2</f>
        <v>3.4359423421618669E+22</v>
      </c>
      <c r="S121" s="46">
        <f t="shared" si="30"/>
        <v>29560.159384779145</v>
      </c>
      <c r="T121" s="48">
        <f t="shared" si="26"/>
        <v>149185697393.96176</v>
      </c>
      <c r="U121" s="28">
        <f t="shared" si="27"/>
        <v>9.9724377636970338</v>
      </c>
      <c r="V121" s="48">
        <f t="shared" si="36"/>
        <v>136608565329.91057</v>
      </c>
      <c r="W121" s="28">
        <f t="shared" si="37"/>
        <v>9.1317092693070254</v>
      </c>
      <c r="X121" s="50">
        <f t="shared" si="28"/>
        <v>1</v>
      </c>
      <c r="Y121" s="31">
        <f t="shared" si="29"/>
        <v>1</v>
      </c>
      <c r="Z121" s="50">
        <v>2160000</v>
      </c>
      <c r="AA121" s="62">
        <v>1.9462221E-7</v>
      </c>
      <c r="AB121" s="71">
        <v>4.2038396482700002E-3</v>
      </c>
      <c r="AC121" s="71">
        <v>0.41979888906943003</v>
      </c>
      <c r="AD121" s="58">
        <v>151880560874.67099</v>
      </c>
      <c r="AE121" s="28">
        <v>9.2987952693100002</v>
      </c>
      <c r="AF121" s="28">
        <v>-4.0076677471600002</v>
      </c>
      <c r="AG121" s="50"/>
      <c r="AH121" s="62"/>
      <c r="AI121" s="65"/>
      <c r="AJ121" s="58"/>
      <c r="AK121" s="28"/>
      <c r="AL121" s="28"/>
    </row>
    <row r="122" spans="1:38">
      <c r="A122" s="11"/>
      <c r="B122" s="25">
        <v>101</v>
      </c>
      <c r="C122" s="1">
        <f>B122 * KONSTANTEN!$B$6</f>
        <v>2181600</v>
      </c>
      <c r="D122" s="63">
        <f>SQRT( KONSTANTEN!$B$3 * $D$6 / H121^3 )</f>
        <v>1.9463039915955314E-7</v>
      </c>
      <c r="E122" s="41">
        <f>(KONSTANTEN!$B$4 + D122 * C122) - (KONSTANTEN!$B$4 + D122 * C121)</f>
        <v>4.2040166218463848E-3</v>
      </c>
      <c r="F122" s="41">
        <f t="shared" si="31"/>
        <v>0.42400290569127519</v>
      </c>
      <c r="G122" s="73">
        <f t="shared" si="19"/>
        <v>24.29357699739354</v>
      </c>
      <c r="H122" s="43">
        <f t="shared" si="32"/>
        <v>151876257798.31494</v>
      </c>
      <c r="I122" s="2">
        <f t="shared" si="33"/>
        <v>10.152290434902</v>
      </c>
      <c r="J122" s="48">
        <f t="shared" si="20"/>
        <v>147319788201.68503</v>
      </c>
      <c r="K122" s="28">
        <f t="shared" si="21"/>
        <v>9.8477095650979987</v>
      </c>
      <c r="L122" s="43">
        <f t="shared" si="34"/>
        <v>138850602237.75949</v>
      </c>
      <c r="M122" s="2">
        <f t="shared" si="35"/>
        <v>9.2815800271477862</v>
      </c>
      <c r="N122" s="48">
        <f t="shared" si="22"/>
        <v>133851455183.56392</v>
      </c>
      <c r="O122" s="28">
        <f t="shared" si="23"/>
        <v>8.9474080271477856</v>
      </c>
      <c r="P122" s="94">
        <f t="shared" si="24"/>
        <v>60518094565.75248</v>
      </c>
      <c r="Q122" s="95">
        <f t="shared" si="25"/>
        <v>4.0453806375337251</v>
      </c>
      <c r="R122" s="44">
        <f>KONSTANTEN!$B$3 * $D$5 * $D$6 / H121^2</f>
        <v>3.4361352056177699E+22</v>
      </c>
      <c r="S122" s="46">
        <f t="shared" si="30"/>
        <v>29560.574187614089</v>
      </c>
      <c r="T122" s="48">
        <f t="shared" si="26"/>
        <v>149177889783.72449</v>
      </c>
      <c r="U122" s="28">
        <f t="shared" si="27"/>
        <v>9.9719158577198908</v>
      </c>
      <c r="V122" s="48">
        <f t="shared" si="36"/>
        <v>136351028710.66171</v>
      </c>
      <c r="W122" s="28">
        <f t="shared" si="37"/>
        <v>9.114494027147785</v>
      </c>
      <c r="X122" s="50">
        <f t="shared" si="28"/>
        <v>1</v>
      </c>
      <c r="Y122" s="31">
        <f t="shared" si="29"/>
        <v>0.99999999999999989</v>
      </c>
      <c r="Z122" s="50">
        <v>2181600</v>
      </c>
      <c r="AA122" s="62">
        <v>1.9463040000000001E-7</v>
      </c>
      <c r="AB122" s="71">
        <v>4.20401662185E-3</v>
      </c>
      <c r="AC122" s="71">
        <v>0.42400290569128002</v>
      </c>
      <c r="AD122" s="58">
        <v>151876257798.314</v>
      </c>
      <c r="AE122" s="28">
        <v>9.2815800271499995</v>
      </c>
      <c r="AF122" s="28">
        <v>-4.0453806375300001</v>
      </c>
      <c r="AG122" s="50"/>
      <c r="AH122" s="62"/>
      <c r="AI122" s="65"/>
      <c r="AJ122" s="58"/>
      <c r="AK122" s="28"/>
      <c r="AL122" s="28"/>
    </row>
    <row r="123" spans="1:38">
      <c r="A123" s="11"/>
      <c r="B123" s="25">
        <v>102</v>
      </c>
      <c r="C123" s="1">
        <f>B123 * KONSTANTEN!$B$6</f>
        <v>2203200</v>
      </c>
      <c r="D123" s="63">
        <f>SQRT( KONSTANTEN!$B$3 * $D$6 / H122^3 )</f>
        <v>1.9463867084809631E-7</v>
      </c>
      <c r="E123" s="41">
        <f>(KONSTANTEN!$B$4 + D123 * C123) - (KONSTANTEN!$B$4 + D123 * C122)</f>
        <v>4.2041952903189017E-3</v>
      </c>
      <c r="F123" s="41">
        <f t="shared" si="31"/>
        <v>0.42820710098159409</v>
      </c>
      <c r="G123" s="73">
        <f t="shared" si="19"/>
        <v>24.534459643777591</v>
      </c>
      <c r="H123" s="43">
        <f t="shared" si="32"/>
        <v>151871914271.60825</v>
      </c>
      <c r="I123" s="2">
        <f t="shared" si="33"/>
        <v>10.152000088370702</v>
      </c>
      <c r="J123" s="48">
        <f t="shared" si="20"/>
        <v>147324131728.39175</v>
      </c>
      <c r="K123" s="28">
        <f t="shared" si="21"/>
        <v>9.847999911629298</v>
      </c>
      <c r="L123" s="43">
        <f t="shared" si="34"/>
        <v>138590644688.54974</v>
      </c>
      <c r="M123" s="2">
        <f t="shared" si="35"/>
        <v>9.2642029559808918</v>
      </c>
      <c r="N123" s="48">
        <f t="shared" si="22"/>
        <v>133591497634.35416</v>
      </c>
      <c r="O123" s="28">
        <f t="shared" si="23"/>
        <v>8.930030955980893</v>
      </c>
      <c r="P123" s="94">
        <f t="shared" si="24"/>
        <v>61081226278.30233</v>
      </c>
      <c r="Q123" s="95">
        <f t="shared" si="25"/>
        <v>4.0830236291493192</v>
      </c>
      <c r="R123" s="44">
        <f>KONSTANTEN!$B$3 * $D$5 * $D$6 / H122^2</f>
        <v>3.4363299188907797E+22</v>
      </c>
      <c r="S123" s="46">
        <f t="shared" si="30"/>
        <v>29560.992951246844</v>
      </c>
      <c r="T123" s="48">
        <f t="shared" si="26"/>
        <v>149170023307.40768</v>
      </c>
      <c r="U123" s="28">
        <f t="shared" si="27"/>
        <v>9.9713900167923804</v>
      </c>
      <c r="V123" s="48">
        <f t="shared" si="36"/>
        <v>136091071161.45195</v>
      </c>
      <c r="W123" s="28">
        <f t="shared" si="37"/>
        <v>9.0971169559808924</v>
      </c>
      <c r="X123" s="50">
        <f t="shared" si="28"/>
        <v>1</v>
      </c>
      <c r="Y123" s="31">
        <f t="shared" si="29"/>
        <v>1.0000000000000002</v>
      </c>
      <c r="Z123" s="50">
        <v>2203200</v>
      </c>
      <c r="AA123" s="62">
        <v>1.9463866999999999E-7</v>
      </c>
      <c r="AB123" s="71">
        <v>4.2041952903199998E-3</v>
      </c>
      <c r="AC123" s="71">
        <v>0.42820710098158998</v>
      </c>
      <c r="AD123" s="58">
        <v>151871914271.608</v>
      </c>
      <c r="AE123" s="28">
        <v>9.2642029559800001</v>
      </c>
      <c r="AF123" s="28">
        <v>-4.0830236291500004</v>
      </c>
      <c r="AG123" s="50"/>
      <c r="AH123" s="62"/>
      <c r="AI123" s="65"/>
      <c r="AJ123" s="58"/>
      <c r="AK123" s="28"/>
      <c r="AL123" s="28"/>
    </row>
    <row r="124" spans="1:38">
      <c r="A124" s="11"/>
      <c r="B124" s="25">
        <v>103</v>
      </c>
      <c r="C124" s="1">
        <f>B124 * KONSTANTEN!$B$6</f>
        <v>2224800</v>
      </c>
      <c r="D124" s="63">
        <f>SQRT( KONSTANTEN!$B$3 * $D$6 / H123^3 )</f>
        <v>1.9464702088747396E-7</v>
      </c>
      <c r="E124" s="41">
        <f>(KONSTANTEN!$B$4 + D124 * C124) - (KONSTANTEN!$B$4 + D124 * C123)</f>
        <v>4.2043756511694341E-3</v>
      </c>
      <c r="F124" s="41">
        <f t="shared" si="31"/>
        <v>0.43241147663276353</v>
      </c>
      <c r="G124" s="73">
        <f t="shared" si="19"/>
        <v>24.775352624077168</v>
      </c>
      <c r="H124" s="43">
        <f t="shared" si="32"/>
        <v>151867530364.42227</v>
      </c>
      <c r="I124" s="2">
        <f t="shared" si="33"/>
        <v>10.151707042573836</v>
      </c>
      <c r="J124" s="48">
        <f t="shared" si="20"/>
        <v>147328515635.57773</v>
      </c>
      <c r="K124" s="28">
        <f t="shared" si="21"/>
        <v>9.848292957426164</v>
      </c>
      <c r="L124" s="43">
        <f t="shared" si="34"/>
        <v>138328270391.12369</v>
      </c>
      <c r="M124" s="2">
        <f t="shared" si="35"/>
        <v>9.246664335338421</v>
      </c>
      <c r="N124" s="48">
        <f t="shared" si="22"/>
        <v>133329123336.9281</v>
      </c>
      <c r="O124" s="28">
        <f t="shared" si="23"/>
        <v>8.9124923353384222</v>
      </c>
      <c r="P124" s="94">
        <f t="shared" si="24"/>
        <v>61643302454.856598</v>
      </c>
      <c r="Q124" s="95">
        <f t="shared" si="25"/>
        <v>4.1205960626135152</v>
      </c>
      <c r="R124" s="44">
        <f>KONSTANTEN!$B$3 * $D$5 * $D$6 / H123^2</f>
        <v>3.4365264793185013E+22</v>
      </c>
      <c r="S124" s="46">
        <f t="shared" si="30"/>
        <v>29561.415669446385</v>
      </c>
      <c r="T124" s="48">
        <f t="shared" si="26"/>
        <v>149162098501.32965</v>
      </c>
      <c r="U124" s="28">
        <f t="shared" si="27"/>
        <v>9.9708602767651318</v>
      </c>
      <c r="V124" s="48">
        <f t="shared" si="36"/>
        <v>135828696864.02589</v>
      </c>
      <c r="W124" s="28">
        <f t="shared" si="37"/>
        <v>9.0795783353384216</v>
      </c>
      <c r="X124" s="50">
        <f t="shared" si="28"/>
        <v>1</v>
      </c>
      <c r="Y124" s="31">
        <f t="shared" si="29"/>
        <v>1</v>
      </c>
      <c r="Z124" s="50">
        <v>2224800</v>
      </c>
      <c r="AA124" s="62">
        <v>1.9464702E-7</v>
      </c>
      <c r="AB124" s="71">
        <v>4.2043756511699996E-3</v>
      </c>
      <c r="AC124" s="71">
        <v>0.43241147663275997</v>
      </c>
      <c r="AD124" s="58">
        <v>151867530364.422</v>
      </c>
      <c r="AE124" s="28">
        <v>9.2466643353400002</v>
      </c>
      <c r="AF124" s="28">
        <v>-4.1205960626099998</v>
      </c>
      <c r="AG124" s="50"/>
      <c r="AH124" s="62"/>
      <c r="AI124" s="65"/>
      <c r="AJ124" s="58"/>
      <c r="AK124" s="28"/>
      <c r="AL124" s="28"/>
    </row>
    <row r="125" spans="1:38">
      <c r="A125" s="11"/>
      <c r="B125" s="25">
        <v>104</v>
      </c>
      <c r="C125" s="1">
        <f>B125 * KONSTANTEN!$B$6</f>
        <v>2246400</v>
      </c>
      <c r="D125" s="63">
        <f>SQRT( KONSTANTEN!$B$3 * $D$6 / H124^3 )</f>
        <v>1.9465544916009024E-7</v>
      </c>
      <c r="E125" s="41">
        <f>(KONSTANTEN!$B$4 + D125 * C125) - (KONSTANTEN!$B$4 + D125 * C124)</f>
        <v>4.2045577018579583E-3</v>
      </c>
      <c r="F125" s="41">
        <f t="shared" si="31"/>
        <v>0.43661603433462148</v>
      </c>
      <c r="G125" s="73">
        <f t="shared" si="19"/>
        <v>25.016256035112853</v>
      </c>
      <c r="H125" s="43">
        <f t="shared" si="32"/>
        <v>151863106147.2962</v>
      </c>
      <c r="I125" s="2">
        <f t="shared" si="33"/>
        <v>10.151411302226647</v>
      </c>
      <c r="J125" s="48">
        <f t="shared" si="20"/>
        <v>147332939852.7038</v>
      </c>
      <c r="K125" s="28">
        <f t="shared" si="21"/>
        <v>9.8485886977733532</v>
      </c>
      <c r="L125" s="43">
        <f t="shared" si="34"/>
        <v>138063483567.20874</v>
      </c>
      <c r="M125" s="2">
        <f t="shared" si="35"/>
        <v>9.2289644474251329</v>
      </c>
      <c r="N125" s="48">
        <f t="shared" si="22"/>
        <v>133064336513.01315</v>
      </c>
      <c r="O125" s="28">
        <f t="shared" si="23"/>
        <v>8.8947924474251341</v>
      </c>
      <c r="P125" s="94">
        <f t="shared" si="24"/>
        <v>62204313245.396156</v>
      </c>
      <c r="Q125" s="95">
        <f t="shared" si="25"/>
        <v>4.1580972794938722</v>
      </c>
      <c r="R125" s="44">
        <f>KONSTANTEN!$B$3 * $D$5 * $D$6 / H124^2</f>
        <v>3.4367248842117041E+22</v>
      </c>
      <c r="S125" s="46">
        <f t="shared" si="30"/>
        <v>29561.842335920261</v>
      </c>
      <c r="T125" s="48">
        <f t="shared" si="26"/>
        <v>149154115905.9805</v>
      </c>
      <c r="U125" s="28">
        <f t="shared" si="27"/>
        <v>9.9703266737676408</v>
      </c>
      <c r="V125" s="48">
        <f t="shared" si="36"/>
        <v>135563910040.11095</v>
      </c>
      <c r="W125" s="28">
        <f t="shared" si="37"/>
        <v>9.0618784474251335</v>
      </c>
      <c r="X125" s="50">
        <f t="shared" si="28"/>
        <v>0.99999999999999989</v>
      </c>
      <c r="Y125" s="31">
        <f t="shared" si="29"/>
        <v>1</v>
      </c>
      <c r="Z125" s="50">
        <v>2246400</v>
      </c>
      <c r="AA125" s="62">
        <v>1.9465545000000001E-7</v>
      </c>
      <c r="AB125" s="71">
        <v>4.2045577018600001E-3</v>
      </c>
      <c r="AC125" s="71">
        <v>0.43661603433461998</v>
      </c>
      <c r="AD125" s="58">
        <v>151863106147.29599</v>
      </c>
      <c r="AE125" s="28">
        <v>9.2289644474300001</v>
      </c>
      <c r="AF125" s="28">
        <v>-4.1580972794899997</v>
      </c>
      <c r="AG125" s="50"/>
      <c r="AH125" s="62"/>
      <c r="AI125" s="65"/>
      <c r="AJ125" s="58"/>
      <c r="AK125" s="28"/>
      <c r="AL125" s="28"/>
    </row>
    <row r="126" spans="1:38">
      <c r="A126" s="11"/>
      <c r="B126" s="25">
        <v>105</v>
      </c>
      <c r="C126" s="1">
        <f>B126 * KONSTANTEN!$B$6</f>
        <v>2268000</v>
      </c>
      <c r="D126" s="63">
        <f>SQRT( KONSTANTEN!$B$3 * $D$6 / H125^3 )</f>
        <v>1.9466395554718431E-7</v>
      </c>
      <c r="E126" s="41">
        <f>(KONSTANTEN!$B$4 + D126 * C126) - (KONSTANTEN!$B$4 + D126 * C125)</f>
        <v>4.2047414398191929E-3</v>
      </c>
      <c r="F126" s="41">
        <f t="shared" si="31"/>
        <v>0.44082077577444068</v>
      </c>
      <c r="G126" s="73">
        <f t="shared" si="19"/>
        <v>25.257169973558256</v>
      </c>
      <c r="H126" s="43">
        <f t="shared" si="32"/>
        <v>151858641691.43665</v>
      </c>
      <c r="I126" s="2">
        <f t="shared" si="33"/>
        <v>10.151112872089001</v>
      </c>
      <c r="J126" s="48">
        <f t="shared" si="20"/>
        <v>147337404308.56335</v>
      </c>
      <c r="K126" s="28">
        <f t="shared" si="21"/>
        <v>9.8488871279109986</v>
      </c>
      <c r="L126" s="43">
        <f t="shared" si="34"/>
        <v>137796288478.47864</v>
      </c>
      <c r="M126" s="2">
        <f t="shared" si="35"/>
        <v>9.2111035771160328</v>
      </c>
      <c r="N126" s="48">
        <f t="shared" si="22"/>
        <v>132797141424.28305</v>
      </c>
      <c r="O126" s="28">
        <f t="shared" si="23"/>
        <v>8.8769315771160322</v>
      </c>
      <c r="P126" s="94">
        <f t="shared" si="24"/>
        <v>62764248814.4869</v>
      </c>
      <c r="Q126" s="95">
        <f t="shared" si="25"/>
        <v>4.1955266223328973</v>
      </c>
      <c r="R126" s="44">
        <f>KONSTANTEN!$B$3 * $D$5 * $D$6 / H125^2</f>
        <v>3.4369251308543089E+22</v>
      </c>
      <c r="S126" s="46">
        <f t="shared" si="30"/>
        <v>29562.272944314602</v>
      </c>
      <c r="T126" s="48">
        <f t="shared" si="26"/>
        <v>149146076065.98981</v>
      </c>
      <c r="U126" s="28">
        <f t="shared" si="27"/>
        <v>9.96978924420611</v>
      </c>
      <c r="V126" s="48">
        <f t="shared" si="36"/>
        <v>135296714951.38084</v>
      </c>
      <c r="W126" s="28">
        <f t="shared" si="37"/>
        <v>9.0440175771160334</v>
      </c>
      <c r="X126" s="50">
        <f t="shared" si="28"/>
        <v>1</v>
      </c>
      <c r="Y126" s="31">
        <f t="shared" si="29"/>
        <v>1.0000000000000002</v>
      </c>
      <c r="Z126" s="50">
        <v>2268000</v>
      </c>
      <c r="AA126" s="62">
        <v>1.9466395999999999E-7</v>
      </c>
      <c r="AB126" s="71">
        <v>4.2047414398200004E-3</v>
      </c>
      <c r="AC126" s="71">
        <v>0.44082077577444001</v>
      </c>
      <c r="AD126" s="58">
        <v>151858641691.436</v>
      </c>
      <c r="AE126" s="28">
        <v>9.2111035771199994</v>
      </c>
      <c r="AF126" s="28">
        <v>-4.1955266223300001</v>
      </c>
      <c r="AG126" s="50"/>
      <c r="AH126" s="62"/>
      <c r="AI126" s="65"/>
      <c r="AJ126" s="58"/>
      <c r="AK126" s="28"/>
      <c r="AL126" s="28"/>
    </row>
    <row r="127" spans="1:38">
      <c r="A127" s="11"/>
      <c r="B127" s="25">
        <v>106</v>
      </c>
      <c r="C127" s="1">
        <f>B127 * KONSTANTEN!$B$6</f>
        <v>2289600</v>
      </c>
      <c r="D127" s="63">
        <f>SQRT( KONSTANTEN!$B$3 * $D$6 / H126^3 )</f>
        <v>1.9467253992883024E-7</v>
      </c>
      <c r="E127" s="41">
        <f>(KONSTANTEN!$B$4 + D127 * C127) - (KONSTANTEN!$B$4 + D127 * C126)</f>
        <v>4.2049268624627101E-3</v>
      </c>
      <c r="F127" s="41">
        <f t="shared" si="31"/>
        <v>0.44502570263690339</v>
      </c>
      <c r="G127" s="73">
        <f t="shared" si="19"/>
        <v>25.498094535938556</v>
      </c>
      <c r="H127" s="43">
        <f t="shared" si="32"/>
        <v>151854137068.71701</v>
      </c>
      <c r="I127" s="2">
        <f t="shared" si="33"/>
        <v>10.150811756965332</v>
      </c>
      <c r="J127" s="48">
        <f t="shared" si="20"/>
        <v>147341908931.28296</v>
      </c>
      <c r="K127" s="28">
        <f t="shared" si="21"/>
        <v>9.849188243034666</v>
      </c>
      <c r="L127" s="43">
        <f t="shared" si="34"/>
        <v>137526689426.51657</v>
      </c>
      <c r="M127" s="2">
        <f t="shared" si="35"/>
        <v>9.1930820119538996</v>
      </c>
      <c r="N127" s="48">
        <f t="shared" si="22"/>
        <v>132527542372.32098</v>
      </c>
      <c r="O127" s="28">
        <f t="shared" si="23"/>
        <v>8.858910011953899</v>
      </c>
      <c r="P127" s="94">
        <f t="shared" si="24"/>
        <v>63323099341.423225</v>
      </c>
      <c r="Q127" s="95">
        <f t="shared" si="25"/>
        <v>4.2328834346576381</v>
      </c>
      <c r="R127" s="44">
        <f>KONSTANTEN!$B$3 * $D$5 * $D$6 / H126^2</f>
        <v>3.4371272165033798E+22</v>
      </c>
      <c r="S127" s="46">
        <f t="shared" si="30"/>
        <v>29562.707488214124</v>
      </c>
      <c r="T127" s="48">
        <f t="shared" si="26"/>
        <v>149137979530.0943</v>
      </c>
      <c r="U127" s="28">
        <f t="shared" si="27"/>
        <v>9.9692480247612831</v>
      </c>
      <c r="V127" s="48">
        <f t="shared" si="36"/>
        <v>135027115899.41878</v>
      </c>
      <c r="W127" s="28">
        <f t="shared" si="37"/>
        <v>9.0259960119539002</v>
      </c>
      <c r="X127" s="50">
        <f t="shared" si="28"/>
        <v>1</v>
      </c>
      <c r="Y127" s="31">
        <f t="shared" si="29"/>
        <v>1.0000000000000002</v>
      </c>
      <c r="Z127" s="50">
        <v>2289600</v>
      </c>
      <c r="AA127" s="62">
        <v>1.9467254000000001E-7</v>
      </c>
      <c r="AB127" s="71">
        <v>4.2049268624599996E-3</v>
      </c>
      <c r="AC127" s="71">
        <v>0.4450257026369</v>
      </c>
      <c r="AD127" s="58">
        <v>151854137068.71701</v>
      </c>
      <c r="AE127" s="28">
        <v>9.1930820119500005</v>
      </c>
      <c r="AF127" s="28">
        <v>-4.2328834346599997</v>
      </c>
      <c r="AG127" s="50"/>
      <c r="AH127" s="62"/>
      <c r="AI127" s="65"/>
      <c r="AJ127" s="58"/>
      <c r="AK127" s="28"/>
      <c r="AL127" s="28"/>
    </row>
    <row r="128" spans="1:38">
      <c r="A128" s="11"/>
      <c r="B128" s="25">
        <v>107</v>
      </c>
      <c r="C128" s="1">
        <f>B128 * KONSTANTEN!$B$6</f>
        <v>2311200</v>
      </c>
      <c r="D128" s="63">
        <f>SQRT( KONSTANTEN!$B$3 * $D$6 / H127^3 )</f>
        <v>1.94681202183937E-7</v>
      </c>
      <c r="E128" s="41">
        <f>(KONSTANTEN!$B$4 + D128 * C128) - (KONSTANTEN!$B$4 + D128 * C127)</f>
        <v>4.2051139671730464E-3</v>
      </c>
      <c r="F128" s="41">
        <f t="shared" si="31"/>
        <v>0.44923081660407643</v>
      </c>
      <c r="G128" s="73">
        <f t="shared" si="19"/>
        <v>25.739029818629088</v>
      </c>
      <c r="H128" s="43">
        <f t="shared" si="32"/>
        <v>151849592351.677</v>
      </c>
      <c r="I128" s="2">
        <f t="shared" si="33"/>
        <v>10.150507961704614</v>
      </c>
      <c r="J128" s="48">
        <f t="shared" si="20"/>
        <v>147346453648.323</v>
      </c>
      <c r="K128" s="28">
        <f t="shared" si="21"/>
        <v>9.8494920382953861</v>
      </c>
      <c r="L128" s="43">
        <f t="shared" si="34"/>
        <v>137254690752.77789</v>
      </c>
      <c r="M128" s="2">
        <f t="shared" si="35"/>
        <v>9.1749000421468061</v>
      </c>
      <c r="N128" s="48">
        <f t="shared" si="22"/>
        <v>132255543698.58231</v>
      </c>
      <c r="O128" s="28">
        <f t="shared" si="23"/>
        <v>8.8407280421468073</v>
      </c>
      <c r="P128" s="94">
        <f t="shared" si="24"/>
        <v>63880855020.371574</v>
      </c>
      <c r="Q128" s="95">
        <f t="shared" si="25"/>
        <v>4.2701670609892739</v>
      </c>
      <c r="R128" s="44">
        <f>KONSTANTEN!$B$3 * $D$5 * $D$6 / H127^2</f>
        <v>3.4373311383891176E+22</v>
      </c>
      <c r="S128" s="46">
        <f t="shared" si="30"/>
        <v>29563.145961142178</v>
      </c>
      <c r="T128" s="48">
        <f t="shared" si="26"/>
        <v>149129826851.10486</v>
      </c>
      <c r="U128" s="28">
        <f t="shared" si="27"/>
        <v>9.9687030523862514</v>
      </c>
      <c r="V128" s="48">
        <f t="shared" si="36"/>
        <v>134755117225.6801</v>
      </c>
      <c r="W128" s="28">
        <f t="shared" si="37"/>
        <v>9.0078140421468067</v>
      </c>
      <c r="X128" s="50">
        <f t="shared" si="28"/>
        <v>1</v>
      </c>
      <c r="Y128" s="31">
        <f t="shared" si="29"/>
        <v>1</v>
      </c>
      <c r="Z128" s="50">
        <v>2311200</v>
      </c>
      <c r="AA128" s="62">
        <v>1.9468120000000001E-7</v>
      </c>
      <c r="AB128" s="71">
        <v>4.2051139671700002E-3</v>
      </c>
      <c r="AC128" s="71">
        <v>0.44923081660407999</v>
      </c>
      <c r="AD128" s="58">
        <v>151849592351.677</v>
      </c>
      <c r="AE128" s="28">
        <v>9.17490004215</v>
      </c>
      <c r="AF128" s="28">
        <v>-4.2701670609900004</v>
      </c>
      <c r="AG128" s="50"/>
      <c r="AH128" s="62"/>
      <c r="AI128" s="65"/>
      <c r="AJ128" s="58"/>
      <c r="AK128" s="28"/>
      <c r="AL128" s="28"/>
    </row>
    <row r="129" spans="1:38">
      <c r="A129" s="11"/>
      <c r="B129" s="25">
        <v>108</v>
      </c>
      <c r="C129" s="1">
        <f>B129 * KONSTANTEN!$B$6</f>
        <v>2332800</v>
      </c>
      <c r="D129" s="63">
        <f>SQRT( KONSTANTEN!$B$3 * $D$6 / H128^3 )</f>
        <v>1.9468994219024811E-7</v>
      </c>
      <c r="E129" s="41">
        <f>(KONSTANTEN!$B$4 + D129 * C129) - (KONSTANTEN!$B$4 + D129 * C128)</f>
        <v>4.2053027513093699E-3</v>
      </c>
      <c r="F129" s="41">
        <f t="shared" si="31"/>
        <v>0.4534361193553858</v>
      </c>
      <c r="G129" s="73">
        <f t="shared" si="19"/>
        <v>25.979975917853864</v>
      </c>
      <c r="H129" s="43">
        <f t="shared" si="32"/>
        <v>151845007613.52176</v>
      </c>
      <c r="I129" s="2">
        <f t="shared" si="33"/>
        <v>10.150201491200306</v>
      </c>
      <c r="J129" s="48">
        <f t="shared" si="20"/>
        <v>147351038386.47824</v>
      </c>
      <c r="K129" s="28">
        <f t="shared" si="21"/>
        <v>9.8497985087996938</v>
      </c>
      <c r="L129" s="43">
        <f t="shared" si="34"/>
        <v>136980296838.55243</v>
      </c>
      <c r="M129" s="2">
        <f t="shared" si="35"/>
        <v>9.1565579605655891</v>
      </c>
      <c r="N129" s="48">
        <f t="shared" si="22"/>
        <v>131981149784.35683</v>
      </c>
      <c r="O129" s="28">
        <f t="shared" si="23"/>
        <v>8.8223859605655903</v>
      </c>
      <c r="P129" s="94">
        <f t="shared" si="24"/>
        <v>64437506060.513962</v>
      </c>
      <c r="Q129" s="95">
        <f t="shared" si="25"/>
        <v>4.3073768468527138</v>
      </c>
      <c r="R129" s="44">
        <f>KONSTANTEN!$B$3 * $D$5 * $D$6 / H128^2</f>
        <v>3.4375368937148491E+22</v>
      </c>
      <c r="S129" s="46">
        <f t="shared" si="30"/>
        <v>29563.588356560736</v>
      </c>
      <c r="T129" s="48">
        <f t="shared" si="26"/>
        <v>149121618585.87369</v>
      </c>
      <c r="U129" s="28">
        <f t="shared" si="27"/>
        <v>9.9681543643042456</v>
      </c>
      <c r="V129" s="48">
        <f t="shared" si="36"/>
        <v>134480723311.45464</v>
      </c>
      <c r="W129" s="28">
        <f t="shared" si="37"/>
        <v>8.9894719605655897</v>
      </c>
      <c r="X129" s="50">
        <f t="shared" si="28"/>
        <v>0.99999999999999989</v>
      </c>
      <c r="Y129" s="31">
        <f t="shared" si="29"/>
        <v>0.99999999999999978</v>
      </c>
      <c r="Z129" s="50">
        <v>2332800</v>
      </c>
      <c r="AA129" s="62">
        <v>1.9468994E-7</v>
      </c>
      <c r="AB129" s="71">
        <v>4.2053027513099996E-3</v>
      </c>
      <c r="AC129" s="71">
        <v>0.45343611935539002</v>
      </c>
      <c r="AD129" s="58">
        <v>151845007613.521</v>
      </c>
      <c r="AE129" s="28">
        <v>9.1565579605699998</v>
      </c>
      <c r="AF129" s="28">
        <v>-4.3073768468500004</v>
      </c>
      <c r="AG129" s="50"/>
      <c r="AH129" s="62"/>
      <c r="AI129" s="65"/>
      <c r="AJ129" s="58"/>
      <c r="AK129" s="28"/>
      <c r="AL129" s="28"/>
    </row>
    <row r="130" spans="1:38">
      <c r="A130" s="11"/>
      <c r="B130" s="25">
        <v>109</v>
      </c>
      <c r="C130" s="1">
        <f>B130 * KONSTANTEN!$B$6</f>
        <v>2354400</v>
      </c>
      <c r="D130" s="63">
        <f>SQRT( KONSTANTEN!$B$3 * $D$6 / H129^3 )</f>
        <v>1.9469875982434193E-7</v>
      </c>
      <c r="E130" s="41">
        <f>(KONSTANTEN!$B$4 + D130 * C130) - (KONSTANTEN!$B$4 + D130 * C129)</f>
        <v>4.2054932122057576E-3</v>
      </c>
      <c r="F130" s="41">
        <f t="shared" si="31"/>
        <v>0.45764161256759156</v>
      </c>
      <c r="G130" s="73">
        <f t="shared" si="19"/>
        <v>26.220932929684171</v>
      </c>
      <c r="H130" s="43">
        <f t="shared" si="32"/>
        <v>151840382928.12149</v>
      </c>
      <c r="I130" s="2">
        <f t="shared" si="33"/>
        <v>10.149892350390319</v>
      </c>
      <c r="J130" s="48">
        <f t="shared" si="20"/>
        <v>147355663071.87851</v>
      </c>
      <c r="K130" s="28">
        <f t="shared" si="21"/>
        <v>9.8501076496096811</v>
      </c>
      <c r="L130" s="43">
        <f t="shared" si="34"/>
        <v>136703512104.92641</v>
      </c>
      <c r="M130" s="2">
        <f t="shared" si="35"/>
        <v>9.1380560627413114</v>
      </c>
      <c r="N130" s="48">
        <f t="shared" si="22"/>
        <v>131704365050.73082</v>
      </c>
      <c r="O130" s="28">
        <f t="shared" si="23"/>
        <v>8.8038840627413109</v>
      </c>
      <c r="P130" s="94">
        <f t="shared" si="24"/>
        <v>64993042686.191635</v>
      </c>
      <c r="Q130" s="95">
        <f t="shared" si="25"/>
        <v>4.3445121387861949</v>
      </c>
      <c r="R130" s="44">
        <f>KONSTANTEN!$B$3 * $D$5 * $D$6 / H129^2</f>
        <v>3.4377444796570219E+22</v>
      </c>
      <c r="S130" s="46">
        <f t="shared" si="30"/>
        <v>29564.034667870445</v>
      </c>
      <c r="T130" s="48">
        <f t="shared" si="26"/>
        <v>149113355295.26093</v>
      </c>
      <c r="U130" s="28">
        <f t="shared" si="27"/>
        <v>9.9676019980064137</v>
      </c>
      <c r="V130" s="48">
        <f t="shared" si="36"/>
        <v>134203938577.82861</v>
      </c>
      <c r="W130" s="28">
        <f t="shared" si="37"/>
        <v>8.970970062741312</v>
      </c>
      <c r="X130" s="50">
        <f t="shared" si="28"/>
        <v>1.0000000000000002</v>
      </c>
      <c r="Y130" s="31">
        <f t="shared" si="29"/>
        <v>1.0000000000000002</v>
      </c>
      <c r="Z130" s="50">
        <v>2354400</v>
      </c>
      <c r="AA130" s="62">
        <v>1.9469875999999999E-7</v>
      </c>
      <c r="AB130" s="71">
        <v>4.2054932122099998E-3</v>
      </c>
      <c r="AC130" s="71">
        <v>0.45764161256759001</v>
      </c>
      <c r="AD130" s="58">
        <v>151840382928.121</v>
      </c>
      <c r="AE130" s="28">
        <v>9.1380560627400005</v>
      </c>
      <c r="AF130" s="28">
        <v>-4.3445121387899999</v>
      </c>
      <c r="AG130" s="50"/>
      <c r="AH130" s="62"/>
      <c r="AI130" s="65"/>
      <c r="AJ130" s="58"/>
      <c r="AK130" s="28"/>
      <c r="AL130" s="28"/>
    </row>
    <row r="131" spans="1:38">
      <c r="A131" s="11"/>
      <c r="B131" s="25">
        <v>110</v>
      </c>
      <c r="C131" s="1">
        <f>B131 * KONSTANTEN!$B$6</f>
        <v>2376000</v>
      </c>
      <c r="D131" s="63">
        <f>SQRT( KONSTANTEN!$B$3 * $D$6 / H130^3 )</f>
        <v>1.9470765496163112E-7</v>
      </c>
      <c r="E131" s="41">
        <f>(KONSTANTEN!$B$4 + D131 * C131) - (KONSTANTEN!$B$4 + D131 * C130)</f>
        <v>4.2056853471711952E-3</v>
      </c>
      <c r="F131" s="41">
        <f t="shared" si="31"/>
        <v>0.46184729791476276</v>
      </c>
      <c r="G131" s="73">
        <f t="shared" si="19"/>
        <v>26.461900950037091</v>
      </c>
      <c r="H131" s="43">
        <f t="shared" si="32"/>
        <v>151835718370.01065</v>
      </c>
      <c r="I131" s="2">
        <f t="shared" si="33"/>
        <v>10.149580544256969</v>
      </c>
      <c r="J131" s="48">
        <f t="shared" si="20"/>
        <v>147360327629.98932</v>
      </c>
      <c r="K131" s="28">
        <f t="shared" si="21"/>
        <v>9.8504194557430296</v>
      </c>
      <c r="L131" s="43">
        <f t="shared" si="34"/>
        <v>136424341012.74382</v>
      </c>
      <c r="M131" s="2">
        <f t="shared" si="35"/>
        <v>9.1193946468626681</v>
      </c>
      <c r="N131" s="48">
        <f t="shared" si="22"/>
        <v>131425193958.54823</v>
      </c>
      <c r="O131" s="28">
        <f t="shared" si="23"/>
        <v>8.7852226468626675</v>
      </c>
      <c r="P131" s="94">
        <f t="shared" si="24"/>
        <v>65547455137.048721</v>
      </c>
      <c r="Q131" s="95">
        <f t="shared" si="25"/>
        <v>4.3815722843508924</v>
      </c>
      <c r="R131" s="44">
        <f>KONSTANTEN!$B$3 * $D$5 * $D$6 / H130^2</f>
        <v>3.4379538933651908E+22</v>
      </c>
      <c r="S131" s="46">
        <f t="shared" si="30"/>
        <v>29564.484888410625</v>
      </c>
      <c r="T131" s="48">
        <f t="shared" si="26"/>
        <v>149105037544.10098</v>
      </c>
      <c r="U131" s="28">
        <f t="shared" si="27"/>
        <v>9.9670459912495648</v>
      </c>
      <c r="V131" s="48">
        <f t="shared" si="36"/>
        <v>133924767485.64603</v>
      </c>
      <c r="W131" s="28">
        <f t="shared" si="37"/>
        <v>8.9523086468626687</v>
      </c>
      <c r="X131" s="50">
        <f t="shared" si="28"/>
        <v>1</v>
      </c>
      <c r="Y131" s="31">
        <f t="shared" si="29"/>
        <v>1.0000000000000004</v>
      </c>
      <c r="Z131" s="50">
        <v>2376000</v>
      </c>
      <c r="AA131" s="62">
        <v>1.9470765E-7</v>
      </c>
      <c r="AB131" s="71">
        <v>4.20568534717E-3</v>
      </c>
      <c r="AC131" s="71">
        <v>0.46184729791475998</v>
      </c>
      <c r="AD131" s="58">
        <v>151835718370.01001</v>
      </c>
      <c r="AE131" s="28">
        <v>9.11939464686</v>
      </c>
      <c r="AF131" s="28">
        <v>-4.3815722843499998</v>
      </c>
      <c r="AG131" s="50"/>
      <c r="AH131" s="62"/>
      <c r="AI131" s="65"/>
      <c r="AJ131" s="58"/>
      <c r="AK131" s="28"/>
      <c r="AL131" s="28"/>
    </row>
    <row r="132" spans="1:38">
      <c r="A132" s="11"/>
      <c r="B132" s="25">
        <v>111</v>
      </c>
      <c r="C132" s="1">
        <f>B132 * KONSTANTEN!$B$6</f>
        <v>2397600</v>
      </c>
      <c r="D132" s="63">
        <f>SQRT( KONSTANTEN!$B$3 * $D$6 / H131^3 )</f>
        <v>1.9471662747636273E-7</v>
      </c>
      <c r="E132" s="41">
        <f>(KONSTANTEN!$B$4 + D132 * C132) - (KONSTANTEN!$B$4 + D132 * C131)</f>
        <v>4.2058791534894113E-3</v>
      </c>
      <c r="F132" s="41">
        <f t="shared" si="31"/>
        <v>0.46605317706825217</v>
      </c>
      <c r="G132" s="73">
        <f t="shared" si="19"/>
        <v>26.702880074674091</v>
      </c>
      <c r="H132" s="43">
        <f t="shared" si="32"/>
        <v>151831014014.38736</v>
      </c>
      <c r="I132" s="2">
        <f t="shared" si="33"/>
        <v>10.149266077826935</v>
      </c>
      <c r="J132" s="48">
        <f t="shared" si="20"/>
        <v>147365031985.61264</v>
      </c>
      <c r="K132" s="28">
        <f t="shared" si="21"/>
        <v>9.8507339221730668</v>
      </c>
      <c r="L132" s="43">
        <f t="shared" si="34"/>
        <v>136142788062.56754</v>
      </c>
      <c r="M132" s="2">
        <f t="shared" si="35"/>
        <v>9.1005740137734001</v>
      </c>
      <c r="N132" s="48">
        <f t="shared" si="22"/>
        <v>131143641008.37195</v>
      </c>
      <c r="O132" s="28">
        <f t="shared" si="23"/>
        <v>8.7664020137733996</v>
      </c>
      <c r="P132" s="94">
        <f t="shared" si="24"/>
        <v>66100733668.175919</v>
      </c>
      <c r="Q132" s="95">
        <f t="shared" si="25"/>
        <v>4.4185566321405148</v>
      </c>
      <c r="R132" s="44">
        <f>KONSTANTEN!$B$3 * $D$5 * $D$6 / H131^2</f>
        <v>3.4381651319620119E+22</v>
      </c>
      <c r="S132" s="46">
        <f t="shared" si="30"/>
        <v>29564.93901145929</v>
      </c>
      <c r="T132" s="48">
        <f t="shared" si="26"/>
        <v>149096665901.1687</v>
      </c>
      <c r="U132" s="28">
        <f t="shared" si="27"/>
        <v>9.9664863820539029</v>
      </c>
      <c r="V132" s="48">
        <f t="shared" si="36"/>
        <v>133643214535.46974</v>
      </c>
      <c r="W132" s="28">
        <f t="shared" si="37"/>
        <v>8.933488013773399</v>
      </c>
      <c r="X132" s="50">
        <f t="shared" si="28"/>
        <v>1</v>
      </c>
      <c r="Y132" s="31">
        <f t="shared" si="29"/>
        <v>0.99999999999999978</v>
      </c>
      <c r="Z132" s="50">
        <v>2397600</v>
      </c>
      <c r="AA132" s="62">
        <v>1.9471662999999999E-7</v>
      </c>
      <c r="AB132" s="71">
        <v>4.2058791534900003E-3</v>
      </c>
      <c r="AC132" s="71">
        <v>0.46605317706825</v>
      </c>
      <c r="AD132" s="58">
        <v>151831014014.38699</v>
      </c>
      <c r="AE132" s="28">
        <v>9.1005740137700002</v>
      </c>
      <c r="AF132" s="28">
        <v>-4.4185566321399996</v>
      </c>
      <c r="AG132" s="50"/>
      <c r="AH132" s="62"/>
      <c r="AI132" s="65"/>
      <c r="AJ132" s="58"/>
      <c r="AK132" s="28"/>
      <c r="AL132" s="28"/>
    </row>
    <row r="133" spans="1:38">
      <c r="A133" s="11"/>
      <c r="B133" s="25">
        <v>112</v>
      </c>
      <c r="C133" s="1">
        <f>B133 * KONSTANTEN!$B$6</f>
        <v>2419200</v>
      </c>
      <c r="D133" s="63">
        <f>SQRT( KONSTANTEN!$B$3 * $D$6 / H132^3 )</f>
        <v>1.9472567724161812E-7</v>
      </c>
      <c r="E133" s="41">
        <f>(KONSTANTEN!$B$4 + D133 * C133) - (KONSTANTEN!$B$4 + D133 * C132)</f>
        <v>4.2060746284189321E-3</v>
      </c>
      <c r="F133" s="41">
        <f t="shared" si="31"/>
        <v>0.4702592516966711</v>
      </c>
      <c r="G133" s="73">
        <f t="shared" si="19"/>
        <v>26.943870399199554</v>
      </c>
      <c r="H133" s="43">
        <f t="shared" si="32"/>
        <v>151826269937.11264</v>
      </c>
      <c r="I133" s="2">
        <f t="shared" si="33"/>
        <v>10.148948956171209</v>
      </c>
      <c r="J133" s="48">
        <f t="shared" si="20"/>
        <v>147369776062.88736</v>
      </c>
      <c r="K133" s="28">
        <f t="shared" si="21"/>
        <v>9.8510510438287913</v>
      </c>
      <c r="L133" s="43">
        <f t="shared" si="34"/>
        <v>135858857794.63991</v>
      </c>
      <c r="M133" s="2">
        <f t="shared" si="35"/>
        <v>9.0815944669696549</v>
      </c>
      <c r="N133" s="48">
        <f t="shared" si="22"/>
        <v>130859710740.44432</v>
      </c>
      <c r="O133" s="28">
        <f t="shared" si="23"/>
        <v>8.7474224669696561</v>
      </c>
      <c r="P133" s="94">
        <f t="shared" si="24"/>
        <v>66652868550.254272</v>
      </c>
      <c r="Q133" s="95">
        <f t="shared" si="25"/>
        <v>4.4554645317909234</v>
      </c>
      <c r="R133" s="44">
        <f>KONSTANTEN!$B$3 * $D$5 * $D$6 / H132^2</f>
        <v>3.438378192543233E+22</v>
      </c>
      <c r="S133" s="46">
        <f t="shared" si="30"/>
        <v>29565.397030233191</v>
      </c>
      <c r="T133" s="48">
        <f t="shared" si="26"/>
        <v>149088240939.14511</v>
      </c>
      <c r="U133" s="28">
        <f t="shared" si="27"/>
        <v>9.965923208700767</v>
      </c>
      <c r="V133" s="48">
        <f t="shared" si="36"/>
        <v>133359284267.54211</v>
      </c>
      <c r="W133" s="28">
        <f t="shared" si="37"/>
        <v>8.9145084669696555</v>
      </c>
      <c r="X133" s="50">
        <f t="shared" si="28"/>
        <v>1</v>
      </c>
      <c r="Y133" s="31">
        <f t="shared" si="29"/>
        <v>1</v>
      </c>
      <c r="Z133" s="50">
        <v>2419200</v>
      </c>
      <c r="AA133" s="62">
        <v>1.9472568E-7</v>
      </c>
      <c r="AB133" s="71">
        <v>4.2060746284199998E-3</v>
      </c>
      <c r="AC133" s="71">
        <v>0.47025925169666999</v>
      </c>
      <c r="AD133" s="58">
        <v>151826269937.112</v>
      </c>
      <c r="AE133" s="28">
        <v>9.0815944669699995</v>
      </c>
      <c r="AF133" s="28">
        <v>-4.4554645317899997</v>
      </c>
      <c r="AG133" s="50"/>
      <c r="AH133" s="62"/>
      <c r="AI133" s="65"/>
      <c r="AJ133" s="58"/>
      <c r="AK133" s="28"/>
      <c r="AL133" s="28"/>
    </row>
    <row r="134" spans="1:38">
      <c r="A134" s="11"/>
      <c r="B134" s="25">
        <v>113</v>
      </c>
      <c r="C134" s="1">
        <f>B134 * KONSTANTEN!$B$6</f>
        <v>2440800</v>
      </c>
      <c r="D134" s="63">
        <f>SQRT( KONSTANTEN!$B$3 * $D$6 / H133^3 )</f>
        <v>1.947348041293129E-7</v>
      </c>
      <c r="E134" s="41">
        <f>(KONSTANTEN!$B$4 + D134 * C134) - (KONSTANTEN!$B$4 + D134 * C133)</f>
        <v>4.2062717691931928E-3</v>
      </c>
      <c r="F134" s="41">
        <f t="shared" si="31"/>
        <v>0.47446552346586429</v>
      </c>
      <c r="G134" s="73">
        <f t="shared" si="19"/>
        <v>27.184872019059348</v>
      </c>
      <c r="H134" s="43">
        <f t="shared" si="32"/>
        <v>151821486214.71002</v>
      </c>
      <c r="I134" s="2">
        <f t="shared" si="33"/>
        <v>10.148629184405065</v>
      </c>
      <c r="J134" s="48">
        <f t="shared" si="20"/>
        <v>147374559785.29001</v>
      </c>
      <c r="K134" s="28">
        <f t="shared" si="21"/>
        <v>9.8513708155949367</v>
      </c>
      <c r="L134" s="43">
        <f t="shared" si="34"/>
        <v>135572554788.84296</v>
      </c>
      <c r="M134" s="2">
        <f t="shared" si="35"/>
        <v>9.0624563125973232</v>
      </c>
      <c r="N134" s="48">
        <f t="shared" si="22"/>
        <v>130573407734.64737</v>
      </c>
      <c r="O134" s="28">
        <f t="shared" si="23"/>
        <v>8.7282843125973244</v>
      </c>
      <c r="P134" s="94">
        <f t="shared" si="24"/>
        <v>67203850069.69899</v>
      </c>
      <c r="Q134" s="95">
        <f t="shared" si="25"/>
        <v>4.4922953339897411</v>
      </c>
      <c r="R134" s="44">
        <f>KONSTANTEN!$B$3 * $D$5 * $D$6 / H133^2</f>
        <v>3.4385930721776904E+22</v>
      </c>
      <c r="S134" s="46">
        <f t="shared" si="30"/>
        <v>29565.858937887817</v>
      </c>
      <c r="T134" s="48">
        <f t="shared" si="26"/>
        <v>149079763234.5831</v>
      </c>
      <c r="U134" s="28">
        <f t="shared" si="27"/>
        <v>9.9653565097302863</v>
      </c>
      <c r="V134" s="48">
        <f t="shared" si="36"/>
        <v>133072981261.74516</v>
      </c>
      <c r="W134" s="28">
        <f t="shared" si="37"/>
        <v>8.8953703125973238</v>
      </c>
      <c r="X134" s="50">
        <f t="shared" si="28"/>
        <v>1</v>
      </c>
      <c r="Y134" s="31">
        <f t="shared" si="29"/>
        <v>1</v>
      </c>
      <c r="Z134" s="50">
        <v>2440800</v>
      </c>
      <c r="AA134" s="62">
        <v>1.9473479999999999E-7</v>
      </c>
      <c r="AB134" s="71">
        <v>4.20627176919E-3</v>
      </c>
      <c r="AC134" s="71">
        <v>0.47446552346586002</v>
      </c>
      <c r="AD134" s="58">
        <v>151821486214.70999</v>
      </c>
      <c r="AE134" s="28">
        <v>9.0624563126000002</v>
      </c>
      <c r="AF134" s="28">
        <v>-4.4922953339899996</v>
      </c>
      <c r="AG134" s="50"/>
      <c r="AH134" s="62"/>
      <c r="AI134" s="65"/>
      <c r="AJ134" s="58"/>
      <c r="AK134" s="28"/>
      <c r="AL134" s="28"/>
    </row>
    <row r="135" spans="1:38">
      <c r="A135" s="11"/>
      <c r="B135" s="25">
        <v>114</v>
      </c>
      <c r="C135" s="1">
        <f>B135 * KONSTANTEN!$B$6</f>
        <v>2462400</v>
      </c>
      <c r="D135" s="63">
        <f>SQRT( KONSTANTEN!$B$3 * $D$6 / H134^3 )</f>
        <v>1.9474400801019644E-7</v>
      </c>
      <c r="E135" s="41">
        <f>(KONSTANTEN!$B$4 + D135 * C135) - (KONSTANTEN!$B$4 + D135 * C134)</f>
        <v>4.2064705730202601E-3</v>
      </c>
      <c r="F135" s="41">
        <f t="shared" si="31"/>
        <v>0.47867199403888455</v>
      </c>
      <c r="G135" s="73">
        <f t="shared" si="19"/>
        <v>27.425885029539383</v>
      </c>
      <c r="H135" s="43">
        <f t="shared" si="32"/>
        <v>151816662924.36444</v>
      </c>
      <c r="I135" s="2">
        <f t="shared" si="33"/>
        <v>10.148306767687995</v>
      </c>
      <c r="J135" s="48">
        <f t="shared" si="20"/>
        <v>147379383075.63556</v>
      </c>
      <c r="K135" s="28">
        <f t="shared" si="21"/>
        <v>9.8516932323120052</v>
      </c>
      <c r="L135" s="43">
        <f t="shared" si="34"/>
        <v>135283883664.6581</v>
      </c>
      <c r="M135" s="2">
        <f t="shared" si="35"/>
        <v>9.0431598594493519</v>
      </c>
      <c r="N135" s="48">
        <f t="shared" si="22"/>
        <v>130284736610.46251</v>
      </c>
      <c r="O135" s="28">
        <f t="shared" si="23"/>
        <v>8.7089878594493531</v>
      </c>
      <c r="P135" s="94">
        <f t="shared" si="24"/>
        <v>67753668528.80323</v>
      </c>
      <c r="Q135" s="95">
        <f t="shared" si="25"/>
        <v>4.5290483904859649</v>
      </c>
      <c r="R135" s="44">
        <f>KONSTANTEN!$B$3 * $D$5 * $D$6 / H134^2</f>
        <v>3.4388097679072866E+22</v>
      </c>
      <c r="S135" s="46">
        <f t="shared" si="30"/>
        <v>29566.324727517418</v>
      </c>
      <c r="T135" s="48">
        <f t="shared" si="26"/>
        <v>149071233367.87262</v>
      </c>
      <c r="U135" s="28">
        <f t="shared" si="27"/>
        <v>9.9647863239390961</v>
      </c>
      <c r="V135" s="48">
        <f t="shared" si="36"/>
        <v>132784310137.5603</v>
      </c>
      <c r="W135" s="28">
        <f t="shared" si="37"/>
        <v>8.8760738594493525</v>
      </c>
      <c r="X135" s="50">
        <f t="shared" si="28"/>
        <v>1</v>
      </c>
      <c r="Y135" s="31">
        <f t="shared" si="29"/>
        <v>1</v>
      </c>
      <c r="Z135" s="50">
        <v>2462400</v>
      </c>
      <c r="AA135" s="62">
        <v>1.9474401E-7</v>
      </c>
      <c r="AB135" s="71">
        <v>4.2064705730199999E-3</v>
      </c>
      <c r="AC135" s="71">
        <v>0.47867199403888</v>
      </c>
      <c r="AD135" s="58">
        <v>151816662924.36401</v>
      </c>
      <c r="AE135" s="28">
        <v>9.0431598594500002</v>
      </c>
      <c r="AF135" s="28">
        <v>-4.5290483904899999</v>
      </c>
      <c r="AG135" s="50"/>
      <c r="AH135" s="62"/>
      <c r="AI135" s="65"/>
      <c r="AJ135" s="58"/>
      <c r="AK135" s="28"/>
      <c r="AL135" s="28"/>
    </row>
    <row r="136" spans="1:38">
      <c r="A136" s="11"/>
      <c r="B136" s="25">
        <v>115</v>
      </c>
      <c r="C136" s="1">
        <f>B136 * KONSTANTEN!$B$6</f>
        <v>2484000</v>
      </c>
      <c r="D136" s="63">
        <f>SQRT( KONSTANTEN!$B$3 * $D$6 / H135^3 )</f>
        <v>1.947532887538525E-7</v>
      </c>
      <c r="E136" s="41">
        <f>(KONSTANTEN!$B$4 + D136 * C136) - (KONSTANTEN!$B$4 + D136 * C135)</f>
        <v>4.2066710370832205E-3</v>
      </c>
      <c r="F136" s="41">
        <f t="shared" si="31"/>
        <v>0.48287866507596777</v>
      </c>
      <c r="G136" s="73">
        <f t="shared" si="19"/>
        <v>27.666909525764176</v>
      </c>
      <c r="H136" s="43">
        <f t="shared" si="32"/>
        <v>151811800143.92203</v>
      </c>
      <c r="I136" s="2">
        <f t="shared" si="33"/>
        <v>10.147981711223686</v>
      </c>
      <c r="J136" s="48">
        <f t="shared" si="20"/>
        <v>147384245856.07797</v>
      </c>
      <c r="K136" s="28">
        <f t="shared" si="21"/>
        <v>9.8520182887763141</v>
      </c>
      <c r="L136" s="43">
        <f t="shared" si="34"/>
        <v>134992849081.1255</v>
      </c>
      <c r="M136" s="2">
        <f t="shared" si="35"/>
        <v>9.0237054189630239</v>
      </c>
      <c r="N136" s="48">
        <f t="shared" si="22"/>
        <v>129993702026.92992</v>
      </c>
      <c r="O136" s="28">
        <f t="shared" si="23"/>
        <v>8.6895334189630251</v>
      </c>
      <c r="P136" s="94">
        <f t="shared" si="24"/>
        <v>68302314245.882103</v>
      </c>
      <c r="Q136" s="95">
        <f t="shared" si="25"/>
        <v>4.5657230540995926</v>
      </c>
      <c r="R136" s="44">
        <f>KONSTANTEN!$B$3 * $D$5 * $D$6 / H135^2</f>
        <v>3.4390282767470017E+22</v>
      </c>
      <c r="S136" s="46">
        <f t="shared" si="30"/>
        <v>29566.794392155043</v>
      </c>
      <c r="T136" s="48">
        <f t="shared" si="26"/>
        <v>149062651923.2056</v>
      </c>
      <c r="U136" s="28">
        <f t="shared" si="27"/>
        <v>9.9642126903779733</v>
      </c>
      <c r="V136" s="48">
        <f t="shared" si="36"/>
        <v>132493275554.02771</v>
      </c>
      <c r="W136" s="28">
        <f t="shared" si="37"/>
        <v>8.8566194189630245</v>
      </c>
      <c r="X136" s="50">
        <f t="shared" si="28"/>
        <v>1</v>
      </c>
      <c r="Y136" s="31">
        <f t="shared" si="29"/>
        <v>1</v>
      </c>
      <c r="Z136" s="50">
        <v>2484000</v>
      </c>
      <c r="AA136" s="62">
        <v>1.9475328999999999E-7</v>
      </c>
      <c r="AB136" s="71">
        <v>4.20667103708E-3</v>
      </c>
      <c r="AC136" s="71">
        <v>0.48287866507596999</v>
      </c>
      <c r="AD136" s="58">
        <v>151811800143.922</v>
      </c>
      <c r="AE136" s="28">
        <v>9.0237054189600006</v>
      </c>
      <c r="AF136" s="28">
        <v>-4.5657230541000002</v>
      </c>
      <c r="AG136" s="50"/>
      <c r="AH136" s="62"/>
      <c r="AI136" s="65"/>
      <c r="AJ136" s="58"/>
      <c r="AK136" s="28"/>
      <c r="AL136" s="28"/>
    </row>
    <row r="137" spans="1:38">
      <c r="A137" s="11"/>
      <c r="B137" s="25">
        <v>116</v>
      </c>
      <c r="C137" s="1">
        <f>B137 * KONSTANTEN!$B$6</f>
        <v>2505600</v>
      </c>
      <c r="D137" s="63">
        <f>SQRT( KONSTANTEN!$B$3 * $D$6 / H136^3 )</f>
        <v>1.9476264622869844E-7</v>
      </c>
      <c r="E137" s="41">
        <f>(KONSTANTEN!$B$4 + D137 * C137) - (KONSTANTEN!$B$4 + D137 * C136)</f>
        <v>4.2068731585399033E-3</v>
      </c>
      <c r="F137" s="41">
        <f t="shared" si="31"/>
        <v>0.48708553823450768</v>
      </c>
      <c r="G137" s="73">
        <f t="shared" si="19"/>
        <v>27.907945602695385</v>
      </c>
      <c r="H137" s="43">
        <f t="shared" si="32"/>
        <v>151806897951.8891</v>
      </c>
      <c r="I137" s="2">
        <f t="shared" si="33"/>
        <v>10.147654020259953</v>
      </c>
      <c r="J137" s="48">
        <f t="shared" si="20"/>
        <v>147389148048.11093</v>
      </c>
      <c r="K137" s="28">
        <f t="shared" si="21"/>
        <v>9.8523459797400488</v>
      </c>
      <c r="L137" s="43">
        <f t="shared" si="34"/>
        <v>134699455736.80309</v>
      </c>
      <c r="M137" s="2">
        <f t="shared" si="35"/>
        <v>9.0040933052172143</v>
      </c>
      <c r="N137" s="48">
        <f t="shared" si="22"/>
        <v>129700308682.6075</v>
      </c>
      <c r="O137" s="28">
        <f t="shared" si="23"/>
        <v>8.6699213052172155</v>
      </c>
      <c r="P137" s="94">
        <f t="shared" si="24"/>
        <v>68849777555.416519</v>
      </c>
      <c r="Q137" s="95">
        <f t="shared" si="25"/>
        <v>4.6023186787312369</v>
      </c>
      <c r="R137" s="44">
        <f>KONSTANTEN!$B$3 * $D$5 * $D$6 / H136^2</f>
        <v>3.4392485956848657E+22</v>
      </c>
      <c r="S137" s="46">
        <f t="shared" si="30"/>
        <v>29567.267924772557</v>
      </c>
      <c r="T137" s="48">
        <f t="shared" si="26"/>
        <v>149054019488.54077</v>
      </c>
      <c r="U137" s="28">
        <f t="shared" si="27"/>
        <v>9.963635648349495</v>
      </c>
      <c r="V137" s="48">
        <f t="shared" si="36"/>
        <v>132199882209.70529</v>
      </c>
      <c r="W137" s="28">
        <f t="shared" si="37"/>
        <v>8.8370073052172149</v>
      </c>
      <c r="X137" s="50">
        <f t="shared" si="28"/>
        <v>1</v>
      </c>
      <c r="Y137" s="31">
        <f t="shared" si="29"/>
        <v>1</v>
      </c>
      <c r="Z137" s="50">
        <v>2505600</v>
      </c>
      <c r="AA137" s="62">
        <v>1.9476265000000001E-7</v>
      </c>
      <c r="AB137" s="71">
        <v>4.2068731585399996E-3</v>
      </c>
      <c r="AC137" s="71">
        <v>0.48708553823451001</v>
      </c>
      <c r="AD137" s="58">
        <v>151806897951.88901</v>
      </c>
      <c r="AE137" s="28">
        <v>9.0040933052199996</v>
      </c>
      <c r="AF137" s="28">
        <v>-4.6023186787299997</v>
      </c>
      <c r="AG137" s="50"/>
      <c r="AH137" s="62"/>
      <c r="AI137" s="65"/>
      <c r="AJ137" s="58"/>
      <c r="AK137" s="28"/>
      <c r="AL137" s="28"/>
    </row>
    <row r="138" spans="1:38">
      <c r="A138" s="11"/>
      <c r="B138" s="25">
        <v>117</v>
      </c>
      <c r="C138" s="1">
        <f>B138 * KONSTANTEN!$B$6</f>
        <v>2527200</v>
      </c>
      <c r="D138" s="63">
        <f>SQRT( KONSTANTEN!$B$3 * $D$6 / H137^3 )</f>
        <v>1.9477208030198532E-7</v>
      </c>
      <c r="E138" s="41">
        <f>(KONSTANTEN!$B$4 + D138 * C138) - (KONSTANTEN!$B$4 + D138 * C137)</f>
        <v>4.2070769345228798E-3</v>
      </c>
      <c r="F138" s="41">
        <f t="shared" si="31"/>
        <v>0.49129261516903056</v>
      </c>
      <c r="G138" s="73">
        <f t="shared" si="19"/>
        <v>28.148993355130379</v>
      </c>
      <c r="H138" s="43">
        <f t="shared" si="32"/>
        <v>151801956427.43152</v>
      </c>
      <c r="I138" s="2">
        <f t="shared" si="33"/>
        <v>10.147323700088704</v>
      </c>
      <c r="J138" s="48">
        <f t="shared" si="20"/>
        <v>147394089572.56848</v>
      </c>
      <c r="K138" s="28">
        <f t="shared" si="21"/>
        <v>9.8526762999112947</v>
      </c>
      <c r="L138" s="43">
        <f t="shared" si="34"/>
        <v>134403708369.72478</v>
      </c>
      <c r="M138" s="2">
        <f t="shared" si="35"/>
        <v>8.984323834929608</v>
      </c>
      <c r="N138" s="48">
        <f t="shared" si="22"/>
        <v>129404561315.52919</v>
      </c>
      <c r="O138" s="28">
        <f t="shared" si="23"/>
        <v>8.6501518349296092</v>
      </c>
      <c r="P138" s="94">
        <f t="shared" si="24"/>
        <v>69396048808.19722</v>
      </c>
      <c r="Q138" s="95">
        <f t="shared" si="25"/>
        <v>4.6388346193717567</v>
      </c>
      <c r="R138" s="44">
        <f>KONSTANTEN!$B$3 * $D$5 * $D$6 / H137^2</f>
        <v>3.4394707216819603E+22</v>
      </c>
      <c r="S138" s="46">
        <f t="shared" si="30"/>
        <v>29567.745318280635</v>
      </c>
      <c r="T138" s="48">
        <f t="shared" si="26"/>
        <v>149045336655.56802</v>
      </c>
      <c r="U138" s="28">
        <f t="shared" si="27"/>
        <v>9.9630552374056478</v>
      </c>
      <c r="V138" s="48">
        <f t="shared" si="36"/>
        <v>131904134842.62698</v>
      </c>
      <c r="W138" s="28">
        <f t="shared" si="37"/>
        <v>8.8172378349296086</v>
      </c>
      <c r="X138" s="50">
        <f t="shared" si="28"/>
        <v>1</v>
      </c>
      <c r="Y138" s="31">
        <f t="shared" si="29"/>
        <v>1</v>
      </c>
      <c r="Z138" s="50">
        <v>2527200</v>
      </c>
      <c r="AA138" s="62">
        <v>1.9477207999999999E-7</v>
      </c>
      <c r="AB138" s="71">
        <v>4.2070769345200001E-3</v>
      </c>
      <c r="AC138" s="71">
        <v>0.49129261516903</v>
      </c>
      <c r="AD138" s="58">
        <v>151801956427.431</v>
      </c>
      <c r="AE138" s="28">
        <v>8.9843238349300005</v>
      </c>
      <c r="AF138" s="28">
        <v>-4.6388346193699999</v>
      </c>
      <c r="AG138" s="50"/>
      <c r="AH138" s="62"/>
      <c r="AI138" s="65"/>
      <c r="AJ138" s="58"/>
      <c r="AK138" s="28"/>
      <c r="AL138" s="28"/>
    </row>
    <row r="139" spans="1:38">
      <c r="A139" s="11"/>
      <c r="B139" s="25">
        <v>118</v>
      </c>
      <c r="C139" s="1">
        <f>B139 * KONSTANTEN!$B$6</f>
        <v>2548800</v>
      </c>
      <c r="D139" s="63">
        <f>SQRT( KONSTANTEN!$B$3 * $D$6 / H138^3 )</f>
        <v>1.9478159083979825E-7</v>
      </c>
      <c r="E139" s="41">
        <f>(KONSTANTEN!$B$4 + D139 * C139) - (KONSTANTEN!$B$4 + D139 * C138)</f>
        <v>4.2072823621396305E-3</v>
      </c>
      <c r="F139" s="41">
        <f t="shared" si="31"/>
        <v>0.49549989753117019</v>
      </c>
      <c r="G139" s="73">
        <f t="shared" si="19"/>
        <v>28.390052877700811</v>
      </c>
      <c r="H139" s="43">
        <f t="shared" si="32"/>
        <v>151796975650.37415</v>
      </c>
      <c r="I139" s="2">
        <f t="shared" si="33"/>
        <v>10.146990756045897</v>
      </c>
      <c r="J139" s="48">
        <f t="shared" si="20"/>
        <v>147399070349.62585</v>
      </c>
      <c r="K139" s="28">
        <f t="shared" si="21"/>
        <v>9.8530092439541033</v>
      </c>
      <c r="L139" s="43">
        <f t="shared" si="34"/>
        <v>134105611757.35872</v>
      </c>
      <c r="M139" s="2">
        <f t="shared" si="35"/>
        <v>8.9643973274539022</v>
      </c>
      <c r="N139" s="48">
        <f t="shared" si="22"/>
        <v>129106464703.16313</v>
      </c>
      <c r="O139" s="28">
        <f t="shared" si="23"/>
        <v>8.6302253274539016</v>
      </c>
      <c r="P139" s="94">
        <f t="shared" si="24"/>
        <v>69941118371.468826</v>
      </c>
      <c r="Q139" s="95">
        <f t="shared" si="25"/>
        <v>4.6752702321118802</v>
      </c>
      <c r="R139" s="44">
        <f>KONSTANTEN!$B$3 * $D$5 * $D$6 / H138^2</f>
        <v>3.4396946516724127E+22</v>
      </c>
      <c r="S139" s="46">
        <f t="shared" si="30"/>
        <v>29568.22656552885</v>
      </c>
      <c r="T139" s="48">
        <f t="shared" si="26"/>
        <v>149036604019.6727</v>
      </c>
      <c r="U139" s="28">
        <f t="shared" si="27"/>
        <v>9.9624714973454349</v>
      </c>
      <c r="V139" s="48">
        <f t="shared" si="36"/>
        <v>131606038230.26093</v>
      </c>
      <c r="W139" s="28">
        <f t="shared" si="37"/>
        <v>8.797311327453901</v>
      </c>
      <c r="X139" s="50">
        <f t="shared" si="28"/>
        <v>0.99999999999999989</v>
      </c>
      <c r="Y139" s="31">
        <f t="shared" si="29"/>
        <v>0.99999999999999967</v>
      </c>
      <c r="Z139" s="50">
        <v>2548800</v>
      </c>
      <c r="AA139" s="62">
        <v>1.9478159E-7</v>
      </c>
      <c r="AB139" s="71">
        <v>4.20728236214E-3</v>
      </c>
      <c r="AC139" s="71">
        <v>0.49549989753117002</v>
      </c>
      <c r="AD139" s="58">
        <v>151796975650.37399</v>
      </c>
      <c r="AE139" s="28">
        <v>8.9643973274499995</v>
      </c>
      <c r="AF139" s="28">
        <v>-4.6752702321099999</v>
      </c>
      <c r="AG139" s="50"/>
      <c r="AH139" s="62"/>
      <c r="AI139" s="65"/>
      <c r="AJ139" s="58"/>
      <c r="AK139" s="28"/>
      <c r="AL139" s="28"/>
    </row>
    <row r="140" spans="1:38">
      <c r="A140" s="11"/>
      <c r="B140" s="25">
        <v>119</v>
      </c>
      <c r="C140" s="1">
        <f>B140 * KONSTANTEN!$B$6</f>
        <v>2570400</v>
      </c>
      <c r="D140" s="63">
        <f>SQRT( KONSTANTEN!$B$3 * $D$6 / H139^3 )</f>
        <v>1.9479117770705561E-7</v>
      </c>
      <c r="E140" s="41">
        <f>(KONSTANTEN!$B$4 + D140 * C140) - (KONSTANTEN!$B$4 + D140 * C139)</f>
        <v>4.2074894384724337E-3</v>
      </c>
      <c r="F140" s="41">
        <f t="shared" si="31"/>
        <v>0.49970738696964262</v>
      </c>
      <c r="G140" s="73">
        <f t="shared" si="19"/>
        <v>28.631124264871147</v>
      </c>
      <c r="H140" s="43">
        <f t="shared" si="32"/>
        <v>151791955701.19992</v>
      </c>
      <c r="I140" s="2">
        <f t="shared" si="33"/>
        <v>10.146655193511476</v>
      </c>
      <c r="J140" s="48">
        <f t="shared" si="20"/>
        <v>147404090298.80005</v>
      </c>
      <c r="K140" s="28">
        <f t="shared" si="21"/>
        <v>9.8533448064885238</v>
      </c>
      <c r="L140" s="43">
        <f t="shared" si="34"/>
        <v>133805170716.56488</v>
      </c>
      <c r="M140" s="2">
        <f t="shared" si="35"/>
        <v>8.9443141047769643</v>
      </c>
      <c r="N140" s="48">
        <f t="shared" si="22"/>
        <v>128806023662.36929</v>
      </c>
      <c r="O140" s="28">
        <f t="shared" si="23"/>
        <v>8.6101421047769655</v>
      </c>
      <c r="P140" s="94">
        <f t="shared" si="24"/>
        <v>70484976629.073914</v>
      </c>
      <c r="Q140" s="95">
        <f t="shared" si="25"/>
        <v>4.7116248741518412</v>
      </c>
      <c r="R140" s="44">
        <f>KONSTANTEN!$B$3 * $D$5 * $D$6 / H139^2</f>
        <v>3.4399203825633769E+22</v>
      </c>
      <c r="S140" s="46">
        <f t="shared" si="30"/>
        <v>29568.711659305623</v>
      </c>
      <c r="T140" s="48">
        <f t="shared" si="26"/>
        <v>149027822179.89929</v>
      </c>
      <c r="U140" s="28">
        <f t="shared" si="27"/>
        <v>9.9618844682124763</v>
      </c>
      <c r="V140" s="48">
        <f t="shared" si="36"/>
        <v>131305597189.46709</v>
      </c>
      <c r="W140" s="28">
        <f t="shared" si="37"/>
        <v>8.7772281047769649</v>
      </c>
      <c r="X140" s="50">
        <f t="shared" si="28"/>
        <v>1</v>
      </c>
      <c r="Y140" s="31">
        <f t="shared" si="29"/>
        <v>1</v>
      </c>
      <c r="Z140" s="50">
        <v>2570400</v>
      </c>
      <c r="AA140" s="62">
        <v>1.9479118E-7</v>
      </c>
      <c r="AB140" s="71">
        <v>4.2074894384699999E-3</v>
      </c>
      <c r="AC140" s="71">
        <v>0.49970738696964001</v>
      </c>
      <c r="AD140" s="58">
        <v>151791955701.19901</v>
      </c>
      <c r="AE140" s="28">
        <v>8.9443141047800001</v>
      </c>
      <c r="AF140" s="28">
        <v>-4.71162487415</v>
      </c>
      <c r="AG140" s="50"/>
      <c r="AH140" s="62"/>
      <c r="AI140" s="65"/>
      <c r="AJ140" s="58"/>
      <c r="AK140" s="28"/>
      <c r="AL140" s="28"/>
    </row>
    <row r="141" spans="1:38">
      <c r="A141" s="11"/>
      <c r="B141" s="25">
        <v>120</v>
      </c>
      <c r="C141" s="1">
        <f>B141 * KONSTANTEN!$B$6</f>
        <v>2592000</v>
      </c>
      <c r="D141" s="63">
        <f>SQRT( KONSTANTEN!$B$3 * $D$6 / H140^3 )</f>
        <v>1.9480084076750958E-7</v>
      </c>
      <c r="E141" s="41">
        <f>(KONSTANTEN!$B$4 + D141 * C141) - (KONSTANTEN!$B$4 + D141 * C140)</f>
        <v>4.2076981605781993E-3</v>
      </c>
      <c r="F141" s="41">
        <f t="shared" si="31"/>
        <v>0.50391508513022076</v>
      </c>
      <c r="G141" s="73">
        <f t="shared" si="19"/>
        <v>28.872207610937238</v>
      </c>
      <c r="H141" s="43">
        <f t="shared" si="32"/>
        <v>151786896661.04935</v>
      </c>
      <c r="I141" s="2">
        <f t="shared" si="33"/>
        <v>10.146317017909343</v>
      </c>
      <c r="J141" s="48">
        <f t="shared" si="20"/>
        <v>147409149338.95065</v>
      </c>
      <c r="K141" s="28">
        <f t="shared" si="21"/>
        <v>9.8536829820906551</v>
      </c>
      <c r="L141" s="43">
        <f t="shared" si="34"/>
        <v>133502390103.55206</v>
      </c>
      <c r="M141" s="2">
        <f t="shared" si="35"/>
        <v>8.9240744915159791</v>
      </c>
      <c r="N141" s="48">
        <f t="shared" si="22"/>
        <v>128503243049.35648</v>
      </c>
      <c r="O141" s="28">
        <f t="shared" si="23"/>
        <v>8.5899024915159785</v>
      </c>
      <c r="P141" s="94">
        <f t="shared" si="24"/>
        <v>71027613981.597061</v>
      </c>
      <c r="Q141" s="95">
        <f t="shared" si="25"/>
        <v>4.7478979038110065</v>
      </c>
      <c r="R141" s="44">
        <f>KONSTANTEN!$B$3 * $D$5 * $D$6 / H140^2</f>
        <v>3.4401479112350371E+22</v>
      </c>
      <c r="S141" s="46">
        <f t="shared" si="30"/>
        <v>29569.200592338315</v>
      </c>
      <c r="T141" s="48">
        <f t="shared" si="26"/>
        <v>149018991738.91522</v>
      </c>
      <c r="U141" s="28">
        <f t="shared" si="27"/>
        <v>9.9612941902925574</v>
      </c>
      <c r="V141" s="48">
        <f t="shared" si="36"/>
        <v>131002816576.45427</v>
      </c>
      <c r="W141" s="28">
        <f t="shared" si="37"/>
        <v>8.7569884915159797</v>
      </c>
      <c r="X141" s="50">
        <f t="shared" si="28"/>
        <v>1</v>
      </c>
      <c r="Y141" s="31">
        <f t="shared" si="29"/>
        <v>1.0000000000000002</v>
      </c>
      <c r="Z141" s="50">
        <v>2592000</v>
      </c>
      <c r="AA141" s="62">
        <v>1.9480084E-7</v>
      </c>
      <c r="AB141" s="71">
        <v>4.20769816058E-3</v>
      </c>
      <c r="AC141" s="71">
        <v>0.50391508513021999</v>
      </c>
      <c r="AD141" s="58">
        <v>151786896661.04901</v>
      </c>
      <c r="AE141" s="28">
        <v>8.9240744915200008</v>
      </c>
      <c r="AF141" s="28">
        <v>-4.7478979038100002</v>
      </c>
      <c r="AG141" s="50"/>
      <c r="AH141" s="62"/>
      <c r="AI141" s="65"/>
      <c r="AJ141" s="58"/>
      <c r="AK141" s="28"/>
      <c r="AL141" s="28"/>
    </row>
    <row r="142" spans="1:38">
      <c r="A142" s="11"/>
      <c r="B142" s="25">
        <v>121</v>
      </c>
      <c r="C142" s="1">
        <f>B142 * KONSTANTEN!$B$6</f>
        <v>2613600</v>
      </c>
      <c r="D142" s="63">
        <f>SQRT( KONSTANTEN!$B$3 * $D$6 / H141^3 )</f>
        <v>1.948105798837456E-7</v>
      </c>
      <c r="E142" s="41">
        <f>(KONSTANTEN!$B$4 + D142 * C142) - (KONSTANTEN!$B$4 + D142 * C141)</f>
        <v>4.2079085254889126E-3</v>
      </c>
      <c r="F142" s="41">
        <f t="shared" si="31"/>
        <v>0.50812299365570968</v>
      </c>
      <c r="G142" s="73">
        <f t="shared" si="19"/>
        <v>29.113303010024872</v>
      </c>
      <c r="H142" s="43">
        <f t="shared" si="32"/>
        <v>151781798611.71954</v>
      </c>
      <c r="I142" s="2">
        <f t="shared" si="33"/>
        <v>10.145976234707296</v>
      </c>
      <c r="J142" s="48">
        <f t="shared" si="20"/>
        <v>147414247388.28043</v>
      </c>
      <c r="K142" s="28">
        <f t="shared" si="21"/>
        <v>9.8540237652927019</v>
      </c>
      <c r="L142" s="43">
        <f t="shared" si="34"/>
        <v>133197274813.83475</v>
      </c>
      <c r="M142" s="2">
        <f t="shared" si="35"/>
        <v>8.9036788149155388</v>
      </c>
      <c r="N142" s="48">
        <f t="shared" si="22"/>
        <v>128198127759.63916</v>
      </c>
      <c r="O142" s="28">
        <f t="shared" si="23"/>
        <v>8.56950681491554</v>
      </c>
      <c r="P142" s="94">
        <f t="shared" si="24"/>
        <v>71569020846.509186</v>
      </c>
      <c r="Q142" s="95">
        <f t="shared" si="25"/>
        <v>4.7840886805375229</v>
      </c>
      <c r="R142" s="44">
        <f>KONSTANTEN!$B$3 * $D$5 * $D$6 / H141^2</f>
        <v>3.44037723454059E+22</v>
      </c>
      <c r="S142" s="46">
        <f t="shared" si="30"/>
        <v>29569.693357293192</v>
      </c>
      <c r="T142" s="48">
        <f t="shared" si="26"/>
        <v>149010113302.97412</v>
      </c>
      <c r="U142" s="28">
        <f t="shared" si="27"/>
        <v>9.9607007041111864</v>
      </c>
      <c r="V142" s="48">
        <f t="shared" si="36"/>
        <v>130697701286.73695</v>
      </c>
      <c r="W142" s="28">
        <f t="shared" si="37"/>
        <v>8.7365928149155394</v>
      </c>
      <c r="X142" s="50">
        <f t="shared" si="28"/>
        <v>1</v>
      </c>
      <c r="Y142" s="31">
        <f t="shared" si="29"/>
        <v>1</v>
      </c>
      <c r="Z142" s="50">
        <v>2613600</v>
      </c>
      <c r="AA142" s="62">
        <v>1.9481058E-7</v>
      </c>
      <c r="AB142" s="71">
        <v>4.2079085254900003E-3</v>
      </c>
      <c r="AC142" s="71">
        <v>0.50812299365571001</v>
      </c>
      <c r="AD142" s="58">
        <v>151781798611.71899</v>
      </c>
      <c r="AE142" s="28">
        <v>8.9036788149199992</v>
      </c>
      <c r="AF142" s="28">
        <v>-4.78408868054</v>
      </c>
      <c r="AG142" s="50"/>
      <c r="AH142" s="62"/>
      <c r="AI142" s="65"/>
      <c r="AJ142" s="58"/>
      <c r="AK142" s="28"/>
      <c r="AL142" s="28"/>
    </row>
    <row r="143" spans="1:38">
      <c r="A143" s="11"/>
      <c r="B143" s="25">
        <v>122</v>
      </c>
      <c r="C143" s="1">
        <f>B143 * KONSTANTEN!$B$6</f>
        <v>2635200</v>
      </c>
      <c r="D143" s="63">
        <f>SQRT( KONSTANTEN!$B$3 * $D$6 / H142^3 )</f>
        <v>1.9482039491718275E-7</v>
      </c>
      <c r="E143" s="41">
        <f>(KONSTANTEN!$B$4 + D143 * C143) - (KONSTANTEN!$B$4 + D143 * C142)</f>
        <v>4.2081205302111346E-3</v>
      </c>
      <c r="F143" s="41">
        <f t="shared" si="31"/>
        <v>0.51233111418592081</v>
      </c>
      <c r="G143" s="73">
        <f t="shared" si="19"/>
        <v>29.354410556088318</v>
      </c>
      <c r="H143" s="43">
        <f t="shared" si="32"/>
        <v>151776661635.66382</v>
      </c>
      <c r="I143" s="2">
        <f t="shared" si="33"/>
        <v>10.145632849416987</v>
      </c>
      <c r="J143" s="48">
        <f t="shared" si="20"/>
        <v>147419384364.33618</v>
      </c>
      <c r="K143" s="28">
        <f t="shared" si="21"/>
        <v>9.8543671505830108</v>
      </c>
      <c r="L143" s="43">
        <f t="shared" si="34"/>
        <v>132889829782.18939</v>
      </c>
      <c r="M143" s="2">
        <f t="shared" si="35"/>
        <v>8.8831274048447426</v>
      </c>
      <c r="N143" s="48">
        <f t="shared" si="22"/>
        <v>127890682727.9938</v>
      </c>
      <c r="O143" s="28">
        <f t="shared" si="23"/>
        <v>8.548955404844742</v>
      </c>
      <c r="P143" s="94">
        <f t="shared" si="24"/>
        <v>72109187658.3116</v>
      </c>
      <c r="Q143" s="95">
        <f t="shared" si="25"/>
        <v>4.8201965649179472</v>
      </c>
      <c r="R143" s="44">
        <f>KONSTANTEN!$B$3 * $D$5 * $D$6 / H142^2</f>
        <v>3.4406083493062456E+22</v>
      </c>
      <c r="S143" s="46">
        <f t="shared" si="30"/>
        <v>29570.189946775503</v>
      </c>
      <c r="T143" s="48">
        <f t="shared" si="26"/>
        <v>149001187481.879</v>
      </c>
      <c r="U143" s="28">
        <f t="shared" si="27"/>
        <v>9.9601040504311324</v>
      </c>
      <c r="V143" s="48">
        <f t="shared" si="36"/>
        <v>130390256255.0916</v>
      </c>
      <c r="W143" s="28">
        <f t="shared" si="37"/>
        <v>8.7160414048447414</v>
      </c>
      <c r="X143" s="50">
        <f t="shared" si="28"/>
        <v>1</v>
      </c>
      <c r="Y143" s="31">
        <f t="shared" si="29"/>
        <v>0.99999999999999978</v>
      </c>
      <c r="Z143" s="50">
        <v>2635200</v>
      </c>
      <c r="AA143" s="62">
        <v>1.9482039000000001E-7</v>
      </c>
      <c r="AB143" s="71">
        <v>4.2081205302100001E-3</v>
      </c>
      <c r="AC143" s="71">
        <v>0.51233111418592003</v>
      </c>
      <c r="AD143" s="58">
        <v>151776661635.66299</v>
      </c>
      <c r="AE143" s="28">
        <v>8.8831274048399997</v>
      </c>
      <c r="AF143" s="28">
        <v>-4.8201965649199998</v>
      </c>
      <c r="AG143" s="50"/>
      <c r="AH143" s="62"/>
      <c r="AI143" s="65"/>
      <c r="AJ143" s="58"/>
      <c r="AK143" s="28"/>
      <c r="AL143" s="28"/>
    </row>
    <row r="144" spans="1:38">
      <c r="A144" s="11"/>
      <c r="B144" s="25">
        <v>123</v>
      </c>
      <c r="C144" s="1">
        <f>B144 * KONSTANTEN!$B$6</f>
        <v>2656800</v>
      </c>
      <c r="D144" s="63">
        <f>SQRT( KONSTANTEN!$B$3 * $D$6 / H143^3 )</f>
        <v>1.9483028572807321E-7</v>
      </c>
      <c r="E144" s="41">
        <f>(KONSTANTEN!$B$4 + D144 * C144) - (KONSTANTEN!$B$4 + D144 * C143)</f>
        <v>4.2083341717263911E-3</v>
      </c>
      <c r="F144" s="41">
        <f t="shared" si="31"/>
        <v>0.5165394483576472</v>
      </c>
      <c r="G144" s="73">
        <f t="shared" si="19"/>
        <v>29.595530342908926</v>
      </c>
      <c r="H144" s="43">
        <f t="shared" si="32"/>
        <v>151771485815.99057</v>
      </c>
      <c r="I144" s="2">
        <f t="shared" si="33"/>
        <v>10.145286867593871</v>
      </c>
      <c r="J144" s="48">
        <f t="shared" si="20"/>
        <v>147424560184.00943</v>
      </c>
      <c r="K144" s="28">
        <f t="shared" si="21"/>
        <v>9.854713132406129</v>
      </c>
      <c r="L144" s="43">
        <f t="shared" si="34"/>
        <v>132580059982.61015</v>
      </c>
      <c r="M144" s="2">
        <f t="shared" si="35"/>
        <v>8.8624205937942211</v>
      </c>
      <c r="N144" s="48">
        <f t="shared" si="22"/>
        <v>127580912928.41457</v>
      </c>
      <c r="O144" s="28">
        <f t="shared" si="23"/>
        <v>8.5282485937942223</v>
      </c>
      <c r="P144" s="94">
        <f t="shared" si="24"/>
        <v>72648104868.680344</v>
      </c>
      <c r="Q144" s="95">
        <f t="shared" si="25"/>
        <v>4.8562209186868968</v>
      </c>
      <c r="R144" s="44">
        <f>KONSTANTEN!$B$3 * $D$5 * $D$6 / H143^2</f>
        <v>3.4408412523312076E+22</v>
      </c>
      <c r="S144" s="46">
        <f t="shared" si="30"/>
        <v>29570.690353329468</v>
      </c>
      <c r="T144" s="48">
        <f t="shared" si="26"/>
        <v>148992214888.94482</v>
      </c>
      <c r="U144" s="28">
        <f t="shared" si="27"/>
        <v>9.959504270249937</v>
      </c>
      <c r="V144" s="48">
        <f t="shared" si="36"/>
        <v>130080486455.51236</v>
      </c>
      <c r="W144" s="28">
        <f t="shared" si="37"/>
        <v>8.6953345937942217</v>
      </c>
      <c r="X144" s="50">
        <f t="shared" si="28"/>
        <v>1</v>
      </c>
      <c r="Y144" s="31">
        <f t="shared" si="29"/>
        <v>1</v>
      </c>
      <c r="Z144" s="50">
        <v>2656800</v>
      </c>
      <c r="AA144" s="62">
        <v>1.9483029E-7</v>
      </c>
      <c r="AB144" s="71">
        <v>4.2083341717300002E-3</v>
      </c>
      <c r="AC144" s="71">
        <v>0.51653944835764998</v>
      </c>
      <c r="AD144" s="58">
        <v>151771485815.98999</v>
      </c>
      <c r="AE144" s="28">
        <v>8.8624205937900005</v>
      </c>
      <c r="AF144" s="28">
        <v>-4.8562209186900001</v>
      </c>
      <c r="AG144" s="50"/>
      <c r="AH144" s="62"/>
      <c r="AI144" s="65"/>
      <c r="AJ144" s="58"/>
      <c r="AK144" s="28"/>
      <c r="AL144" s="28"/>
    </row>
    <row r="145" spans="1:38">
      <c r="A145" s="11"/>
      <c r="B145" s="25">
        <v>124</v>
      </c>
      <c r="C145" s="1">
        <f>B145 * KONSTANTEN!$B$6</f>
        <v>2678400</v>
      </c>
      <c r="D145" s="63">
        <f>SQRT( KONSTANTEN!$B$3 * $D$6 / H144^3 )</f>
        <v>1.9484025217550266E-7</v>
      </c>
      <c r="E145" s="41">
        <f>(KONSTANTEN!$B$4 + D145 * C145) - (KONSTANTEN!$B$4 + D145 * C144)</f>
        <v>4.2085494469908946E-3</v>
      </c>
      <c r="F145" s="41">
        <f t="shared" si="31"/>
        <v>0.5207479978046381</v>
      </c>
      <c r="G145" s="73">
        <f t="shared" si="19"/>
        <v>29.836662464093621</v>
      </c>
      <c r="H145" s="43">
        <f t="shared" si="32"/>
        <v>151766271236.46283</v>
      </c>
      <c r="I145" s="2">
        <f t="shared" si="33"/>
        <v>10.144938294837146</v>
      </c>
      <c r="J145" s="48">
        <f t="shared" si="20"/>
        <v>147429774763.53717</v>
      </c>
      <c r="K145" s="28">
        <f t="shared" si="21"/>
        <v>9.8550617051628535</v>
      </c>
      <c r="L145" s="43">
        <f t="shared" si="34"/>
        <v>132267970428.26439</v>
      </c>
      <c r="M145" s="2">
        <f t="shared" si="35"/>
        <v>8.8415587168731751</v>
      </c>
      <c r="N145" s="48">
        <f t="shared" si="22"/>
        <v>127268823374.0688</v>
      </c>
      <c r="O145" s="28">
        <f t="shared" si="23"/>
        <v>8.5073867168731763</v>
      </c>
      <c r="P145" s="94">
        <f t="shared" si="24"/>
        <v>73185762946.610474</v>
      </c>
      <c r="Q145" s="95">
        <f t="shared" si="25"/>
        <v>4.8921611047366902</v>
      </c>
      <c r="R145" s="44">
        <f>KONSTANTEN!$B$3 * $D$5 * $D$6 / H144^2</f>
        <v>3.4410759403876785E+22</v>
      </c>
      <c r="S145" s="46">
        <f t="shared" si="30"/>
        <v>29571.194569438328</v>
      </c>
      <c r="T145" s="48">
        <f t="shared" si="26"/>
        <v>148983196140.96136</v>
      </c>
      <c r="U145" s="28">
        <f t="shared" si="27"/>
        <v>9.9589014047973983</v>
      </c>
      <c r="V145" s="48">
        <f t="shared" si="36"/>
        <v>129768396901.1666</v>
      </c>
      <c r="W145" s="28">
        <f t="shared" si="37"/>
        <v>8.6744727168731757</v>
      </c>
      <c r="X145" s="50">
        <f t="shared" si="28"/>
        <v>1</v>
      </c>
      <c r="Y145" s="31">
        <f t="shared" si="29"/>
        <v>1</v>
      </c>
      <c r="Z145" s="50">
        <v>2678400</v>
      </c>
      <c r="AA145" s="62">
        <v>1.9484025E-7</v>
      </c>
      <c r="AB145" s="71">
        <v>4.2085494469900004E-3</v>
      </c>
      <c r="AC145" s="71">
        <v>0.52074799780463998</v>
      </c>
      <c r="AD145" s="58">
        <v>151766271236.46201</v>
      </c>
      <c r="AE145" s="28">
        <v>8.8415587168700007</v>
      </c>
      <c r="AF145" s="28">
        <v>-4.8921611047400004</v>
      </c>
      <c r="AG145" s="50"/>
      <c r="AH145" s="62"/>
      <c r="AI145" s="65"/>
      <c r="AJ145" s="58"/>
      <c r="AK145" s="28"/>
      <c r="AL145" s="28"/>
    </row>
    <row r="146" spans="1:38">
      <c r="A146" s="11"/>
      <c r="B146" s="25">
        <v>125</v>
      </c>
      <c r="C146" s="1">
        <f>B146 * KONSTANTEN!$B$6</f>
        <v>2700000</v>
      </c>
      <c r="D146" s="63">
        <f>SQRT( KONSTANTEN!$B$3 * $D$6 / H145^3 )</f>
        <v>1.9485029411738991E-7</v>
      </c>
      <c r="E146" s="41">
        <f>(KONSTANTEN!$B$4 + D146 * C146) - (KONSTANTEN!$B$4 + D146 * C145)</f>
        <v>4.2087663529356556E-3</v>
      </c>
      <c r="F146" s="41">
        <f t="shared" si="31"/>
        <v>0.52495676415757375</v>
      </c>
      <c r="G146" s="73">
        <f t="shared" si="19"/>
        <v>30.077807013073503</v>
      </c>
      <c r="H146" s="43">
        <f t="shared" si="32"/>
        <v>151761017981.49738</v>
      </c>
      <c r="I146" s="2">
        <f t="shared" si="33"/>
        <v>10.144587136789728</v>
      </c>
      <c r="J146" s="48">
        <f t="shared" si="20"/>
        <v>147435028018.50262</v>
      </c>
      <c r="K146" s="28">
        <f t="shared" si="21"/>
        <v>9.8554128632102724</v>
      </c>
      <c r="L146" s="43">
        <f t="shared" si="34"/>
        <v>131953566171.44751</v>
      </c>
      <c r="M146" s="2">
        <f t="shared" si="35"/>
        <v>8.8205421118063505</v>
      </c>
      <c r="N146" s="48">
        <f t="shared" si="22"/>
        <v>126954419117.25192</v>
      </c>
      <c r="O146" s="28">
        <f t="shared" si="23"/>
        <v>8.4863701118063517</v>
      </c>
      <c r="P146" s="94">
        <f t="shared" si="24"/>
        <v>73722152378.56044</v>
      </c>
      <c r="Q146" s="95">
        <f t="shared" si="25"/>
        <v>4.9280164871270031</v>
      </c>
      <c r="R146" s="44">
        <f>KONSTANTEN!$B$3 * $D$5 * $D$6 / H145^2</f>
        <v>3.4413124102208415E+22</v>
      </c>
      <c r="S146" s="46">
        <f t="shared" si="30"/>
        <v>29571.702587524356</v>
      </c>
      <c r="T146" s="48">
        <f t="shared" si="26"/>
        <v>148974131858.15527</v>
      </c>
      <c r="U146" s="28">
        <f t="shared" si="27"/>
        <v>9.958295495533072</v>
      </c>
      <c r="V146" s="48">
        <f t="shared" si="36"/>
        <v>129453992644.34972</v>
      </c>
      <c r="W146" s="28">
        <f t="shared" si="37"/>
        <v>8.6534561118063511</v>
      </c>
      <c r="X146" s="50">
        <f t="shared" si="28"/>
        <v>1.0000000000000002</v>
      </c>
      <c r="Y146" s="31">
        <f t="shared" si="29"/>
        <v>1.0000000000000002</v>
      </c>
      <c r="Z146" s="50">
        <v>2700000</v>
      </c>
      <c r="AA146" s="62">
        <v>1.9485028999999999E-7</v>
      </c>
      <c r="AB146" s="71">
        <v>4.2087663529400002E-3</v>
      </c>
      <c r="AC146" s="71">
        <v>0.52495676415756998</v>
      </c>
      <c r="AD146" s="58">
        <v>151761017981.49701</v>
      </c>
      <c r="AE146" s="28">
        <v>8.8205421118099991</v>
      </c>
      <c r="AF146" s="28">
        <v>-4.9280164871299998</v>
      </c>
      <c r="AG146" s="50"/>
      <c r="AH146" s="62"/>
      <c r="AI146" s="65"/>
      <c r="AJ146" s="58"/>
      <c r="AK146" s="28"/>
      <c r="AL146" s="28"/>
    </row>
    <row r="147" spans="1:38">
      <c r="A147" s="11"/>
      <c r="B147" s="25">
        <v>126</v>
      </c>
      <c r="C147" s="1">
        <f>B147 * KONSTANTEN!$B$6</f>
        <v>2721600</v>
      </c>
      <c r="D147" s="63">
        <f>SQRT( KONSTANTEN!$B$3 * $D$6 / H146^3 )</f>
        <v>1.9486041141048696E-7</v>
      </c>
      <c r="E147" s="41">
        <f>(KONSTANTEN!$B$4 + D147 * C147) - (KONSTANTEN!$B$4 + D147 * C146)</f>
        <v>4.2089848864665935E-3</v>
      </c>
      <c r="F147" s="41">
        <f t="shared" si="31"/>
        <v>0.52916574904404035</v>
      </c>
      <c r="G147" s="73">
        <f t="shared" si="19"/>
        <v>30.318964083102387</v>
      </c>
      <c r="H147" s="43">
        <f t="shared" si="32"/>
        <v>151755726136.164</v>
      </c>
      <c r="I147" s="2">
        <f t="shared" si="33"/>
        <v>10.144233399138169</v>
      </c>
      <c r="J147" s="48">
        <f t="shared" si="20"/>
        <v>147440319863.83597</v>
      </c>
      <c r="K147" s="28">
        <f t="shared" si="21"/>
        <v>9.8557666008618288</v>
      </c>
      <c r="L147" s="43">
        <f t="shared" si="34"/>
        <v>131636852303.53757</v>
      </c>
      <c r="M147" s="2">
        <f t="shared" si="35"/>
        <v>8.7993711189310009</v>
      </c>
      <c r="N147" s="48">
        <f t="shared" si="22"/>
        <v>126637705249.34196</v>
      </c>
      <c r="O147" s="28">
        <f t="shared" si="23"/>
        <v>8.4651991189310021</v>
      </c>
      <c r="P147" s="94">
        <f t="shared" si="24"/>
        <v>74257263668.596436</v>
      </c>
      <c r="Q147" s="95">
        <f t="shared" si="25"/>
        <v>4.9637864310945101</v>
      </c>
      <c r="R147" s="44">
        <f>KONSTANTEN!$B$3 * $D$5 * $D$6 / H146^2</f>
        <v>3.4415506585488575E+22</v>
      </c>
      <c r="S147" s="46">
        <f t="shared" si="30"/>
        <v>29572.214399948887</v>
      </c>
      <c r="T147" s="48">
        <f t="shared" si="26"/>
        <v>148965022664.15219</v>
      </c>
      <c r="U147" s="28">
        <f t="shared" si="27"/>
        <v>9.9576865841437083</v>
      </c>
      <c r="V147" s="48">
        <f t="shared" si="36"/>
        <v>129137278776.43977</v>
      </c>
      <c r="W147" s="28">
        <f t="shared" si="37"/>
        <v>8.6322851189310015</v>
      </c>
      <c r="X147" s="50">
        <f t="shared" si="28"/>
        <v>1</v>
      </c>
      <c r="Y147" s="31">
        <f t="shared" si="29"/>
        <v>1</v>
      </c>
      <c r="Z147" s="50">
        <v>2721600</v>
      </c>
      <c r="AA147" s="62">
        <v>1.9486040999999999E-7</v>
      </c>
      <c r="AB147" s="71">
        <v>4.2089848864699997E-3</v>
      </c>
      <c r="AC147" s="71">
        <v>0.52916574904404001</v>
      </c>
      <c r="AD147" s="58">
        <v>151755726136.164</v>
      </c>
      <c r="AE147" s="28">
        <v>8.7993711189300008</v>
      </c>
      <c r="AF147" s="28">
        <v>-4.96378643109</v>
      </c>
      <c r="AG147" s="50"/>
      <c r="AH147" s="62"/>
      <c r="AI147" s="65"/>
      <c r="AJ147" s="58"/>
      <c r="AK147" s="28"/>
      <c r="AL147" s="28"/>
    </row>
    <row r="148" spans="1:38">
      <c r="A148" s="11"/>
      <c r="B148" s="25">
        <v>127</v>
      </c>
      <c r="C148" s="1">
        <f>B148 * KONSTANTEN!$B$6</f>
        <v>2743200</v>
      </c>
      <c r="D148" s="63">
        <f>SQRT( KONSTANTEN!$B$3 * $D$6 / H147^3 )</f>
        <v>1.9487060391037901E-7</v>
      </c>
      <c r="E148" s="41">
        <f>(KONSTANTEN!$B$4 + D148 * C148) - (KONSTANTEN!$B$4 + D148 * C147)</f>
        <v>4.2092050444640927E-3</v>
      </c>
      <c r="F148" s="41">
        <f t="shared" si="31"/>
        <v>0.53337495408850444</v>
      </c>
      <c r="G148" s="73">
        <f t="shared" si="19"/>
        <v>30.560133767255358</v>
      </c>
      <c r="H148" s="43">
        <f t="shared" si="32"/>
        <v>151750395786.18481</v>
      </c>
      <c r="I148" s="2">
        <f t="shared" si="33"/>
        <v>10.143877087612637</v>
      </c>
      <c r="J148" s="48">
        <f t="shared" si="20"/>
        <v>147445650213.81522</v>
      </c>
      <c r="K148" s="28">
        <f t="shared" si="21"/>
        <v>9.8561229123873648</v>
      </c>
      <c r="L148" s="43">
        <f t="shared" si="34"/>
        <v>131317833954.94923</v>
      </c>
      <c r="M148" s="2">
        <f t="shared" si="35"/>
        <v>8.7780460811938159</v>
      </c>
      <c r="N148" s="48">
        <f t="shared" si="22"/>
        <v>126318686900.75363</v>
      </c>
      <c r="O148" s="28">
        <f t="shared" si="23"/>
        <v>8.4438740811938153</v>
      </c>
      <c r="P148" s="94">
        <f t="shared" si="24"/>
        <v>74791087338.536835</v>
      </c>
      <c r="Q148" s="95">
        <f t="shared" si="25"/>
        <v>4.9994703030625507</v>
      </c>
      <c r="R148" s="44">
        <f>KONSTANTEN!$B$3 * $D$5 * $D$6 / H147^2</f>
        <v>3.4417906820628561E+22</v>
      </c>
      <c r="S148" s="46">
        <f t="shared" si="30"/>
        <v>29572.729999012368</v>
      </c>
      <c r="T148" s="48">
        <f t="shared" si="26"/>
        <v>148955869185.93842</v>
      </c>
      <c r="U148" s="28">
        <f t="shared" si="27"/>
        <v>9.9570747125407166</v>
      </c>
      <c r="V148" s="48">
        <f t="shared" si="36"/>
        <v>128818260427.85144</v>
      </c>
      <c r="W148" s="28">
        <f t="shared" si="37"/>
        <v>8.6109600811938165</v>
      </c>
      <c r="X148" s="50">
        <f t="shared" si="28"/>
        <v>1</v>
      </c>
      <c r="Y148" s="31">
        <f t="shared" si="29"/>
        <v>1.0000000000000002</v>
      </c>
      <c r="Z148" s="50">
        <v>2743200</v>
      </c>
      <c r="AA148" s="62">
        <v>1.948706E-7</v>
      </c>
      <c r="AB148" s="71">
        <v>4.2092050444599996E-3</v>
      </c>
      <c r="AC148" s="71">
        <v>0.5333749540885</v>
      </c>
      <c r="AD148" s="58">
        <v>151750395786.18399</v>
      </c>
      <c r="AE148" s="28">
        <v>8.7780460811900003</v>
      </c>
      <c r="AF148" s="28">
        <v>-4.9994703030599998</v>
      </c>
      <c r="AG148" s="50"/>
      <c r="AH148" s="62"/>
      <c r="AI148" s="65"/>
      <c r="AJ148" s="58"/>
      <c r="AK148" s="28"/>
      <c r="AL148" s="28"/>
    </row>
    <row r="149" spans="1:38">
      <c r="A149" s="11"/>
      <c r="B149" s="25">
        <v>128</v>
      </c>
      <c r="C149" s="1">
        <f>B149 * KONSTANTEN!$B$6</f>
        <v>2764800</v>
      </c>
      <c r="D149" s="63">
        <f>SQRT( KONSTANTEN!$B$3 * $D$6 / H148^3 )</f>
        <v>1.9488087147148418E-7</v>
      </c>
      <c r="E149" s="41">
        <f>(KONSTANTEN!$B$4 + D149 * C149) - (KONSTANTEN!$B$4 + D149 * C148)</f>
        <v>4.2094268237840016E-3</v>
      </c>
      <c r="F149" s="41">
        <f t="shared" si="31"/>
        <v>0.53758438091228844</v>
      </c>
      <c r="G149" s="73">
        <f t="shared" ref="G149:G212" si="38">F149 * 180 / PI()</f>
        <v>30.80131615842734</v>
      </c>
      <c r="H149" s="43">
        <f t="shared" si="32"/>
        <v>151745027017.93323</v>
      </c>
      <c r="I149" s="2">
        <f t="shared" si="33"/>
        <v>10.143518207986828</v>
      </c>
      <c r="J149" s="48">
        <f t="shared" ref="J149:J212" si="39">$D$3 * ( 1 - $D$4 * COS(F149) )</f>
        <v>147451018982.06677</v>
      </c>
      <c r="K149" s="28">
        <f t="shared" ref="K149:K212" si="40">$E$3 * ( 1 - $D$4 * COS(F149) )</f>
        <v>9.856481792013172</v>
      </c>
      <c r="L149" s="43">
        <f t="shared" si="34"/>
        <v>130996516295.08739</v>
      </c>
      <c r="M149" s="2">
        <f t="shared" si="35"/>
        <v>8.7565673441478147</v>
      </c>
      <c r="N149" s="48">
        <f t="shared" ref="N149:N212" si="41">$D$3 * ( COS(F149) - $D$4 )</f>
        <v>125997369240.89178</v>
      </c>
      <c r="O149" s="28">
        <f t="shared" ref="O149:O212" si="42">$E$3 * ( COS(F149) - $D$4 )</f>
        <v>8.4223953441478159</v>
      </c>
      <c r="P149" s="94">
        <f t="shared" ref="P149:P212" si="43">$D$10 * SIN(F149)</f>
        <v>75323613928.096725</v>
      </c>
      <c r="Q149" s="95">
        <f t="shared" ref="Q149:Q212" si="44">$E$10 * SIN(F149)</f>
        <v>5.0350674706507812</v>
      </c>
      <c r="R149" s="44">
        <f>KONSTANTEN!$B$3 * $D$5 * $D$6 / H148^2</f>
        <v>3.4420324774269252E+22</v>
      </c>
      <c r="S149" s="46">
        <f t="shared" si="30"/>
        <v>29573.249376954336</v>
      </c>
      <c r="T149" s="48">
        <f t="shared" ref="T149:T212" si="45">SQRT( V149^2 + P149^2 )</f>
        <v>148946672053.82254</v>
      </c>
      <c r="U149" s="28">
        <f t="shared" ref="U149:U212" si="46">SQRT( W149^2 + Q149^2 )</f>
        <v>9.9564599228575723</v>
      </c>
      <c r="V149" s="48">
        <f t="shared" si="36"/>
        <v>128496942767.98958</v>
      </c>
      <c r="W149" s="28">
        <f t="shared" si="37"/>
        <v>8.5894813441478153</v>
      </c>
      <c r="X149" s="50">
        <f t="shared" ref="X149:X212" si="47">(V149 / $D$3 )^2 + ( P149 / $D$10 )^2</f>
        <v>1</v>
      </c>
      <c r="Y149" s="31">
        <f t="shared" ref="Y149:Y212" si="48">(W149 / $E$3 )^2 + ( Q149 / $E$10 )^2</f>
        <v>1</v>
      </c>
      <c r="Z149" s="50">
        <v>2764800</v>
      </c>
      <c r="AA149" s="62">
        <v>1.9488086999999999E-7</v>
      </c>
      <c r="AB149" s="71">
        <v>4.2094268237800004E-3</v>
      </c>
      <c r="AC149" s="71">
        <v>0.53758438091228999</v>
      </c>
      <c r="AD149" s="58">
        <v>151745027017.93301</v>
      </c>
      <c r="AE149" s="28">
        <v>8.7565673441499996</v>
      </c>
      <c r="AF149" s="28">
        <v>-5.0350674706499996</v>
      </c>
      <c r="AG149" s="50"/>
      <c r="AH149" s="62"/>
      <c r="AI149" s="65"/>
      <c r="AJ149" s="58"/>
      <c r="AK149" s="28"/>
      <c r="AL149" s="28"/>
    </row>
    <row r="150" spans="1:38">
      <c r="A150" s="11"/>
      <c r="B150" s="25">
        <v>129</v>
      </c>
      <c r="C150" s="1">
        <f>B150 * KONSTANTEN!$B$6</f>
        <v>2786400</v>
      </c>
      <c r="D150" s="63">
        <f>SQRT( KONSTANTEN!$B$3 * $D$6 / H149^3 )</f>
        <v>1.9489121394705404E-7</v>
      </c>
      <c r="E150" s="41">
        <f>(KONSTANTEN!$B$4 + D150 * C150) - (KONSTANTEN!$B$4 + D150 * C149)</f>
        <v>4.2096502212564113E-3</v>
      </c>
      <c r="F150" s="41">
        <f t="shared" si="31"/>
        <v>0.54179403113354485</v>
      </c>
      <c r="G150" s="73">
        <f t="shared" si="38"/>
        <v>31.042511349331647</v>
      </c>
      <c r="H150" s="43">
        <f t="shared" si="32"/>
        <v>151739619918.43353</v>
      </c>
      <c r="I150" s="2">
        <f t="shared" si="33"/>
        <v>10.143156766077954</v>
      </c>
      <c r="J150" s="48">
        <f t="shared" si="39"/>
        <v>147456426081.56647</v>
      </c>
      <c r="K150" s="28">
        <f t="shared" si="40"/>
        <v>9.8568432339220475</v>
      </c>
      <c r="L150" s="43">
        <f t="shared" si="34"/>
        <v>130672904532.30029</v>
      </c>
      <c r="M150" s="2">
        <f t="shared" si="35"/>
        <v>8.7349352559492246</v>
      </c>
      <c r="N150" s="48">
        <f t="shared" si="41"/>
        <v>125673757478.10471</v>
      </c>
      <c r="O150" s="28">
        <f t="shared" si="42"/>
        <v>8.4007632559492258</v>
      </c>
      <c r="P150" s="94">
        <f t="shared" si="43"/>
        <v>75854833995.032364</v>
      </c>
      <c r="Q150" s="95">
        <f t="shared" si="44"/>
        <v>5.0705773026848338</v>
      </c>
      <c r="R150" s="44">
        <f>KONSTANTEN!$B$3 * $D$5 * $D$6 / H149^2</f>
        <v>3.4422760412781109E+22</v>
      </c>
      <c r="S150" s="46">
        <f t="shared" ref="S150:S213" si="49">D150 * H149</f>
        <v>29573.772525953522</v>
      </c>
      <c r="T150" s="48">
        <f t="shared" si="45"/>
        <v>148937431901.39651</v>
      </c>
      <c r="U150" s="28">
        <f t="shared" si="46"/>
        <v>9.9558422574472463</v>
      </c>
      <c r="V150" s="48">
        <f t="shared" si="36"/>
        <v>128173331005.2025</v>
      </c>
      <c r="W150" s="28">
        <f t="shared" si="37"/>
        <v>8.5678492559492252</v>
      </c>
      <c r="X150" s="50">
        <f t="shared" si="47"/>
        <v>1</v>
      </c>
      <c r="Y150" s="31">
        <f t="shared" si="48"/>
        <v>1</v>
      </c>
      <c r="Z150" s="50">
        <v>2786400</v>
      </c>
      <c r="AA150" s="62">
        <v>1.9489120999999999E-7</v>
      </c>
      <c r="AB150" s="71">
        <v>4.2096502212599996E-3</v>
      </c>
      <c r="AC150" s="71">
        <v>0.54179403113353997</v>
      </c>
      <c r="AD150" s="58">
        <v>151739619918.43301</v>
      </c>
      <c r="AE150" s="28">
        <v>8.7349352559500009</v>
      </c>
      <c r="AF150" s="28">
        <v>-5.0705773026800003</v>
      </c>
      <c r="AG150" s="50"/>
      <c r="AH150" s="62"/>
      <c r="AI150" s="65"/>
      <c r="AJ150" s="58"/>
      <c r="AK150" s="28"/>
      <c r="AL150" s="28"/>
    </row>
    <row r="151" spans="1:38">
      <c r="A151" s="11"/>
      <c r="B151" s="25">
        <v>130</v>
      </c>
      <c r="C151" s="1">
        <f>B151 * KONSTANTEN!$B$6</f>
        <v>2808000</v>
      </c>
      <c r="D151" s="63">
        <f>SQRT( KONSTANTEN!$B$3 * $D$6 / H150^3 )</f>
        <v>1.9490163118917281E-7</v>
      </c>
      <c r="E151" s="41">
        <f>(KONSTANTEN!$B$4 + D151 * C151) - (KONSTANTEN!$B$4 + D151 * C150)</f>
        <v>4.2098752336861001E-3</v>
      </c>
      <c r="F151" s="41">
        <f t="shared" ref="F151:F214" si="50">IF( (F150 + E151) &gt; 2 * PI(), (F150 + E151) - 2 * PI(), (F150 + E151) )</f>
        <v>0.54600390636723095</v>
      </c>
      <c r="G151" s="73">
        <f t="shared" si="38"/>
        <v>31.283719432498511</v>
      </c>
      <c r="H151" s="43">
        <f t="shared" ref="H151:H214" si="51">$D$3 * ( 1 + $D$4 * COS(F151) )</f>
        <v>151734174575.35977</v>
      </c>
      <c r="I151" s="2">
        <f t="shared" ref="I151:I214" si="52">$E$3 * ( 1 + $D$4 * COS(F151) )</f>
        <v>10.142792767746656</v>
      </c>
      <c r="J151" s="48">
        <f t="shared" si="39"/>
        <v>147461871424.64023</v>
      </c>
      <c r="K151" s="28">
        <f t="shared" si="40"/>
        <v>9.8572072322533444</v>
      </c>
      <c r="L151" s="43">
        <f t="shared" ref="L151:L214" si="53">$D$3 * ( COS(F151) + $D$4 )</f>
        <v>130347003913.83228</v>
      </c>
      <c r="M151" s="2">
        <f t="shared" ref="M151:M214" si="54">$E$3 * ( COS(F151) + $D$4 )</f>
        <v>8.7131501673543017</v>
      </c>
      <c r="N151" s="48">
        <f t="shared" si="41"/>
        <v>125347856859.63669</v>
      </c>
      <c r="O151" s="28">
        <f t="shared" si="42"/>
        <v>8.3789781673543029</v>
      </c>
      <c r="P151" s="94">
        <f t="shared" si="43"/>
        <v>76384738115.285706</v>
      </c>
      <c r="Q151" s="95">
        <f t="shared" si="44"/>
        <v>5.1059991692059805</v>
      </c>
      <c r="R151" s="44">
        <f>KONSTANTEN!$B$3 * $D$5 * $D$6 / H150^2</f>
        <v>3.4425213702264001E+22</v>
      </c>
      <c r="S151" s="46">
        <f t="shared" si="49"/>
        <v>29574.299438127793</v>
      </c>
      <c r="T151" s="48">
        <f t="shared" si="45"/>
        <v>148928149365.4967</v>
      </c>
      <c r="U151" s="28">
        <f t="shared" si="46"/>
        <v>9.9552217588795759</v>
      </c>
      <c r="V151" s="48">
        <f t="shared" ref="V151:V214" si="55">$D$3 * COS(F151)</f>
        <v>127847430386.73448</v>
      </c>
      <c r="W151" s="28">
        <f t="shared" ref="W151:W214" si="56">$E$3 * COS(F151)</f>
        <v>8.5460641673543023</v>
      </c>
      <c r="X151" s="50">
        <f t="shared" si="47"/>
        <v>1.0000000000000002</v>
      </c>
      <c r="Y151" s="31">
        <f t="shared" si="48"/>
        <v>1.0000000000000002</v>
      </c>
      <c r="Z151" s="50">
        <v>2808000</v>
      </c>
      <c r="AA151" s="62">
        <v>1.9490162999999999E-7</v>
      </c>
      <c r="AB151" s="71">
        <v>4.2098752336899997E-3</v>
      </c>
      <c r="AC151" s="71">
        <v>0.54600390636722995</v>
      </c>
      <c r="AD151" s="58">
        <v>151734174575.35901</v>
      </c>
      <c r="AE151" s="28">
        <v>8.7131501673499994</v>
      </c>
      <c r="AF151" s="28">
        <v>-5.1059991692100004</v>
      </c>
      <c r="AG151" s="50"/>
      <c r="AH151" s="62"/>
      <c r="AI151" s="65"/>
      <c r="AJ151" s="58"/>
      <c r="AK151" s="28"/>
      <c r="AL151" s="28"/>
    </row>
    <row r="152" spans="1:38">
      <c r="A152" s="11"/>
      <c r="B152" s="25">
        <v>131</v>
      </c>
      <c r="C152" s="1">
        <f>B152 * KONSTANTEN!$B$6</f>
        <v>2829600</v>
      </c>
      <c r="D152" s="63">
        <f>SQRT( KONSTANTEN!$B$3 * $D$6 / H151^3 )</f>
        <v>1.9491212304875801E-7</v>
      </c>
      <c r="E152" s="41">
        <f>(KONSTANTEN!$B$4 + D152 * C152) - (KONSTANTEN!$B$4 + D152 * C151)</f>
        <v>4.210101857853088E-3</v>
      </c>
      <c r="F152" s="41">
        <f t="shared" si="50"/>
        <v>0.55021400822508404</v>
      </c>
      <c r="G152" s="73">
        <f t="shared" si="38"/>
        <v>31.524940500273679</v>
      </c>
      <c r="H152" s="43">
        <f t="shared" si="51"/>
        <v>151728691077.03522</v>
      </c>
      <c r="I152" s="2">
        <f t="shared" si="52"/>
        <v>10.142426218896972</v>
      </c>
      <c r="J152" s="48">
        <f t="shared" si="39"/>
        <v>147467354922.96475</v>
      </c>
      <c r="K152" s="28">
        <f t="shared" si="40"/>
        <v>9.857573781103028</v>
      </c>
      <c r="L152" s="43">
        <f t="shared" si="53"/>
        <v>130018819725.77585</v>
      </c>
      <c r="M152" s="2">
        <f t="shared" si="54"/>
        <v>8.6912124317161492</v>
      </c>
      <c r="N152" s="48">
        <f t="shared" si="41"/>
        <v>125019672671.58026</v>
      </c>
      <c r="O152" s="28">
        <f t="shared" si="42"/>
        <v>8.3570404317161504</v>
      </c>
      <c r="P152" s="94">
        <f t="shared" si="43"/>
        <v>76913316883.129135</v>
      </c>
      <c r="Q152" s="95">
        <f t="shared" si="44"/>
        <v>5.1413324414808041</v>
      </c>
      <c r="R152" s="44">
        <f>KONSTANTEN!$B$3 * $D$5 * $D$6 / H151^2</f>
        <v>3.4427684608547228E+22</v>
      </c>
      <c r="S152" s="46">
        <f t="shared" si="49"/>
        <v>29574.830105534253</v>
      </c>
      <c r="T152" s="48">
        <f t="shared" si="45"/>
        <v>148918825086.16464</v>
      </c>
      <c r="U152" s="28">
        <f t="shared" si="46"/>
        <v>9.9545984699386469</v>
      </c>
      <c r="V152" s="48">
        <f t="shared" si="55"/>
        <v>127519246198.67805</v>
      </c>
      <c r="W152" s="28">
        <f t="shared" si="56"/>
        <v>8.5241264317161498</v>
      </c>
      <c r="X152" s="50">
        <f t="shared" si="47"/>
        <v>1</v>
      </c>
      <c r="Y152" s="31">
        <f t="shared" si="48"/>
        <v>1</v>
      </c>
      <c r="Z152" s="50">
        <v>2829600</v>
      </c>
      <c r="AA152" s="62">
        <v>1.9491212E-7</v>
      </c>
      <c r="AB152" s="71">
        <v>4.2101018578500002E-3</v>
      </c>
      <c r="AC152" s="71">
        <v>0.55021400822508004</v>
      </c>
      <c r="AD152" s="58">
        <v>151728691077.035</v>
      </c>
      <c r="AE152" s="28">
        <v>8.6912124317200004</v>
      </c>
      <c r="AF152" s="28">
        <v>-5.1413324414800003</v>
      </c>
      <c r="AG152" s="50"/>
      <c r="AH152" s="62"/>
      <c r="AI152" s="65"/>
      <c r="AJ152" s="58"/>
      <c r="AK152" s="28"/>
      <c r="AL152" s="28"/>
    </row>
    <row r="153" spans="1:38">
      <c r="A153" s="11"/>
      <c r="B153" s="25">
        <v>132</v>
      </c>
      <c r="C153" s="1">
        <f>B153 * KONSTANTEN!$B$6</f>
        <v>2851200</v>
      </c>
      <c r="D153" s="63">
        <f>SQRT( KONSTANTEN!$B$3 * $D$6 / H152^3 )</f>
        <v>1.9492268937555994E-7</v>
      </c>
      <c r="E153" s="41">
        <f>(KONSTANTEN!$B$4 + D153 * C153) - (KONSTANTEN!$B$4 + D153 * C152)</f>
        <v>4.2103300905120822E-3</v>
      </c>
      <c r="F153" s="41">
        <f t="shared" si="50"/>
        <v>0.55442433831559612</v>
      </c>
      <c r="G153" s="73">
        <f t="shared" si="38"/>
        <v>31.766174644816957</v>
      </c>
      <c r="H153" s="43">
        <f t="shared" si="51"/>
        <v>151723169512.43134</v>
      </c>
      <c r="I153" s="2">
        <f t="shared" si="52"/>
        <v>10.142057125476274</v>
      </c>
      <c r="J153" s="48">
        <f t="shared" si="39"/>
        <v>147472876487.56866</v>
      </c>
      <c r="K153" s="28">
        <f t="shared" si="40"/>
        <v>9.8579428745237259</v>
      </c>
      <c r="L153" s="43">
        <f t="shared" si="53"/>
        <v>129688357293.02362</v>
      </c>
      <c r="M153" s="2">
        <f t="shared" si="54"/>
        <v>8.6691224049814899</v>
      </c>
      <c r="N153" s="48">
        <f t="shared" si="41"/>
        <v>124689210238.82803</v>
      </c>
      <c r="O153" s="28">
        <f t="shared" si="42"/>
        <v>8.3349504049814911</v>
      </c>
      <c r="P153" s="94">
        <f t="shared" si="43"/>
        <v>77440560911.309982</v>
      </c>
      <c r="Q153" s="95">
        <f t="shared" si="44"/>
        <v>5.1765764920108595</v>
      </c>
      <c r="R153" s="44">
        <f>KONSTANTEN!$B$3 * $D$5 * $D$6 / H152^2</f>
        <v>3.4430173097189337E+22</v>
      </c>
      <c r="S153" s="46">
        <f t="shared" si="49"/>
        <v>29575.364520169231</v>
      </c>
      <c r="T153" s="48">
        <f t="shared" si="45"/>
        <v>148909459706.60745</v>
      </c>
      <c r="U153" s="28">
        <f t="shared" si="46"/>
        <v>9.9539724336201605</v>
      </c>
      <c r="V153" s="48">
        <f t="shared" si="55"/>
        <v>127188783765.92583</v>
      </c>
      <c r="W153" s="28">
        <f t="shared" si="56"/>
        <v>8.5020364049814905</v>
      </c>
      <c r="X153" s="50">
        <f t="shared" si="47"/>
        <v>1</v>
      </c>
      <c r="Y153" s="31">
        <f t="shared" si="48"/>
        <v>1</v>
      </c>
      <c r="Z153" s="50">
        <v>2851200</v>
      </c>
      <c r="AA153" s="62">
        <v>1.9492268999999999E-7</v>
      </c>
      <c r="AB153" s="71">
        <v>4.2103300905099996E-3</v>
      </c>
      <c r="AC153" s="71">
        <v>0.55442433831560001</v>
      </c>
      <c r="AD153" s="58">
        <v>151723169512.431</v>
      </c>
      <c r="AE153" s="28">
        <v>8.6691224049799995</v>
      </c>
      <c r="AF153" s="28">
        <v>-5.1765764920099997</v>
      </c>
      <c r="AG153" s="50"/>
      <c r="AH153" s="62"/>
      <c r="AI153" s="65"/>
      <c r="AJ153" s="58"/>
      <c r="AK153" s="28"/>
      <c r="AL153" s="28"/>
    </row>
    <row r="154" spans="1:38">
      <c r="A154" s="11"/>
      <c r="B154" s="25">
        <v>133</v>
      </c>
      <c r="C154" s="1">
        <f>B154 * KONSTANTEN!$B$6</f>
        <v>2872800</v>
      </c>
      <c r="D154" s="63">
        <f>SQRT( KONSTANTEN!$B$3 * $D$6 / H153^3 )</f>
        <v>1.9493333001816213E-7</v>
      </c>
      <c r="E154" s="41">
        <f>(KONSTANTEN!$B$4 + D154 * C154) - (KONSTANTEN!$B$4 + D154 * C153)</f>
        <v>4.2105599283923656E-3</v>
      </c>
      <c r="F154" s="41">
        <f t="shared" si="50"/>
        <v>0.55863489824398849</v>
      </c>
      <c r="G154" s="73">
        <f t="shared" si="38"/>
        <v>32.007421958100743</v>
      </c>
      <c r="H154" s="43">
        <f t="shared" si="51"/>
        <v>151717609971.16711</v>
      </c>
      <c r="I154" s="2">
        <f t="shared" si="52"/>
        <v>10.141685493475212</v>
      </c>
      <c r="J154" s="48">
        <f t="shared" si="39"/>
        <v>147478436028.83289</v>
      </c>
      <c r="K154" s="28">
        <f t="shared" si="40"/>
        <v>9.8583145065247884</v>
      </c>
      <c r="L154" s="43">
        <f t="shared" si="53"/>
        <v>129355621979.21945</v>
      </c>
      <c r="M154" s="2">
        <f t="shared" si="54"/>
        <v>8.6468804456874047</v>
      </c>
      <c r="N154" s="48">
        <f t="shared" si="41"/>
        <v>124356474925.02386</v>
      </c>
      <c r="O154" s="28">
        <f t="shared" si="42"/>
        <v>8.3127084456874041</v>
      </c>
      <c r="P154" s="94">
        <f t="shared" si="43"/>
        <v>77966460831.195267</v>
      </c>
      <c r="Q154" s="95">
        <f t="shared" si="44"/>
        <v>5.2117306945423527</v>
      </c>
      <c r="R154" s="44">
        <f>KONSTANTEN!$B$3 * $D$5 * $D$6 / H153^2</f>
        <v>3.4432679133478155E+22</v>
      </c>
      <c r="S154" s="46">
        <f t="shared" si="49"/>
        <v>29575.902673968332</v>
      </c>
      <c r="T154" s="48">
        <f t="shared" si="45"/>
        <v>148900053873.15796</v>
      </c>
      <c r="U154" s="28">
        <f t="shared" si="46"/>
        <v>9.9533436931287493</v>
      </c>
      <c r="V154" s="48">
        <f t="shared" si="55"/>
        <v>126856048452.12166</v>
      </c>
      <c r="W154" s="28">
        <f t="shared" si="56"/>
        <v>8.4797944456874035</v>
      </c>
      <c r="X154" s="50">
        <f t="shared" si="47"/>
        <v>1</v>
      </c>
      <c r="Y154" s="31">
        <f t="shared" si="48"/>
        <v>0.99999999999999978</v>
      </c>
      <c r="Z154" s="50">
        <v>2872800</v>
      </c>
      <c r="AA154" s="62">
        <v>1.9493333E-7</v>
      </c>
      <c r="AB154" s="71">
        <v>4.2105599283900003E-3</v>
      </c>
      <c r="AC154" s="71">
        <v>0.55863489824399004</v>
      </c>
      <c r="AD154" s="58">
        <v>151717609971.16699</v>
      </c>
      <c r="AE154" s="28">
        <v>8.6468804456899999</v>
      </c>
      <c r="AF154" s="28">
        <v>-5.2117306945399999</v>
      </c>
      <c r="AG154" s="50"/>
      <c r="AH154" s="62"/>
      <c r="AI154" s="65"/>
      <c r="AJ154" s="58"/>
      <c r="AK154" s="28"/>
      <c r="AL154" s="28"/>
    </row>
    <row r="155" spans="1:38">
      <c r="A155" s="11"/>
      <c r="B155" s="25">
        <v>134</v>
      </c>
      <c r="C155" s="1">
        <f>B155 * KONSTANTEN!$B$6</f>
        <v>2894400</v>
      </c>
      <c r="D155" s="63">
        <f>SQRT( KONSTANTEN!$B$3 * $D$6 / H154^3 )</f>
        <v>1.9494404482398095E-7</v>
      </c>
      <c r="E155" s="41">
        <f>(KONSTANTEN!$B$4 + D155 * C155) - (KONSTANTEN!$B$4 + D155 * C154)</f>
        <v>4.2107913681980191E-3</v>
      </c>
      <c r="F155" s="41">
        <f t="shared" si="50"/>
        <v>0.56284568961218651</v>
      </c>
      <c r="G155" s="73">
        <f t="shared" si="38"/>
        <v>32.248682531908607</v>
      </c>
      <c r="H155" s="43">
        <f t="shared" si="51"/>
        <v>151712012543.50821</v>
      </c>
      <c r="I155" s="2">
        <f t="shared" si="52"/>
        <v>10.141311328927669</v>
      </c>
      <c r="J155" s="48">
        <f t="shared" si="39"/>
        <v>147484033456.49182</v>
      </c>
      <c r="K155" s="28">
        <f t="shared" si="40"/>
        <v>9.8586886710723327</v>
      </c>
      <c r="L155" s="43">
        <f t="shared" si="53"/>
        <v>129020619186.70941</v>
      </c>
      <c r="M155" s="2">
        <f t="shared" si="54"/>
        <v>8.6244869149580552</v>
      </c>
      <c r="N155" s="48">
        <f t="shared" si="41"/>
        <v>124021472132.51382</v>
      </c>
      <c r="O155" s="28">
        <f t="shared" si="42"/>
        <v>8.2903149149580564</v>
      </c>
      <c r="P155" s="94">
        <f t="shared" si="43"/>
        <v>78491007292.916382</v>
      </c>
      <c r="Q155" s="95">
        <f t="shared" si="44"/>
        <v>5.2467944240758042</v>
      </c>
      <c r="R155" s="44">
        <f>KONSTANTEN!$B$3 * $D$5 * $D$6 / H154^2</f>
        <v>3.4435202682430658E+22</v>
      </c>
      <c r="S155" s="46">
        <f t="shared" si="49"/>
        <v>29576.444558806459</v>
      </c>
      <c r="T155" s="48">
        <f t="shared" si="45"/>
        <v>148890608235.23483</v>
      </c>
      <c r="U155" s="28">
        <f t="shared" si="46"/>
        <v>9.952712291875331</v>
      </c>
      <c r="V155" s="48">
        <f t="shared" si="55"/>
        <v>126521045659.61162</v>
      </c>
      <c r="W155" s="28">
        <f t="shared" si="56"/>
        <v>8.4574009149580558</v>
      </c>
      <c r="X155" s="50">
        <f t="shared" si="47"/>
        <v>1</v>
      </c>
      <c r="Y155" s="31">
        <f t="shared" si="48"/>
        <v>1</v>
      </c>
      <c r="Z155" s="50">
        <v>2894400</v>
      </c>
      <c r="AA155" s="62">
        <v>1.9494403999999999E-7</v>
      </c>
      <c r="AB155" s="71">
        <v>4.2107913682000002E-3</v>
      </c>
      <c r="AC155" s="71">
        <v>0.56284568961218995</v>
      </c>
      <c r="AD155" s="58">
        <v>151712012543.508</v>
      </c>
      <c r="AE155" s="28">
        <v>8.6244869149600003</v>
      </c>
      <c r="AF155" s="28">
        <v>-5.24679442408</v>
      </c>
      <c r="AG155" s="50"/>
      <c r="AH155" s="62"/>
      <c r="AI155" s="65"/>
      <c r="AJ155" s="58"/>
      <c r="AK155" s="28"/>
      <c r="AL155" s="28"/>
    </row>
    <row r="156" spans="1:38">
      <c r="A156" s="11"/>
      <c r="B156" s="25">
        <v>135</v>
      </c>
      <c r="C156" s="1">
        <f>B156 * KONSTANTEN!$B$6</f>
        <v>2916000</v>
      </c>
      <c r="D156" s="63">
        <f>SQRT( KONSTANTEN!$B$3 * $D$6 / H155^3 )</f>
        <v>1.9495483363926579E-7</v>
      </c>
      <c r="E156" s="41">
        <f>(KONSTANTEN!$B$4 + D156 * C156) - (KONSTANTEN!$B$4 + D156 * C155)</f>
        <v>4.2110244066081437E-3</v>
      </c>
      <c r="F156" s="41">
        <f t="shared" si="50"/>
        <v>0.56705671401879465</v>
      </c>
      <c r="G156" s="73">
        <f t="shared" si="38"/>
        <v>32.489956457833834</v>
      </c>
      <c r="H156" s="43">
        <f t="shared" si="51"/>
        <v>151706377320.366</v>
      </c>
      <c r="I156" s="2">
        <f t="shared" si="52"/>
        <v>10.140934637910689</v>
      </c>
      <c r="J156" s="48">
        <f t="shared" si="39"/>
        <v>147489668679.634</v>
      </c>
      <c r="K156" s="28">
        <f t="shared" si="40"/>
        <v>9.8590653620893107</v>
      </c>
      <c r="L156" s="43">
        <f t="shared" si="53"/>
        <v>128683354356.49205</v>
      </c>
      <c r="M156" s="2">
        <f t="shared" si="54"/>
        <v>8.6019421765013604</v>
      </c>
      <c r="N156" s="48">
        <f t="shared" si="41"/>
        <v>123684207302.29646</v>
      </c>
      <c r="O156" s="28">
        <f t="shared" si="42"/>
        <v>8.2677701765013616</v>
      </c>
      <c r="P156" s="94">
        <f t="shared" si="43"/>
        <v>79014190965.51387</v>
      </c>
      <c r="Q156" s="95">
        <f t="shared" si="44"/>
        <v>5.2817670568757364</v>
      </c>
      <c r="R156" s="44">
        <f>KONSTANTEN!$B$3 * $D$5 * $D$6 / H155^2</f>
        <v>3.4437743708792911E+22</v>
      </c>
      <c r="S156" s="46">
        <f t="shared" si="49"/>
        <v>29576.990166497846</v>
      </c>
      <c r="T156" s="48">
        <f t="shared" si="45"/>
        <v>148881123445.30215</v>
      </c>
      <c r="U156" s="28">
        <f t="shared" si="46"/>
        <v>9.9520782734743864</v>
      </c>
      <c r="V156" s="48">
        <f t="shared" si="55"/>
        <v>126183780829.39426</v>
      </c>
      <c r="W156" s="28">
        <f t="shared" si="56"/>
        <v>8.434856176501361</v>
      </c>
      <c r="X156" s="50">
        <f t="shared" si="47"/>
        <v>1.0000000000000002</v>
      </c>
      <c r="Y156" s="31">
        <f t="shared" si="48"/>
        <v>1.0000000000000002</v>
      </c>
      <c r="Z156" s="50">
        <v>2916000</v>
      </c>
      <c r="AA156" s="62">
        <v>1.9495483000000001E-7</v>
      </c>
      <c r="AB156" s="71">
        <v>4.2110244066099999E-3</v>
      </c>
      <c r="AC156" s="71">
        <v>0.56705671401878999</v>
      </c>
      <c r="AD156" s="58">
        <v>151706377320.36499</v>
      </c>
      <c r="AE156" s="28">
        <v>8.6019421764999997</v>
      </c>
      <c r="AF156" s="28">
        <v>-5.2817670568799997</v>
      </c>
      <c r="AG156" s="50"/>
      <c r="AH156" s="62"/>
      <c r="AI156" s="65"/>
      <c r="AJ156" s="58"/>
      <c r="AK156" s="28"/>
      <c r="AL156" s="28"/>
    </row>
    <row r="157" spans="1:38">
      <c r="A157" s="11"/>
      <c r="B157" s="25">
        <v>136</v>
      </c>
      <c r="C157" s="1">
        <f>B157 * KONSTANTEN!$B$6</f>
        <v>2937600</v>
      </c>
      <c r="D157" s="63">
        <f>SQRT( KONSTANTEN!$B$3 * $D$6 / H156^3 )</f>
        <v>1.9496569630909933E-7</v>
      </c>
      <c r="E157" s="41">
        <f>(KONSTANTEN!$B$4 + D157 * C157) - (KONSTANTEN!$B$4 + D157 * C156)</f>
        <v>4.2112590402765271E-3</v>
      </c>
      <c r="F157" s="41">
        <f t="shared" si="50"/>
        <v>0.57126797305907118</v>
      </c>
      <c r="G157" s="73">
        <f t="shared" si="38"/>
        <v>32.731243827277993</v>
      </c>
      <c r="H157" s="43">
        <f t="shared" si="51"/>
        <v>151700704393.29706</v>
      </c>
      <c r="I157" s="2">
        <f t="shared" si="52"/>
        <v>10.140555426544445</v>
      </c>
      <c r="J157" s="48">
        <f t="shared" si="39"/>
        <v>147495341606.70291</v>
      </c>
      <c r="K157" s="28">
        <f t="shared" si="40"/>
        <v>9.8594445734555549</v>
      </c>
      <c r="L157" s="43">
        <f t="shared" si="53"/>
        <v>128343832968.16832</v>
      </c>
      <c r="M157" s="2">
        <f t="shared" si="54"/>
        <v>8.5792465966056461</v>
      </c>
      <c r="N157" s="48">
        <f t="shared" si="41"/>
        <v>123344685913.97273</v>
      </c>
      <c r="O157" s="28">
        <f t="shared" si="42"/>
        <v>8.2450745966056473</v>
      </c>
      <c r="P157" s="94">
        <f t="shared" si="43"/>
        <v>79536002537.082214</v>
      </c>
      <c r="Q157" s="95">
        <f t="shared" si="44"/>
        <v>5.3166479704803473</v>
      </c>
      <c r="R157" s="44">
        <f>KONSTANTEN!$B$3 * $D$5 * $D$6 / H156^2</f>
        <v>3.4440302177040049E+22</v>
      </c>
      <c r="S157" s="46">
        <f t="shared" si="49"/>
        <v>29577.539488796112</v>
      </c>
      <c r="T157" s="48">
        <f t="shared" si="45"/>
        <v>148871600158.82889</v>
      </c>
      <c r="U157" s="28">
        <f t="shared" si="46"/>
        <v>9.951441681741267</v>
      </c>
      <c r="V157" s="48">
        <f t="shared" si="55"/>
        <v>125844259441.07053</v>
      </c>
      <c r="W157" s="28">
        <f t="shared" si="56"/>
        <v>8.4121605966056467</v>
      </c>
      <c r="X157" s="50">
        <f t="shared" si="47"/>
        <v>0.99999999999999989</v>
      </c>
      <c r="Y157" s="31">
        <f t="shared" si="48"/>
        <v>0.99999999999999989</v>
      </c>
      <c r="Z157" s="50">
        <v>2937600</v>
      </c>
      <c r="AA157" s="62">
        <v>1.949657E-7</v>
      </c>
      <c r="AB157" s="71">
        <v>4.21125904028E-3</v>
      </c>
      <c r="AC157" s="71">
        <v>0.57126797305906996</v>
      </c>
      <c r="AD157" s="58">
        <v>151700704393.297</v>
      </c>
      <c r="AE157" s="28">
        <v>8.57924659661</v>
      </c>
      <c r="AF157" s="28">
        <v>-5.31664797048</v>
      </c>
      <c r="AG157" s="50"/>
      <c r="AH157" s="62"/>
      <c r="AI157" s="65"/>
      <c r="AJ157" s="58"/>
      <c r="AK157" s="28"/>
      <c r="AL157" s="28"/>
    </row>
    <row r="158" spans="1:38">
      <c r="A158" s="11"/>
      <c r="B158" s="25">
        <v>137</v>
      </c>
      <c r="C158" s="1">
        <f>B158 * KONSTANTEN!$B$6</f>
        <v>2959200</v>
      </c>
      <c r="D158" s="63">
        <f>SQRT( KONSTANTEN!$B$3 * $D$6 / H157^3 )</f>
        <v>1.9497663267739673E-7</v>
      </c>
      <c r="E158" s="41">
        <f>(KONSTANTEN!$B$4 + D158 * C158) - (KONSTANTEN!$B$4 + D158 * C157)</f>
        <v>4.211495265831755E-3</v>
      </c>
      <c r="F158" s="41">
        <f t="shared" si="50"/>
        <v>0.57547946832490293</v>
      </c>
      <c r="G158" s="73">
        <f t="shared" si="38"/>
        <v>32.972544731449482</v>
      </c>
      <c r="H158" s="43">
        <f t="shared" si="51"/>
        <v>151694993854.50195</v>
      </c>
      <c r="I158" s="2">
        <f t="shared" si="52"/>
        <v>10.140173700992154</v>
      </c>
      <c r="J158" s="48">
        <f t="shared" si="39"/>
        <v>147501052145.49805</v>
      </c>
      <c r="K158" s="28">
        <f t="shared" si="40"/>
        <v>9.8598262990078442</v>
      </c>
      <c r="L158" s="43">
        <f t="shared" si="53"/>
        <v>128002060539.89102</v>
      </c>
      <c r="M158" s="2">
        <f t="shared" si="54"/>
        <v>8.5564005441362703</v>
      </c>
      <c r="N158" s="48">
        <f t="shared" si="41"/>
        <v>123002913485.69543</v>
      </c>
      <c r="O158" s="28">
        <f t="shared" si="42"/>
        <v>8.2222285441362715</v>
      </c>
      <c r="P158" s="94">
        <f t="shared" si="43"/>
        <v>80056432714.914734</v>
      </c>
      <c r="Q158" s="95">
        <f t="shared" si="44"/>
        <v>5.3514365437111922</v>
      </c>
      <c r="R158" s="44">
        <f>KONSTANTEN!$B$3 * $D$5 * $D$6 / H157^2</f>
        <v>3.4442878051376068E+22</v>
      </c>
      <c r="S158" s="46">
        <f t="shared" si="49"/>
        <v>29578.092517394227</v>
      </c>
      <c r="T158" s="48">
        <f t="shared" si="45"/>
        <v>148862039034.24811</v>
      </c>
      <c r="U158" s="28">
        <f t="shared" si="46"/>
        <v>9.9508025606894623</v>
      </c>
      <c r="V158" s="48">
        <f t="shared" si="55"/>
        <v>125502487012.79323</v>
      </c>
      <c r="W158" s="28">
        <f t="shared" si="56"/>
        <v>8.3893145441362709</v>
      </c>
      <c r="X158" s="50">
        <f t="shared" si="47"/>
        <v>0.99999999999999989</v>
      </c>
      <c r="Y158" s="31">
        <f t="shared" si="48"/>
        <v>0.99999999999999989</v>
      </c>
      <c r="Z158" s="50">
        <v>2959200</v>
      </c>
      <c r="AA158" s="62">
        <v>1.9497662999999999E-7</v>
      </c>
      <c r="AB158" s="71">
        <v>4.2114952658300004E-3</v>
      </c>
      <c r="AC158" s="71">
        <v>0.57547946832490005</v>
      </c>
      <c r="AD158" s="58">
        <v>151694993854.50101</v>
      </c>
      <c r="AE158" s="28">
        <v>8.5564005441400006</v>
      </c>
      <c r="AF158" s="28">
        <v>-5.3514365437100002</v>
      </c>
      <c r="AG158" s="50"/>
      <c r="AH158" s="62"/>
      <c r="AI158" s="65"/>
      <c r="AJ158" s="58"/>
      <c r="AK158" s="28"/>
      <c r="AL158" s="28"/>
    </row>
    <row r="159" spans="1:38">
      <c r="A159" s="11"/>
      <c r="B159" s="25">
        <v>138</v>
      </c>
      <c r="C159" s="1">
        <f>B159 * KONSTANTEN!$B$6</f>
        <v>2980800</v>
      </c>
      <c r="D159" s="63">
        <f>SQRT( KONSTANTEN!$B$3 * $D$6 / H158^3 )</f>
        <v>1.9498764258690664E-7</v>
      </c>
      <c r="E159" s="41">
        <f>(KONSTANTEN!$B$4 + D159 * C159) - (KONSTANTEN!$B$4 + D159 * C158)</f>
        <v>4.2117330798771002E-3</v>
      </c>
      <c r="F159" s="41">
        <f t="shared" si="50"/>
        <v>0.57969120140478003</v>
      </c>
      <c r="G159" s="73">
        <f t="shared" si="38"/>
        <v>33.213859261362074</v>
      </c>
      <c r="H159" s="43">
        <f t="shared" si="51"/>
        <v>151689245796.82455</v>
      </c>
      <c r="I159" s="2">
        <f t="shared" si="52"/>
        <v>10.139789467460044</v>
      </c>
      <c r="J159" s="48">
        <f t="shared" si="39"/>
        <v>147506800203.17542</v>
      </c>
      <c r="K159" s="28">
        <f t="shared" si="40"/>
        <v>9.8602105325399538</v>
      </c>
      <c r="L159" s="43">
        <f t="shared" si="53"/>
        <v>127658042628.31375</v>
      </c>
      <c r="M159" s="2">
        <f t="shared" si="54"/>
        <v>8.533404390532203</v>
      </c>
      <c r="N159" s="48">
        <f t="shared" si="41"/>
        <v>122658895574.11816</v>
      </c>
      <c r="O159" s="28">
        <f t="shared" si="42"/>
        <v>8.1992323905322042</v>
      </c>
      <c r="P159" s="94">
        <f t="shared" si="43"/>
        <v>80575472225.648331</v>
      </c>
      <c r="Q159" s="95">
        <f t="shared" si="44"/>
        <v>5.3861321566828693</v>
      </c>
      <c r="R159" s="44">
        <f>KONSTANTEN!$B$3 * $D$5 * $D$6 / H158^2</f>
        <v>3.4445471295733915E+22</v>
      </c>
      <c r="S159" s="46">
        <f t="shared" si="49"/>
        <v>29578.649243924625</v>
      </c>
      <c r="T159" s="48">
        <f t="shared" si="45"/>
        <v>148852440732.91595</v>
      </c>
      <c r="U159" s="28">
        <f t="shared" si="46"/>
        <v>9.9501609545278527</v>
      </c>
      <c r="V159" s="48">
        <f t="shared" si="55"/>
        <v>125158469101.21596</v>
      </c>
      <c r="W159" s="28">
        <f t="shared" si="56"/>
        <v>8.3663183905322036</v>
      </c>
      <c r="X159" s="50">
        <f t="shared" si="47"/>
        <v>1</v>
      </c>
      <c r="Y159" s="31">
        <f t="shared" si="48"/>
        <v>1</v>
      </c>
      <c r="Z159" s="50">
        <v>2980800</v>
      </c>
      <c r="AA159" s="62">
        <v>1.9498763999999999E-7</v>
      </c>
      <c r="AB159" s="71">
        <v>4.2117330798799998E-3</v>
      </c>
      <c r="AC159" s="71">
        <v>0.57969120140478003</v>
      </c>
      <c r="AD159" s="58">
        <v>151689245796.82401</v>
      </c>
      <c r="AE159" s="28">
        <v>8.5334043905300003</v>
      </c>
      <c r="AF159" s="28">
        <v>-5.3861321566799996</v>
      </c>
      <c r="AG159" s="50"/>
      <c r="AH159" s="62"/>
      <c r="AI159" s="65"/>
      <c r="AJ159" s="58"/>
      <c r="AK159" s="28"/>
      <c r="AL159" s="28"/>
    </row>
    <row r="160" spans="1:38">
      <c r="A160" s="11"/>
      <c r="B160" s="25">
        <v>139</v>
      </c>
      <c r="C160" s="1">
        <f>B160 * KONSTANTEN!$B$6</f>
        <v>3002400</v>
      </c>
      <c r="D160" s="63">
        <f>SQRT( KONSTANTEN!$B$3 * $D$6 / H159^3 )</f>
        <v>1.9499872587921077E-7</v>
      </c>
      <c r="E160" s="41">
        <f>(KONSTANTEN!$B$4 + D160 * C160) - (KONSTANTEN!$B$4 + D160 * C159)</f>
        <v>4.2119724789909663E-3</v>
      </c>
      <c r="F160" s="41">
        <f t="shared" si="50"/>
        <v>0.583903173883771</v>
      </c>
      <c r="G160" s="73">
        <f t="shared" si="38"/>
        <v>33.455187507833507</v>
      </c>
      <c r="H160" s="43">
        <f t="shared" si="51"/>
        <v>151683460313.75125</v>
      </c>
      <c r="I160" s="2">
        <f t="shared" si="52"/>
        <v>10.139402732197286</v>
      </c>
      <c r="J160" s="48">
        <f t="shared" si="39"/>
        <v>147512585686.24872</v>
      </c>
      <c r="K160" s="28">
        <f t="shared" si="40"/>
        <v>9.8605972678027118</v>
      </c>
      <c r="L160" s="43">
        <f t="shared" si="53"/>
        <v>127311784828.53932</v>
      </c>
      <c r="M160" s="2">
        <f t="shared" si="54"/>
        <v>8.510258509802588</v>
      </c>
      <c r="N160" s="48">
        <f t="shared" si="41"/>
        <v>122312637774.34373</v>
      </c>
      <c r="O160" s="28">
        <f t="shared" si="42"/>
        <v>8.1760865098025874</v>
      </c>
      <c r="P160" s="94">
        <f t="shared" si="43"/>
        <v>81093111815.408539</v>
      </c>
      <c r="Q160" s="95">
        <f t="shared" si="44"/>
        <v>5.4207341908127056</v>
      </c>
      <c r="R160" s="44">
        <f>KONSTANTEN!$B$3 * $D$5 * $D$6 / H159^2</f>
        <v>3.444808187377536E+22</v>
      </c>
      <c r="S160" s="46">
        <f t="shared" si="49"/>
        <v>29579.209659959215</v>
      </c>
      <c r="T160" s="48">
        <f t="shared" si="45"/>
        <v>148842805919.07034</v>
      </c>
      <c r="U160" s="28">
        <f t="shared" si="46"/>
        <v>9.949516907657955</v>
      </c>
      <c r="V160" s="48">
        <f t="shared" si="55"/>
        <v>124812211301.44153</v>
      </c>
      <c r="W160" s="28">
        <f t="shared" si="56"/>
        <v>8.3431725098025886</v>
      </c>
      <c r="X160" s="50">
        <f t="shared" si="47"/>
        <v>1</v>
      </c>
      <c r="Y160" s="31">
        <f t="shared" si="48"/>
        <v>1</v>
      </c>
      <c r="Z160" s="50">
        <v>3002400</v>
      </c>
      <c r="AA160" s="62">
        <v>1.9499873000000001E-7</v>
      </c>
      <c r="AB160" s="71">
        <v>4.21197247899E-3</v>
      </c>
      <c r="AC160" s="71">
        <v>0.58390317388377</v>
      </c>
      <c r="AD160" s="58">
        <v>151683460313.75101</v>
      </c>
      <c r="AE160" s="28">
        <v>8.5102585097999999</v>
      </c>
      <c r="AF160" s="28">
        <v>-5.4207341908100002</v>
      </c>
      <c r="AG160" s="50"/>
      <c r="AH160" s="62"/>
      <c r="AI160" s="65"/>
      <c r="AJ160" s="58"/>
      <c r="AK160" s="28"/>
      <c r="AL160" s="28"/>
    </row>
    <row r="161" spans="1:38">
      <c r="A161" s="11"/>
      <c r="B161" s="25">
        <v>140</v>
      </c>
      <c r="C161" s="1">
        <f>B161 * KONSTANTEN!$B$6</f>
        <v>3024000</v>
      </c>
      <c r="D161" s="63">
        <f>SQRT( KONSTANTEN!$B$3 * $D$6 / H160^3 )</f>
        <v>1.9500988239472365E-7</v>
      </c>
      <c r="E161" s="41">
        <f>(KONSTANTEN!$B$4 + D161 * C161) - (KONSTANTEN!$B$4 + D161 * C160)</f>
        <v>4.2122134597259997E-3</v>
      </c>
      <c r="F161" s="41">
        <f t="shared" si="50"/>
        <v>0.588115387343497</v>
      </c>
      <c r="G161" s="73">
        <f t="shared" si="38"/>
        <v>33.696529561484006</v>
      </c>
      <c r="H161" s="43">
        <f t="shared" si="51"/>
        <v>151677637499.40994</v>
      </c>
      <c r="I161" s="2">
        <f t="shared" si="52"/>
        <v>10.139013501495935</v>
      </c>
      <c r="J161" s="48">
        <f t="shared" si="39"/>
        <v>147518408500.59009</v>
      </c>
      <c r="K161" s="28">
        <f t="shared" si="40"/>
        <v>9.8609864985040669</v>
      </c>
      <c r="L161" s="43">
        <f t="shared" si="53"/>
        <v>126963292774.06789</v>
      </c>
      <c r="M161" s="2">
        <f t="shared" si="54"/>
        <v>8.486963278523266</v>
      </c>
      <c r="N161" s="48">
        <f t="shared" si="41"/>
        <v>121964145719.8723</v>
      </c>
      <c r="O161" s="28">
        <f t="shared" si="42"/>
        <v>8.1527912785232655</v>
      </c>
      <c r="P161" s="94">
        <f t="shared" si="43"/>
        <v>81609342249.954346</v>
      </c>
      <c r="Q161" s="95">
        <f t="shared" si="44"/>
        <v>5.4552420288304448</v>
      </c>
      <c r="R161" s="44">
        <f>KONSTANTEN!$B$3 * $D$5 * $D$6 / H160^2</f>
        <v>3.4450709748890886E+22</v>
      </c>
      <c r="S161" s="46">
        <f t="shared" si="49"/>
        <v>29579.773757009363</v>
      </c>
      <c r="T161" s="48">
        <f t="shared" si="45"/>
        <v>148833135259.78943</v>
      </c>
      <c r="U161" s="28">
        <f t="shared" si="46"/>
        <v>9.9488704646711419</v>
      </c>
      <c r="V161" s="48">
        <f t="shared" si="55"/>
        <v>124463719246.97009</v>
      </c>
      <c r="W161" s="28">
        <f t="shared" si="56"/>
        <v>8.3198772785232649</v>
      </c>
      <c r="X161" s="50">
        <f t="shared" si="47"/>
        <v>1</v>
      </c>
      <c r="Y161" s="31">
        <f t="shared" si="48"/>
        <v>0.99999999999999978</v>
      </c>
      <c r="Z161" s="50">
        <v>3024000</v>
      </c>
      <c r="AA161" s="62">
        <v>1.9500988000000001E-7</v>
      </c>
      <c r="AB161" s="71">
        <v>4.21221345973E-3</v>
      </c>
      <c r="AC161" s="71">
        <v>0.5881153873435</v>
      </c>
      <c r="AD161" s="58">
        <v>151677637499.409</v>
      </c>
      <c r="AE161" s="28">
        <v>8.4869632785199993</v>
      </c>
      <c r="AF161" s="28">
        <v>-5.4552420288299999</v>
      </c>
      <c r="AG161" s="50"/>
      <c r="AH161" s="62"/>
      <c r="AI161" s="65"/>
      <c r="AJ161" s="58"/>
      <c r="AK161" s="28"/>
      <c r="AL161" s="28"/>
    </row>
    <row r="162" spans="1:38">
      <c r="A162" s="11"/>
      <c r="B162" s="25">
        <v>141</v>
      </c>
      <c r="C162" s="1">
        <f>B162 * KONSTANTEN!$B$6</f>
        <v>3045600</v>
      </c>
      <c r="D162" s="63">
        <f>SQRT( KONSTANTEN!$B$3 * $D$6 / H161^3 )</f>
        <v>1.9502111197269313E-7</v>
      </c>
      <c r="E162" s="41">
        <f>(KONSTANTEN!$B$4 + D162 * C162) - (KONSTANTEN!$B$4 + D162 * C161)</f>
        <v>4.2124560186102E-3</v>
      </c>
      <c r="F162" s="41">
        <f t="shared" si="50"/>
        <v>0.5923278433621072</v>
      </c>
      <c r="G162" s="73">
        <f t="shared" si="38"/>
        <v>33.937885512734859</v>
      </c>
      <c r="H162" s="43">
        <f t="shared" si="51"/>
        <v>151671777448.56915</v>
      </c>
      <c r="I162" s="2">
        <f t="shared" si="52"/>
        <v>10.138621781690869</v>
      </c>
      <c r="J162" s="48">
        <f t="shared" si="39"/>
        <v>147524268551.43088</v>
      </c>
      <c r="K162" s="28">
        <f t="shared" si="40"/>
        <v>9.8613782183091327</v>
      </c>
      <c r="L162" s="43">
        <f t="shared" si="53"/>
        <v>126612572136.74431</v>
      </c>
      <c r="M162" s="2">
        <f t="shared" si="54"/>
        <v>8.463519075833263</v>
      </c>
      <c r="N162" s="48">
        <f t="shared" si="41"/>
        <v>121613425082.54872</v>
      </c>
      <c r="O162" s="28">
        <f t="shared" si="42"/>
        <v>8.1293470758332624</v>
      </c>
      <c r="P162" s="94">
        <f t="shared" si="43"/>
        <v>82124154314.823242</v>
      </c>
      <c r="Q162" s="95">
        <f t="shared" si="44"/>
        <v>5.4896550547879395</v>
      </c>
      <c r="R162" s="44">
        <f>KONSTANTEN!$B$3 * $D$5 * $D$6 / H161^2</f>
        <v>3.4453354884199692E+22</v>
      </c>
      <c r="S162" s="46">
        <f t="shared" si="49"/>
        <v>29580.341526525986</v>
      </c>
      <c r="T162" s="48">
        <f t="shared" si="45"/>
        <v>148823429424.94983</v>
      </c>
      <c r="U162" s="28">
        <f t="shared" si="46"/>
        <v>9.948221670345859</v>
      </c>
      <c r="V162" s="48">
        <f t="shared" si="55"/>
        <v>124112998609.64651</v>
      </c>
      <c r="W162" s="28">
        <f t="shared" si="56"/>
        <v>8.2964330758332636</v>
      </c>
      <c r="X162" s="50">
        <f t="shared" si="47"/>
        <v>1</v>
      </c>
      <c r="Y162" s="31">
        <f t="shared" si="48"/>
        <v>1.0000000000000002</v>
      </c>
      <c r="Z162" s="50">
        <v>3045600</v>
      </c>
      <c r="AA162" s="62">
        <v>1.9502111000000001E-7</v>
      </c>
      <c r="AB162" s="71">
        <v>4.2124560186099997E-3</v>
      </c>
      <c r="AC162" s="71">
        <v>0.59232784336210997</v>
      </c>
      <c r="AD162" s="58">
        <v>151671777448.569</v>
      </c>
      <c r="AE162" s="28">
        <v>8.4635190758299998</v>
      </c>
      <c r="AF162" s="28">
        <v>-5.48965505479</v>
      </c>
      <c r="AG162" s="50"/>
      <c r="AH162" s="62"/>
      <c r="AI162" s="65"/>
      <c r="AJ162" s="58"/>
      <c r="AK162" s="28"/>
      <c r="AL162" s="28"/>
    </row>
    <row r="163" spans="1:38">
      <c r="A163" s="11"/>
      <c r="B163" s="25">
        <v>142</v>
      </c>
      <c r="C163" s="1">
        <f>B163 * KONSTANTEN!$B$6</f>
        <v>3067200</v>
      </c>
      <c r="D163" s="63">
        <f>SQRT( KONSTANTEN!$B$3 * $D$6 / H162^3 )</f>
        <v>1.9503241445120054E-7</v>
      </c>
      <c r="E163" s="41">
        <f>(KONSTANTEN!$B$4 + D163 * C163) - (KONSTANTEN!$B$4 + D163 * C162)</f>
        <v>4.2127001521459206E-3</v>
      </c>
      <c r="F163" s="41">
        <f t="shared" si="50"/>
        <v>0.59654054351425312</v>
      </c>
      <c r="G163" s="73">
        <f t="shared" si="38"/>
        <v>34.179255451806938</v>
      </c>
      <c r="H163" s="43">
        <f t="shared" si="51"/>
        <v>151665880256.6373</v>
      </c>
      <c r="I163" s="2">
        <f t="shared" si="52"/>
        <v>10.138227579159739</v>
      </c>
      <c r="J163" s="48">
        <f t="shared" si="39"/>
        <v>147530165743.3627</v>
      </c>
      <c r="K163" s="28">
        <f t="shared" si="40"/>
        <v>9.8617724208402606</v>
      </c>
      <c r="L163" s="43">
        <f t="shared" si="53"/>
        <v>126259628626.70538</v>
      </c>
      <c r="M163" s="2">
        <f t="shared" si="54"/>
        <v>8.4399262834312587</v>
      </c>
      <c r="N163" s="48">
        <f t="shared" si="41"/>
        <v>121260481572.5098</v>
      </c>
      <c r="O163" s="28">
        <f t="shared" si="42"/>
        <v>8.1057542834312599</v>
      </c>
      <c r="P163" s="94">
        <f t="shared" si="43"/>
        <v>82637538815.476227</v>
      </c>
      <c r="Q163" s="95">
        <f t="shared" si="44"/>
        <v>5.5239726540688459</v>
      </c>
      <c r="R163" s="44">
        <f>KONSTANTEN!$B$3 * $D$5 * $D$6 / H162^2</f>
        <v>3.4456017242549637E+22</v>
      </c>
      <c r="S163" s="46">
        <f t="shared" si="49"/>
        <v>29580.91295989959</v>
      </c>
      <c r="T163" s="48">
        <f t="shared" si="45"/>
        <v>148813689087.18463</v>
      </c>
      <c r="U163" s="28">
        <f t="shared" si="46"/>
        <v>9.9475705696448014</v>
      </c>
      <c r="V163" s="48">
        <f t="shared" si="55"/>
        <v>123760055099.60759</v>
      </c>
      <c r="W163" s="28">
        <f t="shared" si="56"/>
        <v>8.2728402834312593</v>
      </c>
      <c r="X163" s="50">
        <f t="shared" si="47"/>
        <v>1</v>
      </c>
      <c r="Y163" s="31">
        <f t="shared" si="48"/>
        <v>1.0000000000000002</v>
      </c>
      <c r="Z163" s="50">
        <v>3067200</v>
      </c>
      <c r="AA163" s="62">
        <v>1.9503241E-7</v>
      </c>
      <c r="AB163" s="71">
        <v>4.2127001521499998E-3</v>
      </c>
      <c r="AC163" s="71">
        <v>0.59654054351425001</v>
      </c>
      <c r="AD163" s="58">
        <v>151665880256.63699</v>
      </c>
      <c r="AE163" s="28">
        <v>8.4399262834299993</v>
      </c>
      <c r="AF163" s="28">
        <v>-5.5239726540699996</v>
      </c>
      <c r="AG163" s="50"/>
      <c r="AH163" s="62"/>
      <c r="AI163" s="65"/>
      <c r="AJ163" s="58"/>
      <c r="AK163" s="28"/>
      <c r="AL163" s="28"/>
    </row>
    <row r="164" spans="1:38">
      <c r="A164" s="11"/>
      <c r="B164" s="25">
        <v>143</v>
      </c>
      <c r="C164" s="1">
        <f>B164 * KONSTANTEN!$B$6</f>
        <v>3088800</v>
      </c>
      <c r="D164" s="63">
        <f>SQRT( KONSTANTEN!$B$3 * $D$6 / H163^3 )</f>
        <v>1.9504378966716006E-7</v>
      </c>
      <c r="E164" s="41">
        <f>(KONSTANTEN!$B$4 + D164 * C164) - (KONSTANTEN!$B$4 + D164 * C163)</f>
        <v>4.2129458568106459E-3</v>
      </c>
      <c r="F164" s="41">
        <f t="shared" si="50"/>
        <v>0.60075348937106376</v>
      </c>
      <c r="G164" s="73">
        <f t="shared" si="38"/>
        <v>34.420639468719315</v>
      </c>
      <c r="H164" s="43">
        <f t="shared" si="51"/>
        <v>151659946019.66171</v>
      </c>
      <c r="I164" s="2">
        <f t="shared" si="52"/>
        <v>10.137830900322909</v>
      </c>
      <c r="J164" s="48">
        <f t="shared" si="39"/>
        <v>147536099980.33829</v>
      </c>
      <c r="K164" s="28">
        <f t="shared" si="40"/>
        <v>9.8621690996770912</v>
      </c>
      <c r="L164" s="43">
        <f t="shared" si="53"/>
        <v>125904467992.32622</v>
      </c>
      <c r="M164" s="2">
        <f t="shared" si="54"/>
        <v>8.4161852855720038</v>
      </c>
      <c r="N164" s="48">
        <f t="shared" si="41"/>
        <v>120905320938.13062</v>
      </c>
      <c r="O164" s="28">
        <f t="shared" si="42"/>
        <v>8.0820132855720033</v>
      </c>
      <c r="P164" s="94">
        <f t="shared" si="43"/>
        <v>83149486577.442841</v>
      </c>
      <c r="Q164" s="95">
        <f t="shared" si="44"/>
        <v>5.558194213398318</v>
      </c>
      <c r="R164" s="44">
        <f>KONSTANTEN!$B$3 * $D$5 * $D$6 / H163^2</f>
        <v>3.4458696786517101E+22</v>
      </c>
      <c r="S164" s="46">
        <f t="shared" si="49"/>
        <v>29581.488048460247</v>
      </c>
      <c r="T164" s="48">
        <f t="shared" si="45"/>
        <v>148803914921.84106</v>
      </c>
      <c r="U164" s="28">
        <f t="shared" si="46"/>
        <v>9.9469172077121009</v>
      </c>
      <c r="V164" s="48">
        <f t="shared" si="55"/>
        <v>123404894465.22841</v>
      </c>
      <c r="W164" s="28">
        <f t="shared" si="56"/>
        <v>8.2490992855720044</v>
      </c>
      <c r="X164" s="50">
        <f t="shared" si="47"/>
        <v>1</v>
      </c>
      <c r="Y164" s="31">
        <f t="shared" si="48"/>
        <v>1.0000000000000004</v>
      </c>
      <c r="Z164" s="50">
        <v>3088800</v>
      </c>
      <c r="AA164" s="62">
        <v>1.9504378999999999E-7</v>
      </c>
      <c r="AB164" s="71">
        <v>4.2129458568099997E-3</v>
      </c>
      <c r="AC164" s="71">
        <v>0.60075348937105999</v>
      </c>
      <c r="AD164" s="58">
        <v>151659946019.66101</v>
      </c>
      <c r="AE164" s="28">
        <v>8.4161852855700001</v>
      </c>
      <c r="AF164" s="28">
        <v>-5.5581942134000002</v>
      </c>
      <c r="AG164" s="50"/>
      <c r="AH164" s="62"/>
      <c r="AI164" s="65"/>
      <c r="AJ164" s="58"/>
      <c r="AK164" s="28"/>
      <c r="AL164" s="28"/>
    </row>
    <row r="165" spans="1:38">
      <c r="A165" s="11"/>
      <c r="B165" s="25">
        <v>144</v>
      </c>
      <c r="C165" s="1">
        <f>B165 * KONSTANTEN!$B$6</f>
        <v>3110400</v>
      </c>
      <c r="D165" s="63">
        <f>SQRT( KONSTANTEN!$B$3 * $D$6 / H164^3 )</f>
        <v>1.9505523745631942E-7</v>
      </c>
      <c r="E165" s="41">
        <f>(KONSTANTEN!$B$4 + D165 * C165) - (KONSTANTEN!$B$4 + D165 * C164)</f>
        <v>4.2131931290564362E-3</v>
      </c>
      <c r="F165" s="41">
        <f t="shared" si="50"/>
        <v>0.6049666825001202</v>
      </c>
      <c r="G165" s="73">
        <f t="shared" si="38"/>
        <v>34.662037653287769</v>
      </c>
      <c r="H165" s="43">
        <f t="shared" si="51"/>
        <v>151653974834.3277</v>
      </c>
      <c r="I165" s="2">
        <f t="shared" si="52"/>
        <v>10.137431751643382</v>
      </c>
      <c r="J165" s="48">
        <f t="shared" si="39"/>
        <v>147542071165.67233</v>
      </c>
      <c r="K165" s="28">
        <f t="shared" si="40"/>
        <v>9.8625682483566184</v>
      </c>
      <c r="L165" s="43">
        <f t="shared" si="53"/>
        <v>125547096020.1664</v>
      </c>
      <c r="M165" s="2">
        <f t="shared" si="54"/>
        <v>8.3922964690627229</v>
      </c>
      <c r="N165" s="48">
        <f t="shared" si="41"/>
        <v>120547948965.97079</v>
      </c>
      <c r="O165" s="28">
        <f t="shared" si="42"/>
        <v>8.0581244690627223</v>
      </c>
      <c r="P165" s="94">
        <f t="shared" si="43"/>
        <v>83659988446.466248</v>
      </c>
      <c r="Q165" s="95">
        <f t="shared" si="44"/>
        <v>5.5923191208527037</v>
      </c>
      <c r="R165" s="44">
        <f>KONSTANTEN!$B$3 * $D$5 * $D$6 / H164^2</f>
        <v>3.4461393478406977E+22</v>
      </c>
      <c r="S165" s="46">
        <f t="shared" si="49"/>
        <v>29582.066783477701</v>
      </c>
      <c r="T165" s="48">
        <f t="shared" si="45"/>
        <v>148794107606.93817</v>
      </c>
      <c r="U165" s="28">
        <f t="shared" si="46"/>
        <v>9.9462616298704809</v>
      </c>
      <c r="V165" s="48">
        <f t="shared" si="55"/>
        <v>123047522493.0686</v>
      </c>
      <c r="W165" s="28">
        <f t="shared" si="56"/>
        <v>8.2252104690627235</v>
      </c>
      <c r="X165" s="50">
        <f t="shared" si="47"/>
        <v>1</v>
      </c>
      <c r="Y165" s="31">
        <f t="shared" si="48"/>
        <v>1</v>
      </c>
      <c r="Z165" s="50">
        <v>3110400</v>
      </c>
      <c r="AA165" s="62">
        <v>1.9505523999999999E-7</v>
      </c>
      <c r="AB165" s="71">
        <v>4.2131931290600002E-3</v>
      </c>
      <c r="AC165" s="71">
        <v>0.60496668250011998</v>
      </c>
      <c r="AD165" s="58">
        <v>151653974834.327</v>
      </c>
      <c r="AE165" s="28">
        <v>8.3922964690599997</v>
      </c>
      <c r="AF165" s="28">
        <v>-5.59231912085</v>
      </c>
      <c r="AG165" s="50"/>
      <c r="AH165" s="62"/>
      <c r="AI165" s="65"/>
      <c r="AJ165" s="58"/>
      <c r="AK165" s="28"/>
      <c r="AL165" s="28"/>
    </row>
    <row r="166" spans="1:38">
      <c r="A166" s="11"/>
      <c r="B166" s="25">
        <v>145</v>
      </c>
      <c r="C166" s="1">
        <f>B166 * KONSTANTEN!$B$6</f>
        <v>3132000</v>
      </c>
      <c r="D166" s="63">
        <f>SQRT( KONSTANTEN!$B$3 * $D$6 / H165^3 )</f>
        <v>1.9506675765325963E-7</v>
      </c>
      <c r="E166" s="41">
        <f>(KONSTANTEN!$B$4 + D166 * C166) - (KONSTANTEN!$B$4 + D166 * C165)</f>
        <v>4.2134419653104827E-3</v>
      </c>
      <c r="F166" s="41">
        <f t="shared" si="50"/>
        <v>0.60918012446543068</v>
      </c>
      <c r="G166" s="73">
        <f t="shared" si="38"/>
        <v>34.903450095123361</v>
      </c>
      <c r="H166" s="43">
        <f t="shared" si="51"/>
        <v>151647966797.95761</v>
      </c>
      <c r="I166" s="2">
        <f t="shared" si="52"/>
        <v>10.137030139626752</v>
      </c>
      <c r="J166" s="48">
        <f t="shared" si="39"/>
        <v>147548079202.04236</v>
      </c>
      <c r="K166" s="28">
        <f t="shared" si="40"/>
        <v>9.8629698603732461</v>
      </c>
      <c r="L166" s="43">
        <f t="shared" si="53"/>
        <v>125187518534.91559</v>
      </c>
      <c r="M166" s="2">
        <f t="shared" si="54"/>
        <v>8.3682602232594743</v>
      </c>
      <c r="N166" s="48">
        <f t="shared" si="41"/>
        <v>120188371480.72</v>
      </c>
      <c r="O166" s="28">
        <f t="shared" si="42"/>
        <v>8.0340882232594737</v>
      </c>
      <c r="P166" s="94">
        <f t="shared" si="43"/>
        <v>84169035288.648376</v>
      </c>
      <c r="Q166" s="95">
        <f t="shared" si="44"/>
        <v>5.6263467658692514</v>
      </c>
      <c r="R166" s="44">
        <f>KONSTANTEN!$B$3 * $D$5 * $D$6 / H165^2</f>
        <v>3.4464107280252614E+22</v>
      </c>
      <c r="S166" s="46">
        <f t="shared" si="49"/>
        <v>29582.649156161337</v>
      </c>
      <c r="T166" s="48">
        <f t="shared" si="45"/>
        <v>148784267823.12387</v>
      </c>
      <c r="U166" s="28">
        <f t="shared" si="46"/>
        <v>9.9456038816184034</v>
      </c>
      <c r="V166" s="48">
        <f t="shared" si="55"/>
        <v>122687945007.81779</v>
      </c>
      <c r="W166" s="28">
        <f t="shared" si="56"/>
        <v>8.2011742232594749</v>
      </c>
      <c r="X166" s="50">
        <f t="shared" si="47"/>
        <v>1</v>
      </c>
      <c r="Y166" s="31">
        <f t="shared" si="48"/>
        <v>1.0000000000000002</v>
      </c>
      <c r="Z166" s="50">
        <v>3132000</v>
      </c>
      <c r="AA166" s="62">
        <v>1.9506676000000001E-7</v>
      </c>
      <c r="AB166" s="71">
        <v>4.2134419653100004E-3</v>
      </c>
      <c r="AC166" s="71">
        <v>0.60918012446543002</v>
      </c>
      <c r="AD166" s="58">
        <v>151647966797.957</v>
      </c>
      <c r="AE166" s="28">
        <v>8.3682602232600001</v>
      </c>
      <c r="AF166" s="28">
        <v>-5.6263467658700002</v>
      </c>
      <c r="AG166" s="50"/>
      <c r="AH166" s="62"/>
      <c r="AI166" s="65"/>
      <c r="AJ166" s="58"/>
      <c r="AK166" s="28"/>
      <c r="AL166" s="28"/>
    </row>
    <row r="167" spans="1:38">
      <c r="A167" s="11"/>
      <c r="B167" s="25">
        <v>146</v>
      </c>
      <c r="C167" s="1">
        <f>B167 * KONSTANTEN!$B$6</f>
        <v>3153600</v>
      </c>
      <c r="D167" s="63">
        <f>SQRT( KONSTANTEN!$B$3 * $D$6 / H166^3 )</f>
        <v>1.9507835009139543E-7</v>
      </c>
      <c r="E167" s="41">
        <f>(KONSTANTEN!$B$4 + D167 * C167) - (KONSTANTEN!$B$4 + D167 * C166)</f>
        <v>4.2136923619741085E-3</v>
      </c>
      <c r="F167" s="41">
        <f t="shared" si="50"/>
        <v>0.61339381682740479</v>
      </c>
      <c r="G167" s="73">
        <f t="shared" si="38"/>
        <v>35.144876883630992</v>
      </c>
      <c r="H167" s="43">
        <f t="shared" si="51"/>
        <v>151641922008.5101</v>
      </c>
      <c r="I167" s="2">
        <f t="shared" si="52"/>
        <v>10.136626070821144</v>
      </c>
      <c r="J167" s="48">
        <f t="shared" si="39"/>
        <v>147554123991.4899</v>
      </c>
      <c r="K167" s="28">
        <f t="shared" si="40"/>
        <v>9.8633739291788558</v>
      </c>
      <c r="L167" s="43">
        <f t="shared" si="53"/>
        <v>124825741399.33861</v>
      </c>
      <c r="M167" s="2">
        <f t="shared" si="54"/>
        <v>8.3440769400634789</v>
      </c>
      <c r="N167" s="48">
        <f t="shared" si="41"/>
        <v>119826594345.14302</v>
      </c>
      <c r="O167" s="28">
        <f t="shared" si="42"/>
        <v>8.0099049400634801</v>
      </c>
      <c r="P167" s="94">
        <f t="shared" si="43"/>
        <v>84676617990.595032</v>
      </c>
      <c r="Q167" s="95">
        <f t="shared" si="44"/>
        <v>5.6602765392558059</v>
      </c>
      <c r="R167" s="44">
        <f>KONSTANTEN!$B$3 * $D$5 * $D$6 / H166^2</f>
        <v>3.446683815381578E+22</v>
      </c>
      <c r="S167" s="46">
        <f t="shared" si="49"/>
        <v>29583.235157660285</v>
      </c>
      <c r="T167" s="48">
        <f t="shared" si="45"/>
        <v>148774396253.63232</v>
      </c>
      <c r="U167" s="28">
        <f t="shared" si="46"/>
        <v>9.9449440086271927</v>
      </c>
      <c r="V167" s="48">
        <f t="shared" si="55"/>
        <v>122326167872.24081</v>
      </c>
      <c r="W167" s="28">
        <f t="shared" si="56"/>
        <v>8.1769909400634795</v>
      </c>
      <c r="X167" s="50">
        <f t="shared" si="47"/>
        <v>1</v>
      </c>
      <c r="Y167" s="31">
        <f t="shared" si="48"/>
        <v>1</v>
      </c>
      <c r="Z167" s="50">
        <v>3153600</v>
      </c>
      <c r="AA167" s="62">
        <v>1.9507834999999999E-7</v>
      </c>
      <c r="AB167" s="71">
        <v>4.2136923619699998E-3</v>
      </c>
      <c r="AC167" s="71">
        <v>0.61339381682741001</v>
      </c>
      <c r="AD167" s="58">
        <v>151641922008.51001</v>
      </c>
      <c r="AE167" s="28">
        <v>8.3440769400600008</v>
      </c>
      <c r="AF167" s="28">
        <v>-5.6602765392599999</v>
      </c>
      <c r="AG167" s="50"/>
      <c r="AH167" s="62"/>
      <c r="AI167" s="65"/>
      <c r="AJ167" s="58"/>
      <c r="AK167" s="28"/>
      <c r="AL167" s="28"/>
    </row>
    <row r="168" spans="1:38">
      <c r="A168" s="11"/>
      <c r="B168" s="25">
        <v>147</v>
      </c>
      <c r="C168" s="1">
        <f>B168 * KONSTANTEN!$B$6</f>
        <v>3175200</v>
      </c>
      <c r="D168" s="63">
        <f>SQRT( KONSTANTEN!$B$3 * $D$6 / H167^3 )</f>
        <v>1.9509001460297484E-7</v>
      </c>
      <c r="E168" s="41">
        <f>(KONSTANTEN!$B$4 + D168 * C168) - (KONSTANTEN!$B$4 + D168 * C167)</f>
        <v>4.2139443154242118E-3</v>
      </c>
      <c r="F168" s="41">
        <f t="shared" si="50"/>
        <v>0.617607761142829</v>
      </c>
      <c r="G168" s="73">
        <f t="shared" si="38"/>
        <v>35.386318108007941</v>
      </c>
      <c r="H168" s="43">
        <f t="shared" si="51"/>
        <v>151635840564.57904</v>
      </c>
      <c r="I168" s="2">
        <f t="shared" si="52"/>
        <v>10.13621955181714</v>
      </c>
      <c r="J168" s="48">
        <f t="shared" si="39"/>
        <v>147560205435.42096</v>
      </c>
      <c r="K168" s="28">
        <f t="shared" si="40"/>
        <v>9.8637804481828599</v>
      </c>
      <c r="L168" s="43">
        <f t="shared" si="53"/>
        <v>124461770514.22003</v>
      </c>
      <c r="M168" s="2">
        <f t="shared" si="54"/>
        <v>8.319747013917425</v>
      </c>
      <c r="N168" s="48">
        <f t="shared" si="41"/>
        <v>119462623460.02444</v>
      </c>
      <c r="O168" s="28">
        <f t="shared" si="42"/>
        <v>7.9855750139174262</v>
      </c>
      <c r="P168" s="94">
        <f t="shared" si="43"/>
        <v>85182727459.56105</v>
      </c>
      <c r="Q168" s="95">
        <f t="shared" si="44"/>
        <v>5.6941078332005128</v>
      </c>
      <c r="R168" s="44">
        <f>KONSTANTEN!$B$3 * $D$5 * $D$6 / H167^2</f>
        <v>3.4469586060586523E+22</v>
      </c>
      <c r="S168" s="46">
        <f t="shared" si="49"/>
        <v>29583.824779063409</v>
      </c>
      <c r="T168" s="48">
        <f t="shared" si="45"/>
        <v>148764493584.24026</v>
      </c>
      <c r="U168" s="28">
        <f t="shared" si="46"/>
        <v>9.944282056738162</v>
      </c>
      <c r="V168" s="48">
        <f t="shared" si="55"/>
        <v>121962196987.12224</v>
      </c>
      <c r="W168" s="28">
        <f t="shared" si="56"/>
        <v>8.1526610139174256</v>
      </c>
      <c r="X168" s="50">
        <f t="shared" si="47"/>
        <v>1</v>
      </c>
      <c r="Y168" s="31">
        <f t="shared" si="48"/>
        <v>1</v>
      </c>
      <c r="Z168" s="50">
        <v>3175200</v>
      </c>
      <c r="AA168" s="62">
        <v>1.9509000999999999E-7</v>
      </c>
      <c r="AB168" s="71">
        <v>4.2139443154199999E-3</v>
      </c>
      <c r="AC168" s="71">
        <v>0.61760776114283</v>
      </c>
      <c r="AD168" s="58">
        <v>151635840564.57901</v>
      </c>
      <c r="AE168" s="28">
        <v>8.3197470139200007</v>
      </c>
      <c r="AF168" s="28">
        <v>-5.6941078332000004</v>
      </c>
      <c r="AG168" s="50"/>
      <c r="AH168" s="62"/>
      <c r="AI168" s="65"/>
      <c r="AJ168" s="58"/>
      <c r="AK168" s="28"/>
      <c r="AL168" s="28"/>
    </row>
    <row r="169" spans="1:38">
      <c r="A169" s="11"/>
      <c r="B169" s="25">
        <v>148</v>
      </c>
      <c r="C169" s="1">
        <f>B169 * KONSTANTEN!$B$6</f>
        <v>3196800</v>
      </c>
      <c r="D169" s="63">
        <f>SQRT( KONSTANTEN!$B$3 * $D$6 / H168^3 )</f>
        <v>1.9510175101907965E-7</v>
      </c>
      <c r="E169" s="41">
        <f>(KONSTANTEN!$B$4 + D169 * C169) - (KONSTANTEN!$B$4 + D169 * C168)</f>
        <v>4.2141978220121556E-3</v>
      </c>
      <c r="F169" s="41">
        <f t="shared" si="50"/>
        <v>0.62182195896484116</v>
      </c>
      <c r="G169" s="73">
        <f t="shared" si="38"/>
        <v>35.62777385724246</v>
      </c>
      <c r="H169" s="43">
        <f t="shared" si="51"/>
        <v>151629722565.39252</v>
      </c>
      <c r="I169" s="2">
        <f t="shared" si="52"/>
        <v>10.135810589247729</v>
      </c>
      <c r="J169" s="48">
        <f t="shared" si="39"/>
        <v>147566323434.60748</v>
      </c>
      <c r="K169" s="28">
        <f t="shared" si="40"/>
        <v>9.8641894107522727</v>
      </c>
      <c r="L169" s="43">
        <f t="shared" si="53"/>
        <v>124095611818.3083</v>
      </c>
      <c r="M169" s="2">
        <f t="shared" si="54"/>
        <v>8.2952708418017203</v>
      </c>
      <c r="N169" s="48">
        <f t="shared" si="41"/>
        <v>119096464764.11272</v>
      </c>
      <c r="O169" s="28">
        <f t="shared" si="42"/>
        <v>7.9610988418017206</v>
      </c>
      <c r="P169" s="94">
        <f t="shared" si="43"/>
        <v>85687354623.595551</v>
      </c>
      <c r="Q169" s="95">
        <f t="shared" si="44"/>
        <v>5.7278400412815316</v>
      </c>
      <c r="R169" s="44">
        <f>KONSTANTEN!$B$3 * $D$5 * $D$6 / H168^2</f>
        <v>3.44723509617832E+22</v>
      </c>
      <c r="S169" s="46">
        <f t="shared" si="49"/>
        <v>29584.418011399357</v>
      </c>
      <c r="T169" s="48">
        <f t="shared" si="45"/>
        <v>148754560503.22409</v>
      </c>
      <c r="U169" s="28">
        <f t="shared" si="46"/>
        <v>9.9436180719596852</v>
      </c>
      <c r="V169" s="48">
        <f t="shared" si="55"/>
        <v>121596038291.21051</v>
      </c>
      <c r="W169" s="28">
        <f t="shared" si="56"/>
        <v>8.1281848418017191</v>
      </c>
      <c r="X169" s="50">
        <f t="shared" si="47"/>
        <v>1</v>
      </c>
      <c r="Y169" s="31">
        <f t="shared" si="48"/>
        <v>0.99999999999999978</v>
      </c>
      <c r="Z169" s="50">
        <v>3196800</v>
      </c>
      <c r="AA169" s="62">
        <v>1.9510174999999999E-7</v>
      </c>
      <c r="AB169" s="71">
        <v>4.2141978220100003E-3</v>
      </c>
      <c r="AC169" s="71">
        <v>0.62182195896484005</v>
      </c>
      <c r="AD169" s="58">
        <v>151629722565.392</v>
      </c>
      <c r="AE169" s="28">
        <v>8.2952708418000007</v>
      </c>
      <c r="AF169" s="28">
        <v>-5.7278400412800003</v>
      </c>
      <c r="AG169" s="50"/>
      <c r="AH169" s="62"/>
      <c r="AI169" s="65"/>
      <c r="AJ169" s="58"/>
      <c r="AK169" s="28"/>
      <c r="AL169" s="28"/>
    </row>
    <row r="170" spans="1:38">
      <c r="A170" s="11"/>
      <c r="B170" s="25">
        <v>149</v>
      </c>
      <c r="C170" s="1">
        <f>B170 * KONSTANTEN!$B$6</f>
        <v>3218400</v>
      </c>
      <c r="D170" s="63">
        <f>SQRT( KONSTANTEN!$B$3 * $D$6 / H169^3 )</f>
        <v>1.951135591696256E-7</v>
      </c>
      <c r="E170" s="41">
        <f>(KONSTANTEN!$B$4 + D170 * C170) - (KONSTANTEN!$B$4 + D170 * C169)</f>
        <v>4.214452878063879E-3</v>
      </c>
      <c r="F170" s="41">
        <f t="shared" si="50"/>
        <v>0.62603641184290504</v>
      </c>
      <c r="G170" s="73">
        <f t="shared" si="38"/>
        <v>35.869244220112286</v>
      </c>
      <c r="H170" s="43">
        <f t="shared" si="51"/>
        <v>151623568110.81213</v>
      </c>
      <c r="I170" s="2">
        <f t="shared" si="52"/>
        <v>10.135399189788233</v>
      </c>
      <c r="J170" s="48">
        <f t="shared" si="39"/>
        <v>147572477889.18784</v>
      </c>
      <c r="K170" s="28">
        <f t="shared" si="40"/>
        <v>9.8646008102117673</v>
      </c>
      <c r="L170" s="43">
        <f t="shared" si="53"/>
        <v>123727271288.25937</v>
      </c>
      <c r="M170" s="2">
        <f t="shared" si="54"/>
        <v>8.2706488232307294</v>
      </c>
      <c r="N170" s="48">
        <f t="shared" si="41"/>
        <v>118728124234.06377</v>
      </c>
      <c r="O170" s="28">
        <f t="shared" si="42"/>
        <v>7.9364768232307306</v>
      </c>
      <c r="P170" s="94">
        <f t="shared" si="43"/>
        <v>86190490431.687149</v>
      </c>
      <c r="Q170" s="95">
        <f t="shared" si="44"/>
        <v>5.7614725584767363</v>
      </c>
      <c r="R170" s="44">
        <f>KONSTANTEN!$B$3 * $D$5 * $D$6 / H169^2</f>
        <v>3.4475132818352429E+22</v>
      </c>
      <c r="S170" s="46">
        <f t="shared" si="49"/>
        <v>29585.014845636626</v>
      </c>
      <c r="T170" s="48">
        <f t="shared" si="45"/>
        <v>148744597701.31583</v>
      </c>
      <c r="U170" s="28">
        <f t="shared" si="46"/>
        <v>9.9429521004643124</v>
      </c>
      <c r="V170" s="48">
        <f t="shared" si="55"/>
        <v>121227697761.16156</v>
      </c>
      <c r="W170" s="28">
        <f t="shared" si="56"/>
        <v>8.10356282323073</v>
      </c>
      <c r="X170" s="50">
        <f t="shared" si="47"/>
        <v>1</v>
      </c>
      <c r="Y170" s="31">
        <f t="shared" si="48"/>
        <v>1</v>
      </c>
      <c r="Z170" s="50">
        <v>3218400</v>
      </c>
      <c r="AA170" s="62">
        <v>1.9511356E-7</v>
      </c>
      <c r="AB170" s="71">
        <v>4.2144528780600002E-3</v>
      </c>
      <c r="AC170" s="71">
        <v>0.62603641184291003</v>
      </c>
      <c r="AD170" s="58">
        <v>151623568110.81201</v>
      </c>
      <c r="AE170" s="28">
        <v>8.2706488232299993</v>
      </c>
      <c r="AF170" s="28">
        <v>-5.7614725584800004</v>
      </c>
      <c r="AG170" s="50"/>
      <c r="AH170" s="62"/>
      <c r="AI170" s="65"/>
      <c r="AJ170" s="58"/>
      <c r="AK170" s="28"/>
      <c r="AL170" s="28"/>
    </row>
    <row r="171" spans="1:38">
      <c r="A171" s="11"/>
      <c r="B171" s="25">
        <v>150</v>
      </c>
      <c r="C171" s="1">
        <f>B171 * KONSTANTEN!$B$6</f>
        <v>3240000</v>
      </c>
      <c r="D171" s="63">
        <f>SQRT( KONSTANTEN!$B$3 * $D$6 / H170^3 )</f>
        <v>1.9512543888336216E-7</v>
      </c>
      <c r="E171" s="41">
        <f>(KONSTANTEN!$B$4 + D171 * C171) - (KONSTANTEN!$B$4 + D171 * C170)</f>
        <v>4.2147094798806739E-3</v>
      </c>
      <c r="F171" s="41">
        <f t="shared" si="50"/>
        <v>0.63025112132278571</v>
      </c>
      <c r="G171" s="73">
        <f t="shared" si="38"/>
        <v>36.110729285183226</v>
      </c>
      <c r="H171" s="43">
        <f t="shared" si="51"/>
        <v>151617377301.33191</v>
      </c>
      <c r="I171" s="2">
        <f t="shared" si="52"/>
        <v>10.134985360156257</v>
      </c>
      <c r="J171" s="48">
        <f t="shared" si="39"/>
        <v>147578668698.66812</v>
      </c>
      <c r="K171" s="28">
        <f t="shared" si="40"/>
        <v>9.8650146398437446</v>
      </c>
      <c r="L171" s="43">
        <f t="shared" si="53"/>
        <v>123356754938.57977</v>
      </c>
      <c r="M171" s="2">
        <f t="shared" si="54"/>
        <v>8.2458813602489762</v>
      </c>
      <c r="N171" s="48">
        <f t="shared" si="41"/>
        <v>118357607884.38419</v>
      </c>
      <c r="O171" s="28">
        <f t="shared" si="42"/>
        <v>7.9117093602489774</v>
      </c>
      <c r="P171" s="94">
        <f t="shared" si="43"/>
        <v>86692125853.909225</v>
      </c>
      <c r="Q171" s="95">
        <f t="shared" si="44"/>
        <v>5.7950047811734278</v>
      </c>
      <c r="R171" s="44">
        <f>KONSTANTEN!$B$3 * $D$5 * $D$6 / H170^2</f>
        <v>3.4477931590968978E+22</v>
      </c>
      <c r="S171" s="46">
        <f t="shared" si="49"/>
        <v>29585.615272683572</v>
      </c>
      <c r="T171" s="48">
        <f t="shared" si="45"/>
        <v>148734605871.65955</v>
      </c>
      <c r="U171" s="28">
        <f t="shared" si="46"/>
        <v>9.9422841885858038</v>
      </c>
      <c r="V171" s="48">
        <f t="shared" si="55"/>
        <v>120857181411.48198</v>
      </c>
      <c r="W171" s="28">
        <f t="shared" si="56"/>
        <v>8.0787953602489768</v>
      </c>
      <c r="X171" s="50">
        <f t="shared" si="47"/>
        <v>1</v>
      </c>
      <c r="Y171" s="31">
        <f t="shared" si="48"/>
        <v>1</v>
      </c>
      <c r="Z171" s="50">
        <v>3240000</v>
      </c>
      <c r="AA171" s="62">
        <v>1.9512544E-7</v>
      </c>
      <c r="AB171" s="71">
        <v>4.21470947988E-3</v>
      </c>
      <c r="AC171" s="71">
        <v>0.63025112132279004</v>
      </c>
      <c r="AD171" s="58">
        <v>151617377301.33099</v>
      </c>
      <c r="AE171" s="28">
        <v>8.2458813602499994</v>
      </c>
      <c r="AF171" s="28">
        <v>-5.7950047811700003</v>
      </c>
      <c r="AG171" s="50"/>
      <c r="AH171" s="62"/>
      <c r="AI171" s="65"/>
      <c r="AJ171" s="58"/>
      <c r="AK171" s="28"/>
      <c r="AL171" s="28"/>
    </row>
    <row r="172" spans="1:38">
      <c r="A172" s="11"/>
      <c r="B172" s="25">
        <v>151</v>
      </c>
      <c r="C172" s="1">
        <f>B172 * KONSTANTEN!$B$6</f>
        <v>3261600</v>
      </c>
      <c r="D172" s="63">
        <f>SQRT( KONSTANTEN!$B$3 * $D$6 / H171^3 )</f>
        <v>1.9513738998787271E-7</v>
      </c>
      <c r="E172" s="41">
        <f>(KONSTANTEN!$B$4 + D172 * C172) - (KONSTANTEN!$B$4 + D172 * C171)</f>
        <v>4.2149676237379641E-3</v>
      </c>
      <c r="F172" s="41">
        <f t="shared" si="50"/>
        <v>0.63446608894652368</v>
      </c>
      <c r="G172" s="73">
        <f t="shared" si="38"/>
        <v>36.352229140807701</v>
      </c>
      <c r="H172" s="43">
        <f t="shared" si="51"/>
        <v>151611150238.07721</v>
      </c>
      <c r="I172" s="2">
        <f t="shared" si="52"/>
        <v>10.134569107111611</v>
      </c>
      <c r="J172" s="48">
        <f t="shared" si="39"/>
        <v>147584895761.92279</v>
      </c>
      <c r="K172" s="28">
        <f t="shared" si="40"/>
        <v>9.8654308928883907</v>
      </c>
      <c r="L172" s="43">
        <f t="shared" si="53"/>
        <v>122984068821.56934</v>
      </c>
      <c r="M172" s="2">
        <f t="shared" si="54"/>
        <v>8.2209688574273034</v>
      </c>
      <c r="N172" s="48">
        <f t="shared" si="41"/>
        <v>117984921767.37375</v>
      </c>
      <c r="O172" s="28">
        <f t="shared" si="42"/>
        <v>7.8867968574273037</v>
      </c>
      <c r="P172" s="94">
        <f t="shared" si="43"/>
        <v>87192251881.565186</v>
      </c>
      <c r="Q172" s="95">
        <f t="shared" si="44"/>
        <v>5.8284361071780468</v>
      </c>
      <c r="R172" s="44">
        <f>KONSTANTEN!$B$3 * $D$5 * $D$6 / H171^2</f>
        <v>3.4480747240035711E+22</v>
      </c>
      <c r="S172" s="46">
        <f t="shared" si="49"/>
        <v>29586.219283388444</v>
      </c>
      <c r="T172" s="48">
        <f t="shared" si="45"/>
        <v>148724585709.76706</v>
      </c>
      <c r="U172" s="28">
        <f t="shared" si="46"/>
        <v>9.941614382816212</v>
      </c>
      <c r="V172" s="48">
        <f t="shared" si="55"/>
        <v>120484495294.47154</v>
      </c>
      <c r="W172" s="28">
        <f t="shared" si="56"/>
        <v>8.053882857427304</v>
      </c>
      <c r="X172" s="50">
        <f t="shared" si="47"/>
        <v>1</v>
      </c>
      <c r="Y172" s="31">
        <f t="shared" si="48"/>
        <v>1</v>
      </c>
      <c r="Z172" s="50">
        <v>3261600</v>
      </c>
      <c r="AA172" s="62">
        <v>1.9513738999999999E-7</v>
      </c>
      <c r="AB172" s="71">
        <v>4.2149676237399998E-3</v>
      </c>
      <c r="AC172" s="71">
        <v>0.63446608894652001</v>
      </c>
      <c r="AD172" s="58">
        <v>151611150238.077</v>
      </c>
      <c r="AE172" s="28">
        <v>8.2209688574299999</v>
      </c>
      <c r="AF172" s="28">
        <v>-5.8284361071799999</v>
      </c>
      <c r="AG172" s="50"/>
      <c r="AH172" s="62"/>
      <c r="AI172" s="65"/>
      <c r="AJ172" s="58"/>
      <c r="AK172" s="28"/>
      <c r="AL172" s="28"/>
    </row>
    <row r="173" spans="1:38">
      <c r="A173" s="11"/>
      <c r="B173" s="25">
        <v>152</v>
      </c>
      <c r="C173" s="1">
        <f>B173 * KONSTANTEN!$B$6</f>
        <v>3283200</v>
      </c>
      <c r="D173" s="63">
        <f>SQRT( KONSTANTEN!$B$3 * $D$6 / H172^3 )</f>
        <v>1.9514941230957515E-7</v>
      </c>
      <c r="E173" s="41">
        <f>(KONSTANTEN!$B$4 + D173 * C173) - (KONSTANTEN!$B$4 + D173 * C172)</f>
        <v>4.2152273058867484E-3</v>
      </c>
      <c r="F173" s="41">
        <f t="shared" si="50"/>
        <v>0.63868131625241042</v>
      </c>
      <c r="G173" s="73">
        <f t="shared" si="38"/>
        <v>36.593743875123309</v>
      </c>
      <c r="H173" s="43">
        <f t="shared" si="51"/>
        <v>151604887022.80405</v>
      </c>
      <c r="I173" s="2">
        <f t="shared" si="52"/>
        <v>10.134150437456253</v>
      </c>
      <c r="J173" s="48">
        <f t="shared" si="39"/>
        <v>147591158977.19595</v>
      </c>
      <c r="K173" s="28">
        <f t="shared" si="40"/>
        <v>9.8658495625437475</v>
      </c>
      <c r="L173" s="43">
        <f t="shared" si="53"/>
        <v>122609219027.26321</v>
      </c>
      <c r="M173" s="2">
        <f t="shared" si="54"/>
        <v>8.1959117218589999</v>
      </c>
      <c r="N173" s="48">
        <f t="shared" si="41"/>
        <v>117610071973.06763</v>
      </c>
      <c r="O173" s="28">
        <f t="shared" si="42"/>
        <v>7.8617397218590002</v>
      </c>
      <c r="P173" s="94">
        <f t="shared" si="43"/>
        <v>87690859527.333801</v>
      </c>
      <c r="Q173" s="95">
        <f t="shared" si="44"/>
        <v>5.8617659357258898</v>
      </c>
      <c r="R173" s="44">
        <f>KONSTANTEN!$B$3 * $D$5 * $D$6 / H172^2</f>
        <v>3.4483579725683666E+22</v>
      </c>
      <c r="S173" s="46">
        <f t="shared" si="49"/>
        <v>29586.826868539472</v>
      </c>
      <c r="T173" s="48">
        <f t="shared" si="45"/>
        <v>148714537913.47366</v>
      </c>
      <c r="U173" s="28">
        <f t="shared" si="46"/>
        <v>9.9409427298028987</v>
      </c>
      <c r="V173" s="48">
        <f t="shared" si="55"/>
        <v>120109645500.16542</v>
      </c>
      <c r="W173" s="28">
        <f t="shared" si="56"/>
        <v>8.0288257218590005</v>
      </c>
      <c r="X173" s="50">
        <f t="shared" si="47"/>
        <v>1</v>
      </c>
      <c r="Y173" s="31">
        <f t="shared" si="48"/>
        <v>1</v>
      </c>
      <c r="Z173" s="50">
        <v>3283200</v>
      </c>
      <c r="AA173" s="62">
        <v>1.9514941E-7</v>
      </c>
      <c r="AB173" s="71">
        <v>4.2152273058900002E-3</v>
      </c>
      <c r="AC173" s="71">
        <v>0.63868131625240998</v>
      </c>
      <c r="AD173" s="58">
        <v>151604887022.80399</v>
      </c>
      <c r="AE173" s="28">
        <v>8.1959117218599999</v>
      </c>
      <c r="AF173" s="28">
        <v>-5.8617659357300003</v>
      </c>
      <c r="AG173" s="50"/>
      <c r="AH173" s="62"/>
      <c r="AI173" s="65"/>
      <c r="AJ173" s="58"/>
      <c r="AK173" s="28"/>
      <c r="AL173" s="28"/>
    </row>
    <row r="174" spans="1:38">
      <c r="A174" s="11"/>
      <c r="B174" s="25">
        <v>153</v>
      </c>
      <c r="C174" s="1">
        <f>B174 * KONSTANTEN!$B$6</f>
        <v>3304800</v>
      </c>
      <c r="D174" s="63">
        <f>SQRT( KONSTANTEN!$B$3 * $D$6 / H173^3 )</f>
        <v>1.9516150567372126E-7</v>
      </c>
      <c r="E174" s="41">
        <f>(KONSTANTEN!$B$4 + D174 * C174) - (KONSTANTEN!$B$4 + D174 * C173)</f>
        <v>4.2154885225523797E-3</v>
      </c>
      <c r="F174" s="41">
        <f t="shared" si="50"/>
        <v>0.6428968047749628</v>
      </c>
      <c r="G174" s="73">
        <f t="shared" si="38"/>
        <v>36.835273576051399</v>
      </c>
      <c r="H174" s="43">
        <f t="shared" si="51"/>
        <v>151598587757.89795</v>
      </c>
      <c r="I174" s="2">
        <f t="shared" si="52"/>
        <v>10.133729358034227</v>
      </c>
      <c r="J174" s="48">
        <f t="shared" si="39"/>
        <v>147597458242.10205</v>
      </c>
      <c r="K174" s="28">
        <f t="shared" si="40"/>
        <v>9.8662706419657731</v>
      </c>
      <c r="L174" s="43">
        <f t="shared" si="53"/>
        <v>122232211683.37355</v>
      </c>
      <c r="M174" s="2">
        <f t="shared" si="54"/>
        <v>8.170710363155905</v>
      </c>
      <c r="N174" s="48">
        <f t="shared" si="41"/>
        <v>117233064629.17796</v>
      </c>
      <c r="O174" s="28">
        <f t="shared" si="42"/>
        <v>7.8365383631559062</v>
      </c>
      <c r="P174" s="94">
        <f t="shared" si="43"/>
        <v>88187939825.414581</v>
      </c>
      <c r="Q174" s="95">
        <f t="shared" si="44"/>
        <v>5.8949936674908185</v>
      </c>
      <c r="R174" s="44">
        <f>KONSTANTEN!$B$3 * $D$5 * $D$6 / H173^2</f>
        <v>3.4486429007771823E+22</v>
      </c>
      <c r="S174" s="46">
        <f t="shared" si="49"/>
        <v>29587.438018864843</v>
      </c>
      <c r="T174" s="48">
        <f t="shared" si="45"/>
        <v>148704463182.89377</v>
      </c>
      <c r="U174" s="28">
        <f t="shared" si="46"/>
        <v>9.9402692763455676</v>
      </c>
      <c r="V174" s="48">
        <f t="shared" si="55"/>
        <v>119732638156.27576</v>
      </c>
      <c r="W174" s="28">
        <f t="shared" si="56"/>
        <v>8.0036243631559056</v>
      </c>
      <c r="X174" s="50">
        <f t="shared" si="47"/>
        <v>1</v>
      </c>
      <c r="Y174" s="31">
        <f t="shared" si="48"/>
        <v>1</v>
      </c>
      <c r="Z174" s="50">
        <v>3304800</v>
      </c>
      <c r="AA174" s="62">
        <v>1.9516151000000001E-7</v>
      </c>
      <c r="AB174" s="71">
        <v>4.2154885225499997E-3</v>
      </c>
      <c r="AC174" s="71">
        <v>0.64289680477496003</v>
      </c>
      <c r="AD174" s="58">
        <v>151598587757.897</v>
      </c>
      <c r="AE174" s="28">
        <v>8.1707103631599995</v>
      </c>
      <c r="AF174" s="28">
        <v>-5.8949936674899996</v>
      </c>
      <c r="AG174" s="50"/>
      <c r="AH174" s="62"/>
      <c r="AI174" s="65"/>
      <c r="AJ174" s="58"/>
      <c r="AK174" s="28"/>
      <c r="AL174" s="28"/>
    </row>
    <row r="175" spans="1:38">
      <c r="A175" s="11"/>
      <c r="B175" s="25">
        <v>154</v>
      </c>
      <c r="C175" s="1">
        <f>B175 * KONSTANTEN!$B$6</f>
        <v>3326400</v>
      </c>
      <c r="D175" s="63">
        <f>SQRT( KONSTANTEN!$B$3 * $D$6 / H174^3 )</f>
        <v>1.9517366990439739E-7</v>
      </c>
      <c r="E175" s="41">
        <f>(KONSTANTEN!$B$4 + D175 * C175) - (KONSTANTEN!$B$4 + D175 * C174)</f>
        <v>4.2157512699350086E-3</v>
      </c>
      <c r="F175" s="41">
        <f t="shared" si="50"/>
        <v>0.64711255604489781</v>
      </c>
      <c r="G175" s="73">
        <f t="shared" si="38"/>
        <v>37.076818331295591</v>
      </c>
      <c r="H175" s="43">
        <f t="shared" si="51"/>
        <v>151592252546.37289</v>
      </c>
      <c r="I175" s="2">
        <f t="shared" si="52"/>
        <v>10.133305875731587</v>
      </c>
      <c r="J175" s="48">
        <f t="shared" si="39"/>
        <v>147603793453.62711</v>
      </c>
      <c r="K175" s="28">
        <f t="shared" si="40"/>
        <v>9.8666941242684132</v>
      </c>
      <c r="L175" s="43">
        <f t="shared" si="53"/>
        <v>121853052955.23056</v>
      </c>
      <c r="M175" s="2">
        <f t="shared" si="54"/>
        <v>8.1453651934444729</v>
      </c>
      <c r="N175" s="48">
        <f t="shared" si="41"/>
        <v>116853905901.03497</v>
      </c>
      <c r="O175" s="28">
        <f t="shared" si="42"/>
        <v>7.8111931934444732</v>
      </c>
      <c r="P175" s="94">
        <f t="shared" si="43"/>
        <v>88683483831.673004</v>
      </c>
      <c r="Q175" s="95">
        <f t="shared" si="44"/>
        <v>5.9281187045949801</v>
      </c>
      <c r="R175" s="44">
        <f>KONSTANTEN!$B$3 * $D$5 * $D$6 / H174^2</f>
        <v>3.4489295045887191E+22</v>
      </c>
      <c r="S175" s="46">
        <f t="shared" si="49"/>
        <v>29588.052725032794</v>
      </c>
      <c r="T175" s="48">
        <f t="shared" si="45"/>
        <v>148694362220.37579</v>
      </c>
      <c r="U175" s="28">
        <f t="shared" si="46"/>
        <v>9.9395940693932694</v>
      </c>
      <c r="V175" s="48">
        <f t="shared" si="55"/>
        <v>119353479428.13277</v>
      </c>
      <c r="W175" s="28">
        <f t="shared" si="56"/>
        <v>7.9782791934444734</v>
      </c>
      <c r="X175" s="50">
        <f t="shared" si="47"/>
        <v>1</v>
      </c>
      <c r="Y175" s="31">
        <f t="shared" si="48"/>
        <v>1</v>
      </c>
      <c r="Z175" s="50">
        <v>3326400</v>
      </c>
      <c r="AA175" s="62">
        <v>1.9517366999999999E-7</v>
      </c>
      <c r="AB175" s="71">
        <v>4.2157512699400003E-3</v>
      </c>
      <c r="AC175" s="71">
        <v>0.64711255604490003</v>
      </c>
      <c r="AD175" s="58">
        <v>151592252546.37201</v>
      </c>
      <c r="AE175" s="28">
        <v>8.14536519344</v>
      </c>
      <c r="AF175" s="28">
        <v>-5.9281187045900001</v>
      </c>
      <c r="AG175" s="50"/>
      <c r="AH175" s="62"/>
      <c r="AI175" s="65"/>
      <c r="AJ175" s="58"/>
      <c r="AK175" s="28"/>
      <c r="AL175" s="28"/>
    </row>
    <row r="176" spans="1:38">
      <c r="A176" s="11"/>
      <c r="B176" s="25">
        <v>155</v>
      </c>
      <c r="C176" s="1">
        <f>B176 * KONSTANTEN!$B$6</f>
        <v>3348000</v>
      </c>
      <c r="D176" s="63">
        <f>SQRT( KONSTANTEN!$B$3 * $D$6 / H175^3 )</f>
        <v>1.9518590482452464E-7</v>
      </c>
      <c r="E176" s="41">
        <f>(KONSTANTEN!$B$4 + D176 * C176) - (KONSTANTEN!$B$4 + D176 * C175)</f>
        <v>4.2160155442096947E-3</v>
      </c>
      <c r="F176" s="41">
        <f t="shared" si="50"/>
        <v>0.65132857158910751</v>
      </c>
      <c r="G176" s="73">
        <f t="shared" si="38"/>
        <v>37.318378228340357</v>
      </c>
      <c r="H176" s="43">
        <f t="shared" si="51"/>
        <v>151585881491.87048</v>
      </c>
      <c r="I176" s="2">
        <f t="shared" si="52"/>
        <v>10.132879997476337</v>
      </c>
      <c r="J176" s="48">
        <f t="shared" si="39"/>
        <v>147610164508.12949</v>
      </c>
      <c r="K176" s="28">
        <f t="shared" si="40"/>
        <v>9.8671200025236629</v>
      </c>
      <c r="L176" s="43">
        <f t="shared" si="53"/>
        <v>121471749045.72318</v>
      </c>
      <c r="M176" s="2">
        <f t="shared" si="54"/>
        <v>8.1198766273617924</v>
      </c>
      <c r="N176" s="48">
        <f t="shared" si="41"/>
        <v>116472601991.52759</v>
      </c>
      <c r="O176" s="28">
        <f t="shared" si="42"/>
        <v>7.7857046273617927</v>
      </c>
      <c r="P176" s="94">
        <f t="shared" si="43"/>
        <v>89177482623.786087</v>
      </c>
      <c r="Q176" s="95">
        <f t="shared" si="44"/>
        <v>5.9611404506185286</v>
      </c>
      <c r="R176" s="44">
        <f>KONSTANTEN!$B$3 * $D$5 * $D$6 / H175^2</f>
        <v>3.4492177799344749E+22</v>
      </c>
      <c r="S176" s="46">
        <f t="shared" si="49"/>
        <v>29588.670977651644</v>
      </c>
      <c r="T176" s="48">
        <f t="shared" si="45"/>
        <v>148684235730.45755</v>
      </c>
      <c r="U176" s="28">
        <f t="shared" si="46"/>
        <v>9.9389171560413985</v>
      </c>
      <c r="V176" s="48">
        <f t="shared" si="55"/>
        <v>118972175518.62538</v>
      </c>
      <c r="W176" s="28">
        <f t="shared" si="56"/>
        <v>7.9527906273617921</v>
      </c>
      <c r="X176" s="50">
        <f t="shared" si="47"/>
        <v>1</v>
      </c>
      <c r="Y176" s="31">
        <f t="shared" si="48"/>
        <v>1</v>
      </c>
      <c r="Z176" s="50">
        <v>3348000</v>
      </c>
      <c r="AA176" s="62">
        <v>1.9518589999999999E-7</v>
      </c>
      <c r="AB176" s="71">
        <v>4.21601554421E-3</v>
      </c>
      <c r="AC176" s="71">
        <v>0.65132857158910995</v>
      </c>
      <c r="AD176" s="58">
        <v>151585881491.87</v>
      </c>
      <c r="AE176" s="28">
        <v>8.11987662736</v>
      </c>
      <c r="AF176" s="28">
        <v>-5.9611404506200003</v>
      </c>
      <c r="AG176" s="50"/>
      <c r="AH176" s="62"/>
      <c r="AI176" s="65"/>
      <c r="AJ176" s="58"/>
      <c r="AK176" s="28"/>
      <c r="AL176" s="28"/>
    </row>
    <row r="177" spans="1:38">
      <c r="A177" s="11"/>
      <c r="B177" s="25">
        <v>156</v>
      </c>
      <c r="C177" s="1">
        <f>B177 * KONSTANTEN!$B$6</f>
        <v>3369600</v>
      </c>
      <c r="D177" s="63">
        <f>SQRT( KONSTANTEN!$B$3 * $D$6 / H176^3 )</f>
        <v>1.9519821025585868E-7</v>
      </c>
      <c r="E177" s="41">
        <f>(KONSTANTEN!$B$4 + D177 * C177) - (KONSTANTEN!$B$4 + D177 * C176)</f>
        <v>4.2162813415265177E-3</v>
      </c>
      <c r="F177" s="41">
        <f t="shared" si="50"/>
        <v>0.65554485293063403</v>
      </c>
      <c r="G177" s="73">
        <f t="shared" si="38"/>
        <v>37.559953354449583</v>
      </c>
      <c r="H177" s="43">
        <f t="shared" si="51"/>
        <v>151579474698.65891</v>
      </c>
      <c r="I177" s="2">
        <f t="shared" si="52"/>
        <v>10.132451730238367</v>
      </c>
      <c r="J177" s="48">
        <f t="shared" si="39"/>
        <v>147616571301.34109</v>
      </c>
      <c r="K177" s="28">
        <f t="shared" si="40"/>
        <v>9.8675482697616328</v>
      </c>
      <c r="L177" s="43">
        <f t="shared" si="53"/>
        <v>121088306195.23909</v>
      </c>
      <c r="M177" s="2">
        <f t="shared" si="54"/>
        <v>8.094245082051593</v>
      </c>
      <c r="N177" s="48">
        <f t="shared" si="41"/>
        <v>116089159141.0435</v>
      </c>
      <c r="O177" s="28">
        <f t="shared" si="42"/>
        <v>7.7600730820515924</v>
      </c>
      <c r="P177" s="94">
        <f t="shared" si="43"/>
        <v>89669927301.38768</v>
      </c>
      <c r="Q177" s="95">
        <f t="shared" si="44"/>
        <v>5.9940583106093381</v>
      </c>
      <c r="R177" s="44">
        <f>KONSTANTEN!$B$3 * $D$5 * $D$6 / H176^2</f>
        <v>3.4495077227187365E+22</v>
      </c>
      <c r="S177" s="46">
        <f t="shared" si="49"/>
        <v>29589.292767269813</v>
      </c>
      <c r="T177" s="48">
        <f t="shared" si="45"/>
        <v>148674084419.82092</v>
      </c>
      <c r="U177" s="28">
        <f t="shared" si="46"/>
        <v>9.9382385835286691</v>
      </c>
      <c r="V177" s="48">
        <f t="shared" si="55"/>
        <v>118588732668.1413</v>
      </c>
      <c r="W177" s="28">
        <f t="shared" si="56"/>
        <v>7.9271590820515927</v>
      </c>
      <c r="X177" s="50">
        <f t="shared" si="47"/>
        <v>1</v>
      </c>
      <c r="Y177" s="31">
        <f t="shared" si="48"/>
        <v>1</v>
      </c>
      <c r="Z177" s="50">
        <v>3369600</v>
      </c>
      <c r="AA177" s="62">
        <v>1.9519820999999999E-7</v>
      </c>
      <c r="AB177" s="71">
        <v>4.2162813415300001E-3</v>
      </c>
      <c r="AC177" s="71">
        <v>0.65554485293063003</v>
      </c>
      <c r="AD177" s="58">
        <v>151579474698.65799</v>
      </c>
      <c r="AE177" s="28">
        <v>8.0942450820499996</v>
      </c>
      <c r="AF177" s="28">
        <v>-5.9940583106099998</v>
      </c>
      <c r="AG177" s="50"/>
      <c r="AH177" s="62"/>
      <c r="AI177" s="65"/>
      <c r="AJ177" s="58"/>
      <c r="AK177" s="28"/>
      <c r="AL177" s="28"/>
    </row>
    <row r="178" spans="1:38">
      <c r="A178" s="11"/>
      <c r="B178" s="25">
        <v>157</v>
      </c>
      <c r="C178" s="1">
        <f>B178 * KONSTANTEN!$B$6</f>
        <v>3391200</v>
      </c>
      <c r="D178" s="63">
        <f>SQRT( KONSTANTEN!$B$3 * $D$6 / H177^3 )</f>
        <v>1.9521058601899013E-7</v>
      </c>
      <c r="E178" s="41">
        <f>(KONSTANTEN!$B$4 + D178 * C178) - (KONSTANTEN!$B$4 + D178 * C177)</f>
        <v>4.216548658010133E-3</v>
      </c>
      <c r="F178" s="41">
        <f t="shared" si="50"/>
        <v>0.65976140158864416</v>
      </c>
      <c r="G178" s="73">
        <f t="shared" si="38"/>
        <v>37.801543796665115</v>
      </c>
      <c r="H178" s="43">
        <f t="shared" si="51"/>
        <v>151573032271.63177</v>
      </c>
      <c r="I178" s="2">
        <f t="shared" si="52"/>
        <v>10.132021081029379</v>
      </c>
      <c r="J178" s="48">
        <f t="shared" si="39"/>
        <v>147623013728.36823</v>
      </c>
      <c r="K178" s="28">
        <f t="shared" si="40"/>
        <v>9.8679789189706213</v>
      </c>
      <c r="L178" s="43">
        <f t="shared" si="53"/>
        <v>120702730681.6044</v>
      </c>
      <c r="M178" s="2">
        <f t="shared" si="54"/>
        <v>8.0684709771601995</v>
      </c>
      <c r="N178" s="48">
        <f t="shared" si="41"/>
        <v>115703583627.40881</v>
      </c>
      <c r="O178" s="28">
        <f t="shared" si="42"/>
        <v>7.7342989771601998</v>
      </c>
      <c r="P178" s="94">
        <f t="shared" si="43"/>
        <v>90160808986.213882</v>
      </c>
      <c r="Q178" s="95">
        <f t="shared" si="44"/>
        <v>6.0268716910927287</v>
      </c>
      <c r="R178" s="44">
        <f>KONSTANTEN!$B$3 * $D$5 * $D$6 / H177^2</f>
        <v>3.4497993288185765E+22</v>
      </c>
      <c r="S178" s="46">
        <f t="shared" si="49"/>
        <v>29589.918084375891</v>
      </c>
      <c r="T178" s="48">
        <f t="shared" si="45"/>
        <v>148663908997.24631</v>
      </c>
      <c r="U178" s="28">
        <f t="shared" si="46"/>
        <v>9.9375583992340815</v>
      </c>
      <c r="V178" s="48">
        <f t="shared" si="55"/>
        <v>118203157154.50661</v>
      </c>
      <c r="W178" s="28">
        <f t="shared" si="56"/>
        <v>7.9013849771602001</v>
      </c>
      <c r="X178" s="50">
        <f t="shared" si="47"/>
        <v>1</v>
      </c>
      <c r="Y178" s="31">
        <f t="shared" si="48"/>
        <v>1</v>
      </c>
      <c r="Z178" s="50">
        <v>3391200</v>
      </c>
      <c r="AA178" s="62">
        <v>1.9521059000000001E-7</v>
      </c>
      <c r="AB178" s="71">
        <v>4.2165486580100003E-3</v>
      </c>
      <c r="AC178" s="71">
        <v>0.65976140158864005</v>
      </c>
      <c r="AD178" s="58">
        <v>151573032271.63101</v>
      </c>
      <c r="AE178" s="28">
        <v>8.0684709771600005</v>
      </c>
      <c r="AF178" s="28">
        <v>-6.0268716910900002</v>
      </c>
      <c r="AG178" s="50"/>
      <c r="AH178" s="62"/>
      <c r="AI178" s="65"/>
      <c r="AJ178" s="58"/>
      <c r="AK178" s="28"/>
      <c r="AL178" s="28"/>
    </row>
    <row r="179" spans="1:38">
      <c r="A179" s="11"/>
      <c r="B179" s="25">
        <v>158</v>
      </c>
      <c r="C179" s="1">
        <f>B179 * KONSTANTEN!$B$6</f>
        <v>3412800</v>
      </c>
      <c r="D179" s="63">
        <f>SQRT( KONSTANTEN!$B$3 * $D$6 / H178^3 )</f>
        <v>1.952230319333449E-7</v>
      </c>
      <c r="E179" s="41">
        <f>(KONSTANTEN!$B$4 + D179 * C179) - (KONSTANTEN!$B$4 + D179 * C178)</f>
        <v>4.2168174897603272E-3</v>
      </c>
      <c r="F179" s="41">
        <f t="shared" si="50"/>
        <v>0.66397821907840449</v>
      </c>
      <c r="G179" s="73">
        <f t="shared" si="38"/>
        <v>38.043149641805336</v>
      </c>
      <c r="H179" s="43">
        <f t="shared" si="51"/>
        <v>151566554316.30737</v>
      </c>
      <c r="I179" s="2">
        <f t="shared" si="52"/>
        <v>10.131588056902823</v>
      </c>
      <c r="J179" s="48">
        <f t="shared" si="39"/>
        <v>147629491683.69263</v>
      </c>
      <c r="K179" s="28">
        <f t="shared" si="40"/>
        <v>9.8684119430971791</v>
      </c>
      <c r="L179" s="43">
        <f t="shared" si="53"/>
        <v>120315028820.02254</v>
      </c>
      <c r="M179" s="2">
        <f t="shared" si="54"/>
        <v>8.0425547348324606</v>
      </c>
      <c r="N179" s="48">
        <f t="shared" si="41"/>
        <v>115315881765.82695</v>
      </c>
      <c r="O179" s="28">
        <f t="shared" si="42"/>
        <v>7.7083827348324618</v>
      </c>
      <c r="P179" s="94">
        <f t="shared" si="43"/>
        <v>90650118822.248611</v>
      </c>
      <c r="Q179" s="95">
        <f t="shared" si="44"/>
        <v>6.0595800000811924</v>
      </c>
      <c r="R179" s="44">
        <f>KONSTANTEN!$B$3 * $D$5 * $D$6 / H178^2</f>
        <v>3.4500925940838552E+22</v>
      </c>
      <c r="S179" s="46">
        <f t="shared" si="49"/>
        <v>29590.546919398686</v>
      </c>
      <c r="T179" s="48">
        <f t="shared" si="45"/>
        <v>148653710173.56729</v>
      </c>
      <c r="U179" s="28">
        <f t="shared" si="46"/>
        <v>9.9368766506738719</v>
      </c>
      <c r="V179" s="48">
        <f t="shared" si="55"/>
        <v>117815455292.92474</v>
      </c>
      <c r="W179" s="28">
        <f t="shared" si="56"/>
        <v>7.8754687348324612</v>
      </c>
      <c r="X179" s="50">
        <f t="shared" si="47"/>
        <v>1</v>
      </c>
      <c r="Y179" s="31">
        <f t="shared" si="48"/>
        <v>1</v>
      </c>
      <c r="Z179" s="50">
        <v>3412800</v>
      </c>
      <c r="AA179" s="62">
        <v>1.9522303E-7</v>
      </c>
      <c r="AB179" s="71">
        <v>4.2168174897600002E-3</v>
      </c>
      <c r="AC179" s="71">
        <v>0.66397821907840004</v>
      </c>
      <c r="AD179" s="58">
        <v>151566554316.30701</v>
      </c>
      <c r="AE179" s="28">
        <v>8.0425547348300004</v>
      </c>
      <c r="AF179" s="28">
        <v>-6.0595800000800004</v>
      </c>
      <c r="AG179" s="50"/>
      <c r="AH179" s="62"/>
      <c r="AI179" s="65"/>
      <c r="AJ179" s="58"/>
      <c r="AK179" s="28"/>
      <c r="AL179" s="28"/>
    </row>
    <row r="180" spans="1:38">
      <c r="A180" s="11"/>
      <c r="B180" s="25">
        <v>159</v>
      </c>
      <c r="C180" s="1">
        <f>B180 * KONSTANTEN!$B$6</f>
        <v>3434400</v>
      </c>
      <c r="D180" s="63">
        <f>SQRT( KONSTANTEN!$B$3 * $D$6 / H179^3 )</f>
        <v>1.9523554781718397E-7</v>
      </c>
      <c r="E180" s="41">
        <f>(KONSTANTEN!$B$4 + D180 * C180) - (KONSTANTEN!$B$4 + D180 * C179)</f>
        <v>4.2170878328511296E-3</v>
      </c>
      <c r="F180" s="41">
        <f t="shared" si="50"/>
        <v>0.66819530691125562</v>
      </c>
      <c r="G180" s="73">
        <f t="shared" si="38"/>
        <v>38.284770976463676</v>
      </c>
      <c r="H180" s="43">
        <f t="shared" si="51"/>
        <v>151560040938.82736</v>
      </c>
      <c r="I180" s="2">
        <f t="shared" si="52"/>
        <v>10.131152664953824</v>
      </c>
      <c r="J180" s="48">
        <f t="shared" si="39"/>
        <v>147636005061.17267</v>
      </c>
      <c r="K180" s="28">
        <f t="shared" si="40"/>
        <v>9.8688473350461763</v>
      </c>
      <c r="L180" s="43">
        <f t="shared" si="53"/>
        <v>119925206963.01308</v>
      </c>
      <c r="M180" s="2">
        <f t="shared" si="54"/>
        <v>8.0164967797076496</v>
      </c>
      <c r="N180" s="48">
        <f t="shared" si="41"/>
        <v>114926059908.81749</v>
      </c>
      <c r="O180" s="28">
        <f t="shared" si="42"/>
        <v>7.6823247797076499</v>
      </c>
      <c r="P180" s="94">
        <f t="shared" si="43"/>
        <v>91137847975.868896</v>
      </c>
      <c r="Q180" s="95">
        <f t="shared" si="44"/>
        <v>6.0921826470841074</v>
      </c>
      <c r="R180" s="44">
        <f>KONSTANTEN!$B$3 * $D$5 * $D$6 / H179^2</f>
        <v>3.4503875143372078E+22</v>
      </c>
      <c r="S180" s="46">
        <f t="shared" si="49"/>
        <v>29591.179262707239</v>
      </c>
      <c r="T180" s="48">
        <f t="shared" si="45"/>
        <v>148643488661.62463</v>
      </c>
      <c r="U180" s="28">
        <f t="shared" si="46"/>
        <v>9.936193385498461</v>
      </c>
      <c r="V180" s="48">
        <f t="shared" si="55"/>
        <v>117425633435.91528</v>
      </c>
      <c r="W180" s="28">
        <f t="shared" si="56"/>
        <v>7.8494107797076493</v>
      </c>
      <c r="X180" s="50">
        <f t="shared" si="47"/>
        <v>1</v>
      </c>
      <c r="Y180" s="31">
        <f t="shared" si="48"/>
        <v>1</v>
      </c>
      <c r="Z180" s="50">
        <v>3434400</v>
      </c>
      <c r="AA180" s="62">
        <v>1.9523555E-7</v>
      </c>
      <c r="AB180" s="71">
        <v>4.2170878328500003E-3</v>
      </c>
      <c r="AC180" s="71">
        <v>0.66819530691125995</v>
      </c>
      <c r="AD180" s="58">
        <v>151560040938.827</v>
      </c>
      <c r="AE180" s="28">
        <v>8.0164967797099997</v>
      </c>
      <c r="AF180" s="28">
        <v>-6.0921826470799996</v>
      </c>
      <c r="AG180" s="50"/>
      <c r="AH180" s="62"/>
      <c r="AI180" s="65"/>
      <c r="AJ180" s="58"/>
      <c r="AK180" s="28"/>
      <c r="AL180" s="28"/>
    </row>
    <row r="181" spans="1:38">
      <c r="A181" s="11"/>
      <c r="B181" s="25">
        <v>160</v>
      </c>
      <c r="C181" s="1">
        <f>B181 * KONSTANTEN!$B$6</f>
        <v>3456000</v>
      </c>
      <c r="D181" s="63">
        <f>SQRT( KONSTANTEN!$B$3 * $D$6 / H180^3 )</f>
        <v>1.9524813348760405E-7</v>
      </c>
      <c r="E181" s="41">
        <f>(KONSTANTEN!$B$4 + D181 * C181) - (KONSTANTEN!$B$4 + D181 * C180)</f>
        <v>4.2173596833322557E-3</v>
      </c>
      <c r="F181" s="41">
        <f t="shared" si="50"/>
        <v>0.67241266659458787</v>
      </c>
      <c r="G181" s="73">
        <f t="shared" si="38"/>
        <v>38.526407887007238</v>
      </c>
      <c r="H181" s="43">
        <f t="shared" si="51"/>
        <v>151553492245.95587</v>
      </c>
      <c r="I181" s="2">
        <f t="shared" si="52"/>
        <v>10.130714912319121</v>
      </c>
      <c r="J181" s="48">
        <f t="shared" si="39"/>
        <v>147642553754.04413</v>
      </c>
      <c r="K181" s="28">
        <f t="shared" si="40"/>
        <v>9.8692850876808809</v>
      </c>
      <c r="L181" s="43">
        <f t="shared" si="53"/>
        <v>119533271500.34946</v>
      </c>
      <c r="M181" s="2">
        <f t="shared" si="54"/>
        <v>7.9902975389153008</v>
      </c>
      <c r="N181" s="48">
        <f t="shared" si="41"/>
        <v>114534124446.15387</v>
      </c>
      <c r="O181" s="28">
        <f t="shared" si="42"/>
        <v>7.6561255389153011</v>
      </c>
      <c r="P181" s="94">
        <f t="shared" si="43"/>
        <v>91623987635.99057</v>
      </c>
      <c r="Q181" s="95">
        <f t="shared" si="44"/>
        <v>6.1246790431174736</v>
      </c>
      <c r="R181" s="44">
        <f>KONSTANTEN!$B$3 * $D$5 * $D$6 / H180^2</f>
        <v>3.4506840853740509E+22</v>
      </c>
      <c r="S181" s="46">
        <f t="shared" si="49"/>
        <v>29591.815104610901</v>
      </c>
      <c r="T181" s="48">
        <f t="shared" si="45"/>
        <v>148633245176.2204</v>
      </c>
      <c r="U181" s="28">
        <f t="shared" si="46"/>
        <v>9.9355086514893589</v>
      </c>
      <c r="V181" s="48">
        <f t="shared" si="55"/>
        <v>117033697973.25166</v>
      </c>
      <c r="W181" s="28">
        <f t="shared" si="56"/>
        <v>7.8232115389153014</v>
      </c>
      <c r="X181" s="50">
        <f t="shared" si="47"/>
        <v>1</v>
      </c>
      <c r="Y181" s="31">
        <f t="shared" si="48"/>
        <v>1</v>
      </c>
      <c r="Z181" s="50">
        <v>3456000</v>
      </c>
      <c r="AA181" s="62">
        <v>1.9524813E-7</v>
      </c>
      <c r="AB181" s="71">
        <v>4.2173596833299997E-3</v>
      </c>
      <c r="AC181" s="71">
        <v>0.67241266659458998</v>
      </c>
      <c r="AD181" s="58">
        <v>151553492245.95499</v>
      </c>
      <c r="AE181" s="28">
        <v>7.9902975389200002</v>
      </c>
      <c r="AF181" s="28">
        <v>-6.1246790431200004</v>
      </c>
      <c r="AG181" s="50"/>
      <c r="AH181" s="62"/>
      <c r="AI181" s="65"/>
      <c r="AJ181" s="58"/>
      <c r="AK181" s="28"/>
      <c r="AL181" s="28"/>
    </row>
    <row r="182" spans="1:38">
      <c r="A182" s="11"/>
      <c r="B182" s="25">
        <v>161</v>
      </c>
      <c r="C182" s="1">
        <f>B182 * KONSTANTEN!$B$6</f>
        <v>3477600</v>
      </c>
      <c r="D182" s="63">
        <f>SQRT( KONSTANTEN!$B$3 * $D$6 / H181^3 )</f>
        <v>1.9526078876053766E-7</v>
      </c>
      <c r="E182" s="41">
        <f>(KONSTANTEN!$B$4 + D182 * C182) - (KONSTANTEN!$B$4 + D182 * C181)</f>
        <v>4.2176330372275528E-3</v>
      </c>
      <c r="F182" s="41">
        <f t="shared" si="50"/>
        <v>0.67663029963181542</v>
      </c>
      <c r="G182" s="73">
        <f t="shared" si="38"/>
        <v>38.768060459575324</v>
      </c>
      <c r="H182" s="43">
        <f t="shared" si="51"/>
        <v>151546908345.07858</v>
      </c>
      <c r="I182" s="2">
        <f t="shared" si="52"/>
        <v>10.130274806176988</v>
      </c>
      <c r="J182" s="48">
        <f t="shared" si="39"/>
        <v>147649137654.92142</v>
      </c>
      <c r="K182" s="28">
        <f t="shared" si="40"/>
        <v>9.8697251938230117</v>
      </c>
      <c r="L182" s="43">
        <f t="shared" si="53"/>
        <v>119139228858.99672</v>
      </c>
      <c r="M182" s="2">
        <f t="shared" si="54"/>
        <v>7.9639574420710568</v>
      </c>
      <c r="N182" s="48">
        <f t="shared" si="41"/>
        <v>114140081804.80112</v>
      </c>
      <c r="O182" s="28">
        <f t="shared" si="42"/>
        <v>7.6297854420710571</v>
      </c>
      <c r="P182" s="94">
        <f t="shared" si="43"/>
        <v>92108529014.213608</v>
      </c>
      <c r="Q182" s="95">
        <f t="shared" si="44"/>
        <v>6.157068600713635</v>
      </c>
      <c r="R182" s="44">
        <f>KONSTANTEN!$B$3 * $D$5 * $D$6 / H181^2</f>
        <v>3.4509823029625741E+22</v>
      </c>
      <c r="S182" s="46">
        <f t="shared" si="49"/>
        <v>29592.454435359374</v>
      </c>
      <c r="T182" s="48">
        <f t="shared" si="45"/>
        <v>148622980434.07153</v>
      </c>
      <c r="U182" s="28">
        <f t="shared" si="46"/>
        <v>9.9348224965560892</v>
      </c>
      <c r="V182" s="48">
        <f t="shared" si="55"/>
        <v>116639655331.89893</v>
      </c>
      <c r="W182" s="28">
        <f t="shared" si="56"/>
        <v>7.7968714420710574</v>
      </c>
      <c r="X182" s="50">
        <f t="shared" si="47"/>
        <v>1</v>
      </c>
      <c r="Y182" s="31">
        <f t="shared" si="48"/>
        <v>1</v>
      </c>
      <c r="Z182" s="50">
        <v>3477600</v>
      </c>
      <c r="AA182" s="62">
        <v>1.9526079E-7</v>
      </c>
      <c r="AB182" s="71">
        <v>4.2176330372299996E-3</v>
      </c>
      <c r="AC182" s="71">
        <v>0.67663029963181998</v>
      </c>
      <c r="AD182" s="58">
        <v>151546908345.078</v>
      </c>
      <c r="AE182" s="28">
        <v>7.9639574420699999</v>
      </c>
      <c r="AF182" s="28">
        <v>-6.1570686007099997</v>
      </c>
      <c r="AG182" s="50"/>
      <c r="AH182" s="62"/>
      <c r="AI182" s="65"/>
      <c r="AJ182" s="58"/>
      <c r="AK182" s="28"/>
      <c r="AL182" s="28"/>
    </row>
    <row r="183" spans="1:38">
      <c r="A183" s="11"/>
      <c r="B183" s="25">
        <v>162</v>
      </c>
      <c r="C183" s="1">
        <f>B183 * KONSTANTEN!$B$6</f>
        <v>3499200</v>
      </c>
      <c r="D183" s="63">
        <f>SQRT( KONSTANTEN!$B$3 * $D$6 / H182^3 )</f>
        <v>1.9527351345075296E-7</v>
      </c>
      <c r="E183" s="41">
        <f>(KONSTANTEN!$B$4 + D183 * C183) - (KONSTANTEN!$B$4 + D183 * C182)</f>
        <v>4.2179078905363321E-3</v>
      </c>
      <c r="F183" s="41">
        <f t="shared" si="50"/>
        <v>0.68084820752235176</v>
      </c>
      <c r="G183" s="73">
        <f t="shared" si="38"/>
        <v>39.009728780077985</v>
      </c>
      <c r="H183" s="43">
        <f t="shared" si="51"/>
        <v>151540289344.20135</v>
      </c>
      <c r="I183" s="2">
        <f t="shared" si="52"/>
        <v>10.129832353747172</v>
      </c>
      <c r="J183" s="48">
        <f t="shared" si="39"/>
        <v>147655756655.79865</v>
      </c>
      <c r="K183" s="28">
        <f t="shared" si="40"/>
        <v>9.8701676462528276</v>
      </c>
      <c r="L183" s="43">
        <f t="shared" si="53"/>
        <v>118743085503.04834</v>
      </c>
      <c r="M183" s="2">
        <f t="shared" si="54"/>
        <v>7.9374769212724381</v>
      </c>
      <c r="N183" s="48">
        <f t="shared" si="41"/>
        <v>113743938448.85275</v>
      </c>
      <c r="O183" s="28">
        <f t="shared" si="42"/>
        <v>7.6033049212724393</v>
      </c>
      <c r="P183" s="94">
        <f t="shared" si="43"/>
        <v>92591463344.967712</v>
      </c>
      <c r="Q183" s="95">
        <f t="shared" si="44"/>
        <v>6.1893507339310041</v>
      </c>
      <c r="R183" s="44">
        <f>KONSTANTEN!$B$3 * $D$5 * $D$6 / H182^2</f>
        <v>3.4512821628437336E+22</v>
      </c>
      <c r="S183" s="46">
        <f t="shared" si="49"/>
        <v>29593.09724514273</v>
      </c>
      <c r="T183" s="48">
        <f t="shared" si="45"/>
        <v>148612695153.76355</v>
      </c>
      <c r="U183" s="28">
        <f t="shared" si="46"/>
        <v>9.9341349687330798</v>
      </c>
      <c r="V183" s="48">
        <f t="shared" si="55"/>
        <v>116243511975.95055</v>
      </c>
      <c r="W183" s="28">
        <f t="shared" si="56"/>
        <v>7.7703909212724387</v>
      </c>
      <c r="X183" s="50">
        <f t="shared" si="47"/>
        <v>1</v>
      </c>
      <c r="Y183" s="31">
        <f t="shared" si="48"/>
        <v>1</v>
      </c>
      <c r="Z183" s="50">
        <v>3499200</v>
      </c>
      <c r="AA183" s="62">
        <v>1.9527351E-7</v>
      </c>
      <c r="AB183" s="71">
        <v>4.2179078905400002E-3</v>
      </c>
      <c r="AC183" s="71">
        <v>0.68084820752234998</v>
      </c>
      <c r="AD183" s="58">
        <v>151540289344.20099</v>
      </c>
      <c r="AE183" s="28">
        <v>7.93747692127</v>
      </c>
      <c r="AF183" s="28">
        <v>-6.1893507339299996</v>
      </c>
      <c r="AG183" s="50"/>
      <c r="AH183" s="62"/>
      <c r="AI183" s="65"/>
      <c r="AJ183" s="58"/>
      <c r="AK183" s="28"/>
      <c r="AL183" s="28"/>
    </row>
    <row r="184" spans="1:38">
      <c r="A184" s="11"/>
      <c r="B184" s="25">
        <v>163</v>
      </c>
      <c r="C184" s="1">
        <f>B184 * KONSTANTEN!$B$6</f>
        <v>3520800</v>
      </c>
      <c r="D184" s="63">
        <f>SQRT( KONSTANTEN!$B$3 * $D$6 / H183^3 )</f>
        <v>1.9528630737185471E-7</v>
      </c>
      <c r="E184" s="41">
        <f>(KONSTANTEN!$B$4 + D184 * C184) - (KONSTANTEN!$B$4 + D184 * C183)</f>
        <v>4.2181842392321478E-3</v>
      </c>
      <c r="F184" s="41">
        <f t="shared" si="50"/>
        <v>0.6850663917615839</v>
      </c>
      <c r="G184" s="73">
        <f t="shared" si="38"/>
        <v>39.25141293419459</v>
      </c>
      <c r="H184" s="43">
        <f t="shared" si="51"/>
        <v>151533635351.94952</v>
      </c>
      <c r="I184" s="2">
        <f t="shared" si="52"/>
        <v>10.129387562290814</v>
      </c>
      <c r="J184" s="48">
        <f t="shared" si="39"/>
        <v>147662410648.05045</v>
      </c>
      <c r="K184" s="28">
        <f t="shared" si="40"/>
        <v>9.870612437709184</v>
      </c>
      <c r="L184" s="43">
        <f t="shared" si="53"/>
        <v>118344847933.66286</v>
      </c>
      <c r="M184" s="2">
        <f t="shared" si="54"/>
        <v>7.910856411094608</v>
      </c>
      <c r="N184" s="48">
        <f t="shared" si="41"/>
        <v>113345700879.46727</v>
      </c>
      <c r="O184" s="28">
        <f t="shared" si="42"/>
        <v>7.5766844110946083</v>
      </c>
      <c r="P184" s="94">
        <f t="shared" si="43"/>
        <v>93072781885.657883</v>
      </c>
      <c r="Q184" s="95">
        <f t="shared" si="44"/>
        <v>6.2215248583637957</v>
      </c>
      <c r="R184" s="44">
        <f>KONSTANTEN!$B$3 * $D$5 * $D$6 / H183^2</f>
        <v>3.4515836607312601E+22</v>
      </c>
      <c r="S184" s="46">
        <f t="shared" si="49"/>
        <v>29593.743524091504</v>
      </c>
      <c r="T184" s="48">
        <f t="shared" si="45"/>
        <v>148602390055.70404</v>
      </c>
      <c r="U184" s="28">
        <f t="shared" si="46"/>
        <v>9.933446116176551</v>
      </c>
      <c r="V184" s="48">
        <f t="shared" si="55"/>
        <v>115845274406.56506</v>
      </c>
      <c r="W184" s="28">
        <f t="shared" si="56"/>
        <v>7.7437704110946086</v>
      </c>
      <c r="X184" s="50">
        <f t="shared" si="47"/>
        <v>1.0000000000000002</v>
      </c>
      <c r="Y184" s="31">
        <f t="shared" si="48"/>
        <v>1.0000000000000002</v>
      </c>
      <c r="Z184" s="50">
        <v>3520800</v>
      </c>
      <c r="AA184" s="62">
        <v>1.9528631000000001E-7</v>
      </c>
      <c r="AB184" s="71">
        <v>4.2181842392300002E-3</v>
      </c>
      <c r="AC184" s="71">
        <v>0.68506639176158002</v>
      </c>
      <c r="AD184" s="58">
        <v>151533635351.94901</v>
      </c>
      <c r="AE184" s="28">
        <v>7.9108564110900002</v>
      </c>
      <c r="AF184" s="28">
        <v>-6.2215248583599996</v>
      </c>
      <c r="AG184" s="50"/>
      <c r="AH184" s="62"/>
      <c r="AI184" s="65"/>
      <c r="AJ184" s="58"/>
      <c r="AK184" s="28"/>
      <c r="AL184" s="28"/>
    </row>
    <row r="185" spans="1:38">
      <c r="A185" s="11"/>
      <c r="B185" s="25">
        <v>164</v>
      </c>
      <c r="C185" s="1">
        <f>B185 * KONSTANTEN!$B$6</f>
        <v>3542400</v>
      </c>
      <c r="D185" s="63">
        <f>SQRT( KONSTANTEN!$B$3 * $D$6 / H184^3 )</f>
        <v>1.9529917033628374E-7</v>
      </c>
      <c r="E185" s="41">
        <f>(KONSTANTEN!$B$4 + D185 * C185) - (KONSTANTEN!$B$4 + D185 * C184)</f>
        <v>4.2184620792637961E-3</v>
      </c>
      <c r="F185" s="41">
        <f t="shared" si="50"/>
        <v>0.6892848538408477</v>
      </c>
      <c r="G185" s="73">
        <f t="shared" si="38"/>
        <v>39.493113007372386</v>
      </c>
      <c r="H185" s="43">
        <f t="shared" si="51"/>
        <v>151526946477.56656</v>
      </c>
      <c r="I185" s="2">
        <f t="shared" si="52"/>
        <v>10.128940439110385</v>
      </c>
      <c r="J185" s="48">
        <f t="shared" si="39"/>
        <v>147669099522.43344</v>
      </c>
      <c r="K185" s="28">
        <f t="shared" si="40"/>
        <v>9.8710595608896146</v>
      </c>
      <c r="L185" s="43">
        <f t="shared" si="53"/>
        <v>117944522688.99965</v>
      </c>
      <c r="M185" s="2">
        <f t="shared" si="54"/>
        <v>7.8840963485860804</v>
      </c>
      <c r="N185" s="48">
        <f t="shared" si="41"/>
        <v>112945375634.80406</v>
      </c>
      <c r="O185" s="28">
        <f t="shared" si="42"/>
        <v>7.5499243485860816</v>
      </c>
      <c r="P185" s="94">
        <f t="shared" si="43"/>
        <v>93552475916.80986</v>
      </c>
      <c r="Q185" s="95">
        <f t="shared" si="44"/>
        <v>6.2535903911517519</v>
      </c>
      <c r="R185" s="44">
        <f>KONSTANTEN!$B$3 * $D$5 * $D$6 / H184^2</f>
        <v>3.4518867923116443E+22</v>
      </c>
      <c r="S185" s="46">
        <f t="shared" si="49"/>
        <v>29594.393262276699</v>
      </c>
      <c r="T185" s="48">
        <f t="shared" si="45"/>
        <v>148592065862.07553</v>
      </c>
      <c r="U185" s="28">
        <f t="shared" si="46"/>
        <v>9.9327559871613769</v>
      </c>
      <c r="V185" s="48">
        <f t="shared" si="55"/>
        <v>115444949161.90186</v>
      </c>
      <c r="W185" s="28">
        <f t="shared" si="56"/>
        <v>7.717010348586081</v>
      </c>
      <c r="X185" s="50">
        <f t="shared" si="47"/>
        <v>1</v>
      </c>
      <c r="Y185" s="31">
        <f t="shared" si="48"/>
        <v>1</v>
      </c>
      <c r="Z185" s="50">
        <v>3542400</v>
      </c>
      <c r="AA185" s="62">
        <v>1.9529916999999999E-7</v>
      </c>
      <c r="AB185" s="71">
        <v>4.2184620792599997E-3</v>
      </c>
      <c r="AC185" s="71">
        <v>0.68928485384085003</v>
      </c>
      <c r="AD185" s="58">
        <v>151526946477.56601</v>
      </c>
      <c r="AE185" s="28">
        <v>7.88409634859</v>
      </c>
      <c r="AF185" s="28">
        <v>-6.2535903911500004</v>
      </c>
      <c r="AG185" s="50"/>
      <c r="AH185" s="62"/>
      <c r="AI185" s="65"/>
      <c r="AJ185" s="58"/>
      <c r="AK185" s="28"/>
      <c r="AL185" s="28"/>
    </row>
    <row r="186" spans="1:38">
      <c r="A186" s="11"/>
      <c r="B186" s="25">
        <v>165</v>
      </c>
      <c r="C186" s="1">
        <f>B186 * KONSTANTEN!$B$6</f>
        <v>3564000</v>
      </c>
      <c r="D186" s="63">
        <f>SQRT( KONSTANTEN!$B$3 * $D$6 / H185^3 )</f>
        <v>1.9531210215531791E-7</v>
      </c>
      <c r="E186" s="41">
        <f>(KONSTANTEN!$B$4 + D186 * C186) - (KONSTANTEN!$B$4 + D186 * C185)</f>
        <v>4.2187414065548712E-3</v>
      </c>
      <c r="F186" s="41">
        <f t="shared" si="50"/>
        <v>0.69350359524740257</v>
      </c>
      <c r="G186" s="73">
        <f t="shared" si="38"/>
        <v>39.734829084825066</v>
      </c>
      <c r="H186" s="43">
        <f t="shared" si="51"/>
        <v>151520222830.91309</v>
      </c>
      <c r="I186" s="2">
        <f t="shared" si="52"/>
        <v>10.128490991549606</v>
      </c>
      <c r="J186" s="48">
        <f t="shared" si="39"/>
        <v>147675823169.08691</v>
      </c>
      <c r="K186" s="28">
        <f t="shared" si="40"/>
        <v>9.8715090084503938</v>
      </c>
      <c r="L186" s="43">
        <f t="shared" si="53"/>
        <v>117542116344.15442</v>
      </c>
      <c r="M186" s="2">
        <f t="shared" si="54"/>
        <v>7.8571971732644101</v>
      </c>
      <c r="N186" s="48">
        <f t="shared" si="41"/>
        <v>112542969289.95883</v>
      </c>
      <c r="O186" s="28">
        <f t="shared" si="42"/>
        <v>7.5230251732644104</v>
      </c>
      <c r="P186" s="94">
        <f t="shared" si="43"/>
        <v>94030536742.215851</v>
      </c>
      <c r="Q186" s="95">
        <f t="shared" si="44"/>
        <v>6.2855467509898748</v>
      </c>
      <c r="R186" s="44">
        <f>KONSTANTEN!$B$3 * $D$5 * $D$6 / H185^2</f>
        <v>3.4521915532441433E+22</v>
      </c>
      <c r="S186" s="46">
        <f t="shared" si="49"/>
        <v>29595.046449709869</v>
      </c>
      <c r="T186" s="48">
        <f t="shared" si="45"/>
        <v>148581723296.78879</v>
      </c>
      <c r="U186" s="28">
        <f t="shared" si="46"/>
        <v>9.9320646300779512</v>
      </c>
      <c r="V186" s="48">
        <f t="shared" si="55"/>
        <v>115042542817.05663</v>
      </c>
      <c r="W186" s="28">
        <f t="shared" si="56"/>
        <v>7.6901111732644098</v>
      </c>
      <c r="X186" s="50">
        <f t="shared" si="47"/>
        <v>1</v>
      </c>
      <c r="Y186" s="31">
        <f t="shared" si="48"/>
        <v>1</v>
      </c>
      <c r="Z186" s="50">
        <v>3564000</v>
      </c>
      <c r="AA186" s="62">
        <v>1.9531209999999999E-7</v>
      </c>
      <c r="AB186" s="71">
        <v>4.2187414065500001E-3</v>
      </c>
      <c r="AC186" s="71">
        <v>0.69350359524740002</v>
      </c>
      <c r="AD186" s="58">
        <v>151520222830.91299</v>
      </c>
      <c r="AE186" s="28">
        <v>7.8571971732600003</v>
      </c>
      <c r="AF186" s="28">
        <v>-6.28554675099</v>
      </c>
      <c r="AG186" s="50"/>
      <c r="AH186" s="62"/>
      <c r="AI186" s="65"/>
      <c r="AJ186" s="58"/>
      <c r="AK186" s="28"/>
      <c r="AL186" s="28"/>
    </row>
    <row r="187" spans="1:38">
      <c r="A187" s="11"/>
      <c r="B187" s="25">
        <v>166</v>
      </c>
      <c r="C187" s="1">
        <f>B187 * KONSTANTEN!$B$6</f>
        <v>3585600</v>
      </c>
      <c r="D187" s="63">
        <f>SQRT( KONSTANTEN!$B$3 * $D$6 / H186^3 )</f>
        <v>1.9532510263907192E-7</v>
      </c>
      <c r="E187" s="41">
        <f>(KONSTANTEN!$B$4 + D187 * C187) - (KONSTANTEN!$B$4 + D187 * C186)</f>
        <v>4.2190222170039871E-3</v>
      </c>
      <c r="F187" s="41">
        <f t="shared" si="50"/>
        <v>0.69772261746440656</v>
      </c>
      <c r="G187" s="73">
        <f t="shared" si="38"/>
        <v>39.976561251531322</v>
      </c>
      <c r="H187" s="43">
        <f t="shared" si="51"/>
        <v>151513464522.46582</v>
      </c>
      <c r="I187" s="2">
        <f t="shared" si="52"/>
        <v>10.128039226993382</v>
      </c>
      <c r="J187" s="48">
        <f t="shared" si="39"/>
        <v>147682581477.53421</v>
      </c>
      <c r="K187" s="28">
        <f t="shared" si="40"/>
        <v>9.8719607730066201</v>
      </c>
      <c r="L187" s="43">
        <f t="shared" si="53"/>
        <v>117137635511.09404</v>
      </c>
      <c r="M187" s="2">
        <f t="shared" si="54"/>
        <v>7.8301593271118319</v>
      </c>
      <c r="N187" s="48">
        <f t="shared" si="41"/>
        <v>112138488456.89845</v>
      </c>
      <c r="O187" s="28">
        <f t="shared" si="42"/>
        <v>7.4959873271118322</v>
      </c>
      <c r="P187" s="94">
        <f t="shared" si="43"/>
        <v>94506955689.079926</v>
      </c>
      <c r="Q187" s="95">
        <f t="shared" si="44"/>
        <v>6.3173933581381583</v>
      </c>
      <c r="R187" s="44">
        <f>KONSTANTEN!$B$3 * $D$5 * $D$6 / H186^2</f>
        <v>3.4524979391607777E+22</v>
      </c>
      <c r="S187" s="46">
        <f t="shared" si="49"/>
        <v>29595.703076343147</v>
      </c>
      <c r="T187" s="48">
        <f t="shared" si="45"/>
        <v>148571363085.43542</v>
      </c>
      <c r="U187" s="28">
        <f t="shared" si="46"/>
        <v>9.9313720934290313</v>
      </c>
      <c r="V187" s="48">
        <f t="shared" si="55"/>
        <v>114638061983.99625</v>
      </c>
      <c r="W187" s="28">
        <f t="shared" si="56"/>
        <v>7.6630733271118325</v>
      </c>
      <c r="X187" s="50">
        <f t="shared" si="47"/>
        <v>1</v>
      </c>
      <c r="Y187" s="31">
        <f t="shared" si="48"/>
        <v>1</v>
      </c>
      <c r="Z187" s="50">
        <v>3585600</v>
      </c>
      <c r="AA187" s="62">
        <v>1.953251E-7</v>
      </c>
      <c r="AB187" s="71">
        <v>4.2190222169999998E-3</v>
      </c>
      <c r="AC187" s="71">
        <v>0.69772261746441</v>
      </c>
      <c r="AD187" s="58">
        <v>151513464522.465</v>
      </c>
      <c r="AE187" s="28">
        <v>7.8301593271099996</v>
      </c>
      <c r="AF187" s="28">
        <v>-6.3173933581400004</v>
      </c>
      <c r="AG187" s="50"/>
      <c r="AH187" s="62"/>
      <c r="AI187" s="65"/>
      <c r="AJ187" s="58"/>
      <c r="AK187" s="28"/>
      <c r="AL187" s="28"/>
    </row>
    <row r="188" spans="1:38">
      <c r="A188" s="11"/>
      <c r="B188" s="25">
        <v>167</v>
      </c>
      <c r="C188" s="1">
        <f>B188 * KONSTANTEN!$B$6</f>
        <v>3607200</v>
      </c>
      <c r="D188" s="63">
        <f>SQRT( KONSTANTEN!$B$3 * $D$6 / H187^3 )</f>
        <v>1.9533817159649782E-7</v>
      </c>
      <c r="E188" s="41">
        <f>(KONSTANTEN!$B$4 + D188 * C188) - (KONSTANTEN!$B$4 + D188 * C187)</f>
        <v>4.2193045064843337E-3</v>
      </c>
      <c r="F188" s="41">
        <f t="shared" si="50"/>
        <v>0.70194192197089089</v>
      </c>
      <c r="G188" s="73">
        <f t="shared" si="38"/>
        <v>40.218309592233403</v>
      </c>
      <c r="H188" s="43">
        <f t="shared" si="51"/>
        <v>151506671663.31644</v>
      </c>
      <c r="I188" s="2">
        <f t="shared" si="52"/>
        <v>10.127585152867724</v>
      </c>
      <c r="J188" s="48">
        <f t="shared" si="39"/>
        <v>147689374336.68359</v>
      </c>
      <c r="K188" s="28">
        <f t="shared" si="40"/>
        <v>9.8724148471322763</v>
      </c>
      <c r="L188" s="43">
        <f t="shared" si="53"/>
        <v>116731086838.59091</v>
      </c>
      <c r="M188" s="2">
        <f t="shared" si="54"/>
        <v>7.8029832545708793</v>
      </c>
      <c r="N188" s="48">
        <f t="shared" si="41"/>
        <v>111731939784.39532</v>
      </c>
      <c r="O188" s="28">
        <f t="shared" si="42"/>
        <v>7.4688112545708796</v>
      </c>
      <c r="P188" s="94">
        <f t="shared" si="43"/>
        <v>94981724108.163742</v>
      </c>
      <c r="Q188" s="95">
        <f t="shared" si="44"/>
        <v>6.3491296344313159</v>
      </c>
      <c r="R188" s="44">
        <f>KONSTANTEN!$B$3 * $D$5 * $D$6 / H187^2</f>
        <v>3.4528059456663258E+22</v>
      </c>
      <c r="S188" s="46">
        <f t="shared" si="49"/>
        <v>29596.363132069313</v>
      </c>
      <c r="T188" s="48">
        <f t="shared" si="45"/>
        <v>148560985955.24048</v>
      </c>
      <c r="U188" s="28">
        <f t="shared" si="46"/>
        <v>9.9306784258265566</v>
      </c>
      <c r="V188" s="48">
        <f t="shared" si="55"/>
        <v>114231513311.49312</v>
      </c>
      <c r="W188" s="28">
        <f t="shared" si="56"/>
        <v>7.635897254570879</v>
      </c>
      <c r="X188" s="50">
        <f t="shared" si="47"/>
        <v>1</v>
      </c>
      <c r="Y188" s="31">
        <f t="shared" si="48"/>
        <v>1</v>
      </c>
      <c r="Z188" s="50">
        <v>3607200</v>
      </c>
      <c r="AA188" s="62">
        <v>1.9533817000000001E-7</v>
      </c>
      <c r="AB188" s="71">
        <v>4.2193045064800004E-3</v>
      </c>
      <c r="AC188" s="71">
        <v>0.70194192197089</v>
      </c>
      <c r="AD188" s="58">
        <v>151506671663.31601</v>
      </c>
      <c r="AE188" s="28">
        <v>7.80298325457</v>
      </c>
      <c r="AF188" s="28">
        <v>-6.3491296344299997</v>
      </c>
      <c r="AG188" s="50"/>
      <c r="AH188" s="62"/>
      <c r="AI188" s="65"/>
      <c r="AJ188" s="58"/>
      <c r="AK188" s="28"/>
      <c r="AL188" s="28"/>
    </row>
    <row r="189" spans="1:38">
      <c r="A189" s="11"/>
      <c r="B189" s="25">
        <v>168</v>
      </c>
      <c r="C189" s="1">
        <f>B189 * KONSTANTEN!$B$6</f>
        <v>3628800</v>
      </c>
      <c r="D189" s="63">
        <f>SQRT( KONSTANTEN!$B$3 * $D$6 / H188^3 )</f>
        <v>1.9535130883538515E-7</v>
      </c>
      <c r="E189" s="41">
        <f>(KONSTANTEN!$B$4 + D189 * C189) - (KONSTANTEN!$B$4 + D189 * C188)</f>
        <v>4.2195882708443433E-3</v>
      </c>
      <c r="F189" s="41">
        <f t="shared" si="50"/>
        <v>0.70616151024173524</v>
      </c>
      <c r="G189" s="73">
        <f t="shared" si="38"/>
        <v>40.460074191435687</v>
      </c>
      <c r="H189" s="43">
        <f t="shared" si="51"/>
        <v>151499844365.17047</v>
      </c>
      <c r="I189" s="2">
        <f t="shared" si="52"/>
        <v>10.12712877663968</v>
      </c>
      <c r="J189" s="48">
        <f t="shared" si="39"/>
        <v>147696201634.82956</v>
      </c>
      <c r="K189" s="28">
        <f t="shared" si="40"/>
        <v>9.8728712233603204</v>
      </c>
      <c r="L189" s="43">
        <f t="shared" si="53"/>
        <v>116322477012.15675</v>
      </c>
      <c r="M189" s="2">
        <f t="shared" si="54"/>
        <v>7.7756694025399486</v>
      </c>
      <c r="N189" s="48">
        <f t="shared" si="41"/>
        <v>111323329957.96117</v>
      </c>
      <c r="O189" s="28">
        <f t="shared" si="42"/>
        <v>7.4414974025399498</v>
      </c>
      <c r="P189" s="94">
        <f t="shared" si="43"/>
        <v>95454833373.932068</v>
      </c>
      <c r="Q189" s="95">
        <f t="shared" si="44"/>
        <v>6.3807550032885185</v>
      </c>
      <c r="R189" s="44">
        <f>KONSTANTEN!$B$3 * $D$5 * $D$6 / H188^2</f>
        <v>3.4531155683383255E+22</v>
      </c>
      <c r="S189" s="46">
        <f t="shared" si="49"/>
        <v>29597.026606721825</v>
      </c>
      <c r="T189" s="48">
        <f t="shared" si="45"/>
        <v>148550592635.01501</v>
      </c>
      <c r="U189" s="28">
        <f t="shared" si="46"/>
        <v>9.9299836759884883</v>
      </c>
      <c r="V189" s="48">
        <f t="shared" si="55"/>
        <v>113822903485.05896</v>
      </c>
      <c r="W189" s="28">
        <f t="shared" si="56"/>
        <v>7.6085834025399492</v>
      </c>
      <c r="X189" s="50">
        <f t="shared" si="47"/>
        <v>1</v>
      </c>
      <c r="Y189" s="31">
        <f t="shared" si="48"/>
        <v>1</v>
      </c>
      <c r="Z189" s="50">
        <v>3628800</v>
      </c>
      <c r="AA189" s="62">
        <v>1.9535131E-7</v>
      </c>
      <c r="AB189" s="71">
        <v>4.2195882708400004E-3</v>
      </c>
      <c r="AC189" s="71">
        <v>0.70616151024174001</v>
      </c>
      <c r="AD189" s="58">
        <v>151499844365.17001</v>
      </c>
      <c r="AE189" s="28">
        <v>7.7756694025400002</v>
      </c>
      <c r="AF189" s="28">
        <v>-6.38075500329</v>
      </c>
      <c r="AG189" s="50"/>
      <c r="AH189" s="62"/>
      <c r="AI189" s="65"/>
      <c r="AJ189" s="58"/>
      <c r="AK189" s="28"/>
      <c r="AL189" s="28"/>
    </row>
    <row r="190" spans="1:38">
      <c r="A190" s="11"/>
      <c r="B190" s="25">
        <v>169</v>
      </c>
      <c r="C190" s="1">
        <f>B190 * KONSTANTEN!$B$6</f>
        <v>3650400</v>
      </c>
      <c r="D190" s="63">
        <f>SQRT( KONSTANTEN!$B$3 * $D$6 / H189^3 )</f>
        <v>1.9536451416236135E-7</v>
      </c>
      <c r="E190" s="41">
        <f>(KONSTANTEN!$B$4 + D190 * C190) - (KONSTANTEN!$B$4 + D190 * C189)</f>
        <v>4.2198735059070236E-3</v>
      </c>
      <c r="F190" s="41">
        <f t="shared" si="50"/>
        <v>0.71038138374764226</v>
      </c>
      <c r="G190" s="73">
        <f t="shared" si="38"/>
        <v>40.701855133403228</v>
      </c>
      <c r="H190" s="43">
        <f t="shared" si="51"/>
        <v>151492982740.34622</v>
      </c>
      <c r="I190" s="2">
        <f t="shared" si="52"/>
        <v>10.126670105817254</v>
      </c>
      <c r="J190" s="48">
        <f t="shared" si="39"/>
        <v>147703063259.65378</v>
      </c>
      <c r="K190" s="28">
        <f t="shared" si="40"/>
        <v>9.8733298941827456</v>
      </c>
      <c r="L190" s="43">
        <f t="shared" si="53"/>
        <v>115911812753.97583</v>
      </c>
      <c r="M190" s="2">
        <f t="shared" si="54"/>
        <v>7.7482182203688499</v>
      </c>
      <c r="N190" s="48">
        <f t="shared" si="41"/>
        <v>110912665699.78024</v>
      </c>
      <c r="O190" s="28">
        <f t="shared" si="42"/>
        <v>7.4140462203688511</v>
      </c>
      <c r="P190" s="94">
        <f t="shared" si="43"/>
        <v>95926274884.698349</v>
      </c>
      <c r="Q190" s="95">
        <f t="shared" si="44"/>
        <v>6.4122688897231193</v>
      </c>
      <c r="R190" s="44">
        <f>KONSTANTEN!$B$3 * $D$5 * $D$6 / H189^2</f>
        <v>3.4534268027270712E+22</v>
      </c>
      <c r="S190" s="46">
        <f t="shared" si="49"/>
        <v>29597.693490074886</v>
      </c>
      <c r="T190" s="48">
        <f t="shared" si="45"/>
        <v>148540183855.10812</v>
      </c>
      <c r="U190" s="28">
        <f t="shared" si="46"/>
        <v>9.9292878927355961</v>
      </c>
      <c r="V190" s="48">
        <f t="shared" si="55"/>
        <v>113412239226.87804</v>
      </c>
      <c r="W190" s="28">
        <f t="shared" si="56"/>
        <v>7.5811322203688505</v>
      </c>
      <c r="X190" s="50">
        <f t="shared" si="47"/>
        <v>1</v>
      </c>
      <c r="Y190" s="31">
        <f t="shared" si="48"/>
        <v>1</v>
      </c>
      <c r="Z190" s="50">
        <v>3650400</v>
      </c>
      <c r="AA190" s="62">
        <v>1.9536451E-7</v>
      </c>
      <c r="AB190" s="71">
        <v>4.2198735059100004E-3</v>
      </c>
      <c r="AC190" s="71">
        <v>0.71038138374764004</v>
      </c>
      <c r="AD190" s="58">
        <v>151492982740.34601</v>
      </c>
      <c r="AE190" s="28">
        <v>7.7482182203700001</v>
      </c>
      <c r="AF190" s="28">
        <v>-6.41226888972</v>
      </c>
      <c r="AG190" s="50"/>
      <c r="AH190" s="62"/>
      <c r="AI190" s="65"/>
      <c r="AJ190" s="58"/>
      <c r="AK190" s="28"/>
      <c r="AL190" s="28"/>
    </row>
    <row r="191" spans="1:38">
      <c r="A191" s="11"/>
      <c r="B191" s="25">
        <v>170</v>
      </c>
      <c r="C191" s="1">
        <f>B191 * KONSTANTEN!$B$6</f>
        <v>3672000</v>
      </c>
      <c r="D191" s="63">
        <f>SQRT( KONSTANTEN!$B$3 * $D$6 / H190^3 )</f>
        <v>1.9537778738289207E-7</v>
      </c>
      <c r="E191" s="41">
        <f>(KONSTANTEN!$B$4 + D191 * C191) - (KONSTANTEN!$B$4 + D191 * C190)</f>
        <v>4.2201602074704025E-3</v>
      </c>
      <c r="F191" s="41">
        <f t="shared" si="50"/>
        <v>0.71460154395511266</v>
      </c>
      <c r="G191" s="73">
        <f t="shared" si="38"/>
        <v>40.943652502160347</v>
      </c>
      <c r="H191" s="43">
        <f t="shared" si="51"/>
        <v>151486086901.77359</v>
      </c>
      <c r="I191" s="2">
        <f t="shared" si="52"/>
        <v>10.126209147949341</v>
      </c>
      <c r="J191" s="48">
        <f t="shared" si="39"/>
        <v>147709959098.22638</v>
      </c>
      <c r="K191" s="28">
        <f t="shared" si="40"/>
        <v>9.8737908520506572</v>
      </c>
      <c r="L191" s="43">
        <f t="shared" si="53"/>
        <v>115499100822.83775</v>
      </c>
      <c r="M191" s="2">
        <f t="shared" si="54"/>
        <v>7.7206301598543012</v>
      </c>
      <c r="N191" s="48">
        <f t="shared" si="41"/>
        <v>110499953768.64215</v>
      </c>
      <c r="O191" s="28">
        <f t="shared" si="42"/>
        <v>7.3864581598543024</v>
      </c>
      <c r="P191" s="94">
        <f t="shared" si="43"/>
        <v>96396040062.770401</v>
      </c>
      <c r="Q191" s="95">
        <f t="shared" si="44"/>
        <v>6.4436707203523955</v>
      </c>
      <c r="R191" s="44">
        <f>KONSTANTEN!$B$3 * $D$5 * $D$6 / H190^2</f>
        <v>3.453739644355614E+22</v>
      </c>
      <c r="S191" s="46">
        <f t="shared" si="49"/>
        <v>29598.363771843502</v>
      </c>
      <c r="T191" s="48">
        <f t="shared" si="45"/>
        <v>148529760347.35907</v>
      </c>
      <c r="U191" s="28">
        <f t="shared" si="46"/>
        <v>9.9285911249882677</v>
      </c>
      <c r="V191" s="48">
        <f t="shared" si="55"/>
        <v>112999527295.73996</v>
      </c>
      <c r="W191" s="28">
        <f t="shared" si="56"/>
        <v>7.5535441598543018</v>
      </c>
      <c r="X191" s="50">
        <f t="shared" si="47"/>
        <v>1</v>
      </c>
      <c r="Y191" s="31">
        <f t="shared" si="48"/>
        <v>1</v>
      </c>
      <c r="Z191" s="50">
        <v>3672000</v>
      </c>
      <c r="AA191" s="62">
        <v>1.9537779E-7</v>
      </c>
      <c r="AB191" s="71">
        <v>4.2201602074700001E-3</v>
      </c>
      <c r="AC191" s="71">
        <v>0.71460154395511</v>
      </c>
      <c r="AD191" s="58">
        <v>151486086901.77301</v>
      </c>
      <c r="AE191" s="28">
        <v>7.7206301598499998</v>
      </c>
      <c r="AF191" s="28">
        <v>-6.4436707203500001</v>
      </c>
      <c r="AG191" s="50"/>
      <c r="AH191" s="62"/>
      <c r="AI191" s="65"/>
      <c r="AJ191" s="58"/>
      <c r="AK191" s="28"/>
      <c r="AL191" s="28"/>
    </row>
    <row r="192" spans="1:38">
      <c r="A192" s="11"/>
      <c r="B192" s="25">
        <v>171</v>
      </c>
      <c r="C192" s="1">
        <f>B192 * KONSTANTEN!$B$6</f>
        <v>3693600</v>
      </c>
      <c r="D192" s="63">
        <f>SQRT( KONSTANTEN!$B$3 * $D$6 / H191^3 )</f>
        <v>1.9539112830128138E-7</v>
      </c>
      <c r="E192" s="41">
        <f>(KONSTANTEN!$B$4 + D192 * C192) - (KONSTANTEN!$B$4 + D192 * C191)</f>
        <v>4.2204483713077501E-3</v>
      </c>
      <c r="F192" s="41">
        <f t="shared" si="50"/>
        <v>0.71882199232642041</v>
      </c>
      <c r="G192" s="73">
        <f t="shared" si="38"/>
        <v>41.185466381489135</v>
      </c>
      <c r="H192" s="43">
        <f t="shared" si="51"/>
        <v>151479156962.99301</v>
      </c>
      <c r="I192" s="2">
        <f t="shared" si="52"/>
        <v>10.125745910625639</v>
      </c>
      <c r="J192" s="48">
        <f t="shared" si="39"/>
        <v>147716889037.00699</v>
      </c>
      <c r="K192" s="28">
        <f t="shared" si="40"/>
        <v>9.8742540893743609</v>
      </c>
      <c r="L192" s="43">
        <f t="shared" si="53"/>
        <v>115084348014.06956</v>
      </c>
      <c r="M192" s="2">
        <f t="shared" si="54"/>
        <v>7.6929056752353988</v>
      </c>
      <c r="N192" s="48">
        <f t="shared" si="41"/>
        <v>110085200959.87398</v>
      </c>
      <c r="O192" s="28">
        <f t="shared" si="42"/>
        <v>7.3587336752353991</v>
      </c>
      <c r="P192" s="94">
        <f t="shared" si="43"/>
        <v>96864120354.595947</v>
      </c>
      <c r="Q192" s="95">
        <f t="shared" si="44"/>
        <v>6.4749599234072734</v>
      </c>
      <c r="R192" s="44">
        <f>KONSTANTEN!$B$3 * $D$5 * $D$6 / H191^2</f>
        <v>3.4540540887197601E+22</v>
      </c>
      <c r="S192" s="46">
        <f t="shared" si="49"/>
        <v>29599.037441683504</v>
      </c>
      <c r="T192" s="48">
        <f t="shared" si="45"/>
        <v>148519322845.04916</v>
      </c>
      <c r="U192" s="28">
        <f t="shared" si="46"/>
        <v>9.9278934217632777</v>
      </c>
      <c r="V192" s="48">
        <f t="shared" si="55"/>
        <v>112584774486.97177</v>
      </c>
      <c r="W192" s="28">
        <f t="shared" si="56"/>
        <v>7.5258196752353985</v>
      </c>
      <c r="X192" s="50">
        <f t="shared" si="47"/>
        <v>1</v>
      </c>
      <c r="Y192" s="31">
        <f t="shared" si="48"/>
        <v>1</v>
      </c>
      <c r="Z192" s="50">
        <v>3693600</v>
      </c>
      <c r="AA192" s="62">
        <v>1.9539113E-7</v>
      </c>
      <c r="AB192" s="71">
        <v>4.22044837131E-3</v>
      </c>
      <c r="AC192" s="71">
        <v>0.71882199232641997</v>
      </c>
      <c r="AD192" s="58">
        <v>151479156962.99301</v>
      </c>
      <c r="AE192" s="28">
        <v>7.6929056752399996</v>
      </c>
      <c r="AF192" s="28">
        <v>-6.4749599234100002</v>
      </c>
      <c r="AG192" s="50"/>
      <c r="AH192" s="62"/>
      <c r="AI192" s="65"/>
      <c r="AJ192" s="58"/>
      <c r="AK192" s="28"/>
      <c r="AL192" s="28"/>
    </row>
    <row r="193" spans="1:38">
      <c r="A193" s="11"/>
      <c r="B193" s="25">
        <v>172</v>
      </c>
      <c r="C193" s="1">
        <f>B193 * KONSTANTEN!$B$6</f>
        <v>3715200</v>
      </c>
      <c r="D193" s="63">
        <f>SQRT( KONSTANTEN!$B$3 * $D$6 / H192^3 )</f>
        <v>1.9540453672067226E-7</v>
      </c>
      <c r="E193" s="41">
        <f>(KONSTANTEN!$B$4 + D193 * C193) - (KONSTANTEN!$B$4 + D193 * C192)</f>
        <v>4.2207379931665789E-3</v>
      </c>
      <c r="F193" s="41">
        <f t="shared" si="50"/>
        <v>0.72304273031958699</v>
      </c>
      <c r="G193" s="73">
        <f t="shared" si="38"/>
        <v>41.427296854928102</v>
      </c>
      <c r="H193" s="43">
        <f t="shared" si="51"/>
        <v>151472193038.15424</v>
      </c>
      <c r="I193" s="2">
        <f t="shared" si="52"/>
        <v>10.125280401476576</v>
      </c>
      <c r="J193" s="48">
        <f t="shared" si="39"/>
        <v>147723852961.84579</v>
      </c>
      <c r="K193" s="28">
        <f t="shared" si="40"/>
        <v>9.8747195985234235</v>
      </c>
      <c r="L193" s="43">
        <f t="shared" si="53"/>
        <v>114667561159.46747</v>
      </c>
      <c r="M193" s="2">
        <f t="shared" si="54"/>
        <v>7.6650452231890434</v>
      </c>
      <c r="N193" s="48">
        <f t="shared" si="41"/>
        <v>109668414105.27187</v>
      </c>
      <c r="O193" s="28">
        <f t="shared" si="42"/>
        <v>7.3308732231890437</v>
      </c>
      <c r="P193" s="94">
        <f t="shared" si="43"/>
        <v>97330507230.908279</v>
      </c>
      <c r="Q193" s="95">
        <f t="shared" si="44"/>
        <v>6.5061359287420721</v>
      </c>
      <c r="R193" s="44">
        <f>KONSTANTEN!$B$3 * $D$5 * $D$6 / H192^2</f>
        <v>3.454370131288071E+22</v>
      </c>
      <c r="S193" s="46">
        <f t="shared" si="49"/>
        <v>29599.714489191647</v>
      </c>
      <c r="T193" s="48">
        <f t="shared" si="45"/>
        <v>148508872082.85342</v>
      </c>
      <c r="U193" s="28">
        <f t="shared" si="46"/>
        <v>9.9271948321705725</v>
      </c>
      <c r="V193" s="48">
        <f t="shared" si="55"/>
        <v>112167987632.36966</v>
      </c>
      <c r="W193" s="28">
        <f t="shared" si="56"/>
        <v>7.497959223189044</v>
      </c>
      <c r="X193" s="50">
        <f t="shared" si="47"/>
        <v>1</v>
      </c>
      <c r="Y193" s="31">
        <f t="shared" si="48"/>
        <v>1</v>
      </c>
      <c r="Z193" s="50">
        <v>3715200</v>
      </c>
      <c r="AA193" s="62">
        <v>1.9540453999999999E-7</v>
      </c>
      <c r="AB193" s="71">
        <v>4.2207379931699998E-3</v>
      </c>
      <c r="AC193" s="71">
        <v>0.72304273031958999</v>
      </c>
      <c r="AD193" s="58">
        <v>151472193038.15399</v>
      </c>
      <c r="AE193" s="28">
        <v>7.6650452231899999</v>
      </c>
      <c r="AF193" s="28">
        <v>-6.50613592874</v>
      </c>
      <c r="AG193" s="50"/>
      <c r="AH193" s="62"/>
      <c r="AI193" s="65"/>
      <c r="AJ193" s="58"/>
      <c r="AK193" s="28"/>
      <c r="AL193" s="28"/>
    </row>
    <row r="194" spans="1:38">
      <c r="A194" s="11"/>
      <c r="B194" s="25">
        <v>173</v>
      </c>
      <c r="C194" s="1">
        <f>B194 * KONSTANTEN!$B$6</f>
        <v>3736800</v>
      </c>
      <c r="D194" s="63">
        <f>SQRT( KONSTANTEN!$B$3 * $D$6 / H193^3 )</f>
        <v>1.954180124430468E-7</v>
      </c>
      <c r="E194" s="41">
        <f>(KONSTANTEN!$B$4 + D194 * C194) - (KONSTANTEN!$B$4 + D194 * C193)</f>
        <v>4.2210290687697549E-3</v>
      </c>
      <c r="F194" s="41">
        <f t="shared" si="50"/>
        <v>0.72726375938835675</v>
      </c>
      <c r="G194" s="73">
        <f t="shared" si="38"/>
        <v>41.66914400577064</v>
      </c>
      <c r="H194" s="43">
        <f t="shared" si="51"/>
        <v>151465195242.01514</v>
      </c>
      <c r="I194" s="2">
        <f t="shared" si="52"/>
        <v>10.124812628173244</v>
      </c>
      <c r="J194" s="48">
        <f t="shared" si="39"/>
        <v>147730850757.98486</v>
      </c>
      <c r="K194" s="28">
        <f t="shared" si="40"/>
        <v>9.8751873718267564</v>
      </c>
      <c r="L194" s="43">
        <f t="shared" si="53"/>
        <v>114248747127.22783</v>
      </c>
      <c r="M194" s="2">
        <f t="shared" si="54"/>
        <v>7.6370492628253404</v>
      </c>
      <c r="N194" s="48">
        <f t="shared" si="41"/>
        <v>109249600073.03224</v>
      </c>
      <c r="O194" s="28">
        <f t="shared" si="42"/>
        <v>7.3028772628253416</v>
      </c>
      <c r="P194" s="94">
        <f t="shared" si="43"/>
        <v>97795192186.871811</v>
      </c>
      <c r="Q194" s="95">
        <f t="shared" si="44"/>
        <v>6.5371981678442248</v>
      </c>
      <c r="R194" s="44">
        <f>KONSTANTEN!$B$3 * $D$5 * $D$6 / H193^2</f>
        <v>3.454687767501861E+22</v>
      </c>
      <c r="S194" s="46">
        <f t="shared" si="49"/>
        <v>29600.394903905613</v>
      </c>
      <c r="T194" s="48">
        <f t="shared" si="45"/>
        <v>148498408796.79214</v>
      </c>
      <c r="U194" s="28">
        <f t="shared" si="46"/>
        <v>9.9264954054100123</v>
      </c>
      <c r="V194" s="48">
        <f t="shared" si="55"/>
        <v>111749173600.13004</v>
      </c>
      <c r="W194" s="28">
        <f t="shared" si="56"/>
        <v>7.469963262825341</v>
      </c>
      <c r="X194" s="50">
        <f t="shared" si="47"/>
        <v>1</v>
      </c>
      <c r="Y194" s="31">
        <f t="shared" si="48"/>
        <v>1</v>
      </c>
      <c r="Z194" s="50">
        <v>3736800</v>
      </c>
      <c r="AA194" s="62">
        <v>1.9541800999999999E-7</v>
      </c>
      <c r="AB194" s="71">
        <v>4.2210290687700004E-3</v>
      </c>
      <c r="AC194" s="71">
        <v>0.72726375938835996</v>
      </c>
      <c r="AD194" s="58">
        <v>151465195242.01501</v>
      </c>
      <c r="AE194" s="28">
        <v>7.6370492628299997</v>
      </c>
      <c r="AF194" s="28">
        <v>-6.5371981678399997</v>
      </c>
      <c r="AG194" s="50"/>
      <c r="AH194" s="62"/>
      <c r="AI194" s="65"/>
      <c r="AJ194" s="58"/>
      <c r="AK194" s="28"/>
      <c r="AL194" s="28"/>
    </row>
    <row r="195" spans="1:38">
      <c r="A195" s="11"/>
      <c r="B195" s="25">
        <v>174</v>
      </c>
      <c r="C195" s="1">
        <f>B195 * KONSTANTEN!$B$6</f>
        <v>3758400</v>
      </c>
      <c r="D195" s="63">
        <f>SQRT( KONSTANTEN!$B$3 * $D$6 / H194^3 )</f>
        <v>1.9543155526922696E-7</v>
      </c>
      <c r="E195" s="41">
        <f>(KONSTANTEN!$B$4 + D195 * C195) - (KONSTANTEN!$B$4 + D195 * C194)</f>
        <v>4.2213215938152748E-3</v>
      </c>
      <c r="F195" s="41">
        <f t="shared" si="50"/>
        <v>0.73148508098217202</v>
      </c>
      <c r="G195" s="73">
        <f t="shared" si="38"/>
        <v>41.911007917063699</v>
      </c>
      <c r="H195" s="43">
        <f t="shared" si="51"/>
        <v>151458163689.94077</v>
      </c>
      <c r="I195" s="2">
        <f t="shared" si="52"/>
        <v>10.124342598427305</v>
      </c>
      <c r="J195" s="48">
        <f t="shared" si="39"/>
        <v>147737882310.05923</v>
      </c>
      <c r="K195" s="28">
        <f t="shared" si="40"/>
        <v>9.8756574015726954</v>
      </c>
      <c r="L195" s="43">
        <f t="shared" si="53"/>
        <v>113827912821.87779</v>
      </c>
      <c r="M195" s="2">
        <f t="shared" si="54"/>
        <v>7.6089182556829504</v>
      </c>
      <c r="N195" s="48">
        <f t="shared" si="41"/>
        <v>108828765767.68221</v>
      </c>
      <c r="O195" s="28">
        <f t="shared" si="42"/>
        <v>7.2747462556829507</v>
      </c>
      <c r="P195" s="94">
        <f t="shared" si="43"/>
        <v>98258166742.227753</v>
      </c>
      <c r="Q195" s="95">
        <f t="shared" si="44"/>
        <v>6.5681460738440212</v>
      </c>
      <c r="R195" s="44">
        <f>KONSTANTEN!$B$3 * $D$5 * $D$6 / H194^2</f>
        <v>3.4550069927752059E+22</v>
      </c>
      <c r="S195" s="46">
        <f t="shared" si="49"/>
        <v>29601.078675304132</v>
      </c>
      <c r="T195" s="48">
        <f t="shared" si="45"/>
        <v>148487933724.18207</v>
      </c>
      <c r="U195" s="28">
        <f t="shared" si="46"/>
        <v>9.9257951907681345</v>
      </c>
      <c r="V195" s="48">
        <f t="shared" si="55"/>
        <v>111328339294.78</v>
      </c>
      <c r="W195" s="28">
        <f t="shared" si="56"/>
        <v>7.441832255682951</v>
      </c>
      <c r="X195" s="50">
        <f t="shared" si="47"/>
        <v>0.99999999999999989</v>
      </c>
      <c r="Y195" s="31">
        <f t="shared" si="48"/>
        <v>0.99999999999999989</v>
      </c>
      <c r="Z195" s="50">
        <v>3758400</v>
      </c>
      <c r="AA195" s="62">
        <v>1.9543155999999999E-7</v>
      </c>
      <c r="AB195" s="71">
        <v>4.2213215938200002E-3</v>
      </c>
      <c r="AC195" s="71">
        <v>0.73148508098217002</v>
      </c>
      <c r="AD195" s="58">
        <v>151458163689.94</v>
      </c>
      <c r="AE195" s="28">
        <v>7.6089182556799999</v>
      </c>
      <c r="AF195" s="28">
        <v>-6.5681460738400004</v>
      </c>
      <c r="AG195" s="50"/>
      <c r="AH195" s="62"/>
      <c r="AI195" s="65"/>
      <c r="AJ195" s="58"/>
      <c r="AK195" s="28"/>
      <c r="AL195" s="28"/>
    </row>
    <row r="196" spans="1:38">
      <c r="A196" s="11"/>
      <c r="B196" s="25">
        <v>175</v>
      </c>
      <c r="C196" s="1">
        <f>B196 * KONSTANTEN!$B$6</f>
        <v>3780000</v>
      </c>
      <c r="D196" s="63">
        <f>SQRT( KONSTANTEN!$B$3 * $D$6 / H195^3 )</f>
        <v>1.9544516499887424E-7</v>
      </c>
      <c r="E196" s="41">
        <f>(KONSTANTEN!$B$4 + D196 * C196) - (KONSTANTEN!$B$4 + D196 * C195)</f>
        <v>4.2216155639756003E-3</v>
      </c>
      <c r="F196" s="41">
        <f t="shared" si="50"/>
        <v>0.73570669654614762</v>
      </c>
      <c r="G196" s="73">
        <f t="shared" si="38"/>
        <v>42.152888671606242</v>
      </c>
      <c r="H196" s="43">
        <f t="shared" si="51"/>
        <v>151451098497.90192</v>
      </c>
      <c r="I196" s="2">
        <f t="shared" si="52"/>
        <v>10.123870319990921</v>
      </c>
      <c r="J196" s="48">
        <f t="shared" si="39"/>
        <v>147744947502.09805</v>
      </c>
      <c r="K196" s="28">
        <f t="shared" si="40"/>
        <v>9.8761296800090772</v>
      </c>
      <c r="L196" s="43">
        <f t="shared" si="53"/>
        <v>113405065184.20517</v>
      </c>
      <c r="M196" s="2">
        <f t="shared" si="54"/>
        <v>7.5806526657244113</v>
      </c>
      <c r="N196" s="48">
        <f t="shared" si="41"/>
        <v>108405918130.00958</v>
      </c>
      <c r="O196" s="28">
        <f t="shared" si="42"/>
        <v>7.2464806657244116</v>
      </c>
      <c r="P196" s="94">
        <f t="shared" si="43"/>
        <v>98719422441.439697</v>
      </c>
      <c r="Q196" s="95">
        <f t="shared" si="44"/>
        <v>6.5989790815243401</v>
      </c>
      <c r="R196" s="44">
        <f>KONSTANTEN!$B$3 * $D$5 * $D$6 / H195^2</f>
        <v>3.4553278024949275E+22</v>
      </c>
      <c r="S196" s="46">
        <f t="shared" si="49"/>
        <v>29601.765792806978</v>
      </c>
      <c r="T196" s="48">
        <f t="shared" si="45"/>
        <v>148477447603.58774</v>
      </c>
      <c r="U196" s="28">
        <f t="shared" si="46"/>
        <v>9.925094237614875</v>
      </c>
      <c r="V196" s="48">
        <f t="shared" si="55"/>
        <v>110905491657.10738</v>
      </c>
      <c r="W196" s="28">
        <f t="shared" si="56"/>
        <v>7.4135666657244119</v>
      </c>
      <c r="X196" s="50">
        <f t="shared" si="47"/>
        <v>1</v>
      </c>
      <c r="Y196" s="31">
        <f t="shared" si="48"/>
        <v>1</v>
      </c>
      <c r="Z196" s="50">
        <v>3780000</v>
      </c>
      <c r="AA196" s="62">
        <v>1.9544516000000001E-7</v>
      </c>
      <c r="AB196" s="71">
        <v>4.2216155639799996E-3</v>
      </c>
      <c r="AC196" s="71">
        <v>0.73570669654614995</v>
      </c>
      <c r="AD196" s="58">
        <v>151451098497.901</v>
      </c>
      <c r="AE196" s="28">
        <v>7.5806526657199997</v>
      </c>
      <c r="AF196" s="28">
        <v>-6.5989790815199996</v>
      </c>
      <c r="AG196" s="50"/>
      <c r="AH196" s="62"/>
      <c r="AI196" s="65"/>
      <c r="AJ196" s="58"/>
      <c r="AK196" s="28"/>
      <c r="AL196" s="28"/>
    </row>
    <row r="197" spans="1:38">
      <c r="A197" s="11"/>
      <c r="B197" s="25">
        <v>176</v>
      </c>
      <c r="C197" s="1">
        <f>B197 * KONSTANTEN!$B$6</f>
        <v>3801600</v>
      </c>
      <c r="D197" s="63">
        <f>SQRT( KONSTANTEN!$B$3 * $D$6 / H196^3 )</f>
        <v>1.9545884143049079E-7</v>
      </c>
      <c r="E197" s="41">
        <f>(KONSTANTEN!$B$4 + D197 * C197) - (KONSTANTEN!$B$4 + D197 * C196)</f>
        <v>4.2219109748985462E-3</v>
      </c>
      <c r="F197" s="41">
        <f t="shared" si="50"/>
        <v>0.73992860752104617</v>
      </c>
      <c r="G197" s="73">
        <f t="shared" si="38"/>
        <v>42.394786351947886</v>
      </c>
      <c r="H197" s="43">
        <f t="shared" si="51"/>
        <v>151443999782.47421</v>
      </c>
      <c r="I197" s="2">
        <f t="shared" si="52"/>
        <v>10.123395800656684</v>
      </c>
      <c r="J197" s="48">
        <f t="shared" si="39"/>
        <v>147752046217.52579</v>
      </c>
      <c r="K197" s="28">
        <f t="shared" si="40"/>
        <v>9.8766041993433156</v>
      </c>
      <c r="L197" s="43">
        <f t="shared" si="53"/>
        <v>112980211191.18794</v>
      </c>
      <c r="M197" s="2">
        <f t="shared" si="54"/>
        <v>7.5522529593314172</v>
      </c>
      <c r="N197" s="48">
        <f t="shared" si="41"/>
        <v>107981064136.99236</v>
      </c>
      <c r="O197" s="28">
        <f t="shared" si="42"/>
        <v>7.2180809593314175</v>
      </c>
      <c r="P197" s="94">
        <f t="shared" si="43"/>
        <v>99178950853.839279</v>
      </c>
      <c r="Q197" s="95">
        <f t="shared" si="44"/>
        <v>6.6296966273303815</v>
      </c>
      <c r="R197" s="44">
        <f>KONSTANTEN!$B$3 * $D$5 * $D$6 / H196^2</f>
        <v>3.4556501920206111E+22</v>
      </c>
      <c r="S197" s="46">
        <f t="shared" si="49"/>
        <v>29602.456245775054</v>
      </c>
      <c r="T197" s="48">
        <f t="shared" si="45"/>
        <v>148466951174.77237</v>
      </c>
      <c r="U197" s="28">
        <f t="shared" si="46"/>
        <v>9.9243925954002989</v>
      </c>
      <c r="V197" s="48">
        <f t="shared" si="55"/>
        <v>110480637664.09015</v>
      </c>
      <c r="W197" s="28">
        <f t="shared" si="56"/>
        <v>7.3851669593314178</v>
      </c>
      <c r="X197" s="50">
        <f t="shared" si="47"/>
        <v>1</v>
      </c>
      <c r="Y197" s="31">
        <f t="shared" si="48"/>
        <v>1</v>
      </c>
      <c r="Z197" s="50">
        <v>3801600</v>
      </c>
      <c r="AA197" s="62">
        <v>1.9545884000000001E-7</v>
      </c>
      <c r="AB197" s="71">
        <v>4.2219109748999999E-3</v>
      </c>
      <c r="AC197" s="71">
        <v>0.73992860752105005</v>
      </c>
      <c r="AD197" s="58">
        <v>151443999782.474</v>
      </c>
      <c r="AE197" s="28">
        <v>7.5522529593299996</v>
      </c>
      <c r="AF197" s="28">
        <v>-6.6296966273300004</v>
      </c>
      <c r="AG197" s="50"/>
      <c r="AH197" s="62"/>
      <c r="AI197" s="65"/>
      <c r="AJ197" s="58"/>
      <c r="AK197" s="28"/>
      <c r="AL197" s="28"/>
    </row>
    <row r="198" spans="1:38">
      <c r="A198" s="11"/>
      <c r="B198" s="25">
        <v>177</v>
      </c>
      <c r="C198" s="1">
        <f>B198 * KONSTANTEN!$B$6</f>
        <v>3823200</v>
      </c>
      <c r="D198" s="63">
        <f>SQRT( KONSTANTEN!$B$3 * $D$6 / H197^3 )</f>
        <v>1.9547258436141916E-7</v>
      </c>
      <c r="E198" s="41">
        <f>(KONSTANTEN!$B$4 + D198 * C198) - (KONSTANTEN!$B$4 + D198 * C197)</f>
        <v>4.222207822206725E-3</v>
      </c>
      <c r="F198" s="41">
        <f t="shared" si="50"/>
        <v>0.74415081534325289</v>
      </c>
      <c r="G198" s="73">
        <f t="shared" si="38"/>
        <v>42.636701040387457</v>
      </c>
      <c r="H198" s="43">
        <f t="shared" si="51"/>
        <v>151436867660.83661</v>
      </c>
      <c r="I198" s="2">
        <f t="shared" si="52"/>
        <v>10.122919048257517</v>
      </c>
      <c r="J198" s="48">
        <f t="shared" si="39"/>
        <v>147759178339.16339</v>
      </c>
      <c r="K198" s="28">
        <f t="shared" si="40"/>
        <v>9.8770809517424834</v>
      </c>
      <c r="L198" s="43">
        <f t="shared" si="53"/>
        <v>112553357855.92308</v>
      </c>
      <c r="M198" s="2">
        <f t="shared" si="54"/>
        <v>7.5237196053000694</v>
      </c>
      <c r="N198" s="48">
        <f t="shared" si="41"/>
        <v>107554210801.72749</v>
      </c>
      <c r="O198" s="28">
        <f t="shared" si="42"/>
        <v>7.1895476053000706</v>
      </c>
      <c r="P198" s="94">
        <f t="shared" si="43"/>
        <v>99636743573.771683</v>
      </c>
      <c r="Q198" s="95">
        <f t="shared" si="44"/>
        <v>6.6602981493794005</v>
      </c>
      <c r="R198" s="44">
        <f>KONSTANTEN!$B$3 * $D$5 * $D$6 / H197^2</f>
        <v>3.4559741566845901E+22</v>
      </c>
      <c r="S198" s="46">
        <f t="shared" si="49"/>
        <v>29603.150023510436</v>
      </c>
      <c r="T198" s="48">
        <f t="shared" si="45"/>
        <v>148456445178.64868</v>
      </c>
      <c r="U198" s="28">
        <f t="shared" si="46"/>
        <v>9.923690313651317</v>
      </c>
      <c r="V198" s="48">
        <f t="shared" si="55"/>
        <v>110053784328.82529</v>
      </c>
      <c r="W198" s="28">
        <f t="shared" si="56"/>
        <v>7.35663360530007</v>
      </c>
      <c r="X198" s="50">
        <f t="shared" si="47"/>
        <v>1</v>
      </c>
      <c r="Y198" s="31">
        <f t="shared" si="48"/>
        <v>1</v>
      </c>
      <c r="Z198" s="50">
        <v>3823200</v>
      </c>
      <c r="AA198" s="62">
        <v>1.9547258E-7</v>
      </c>
      <c r="AB198" s="71">
        <v>4.2222078222100001E-3</v>
      </c>
      <c r="AC198" s="71">
        <v>0.74415081534325001</v>
      </c>
      <c r="AD198" s="58">
        <v>151436867660.836</v>
      </c>
      <c r="AE198" s="28">
        <v>7.5237196053000002</v>
      </c>
      <c r="AF198" s="28">
        <v>-6.66029814938</v>
      </c>
      <c r="AG198" s="50"/>
      <c r="AH198" s="62"/>
      <c r="AI198" s="65"/>
      <c r="AJ198" s="58"/>
      <c r="AK198" s="28"/>
      <c r="AL198" s="28"/>
    </row>
    <row r="199" spans="1:38">
      <c r="A199" s="11"/>
      <c r="B199" s="25">
        <v>178</v>
      </c>
      <c r="C199" s="1">
        <f>B199 * KONSTANTEN!$B$6</f>
        <v>3844800</v>
      </c>
      <c r="D199" s="63">
        <f>SQRT( KONSTANTEN!$B$3 * $D$6 / H198^3 )</f>
        <v>1.9548639358784344E-7</v>
      </c>
      <c r="E199" s="41">
        <f>(KONSTANTEN!$B$4 + D199 * C199) - (KONSTANTEN!$B$4 + D199 * C198)</f>
        <v>4.2225061014974363E-3</v>
      </c>
      <c r="F199" s="41">
        <f t="shared" si="50"/>
        <v>0.74837332144475033</v>
      </c>
      <c r="G199" s="73">
        <f t="shared" si="38"/>
        <v>42.878632818971496</v>
      </c>
      <c r="H199" s="43">
        <f t="shared" si="51"/>
        <v>151429702250.77048</v>
      </c>
      <c r="I199" s="2">
        <f t="shared" si="52"/>
        <v>10.122440070666608</v>
      </c>
      <c r="J199" s="48">
        <f t="shared" si="39"/>
        <v>147766343749.22955</v>
      </c>
      <c r="K199" s="28">
        <f t="shared" si="40"/>
        <v>9.877559929333394</v>
      </c>
      <c r="L199" s="43">
        <f t="shared" si="53"/>
        <v>112124512227.55496</v>
      </c>
      <c r="M199" s="2">
        <f t="shared" si="54"/>
        <v>7.4950530748360862</v>
      </c>
      <c r="N199" s="48">
        <f t="shared" si="41"/>
        <v>107125365173.35937</v>
      </c>
      <c r="O199" s="28">
        <f t="shared" si="42"/>
        <v>7.1608810748360874</v>
      </c>
      <c r="P199" s="94">
        <f t="shared" si="43"/>
        <v>100092792220.74129</v>
      </c>
      <c r="Q199" s="95">
        <f t="shared" si="44"/>
        <v>6.6907830874704333</v>
      </c>
      <c r="R199" s="44">
        <f>KONSTANTEN!$B$3 * $D$5 * $D$6 / H198^2</f>
        <v>3.456299691791965E+22</v>
      </c>
      <c r="S199" s="46">
        <f t="shared" si="49"/>
        <v>29603.847115256463</v>
      </c>
      <c r="T199" s="48">
        <f t="shared" si="45"/>
        <v>148445930357.22964</v>
      </c>
      <c r="U199" s="28">
        <f t="shared" si="46"/>
        <v>9.9229874419683792</v>
      </c>
      <c r="V199" s="48">
        <f t="shared" si="55"/>
        <v>109624938700.45717</v>
      </c>
      <c r="W199" s="28">
        <f t="shared" si="56"/>
        <v>7.3279670748360868</v>
      </c>
      <c r="X199" s="50">
        <f t="shared" si="47"/>
        <v>1</v>
      </c>
      <c r="Y199" s="31">
        <f t="shared" si="48"/>
        <v>1</v>
      </c>
      <c r="Z199" s="50">
        <v>3844800</v>
      </c>
      <c r="AA199" s="62">
        <v>1.9548638999999999E-7</v>
      </c>
      <c r="AB199" s="71">
        <v>4.2225061015000002E-3</v>
      </c>
      <c r="AC199" s="71">
        <v>0.74837332144474999</v>
      </c>
      <c r="AD199" s="58">
        <v>151429702250.76999</v>
      </c>
      <c r="AE199" s="28">
        <v>7.4950530748400004</v>
      </c>
      <c r="AF199" s="28">
        <v>-6.6907830874699998</v>
      </c>
      <c r="AG199" s="50"/>
      <c r="AH199" s="62"/>
      <c r="AI199" s="65"/>
      <c r="AJ199" s="58"/>
      <c r="AK199" s="28"/>
      <c r="AL199" s="28"/>
    </row>
    <row r="200" spans="1:38">
      <c r="A200" s="11"/>
      <c r="B200" s="25">
        <v>179</v>
      </c>
      <c r="C200" s="1">
        <f>B200 * KONSTANTEN!$B$6</f>
        <v>3866400</v>
      </c>
      <c r="D200" s="63">
        <f>SQRT( KONSTANTEN!$B$3 * $D$6 / H199^3 )</f>
        <v>1.9550026890478899E-7</v>
      </c>
      <c r="E200" s="41">
        <f>(KONSTANTEN!$B$4 + D200 * C200) - (KONSTANTEN!$B$4 + D200 * C199)</f>
        <v>4.2228058083434439E-3</v>
      </c>
      <c r="F200" s="41">
        <f t="shared" si="50"/>
        <v>0.75259612725309377</v>
      </c>
      <c r="G200" s="73">
        <f t="shared" si="38"/>
        <v>43.120581769492908</v>
      </c>
      <c r="H200" s="43">
        <f t="shared" si="51"/>
        <v>151422503670.65817</v>
      </c>
      <c r="I200" s="2">
        <f t="shared" si="52"/>
        <v>10.121958875797322</v>
      </c>
      <c r="J200" s="48">
        <f t="shared" si="39"/>
        <v>147773542329.3418</v>
      </c>
      <c r="K200" s="28">
        <f t="shared" si="40"/>
        <v>9.878041124202678</v>
      </c>
      <c r="L200" s="43">
        <f t="shared" si="53"/>
        <v>111693681391.20302</v>
      </c>
      <c r="M200" s="2">
        <f t="shared" si="54"/>
        <v>7.4662538415499657</v>
      </c>
      <c r="N200" s="48">
        <f t="shared" si="41"/>
        <v>106694534337.00743</v>
      </c>
      <c r="O200" s="28">
        <f t="shared" si="42"/>
        <v>7.1320818415499669</v>
      </c>
      <c r="P200" s="94">
        <f t="shared" si="43"/>
        <v>100547088439.55731</v>
      </c>
      <c r="Q200" s="95">
        <f t="shared" si="44"/>
        <v>6.7211508830940447</v>
      </c>
      <c r="R200" s="44">
        <f>KONSTANTEN!$B$3 * $D$5 * $D$6 / H199^2</f>
        <v>3.4566267926205874E+22</v>
      </c>
      <c r="S200" s="46">
        <f t="shared" si="49"/>
        <v>29604.547510197757</v>
      </c>
      <c r="T200" s="48">
        <f t="shared" si="45"/>
        <v>148435407453.57895</v>
      </c>
      <c r="U200" s="28">
        <f t="shared" si="46"/>
        <v>9.9222840300221726</v>
      </c>
      <c r="V200" s="48">
        <f t="shared" si="55"/>
        <v>109194107864.10522</v>
      </c>
      <c r="W200" s="28">
        <f t="shared" si="56"/>
        <v>7.2991678415499663</v>
      </c>
      <c r="X200" s="50">
        <f t="shared" si="47"/>
        <v>1</v>
      </c>
      <c r="Y200" s="31">
        <f t="shared" si="48"/>
        <v>1</v>
      </c>
      <c r="Z200" s="50">
        <v>3866400</v>
      </c>
      <c r="AA200" s="62">
        <v>1.9550027E-7</v>
      </c>
      <c r="AB200" s="71">
        <v>4.2228058083399996E-3</v>
      </c>
      <c r="AC200" s="71">
        <v>0.75259612725309</v>
      </c>
      <c r="AD200" s="58">
        <v>151422503670.65799</v>
      </c>
      <c r="AE200" s="28">
        <v>7.4662538415500004</v>
      </c>
      <c r="AF200" s="28">
        <v>-6.72115088309</v>
      </c>
      <c r="AG200" s="50"/>
      <c r="AH200" s="62"/>
      <c r="AI200" s="65"/>
      <c r="AJ200" s="58"/>
      <c r="AK200" s="28"/>
      <c r="AL200" s="28"/>
    </row>
    <row r="201" spans="1:38">
      <c r="A201" s="11"/>
      <c r="B201" s="25">
        <v>180</v>
      </c>
      <c r="C201" s="1">
        <f>B201 * KONSTANTEN!$B$6</f>
        <v>3888000</v>
      </c>
      <c r="D201" s="63">
        <f>SQRT( KONSTANTEN!$B$3 * $D$6 / H200^3 )</f>
        <v>1.9551421010612352E-7</v>
      </c>
      <c r="E201" s="41">
        <f>(KONSTANTEN!$B$4 + D201 * C201) - (KONSTANTEN!$B$4 + D201 * C200)</f>
        <v>4.2231069382921982E-3</v>
      </c>
      <c r="F201" s="41">
        <f t="shared" si="50"/>
        <v>0.75681923419138597</v>
      </c>
      <c r="G201" s="73">
        <f t="shared" si="38"/>
        <v>43.36254797348947</v>
      </c>
      <c r="H201" s="43">
        <f t="shared" si="51"/>
        <v>151415272039.48212</v>
      </c>
      <c r="I201" s="2">
        <f t="shared" si="52"/>
        <v>10.121475471603132</v>
      </c>
      <c r="J201" s="48">
        <f t="shared" si="39"/>
        <v>147780773960.51791</v>
      </c>
      <c r="K201" s="28">
        <f t="shared" si="40"/>
        <v>9.8785245283968699</v>
      </c>
      <c r="L201" s="43">
        <f t="shared" si="53"/>
        <v>111260872467.88895</v>
      </c>
      <c r="M201" s="2">
        <f t="shared" si="54"/>
        <v>7.4373223814521232</v>
      </c>
      <c r="N201" s="48">
        <f t="shared" si="41"/>
        <v>106261725413.69336</v>
      </c>
      <c r="O201" s="28">
        <f t="shared" si="42"/>
        <v>7.1031503814521235</v>
      </c>
      <c r="P201" s="94">
        <f t="shared" si="43"/>
        <v>100999623900.47937</v>
      </c>
      <c r="Q201" s="95">
        <f t="shared" si="44"/>
        <v>6.751400979442046</v>
      </c>
      <c r="R201" s="44">
        <f>KONSTANTEN!$B$3 * $D$5 * $D$6 / H200^2</f>
        <v>3.4569554544210775E+22</v>
      </c>
      <c r="S201" s="46">
        <f t="shared" si="49"/>
        <v>29605.251197460322</v>
      </c>
      <c r="T201" s="48">
        <f t="shared" si="45"/>
        <v>148424877211.76129</v>
      </c>
      <c r="U201" s="28">
        <f t="shared" si="46"/>
        <v>9.9215801275503015</v>
      </c>
      <c r="V201" s="48">
        <f t="shared" si="55"/>
        <v>108761298940.79115</v>
      </c>
      <c r="W201" s="28">
        <f t="shared" si="56"/>
        <v>7.2702363814521229</v>
      </c>
      <c r="X201" s="50">
        <f t="shared" si="47"/>
        <v>1</v>
      </c>
      <c r="Y201" s="31">
        <f t="shared" si="48"/>
        <v>1</v>
      </c>
      <c r="Z201" s="50">
        <v>3888000</v>
      </c>
      <c r="AA201" s="62">
        <v>1.9551421000000001E-7</v>
      </c>
      <c r="AB201" s="71">
        <v>4.2231069382900003E-3</v>
      </c>
      <c r="AC201" s="71">
        <v>0.75681923419138997</v>
      </c>
      <c r="AD201" s="58">
        <v>151415272039.48199</v>
      </c>
      <c r="AE201" s="28">
        <v>7.4373223814499996</v>
      </c>
      <c r="AF201" s="28">
        <v>-6.7514009794399996</v>
      </c>
      <c r="AG201" s="50"/>
      <c r="AH201" s="62"/>
      <c r="AI201" s="65"/>
      <c r="AJ201" s="58"/>
      <c r="AK201" s="28"/>
      <c r="AL201" s="28"/>
    </row>
    <row r="202" spans="1:38">
      <c r="A202" s="11"/>
      <c r="B202" s="25">
        <v>181</v>
      </c>
      <c r="C202" s="1">
        <f>B202 * KONSTANTEN!$B$6</f>
        <v>3909600</v>
      </c>
      <c r="D202" s="63">
        <f>SQRT( KONSTANTEN!$B$3 * $D$6 / H201^3 )</f>
        <v>1.9552821698455673E-7</v>
      </c>
      <c r="E202" s="41">
        <f>(KONSTANTEN!$B$4 + D202 * C202) - (KONSTANTEN!$B$4 + D202 * C201)</f>
        <v>4.2234094868665029E-3</v>
      </c>
      <c r="F202" s="41">
        <f t="shared" si="50"/>
        <v>0.76104264367825247</v>
      </c>
      <c r="G202" s="73">
        <f t="shared" si="38"/>
        <v>43.604531512242424</v>
      </c>
      <c r="H202" s="43">
        <f t="shared" si="51"/>
        <v>151408007476.82315</v>
      </c>
      <c r="I202" s="2">
        <f t="shared" si="52"/>
        <v>10.120989866077519</v>
      </c>
      <c r="J202" s="48">
        <f t="shared" si="39"/>
        <v>147788038523.17685</v>
      </c>
      <c r="K202" s="28">
        <f t="shared" si="40"/>
        <v>9.8790101339224812</v>
      </c>
      <c r="L202" s="43">
        <f t="shared" si="53"/>
        <v>110826092614.46333</v>
      </c>
      <c r="M202" s="2">
        <f t="shared" si="54"/>
        <v>7.4082591729479832</v>
      </c>
      <c r="N202" s="48">
        <f t="shared" si="41"/>
        <v>105826945560.26775</v>
      </c>
      <c r="O202" s="28">
        <f t="shared" si="42"/>
        <v>7.0740871729479835</v>
      </c>
      <c r="P202" s="94">
        <f t="shared" si="43"/>
        <v>101450390299.36301</v>
      </c>
      <c r="Q202" s="95">
        <f t="shared" si="44"/>
        <v>6.7815328214172332</v>
      </c>
      <c r="R202" s="44">
        <f>KONSTANTEN!$B$3 * $D$5 * $D$6 / H201^2</f>
        <v>3.457285672416807E+22</v>
      </c>
      <c r="S202" s="46">
        <f t="shared" si="49"/>
        <v>29605.958166111544</v>
      </c>
      <c r="T202" s="48">
        <f t="shared" si="45"/>
        <v>148414340376.79263</v>
      </c>
      <c r="U202" s="28">
        <f t="shared" si="46"/>
        <v>9.9208757843539566</v>
      </c>
      <c r="V202" s="48">
        <f t="shared" si="55"/>
        <v>108326519087.36554</v>
      </c>
      <c r="W202" s="28">
        <f t="shared" si="56"/>
        <v>7.2411731729479829</v>
      </c>
      <c r="X202" s="50">
        <f t="shared" si="47"/>
        <v>1</v>
      </c>
      <c r="Y202" s="31">
        <f t="shared" si="48"/>
        <v>1</v>
      </c>
      <c r="Z202" s="50">
        <v>3909600</v>
      </c>
      <c r="AA202" s="62">
        <v>1.9552822000000001E-7</v>
      </c>
      <c r="AB202" s="71">
        <v>4.2234094868700001E-3</v>
      </c>
      <c r="AC202" s="71">
        <v>0.76104264367825003</v>
      </c>
      <c r="AD202" s="58">
        <v>151408007476.823</v>
      </c>
      <c r="AE202" s="28">
        <v>7.4082591729500002</v>
      </c>
      <c r="AF202" s="28">
        <v>-6.7815328214199999</v>
      </c>
      <c r="AG202" s="50"/>
      <c r="AH202" s="62"/>
      <c r="AI202" s="65"/>
      <c r="AJ202" s="58"/>
      <c r="AK202" s="28"/>
      <c r="AL202" s="28"/>
    </row>
    <row r="203" spans="1:38">
      <c r="A203" s="11"/>
      <c r="B203" s="25">
        <v>182</v>
      </c>
      <c r="C203" s="1">
        <f>B203 * KONSTANTEN!$B$6</f>
        <v>3931200</v>
      </c>
      <c r="D203" s="63">
        <f>SQRT( KONSTANTEN!$B$3 * $D$6 / H202^3 )</f>
        <v>1.9554228933164178E-7</v>
      </c>
      <c r="E203" s="41">
        <f>(KONSTANTEN!$B$4 + D203 * C203) - (KONSTANTEN!$B$4 + D203 * C202)</f>
        <v>4.2237134495634043E-3</v>
      </c>
      <c r="F203" s="41">
        <f t="shared" si="50"/>
        <v>0.76526635712781588</v>
      </c>
      <c r="G203" s="73">
        <f t="shared" si="38"/>
        <v>43.846532466775052</v>
      </c>
      <c r="H203" s="43">
        <f t="shared" si="51"/>
        <v>151400710102.85971</v>
      </c>
      <c r="I203" s="2">
        <f t="shared" si="52"/>
        <v>10.120502067253906</v>
      </c>
      <c r="J203" s="48">
        <f t="shared" si="39"/>
        <v>147795335897.14029</v>
      </c>
      <c r="K203" s="28">
        <f t="shared" si="40"/>
        <v>9.8794979327460943</v>
      </c>
      <c r="L203" s="43">
        <f t="shared" si="53"/>
        <v>110389349023.53178</v>
      </c>
      <c r="M203" s="2">
        <f t="shared" si="54"/>
        <v>7.3790646968330442</v>
      </c>
      <c r="N203" s="48">
        <f t="shared" si="41"/>
        <v>105390201969.33618</v>
      </c>
      <c r="O203" s="28">
        <f t="shared" si="42"/>
        <v>7.0448926968330454</v>
      </c>
      <c r="P203" s="94">
        <f t="shared" si="43"/>
        <v>101899379357.80531</v>
      </c>
      <c r="Q203" s="95">
        <f t="shared" si="44"/>
        <v>6.8115458556431134</v>
      </c>
      <c r="R203" s="44">
        <f>KONSTANTEN!$B$3 * $D$5 * $D$6 / H202^2</f>
        <v>3.4576174418039243E+22</v>
      </c>
      <c r="S203" s="46">
        <f t="shared" si="49"/>
        <v>29606.668405160333</v>
      </c>
      <c r="T203" s="48">
        <f t="shared" si="45"/>
        <v>148403797694.59018</v>
      </c>
      <c r="U203" s="28">
        <f t="shared" si="46"/>
        <v>9.9201710502945737</v>
      </c>
      <c r="V203" s="48">
        <f t="shared" si="55"/>
        <v>107889775496.43399</v>
      </c>
      <c r="W203" s="28">
        <f t="shared" si="56"/>
        <v>7.2119786968330448</v>
      </c>
      <c r="X203" s="50">
        <f t="shared" si="47"/>
        <v>0.99999999999999989</v>
      </c>
      <c r="Y203" s="31">
        <f t="shared" si="48"/>
        <v>0.99999999999999989</v>
      </c>
      <c r="Z203" s="50">
        <v>3931200</v>
      </c>
      <c r="AA203" s="62">
        <v>1.9554229000000001E-7</v>
      </c>
      <c r="AB203" s="71">
        <v>4.2237134495599999E-3</v>
      </c>
      <c r="AC203" s="71">
        <v>0.76526635712781998</v>
      </c>
      <c r="AD203" s="58">
        <v>151400710102.85901</v>
      </c>
      <c r="AE203" s="28">
        <v>7.3790646968300004</v>
      </c>
      <c r="AF203" s="28">
        <v>-6.8115458556400004</v>
      </c>
      <c r="AG203" s="50"/>
      <c r="AH203" s="62"/>
      <c r="AI203" s="65"/>
      <c r="AJ203" s="58"/>
      <c r="AK203" s="28"/>
      <c r="AL203" s="28"/>
    </row>
    <row r="204" spans="1:38">
      <c r="A204" s="11"/>
      <c r="B204" s="25">
        <v>183</v>
      </c>
      <c r="C204" s="1">
        <f>B204 * KONSTANTEN!$B$6</f>
        <v>3952800</v>
      </c>
      <c r="D204" s="63">
        <f>SQRT( KONSTANTEN!$B$3 * $D$6 / H203^3 )</f>
        <v>1.9555642693777494E-7</v>
      </c>
      <c r="E204" s="41">
        <f>(KONSTANTEN!$B$4 + D204 * C204) - (KONSTANTEN!$B$4 + D204 * C203)</f>
        <v>4.2240188218558572E-3</v>
      </c>
      <c r="F204" s="41">
        <f t="shared" si="50"/>
        <v>0.76949037594967173</v>
      </c>
      <c r="G204" s="73">
        <f t="shared" si="38"/>
        <v>44.088550917851215</v>
      </c>
      <c r="H204" s="43">
        <f t="shared" si="51"/>
        <v>151393380038.36633</v>
      </c>
      <c r="I204" s="2">
        <f t="shared" si="52"/>
        <v>10.120012083205561</v>
      </c>
      <c r="J204" s="48">
        <f t="shared" si="39"/>
        <v>147802665961.63367</v>
      </c>
      <c r="K204" s="28">
        <f t="shared" si="40"/>
        <v>9.8799879167944411</v>
      </c>
      <c r="L204" s="43">
        <f t="shared" si="53"/>
        <v>109950648923.38031</v>
      </c>
      <c r="M204" s="2">
        <f t="shared" si="54"/>
        <v>7.3497394362878925</v>
      </c>
      <c r="N204" s="48">
        <f t="shared" si="41"/>
        <v>104951501869.18472</v>
      </c>
      <c r="O204" s="28">
        <f t="shared" si="42"/>
        <v>7.0155674362878928</v>
      </c>
      <c r="P204" s="94">
        <f t="shared" si="43"/>
        <v>102346582823.29045</v>
      </c>
      <c r="Q204" s="95">
        <f t="shared" si="44"/>
        <v>6.8414395304736386</v>
      </c>
      <c r="R204" s="44">
        <f>KONSTANTEN!$B$3 * $D$5 * $D$6 / H203^2</f>
        <v>3.4579507577513377E+22</v>
      </c>
      <c r="S204" s="46">
        <f t="shared" si="49"/>
        <v>29607.381903557129</v>
      </c>
      <c r="T204" s="48">
        <f t="shared" si="45"/>
        <v>148393249911.92236</v>
      </c>
      <c r="U204" s="28">
        <f t="shared" si="46"/>
        <v>9.9194659752904855</v>
      </c>
      <c r="V204" s="48">
        <f t="shared" si="55"/>
        <v>107451075396.28252</v>
      </c>
      <c r="W204" s="28">
        <f t="shared" si="56"/>
        <v>7.1826534362878922</v>
      </c>
      <c r="X204" s="50">
        <f t="shared" si="47"/>
        <v>1</v>
      </c>
      <c r="Y204" s="31">
        <f t="shared" si="48"/>
        <v>1</v>
      </c>
      <c r="Z204" s="50">
        <v>3952800</v>
      </c>
      <c r="AA204" s="62">
        <v>1.9555643000000001E-7</v>
      </c>
      <c r="AB204" s="71">
        <v>4.2240188218599997E-3</v>
      </c>
      <c r="AC204" s="71">
        <v>0.76949037594966996</v>
      </c>
      <c r="AD204" s="58">
        <v>151393380038.366</v>
      </c>
      <c r="AE204" s="28">
        <v>7.3497394362900001</v>
      </c>
      <c r="AF204" s="28">
        <v>-6.8414395304699998</v>
      </c>
      <c r="AG204" s="50"/>
      <c r="AH204" s="62"/>
      <c r="AI204" s="65"/>
      <c r="AJ204" s="58"/>
      <c r="AK204" s="28"/>
      <c r="AL204" s="28"/>
    </row>
    <row r="205" spans="1:38">
      <c r="A205" s="11"/>
      <c r="B205" s="25">
        <v>184</v>
      </c>
      <c r="C205" s="1">
        <f>B205 * KONSTANTEN!$B$6</f>
        <v>3974400</v>
      </c>
      <c r="D205" s="63">
        <f>SQRT( KONSTANTEN!$B$3 * $D$6 / H204^3 )</f>
        <v>1.9557062959219644E-7</v>
      </c>
      <c r="E205" s="41">
        <f>(KONSTANTEN!$B$4 + D205 * C205) - (KONSTANTEN!$B$4 + D205 * C204)</f>
        <v>4.224325599191503E-3</v>
      </c>
      <c r="F205" s="41">
        <f t="shared" si="50"/>
        <v>0.77371470154886324</v>
      </c>
      <c r="G205" s="73">
        <f t="shared" si="38"/>
        <v>44.330586945973963</v>
      </c>
      <c r="H205" s="43">
        <f t="shared" si="51"/>
        <v>151386017404.71243</v>
      </c>
      <c r="I205" s="2">
        <f t="shared" si="52"/>
        <v>10.119519922045523</v>
      </c>
      <c r="J205" s="48">
        <f t="shared" si="39"/>
        <v>147810028595.28757</v>
      </c>
      <c r="K205" s="28">
        <f t="shared" si="40"/>
        <v>9.880480077954477</v>
      </c>
      <c r="L205" s="43">
        <f t="shared" si="53"/>
        <v>109509999577.90027</v>
      </c>
      <c r="M205" s="2">
        <f t="shared" si="54"/>
        <v>7.3202838768731766</v>
      </c>
      <c r="N205" s="48">
        <f t="shared" si="41"/>
        <v>104510852523.70468</v>
      </c>
      <c r="O205" s="28">
        <f t="shared" si="42"/>
        <v>6.9861118768731778</v>
      </c>
      <c r="P205" s="94">
        <f t="shared" si="43"/>
        <v>102791992469.33522</v>
      </c>
      <c r="Q205" s="95">
        <f t="shared" si="44"/>
        <v>6.8712132960029315</v>
      </c>
      <c r="R205" s="44">
        <f>KONSTANTEN!$B$3 * $D$5 * $D$6 / H204^2</f>
        <v>3.4582856154007275E+22</v>
      </c>
      <c r="S205" s="46">
        <f t="shared" si="49"/>
        <v>29608.09865019397</v>
      </c>
      <c r="T205" s="48">
        <f t="shared" si="45"/>
        <v>148382697776.35846</v>
      </c>
      <c r="U205" s="28">
        <f t="shared" si="46"/>
        <v>9.9187606093135656</v>
      </c>
      <c r="V205" s="48">
        <f t="shared" si="55"/>
        <v>107010426050.80247</v>
      </c>
      <c r="W205" s="28">
        <f t="shared" si="56"/>
        <v>7.1531978768731772</v>
      </c>
      <c r="X205" s="50">
        <f t="shared" si="47"/>
        <v>1</v>
      </c>
      <c r="Y205" s="31">
        <f t="shared" si="48"/>
        <v>1</v>
      </c>
      <c r="Z205" s="50">
        <v>3974400</v>
      </c>
      <c r="AA205" s="62">
        <v>1.9557063000000001E-7</v>
      </c>
      <c r="AB205" s="71">
        <v>4.2243255991899998E-3</v>
      </c>
      <c r="AC205" s="71">
        <v>0.77371470154886002</v>
      </c>
      <c r="AD205" s="58">
        <v>151386017404.71201</v>
      </c>
      <c r="AE205" s="28">
        <v>7.3202838768699996</v>
      </c>
      <c r="AF205" s="28">
        <v>-6.8712132959999996</v>
      </c>
      <c r="AG205" s="50"/>
      <c r="AH205" s="62"/>
      <c r="AI205" s="65"/>
      <c r="AJ205" s="58"/>
      <c r="AK205" s="28"/>
      <c r="AL205" s="28"/>
    </row>
    <row r="206" spans="1:38">
      <c r="A206" s="11"/>
      <c r="B206" s="25">
        <v>185</v>
      </c>
      <c r="C206" s="1">
        <f>B206 * KONSTANTEN!$B$6</f>
        <v>3996000</v>
      </c>
      <c r="D206" s="63">
        <f>SQRT( KONSTANTEN!$B$3 * $D$6 / H205^3 )</f>
        <v>1.9558489708299116E-7</v>
      </c>
      <c r="E206" s="41">
        <f>(KONSTANTEN!$B$4 + D206 * C206) - (KONSTANTEN!$B$4 + D206 * C205)</f>
        <v>4.224633776992559E-3</v>
      </c>
      <c r="F206" s="41">
        <f t="shared" si="50"/>
        <v>0.7779393353258558</v>
      </c>
      <c r="G206" s="73">
        <f t="shared" si="38"/>
        <v>44.572640631384054</v>
      </c>
      <c r="H206" s="43">
        <f t="shared" si="51"/>
        <v>151378622323.86115</v>
      </c>
      <c r="I206" s="2">
        <f t="shared" si="52"/>
        <v>10.119025591926516</v>
      </c>
      <c r="J206" s="48">
        <f t="shared" si="39"/>
        <v>147817423676.13885</v>
      </c>
      <c r="K206" s="28">
        <f t="shared" si="40"/>
        <v>9.8809744080734845</v>
      </c>
      <c r="L206" s="43">
        <f t="shared" si="53"/>
        <v>109067408286.51277</v>
      </c>
      <c r="M206" s="2">
        <f t="shared" si="54"/>
        <v>7.2906985065245671</v>
      </c>
      <c r="N206" s="48">
        <f t="shared" si="41"/>
        <v>104068261232.31718</v>
      </c>
      <c r="O206" s="28">
        <f t="shared" si="42"/>
        <v>6.9565265065245674</v>
      </c>
      <c r="P206" s="94">
        <f t="shared" si="43"/>
        <v>103235600095.63452</v>
      </c>
      <c r="Q206" s="95">
        <f t="shared" si="44"/>
        <v>6.9008666040750111</v>
      </c>
      <c r="R206" s="44">
        <f>KONSTANTEN!$B$3 * $D$5 * $D$6 / H205^2</f>
        <v>3.4586220098665516E+22</v>
      </c>
      <c r="S206" s="46">
        <f t="shared" si="49"/>
        <v>29608.81863390459</v>
      </c>
      <c r="T206" s="48">
        <f t="shared" si="45"/>
        <v>148372142036.21835</v>
      </c>
      <c r="U206" s="28">
        <f t="shared" si="46"/>
        <v>9.9180550023858505</v>
      </c>
      <c r="V206" s="48">
        <f t="shared" si="55"/>
        <v>106567834759.41498</v>
      </c>
      <c r="W206" s="28">
        <f t="shared" si="56"/>
        <v>7.1236125065245668</v>
      </c>
      <c r="X206" s="50">
        <f t="shared" si="47"/>
        <v>1</v>
      </c>
      <c r="Y206" s="31">
        <f t="shared" si="48"/>
        <v>1</v>
      </c>
      <c r="Z206" s="50">
        <v>3996000</v>
      </c>
      <c r="AA206" s="62">
        <v>1.955849E-7</v>
      </c>
      <c r="AB206" s="71">
        <v>4.2246337769900003E-3</v>
      </c>
      <c r="AC206" s="71">
        <v>0.77793933532586002</v>
      </c>
      <c r="AD206" s="58">
        <v>151378622323.86099</v>
      </c>
      <c r="AE206" s="28">
        <v>7.2906985065200001</v>
      </c>
      <c r="AF206" s="28">
        <v>-6.90086660408</v>
      </c>
      <c r="AG206" s="50"/>
      <c r="AH206" s="62"/>
      <c r="AI206" s="65"/>
      <c r="AJ206" s="58"/>
      <c r="AK206" s="28"/>
      <c r="AL206" s="28"/>
    </row>
    <row r="207" spans="1:38">
      <c r="A207" s="11"/>
      <c r="B207" s="25">
        <v>186</v>
      </c>
      <c r="C207" s="1">
        <f>B207 * KONSTANTEN!$B$6</f>
        <v>4017600</v>
      </c>
      <c r="D207" s="63">
        <f>SQRT( KONSTANTEN!$B$3 * $D$6 / H206^3 )</f>
        <v>1.9559922919708872E-7</v>
      </c>
      <c r="E207" s="41">
        <f>(KONSTANTEN!$B$4 + D207 * C207) - (KONSTANTEN!$B$4 + D207 * C206)</f>
        <v>4.224943350657151E-3</v>
      </c>
      <c r="F207" s="41">
        <f t="shared" si="50"/>
        <v>0.78216427867651295</v>
      </c>
      <c r="G207" s="73">
        <f t="shared" si="38"/>
        <v>44.81471205405856</v>
      </c>
      <c r="H207" s="43">
        <f t="shared" si="51"/>
        <v>151371194918.36798</v>
      </c>
      <c r="I207" s="2">
        <f t="shared" si="52"/>
        <v>10.118529101040858</v>
      </c>
      <c r="J207" s="48">
        <f t="shared" si="39"/>
        <v>147824851081.63202</v>
      </c>
      <c r="K207" s="28">
        <f t="shared" si="40"/>
        <v>9.8814708989591402</v>
      </c>
      <c r="L207" s="43">
        <f t="shared" si="53"/>
        <v>108622882384.09236</v>
      </c>
      <c r="M207" s="2">
        <f t="shared" si="54"/>
        <v>7.2609838155476405</v>
      </c>
      <c r="N207" s="48">
        <f t="shared" si="41"/>
        <v>103623735329.89677</v>
      </c>
      <c r="O207" s="28">
        <f t="shared" si="42"/>
        <v>6.9268118155476408</v>
      </c>
      <c r="P207" s="94">
        <f t="shared" si="43"/>
        <v>103677397528.20688</v>
      </c>
      <c r="Q207" s="95">
        <f t="shared" si="44"/>
        <v>6.9303989082935207</v>
      </c>
      <c r="R207" s="44">
        <f>KONSTANTEN!$B$3 * $D$5 * $D$6 / H206^2</f>
        <v>3.4589599362360384E+22</v>
      </c>
      <c r="S207" s="46">
        <f t="shared" si="49"/>
        <v>29609.541843464449</v>
      </c>
      <c r="T207" s="48">
        <f t="shared" si="45"/>
        <v>148361583440.52176</v>
      </c>
      <c r="U207" s="28">
        <f t="shared" si="46"/>
        <v>9.9173492045761709</v>
      </c>
      <c r="V207" s="48">
        <f t="shared" si="55"/>
        <v>106123308856.99457</v>
      </c>
      <c r="W207" s="28">
        <f t="shared" si="56"/>
        <v>7.0938978155476402</v>
      </c>
      <c r="X207" s="50">
        <f t="shared" si="47"/>
        <v>1</v>
      </c>
      <c r="Y207" s="31">
        <f t="shared" si="48"/>
        <v>1</v>
      </c>
      <c r="Z207" s="50">
        <v>4017600</v>
      </c>
      <c r="AA207" s="62">
        <v>1.9559922999999999E-7</v>
      </c>
      <c r="AB207" s="71">
        <v>4.2249433506600003E-3</v>
      </c>
      <c r="AC207" s="71">
        <v>0.78216427867650995</v>
      </c>
      <c r="AD207" s="58">
        <v>151371194918.367</v>
      </c>
      <c r="AE207" s="28">
        <v>7.2609838155500004</v>
      </c>
      <c r="AF207" s="28">
        <v>-6.9303989082899999</v>
      </c>
      <c r="AG207" s="50"/>
      <c r="AH207" s="62"/>
      <c r="AI207" s="65"/>
      <c r="AJ207" s="58"/>
      <c r="AK207" s="28"/>
      <c r="AL207" s="28"/>
    </row>
    <row r="208" spans="1:38">
      <c r="A208" s="11"/>
      <c r="B208" s="25">
        <v>187</v>
      </c>
      <c r="C208" s="1">
        <f>B208 * KONSTANTEN!$B$6</f>
        <v>4039200</v>
      </c>
      <c r="D208" s="63">
        <f>SQRT( KONSTANTEN!$B$3 * $D$6 / H207^3 )</f>
        <v>1.9561362572026426E-7</v>
      </c>
      <c r="E208" s="41">
        <f>(KONSTANTEN!$B$4 + D208 * C208) - (KONSTANTEN!$B$4 + D208 * C207)</f>
        <v>4.2252543155576472E-3</v>
      </c>
      <c r="F208" s="41">
        <f t="shared" si="50"/>
        <v>0.78638953299207059</v>
      </c>
      <c r="G208" s="73">
        <f t="shared" si="38"/>
        <v>45.056801293709455</v>
      </c>
      <c r="H208" s="43">
        <f t="shared" si="51"/>
        <v>151363735311.37949</v>
      </c>
      <c r="I208" s="2">
        <f t="shared" si="52"/>
        <v>10.118030457620383</v>
      </c>
      <c r="J208" s="48">
        <f t="shared" si="39"/>
        <v>147832310688.62051</v>
      </c>
      <c r="K208" s="28">
        <f t="shared" si="40"/>
        <v>9.8819695423796166</v>
      </c>
      <c r="L208" s="43">
        <f t="shared" si="53"/>
        <v>108176429240.89026</v>
      </c>
      <c r="M208" s="2">
        <f t="shared" si="54"/>
        <v>7.23114029661276</v>
      </c>
      <c r="N208" s="48">
        <f t="shared" si="41"/>
        <v>103177282186.69467</v>
      </c>
      <c r="O208" s="28">
        <f t="shared" si="42"/>
        <v>6.8969682966127612</v>
      </c>
      <c r="P208" s="94">
        <f t="shared" si="43"/>
        <v>104117376619.53995</v>
      </c>
      <c r="Q208" s="95">
        <f t="shared" si="44"/>
        <v>6.9598096640314528</v>
      </c>
      <c r="R208" s="44">
        <f>KONSTANTEN!$B$3 * $D$5 * $D$6 / H207^2</f>
        <v>3.4592993895692018E+22</v>
      </c>
      <c r="S208" s="46">
        <f t="shared" si="49"/>
        <v>29610.2682675908</v>
      </c>
      <c r="T208" s="48">
        <f t="shared" si="45"/>
        <v>148351022738.93777</v>
      </c>
      <c r="U208" s="28">
        <f t="shared" si="46"/>
        <v>9.9166432659967558</v>
      </c>
      <c r="V208" s="48">
        <f t="shared" si="55"/>
        <v>105676855713.79247</v>
      </c>
      <c r="W208" s="28">
        <f t="shared" si="56"/>
        <v>7.0640542966127606</v>
      </c>
      <c r="X208" s="50">
        <f t="shared" si="47"/>
        <v>1</v>
      </c>
      <c r="Y208" s="31">
        <f t="shared" si="48"/>
        <v>1</v>
      </c>
      <c r="Z208" s="50">
        <v>4039200</v>
      </c>
      <c r="AA208" s="62">
        <v>1.9561363E-7</v>
      </c>
      <c r="AB208" s="71">
        <v>4.2252543155600003E-3</v>
      </c>
      <c r="AC208" s="71">
        <v>0.78638953299207004</v>
      </c>
      <c r="AD208" s="58">
        <v>151363735311.379</v>
      </c>
      <c r="AE208" s="28">
        <v>7.2311402966099996</v>
      </c>
      <c r="AF208" s="28">
        <v>-6.9598096640299998</v>
      </c>
      <c r="AG208" s="50"/>
      <c r="AH208" s="62"/>
      <c r="AI208" s="65"/>
      <c r="AJ208" s="58"/>
      <c r="AK208" s="28"/>
      <c r="AL208" s="28"/>
    </row>
    <row r="209" spans="1:38">
      <c r="A209" s="11"/>
      <c r="B209" s="25">
        <v>188</v>
      </c>
      <c r="C209" s="1">
        <f>B209 * KONSTANTEN!$B$6</f>
        <v>4060800</v>
      </c>
      <c r="D209" s="63">
        <f>SQRT( KONSTANTEN!$B$3 * $D$6 / H208^3 )</f>
        <v>1.9562808643713915E-7</v>
      </c>
      <c r="E209" s="41">
        <f>(KONSTANTEN!$B$4 + D209 * C209) - (KONSTANTEN!$B$4 + D209 * C208)</f>
        <v>4.2255666670422132E-3</v>
      </c>
      <c r="F209" s="41">
        <f t="shared" si="50"/>
        <v>0.79061509965911281</v>
      </c>
      <c r="G209" s="73">
        <f t="shared" si="38"/>
        <v>45.298908429782131</v>
      </c>
      <c r="H209" s="43">
        <f t="shared" si="51"/>
        <v>151356243626.63202</v>
      </c>
      <c r="I209" s="2">
        <f t="shared" si="52"/>
        <v>10.117529669936348</v>
      </c>
      <c r="J209" s="48">
        <f t="shared" si="39"/>
        <v>147839802373.36798</v>
      </c>
      <c r="K209" s="28">
        <f t="shared" si="40"/>
        <v>9.8824703300636525</v>
      </c>
      <c r="L209" s="43">
        <f t="shared" si="53"/>
        <v>107728056262.45686</v>
      </c>
      <c r="M209" s="2">
        <f t="shared" si="54"/>
        <v>7.2011684447498929</v>
      </c>
      <c r="N209" s="48">
        <f t="shared" si="41"/>
        <v>102728909208.26128</v>
      </c>
      <c r="O209" s="28">
        <f t="shared" si="42"/>
        <v>6.8669964447498932</v>
      </c>
      <c r="P209" s="94">
        <f t="shared" si="43"/>
        <v>104555529248.73598</v>
      </c>
      <c r="Q209" s="95">
        <f t="shared" si="44"/>
        <v>6.9890983284408774</v>
      </c>
      <c r="R209" s="44">
        <f>KONSTANTEN!$B$3 * $D$5 * $D$6 / H208^2</f>
        <v>3.4596403648988398E+22</v>
      </c>
      <c r="S209" s="46">
        <f t="shared" si="49"/>
        <v>29610.997894942797</v>
      </c>
      <c r="T209" s="48">
        <f t="shared" si="45"/>
        <v>148340460681.73392</v>
      </c>
      <c r="U209" s="28">
        <f t="shared" si="46"/>
        <v>9.9159372367998415</v>
      </c>
      <c r="V209" s="48">
        <f t="shared" si="55"/>
        <v>105228482735.35907</v>
      </c>
      <c r="W209" s="28">
        <f t="shared" si="56"/>
        <v>7.0340824447498926</v>
      </c>
      <c r="X209" s="50">
        <f t="shared" si="47"/>
        <v>1</v>
      </c>
      <c r="Y209" s="31">
        <f t="shared" si="48"/>
        <v>1</v>
      </c>
      <c r="Z209" s="50">
        <v>4060800</v>
      </c>
      <c r="AA209" s="62">
        <v>1.9562808999999999E-7</v>
      </c>
      <c r="AB209" s="71">
        <v>4.2255666670399997E-3</v>
      </c>
      <c r="AC209" s="71">
        <v>0.79061509965911003</v>
      </c>
      <c r="AD209" s="58">
        <v>151356243626.63199</v>
      </c>
      <c r="AE209" s="28">
        <v>7.2011684447500004</v>
      </c>
      <c r="AF209" s="28">
        <v>-6.9890983284399999</v>
      </c>
      <c r="AG209" s="50"/>
      <c r="AH209" s="62"/>
      <c r="AI209" s="65"/>
      <c r="AJ209" s="58"/>
      <c r="AK209" s="28"/>
      <c r="AL209" s="28"/>
    </row>
    <row r="210" spans="1:38">
      <c r="A210" s="11"/>
      <c r="B210" s="25">
        <v>189</v>
      </c>
      <c r="C210" s="1">
        <f>B210 * KONSTANTEN!$B$6</f>
        <v>4082400</v>
      </c>
      <c r="D210" s="63">
        <f>SQRT( KONSTANTEN!$B$3 * $D$6 / H209^3 )</f>
        <v>1.9564261113118136E-7</v>
      </c>
      <c r="E210" s="41">
        <f>(KONSTANTEN!$B$4 + D210 * C210) - (KONSTANTEN!$B$4 + D210 * C209)</f>
        <v>4.2258804004335904E-3</v>
      </c>
      <c r="F210" s="41">
        <f t="shared" si="50"/>
        <v>0.7948409800595464</v>
      </c>
      <c r="G210" s="73">
        <f t="shared" si="38"/>
        <v>45.541033541454034</v>
      </c>
      <c r="H210" s="43">
        <f t="shared" si="51"/>
        <v>151348719988.4505</v>
      </c>
      <c r="I210" s="2">
        <f t="shared" si="52"/>
        <v>10.117026746299347</v>
      </c>
      <c r="J210" s="48">
        <f t="shared" si="39"/>
        <v>147847326011.5495</v>
      </c>
      <c r="K210" s="28">
        <f t="shared" si="40"/>
        <v>9.8829732537006514</v>
      </c>
      <c r="L210" s="43">
        <f t="shared" si="53"/>
        <v>107277770889.56395</v>
      </c>
      <c r="M210" s="2">
        <f t="shared" si="54"/>
        <v>7.1710687573434004</v>
      </c>
      <c r="N210" s="48">
        <f t="shared" si="41"/>
        <v>102278623835.36836</v>
      </c>
      <c r="O210" s="28">
        <f t="shared" si="42"/>
        <v>6.8368967573434016</v>
      </c>
      <c r="P210" s="94">
        <f t="shared" si="43"/>
        <v>104991847321.65715</v>
      </c>
      <c r="Q210" s="95">
        <f t="shared" si="44"/>
        <v>7.0182643604626493</v>
      </c>
      <c r="R210" s="44">
        <f>KONSTANTEN!$B$3 * $D$5 * $D$6 / H209^2</f>
        <v>3.4599828572305424E+22</v>
      </c>
      <c r="S210" s="46">
        <f t="shared" si="49"/>
        <v>29611.730714121517</v>
      </c>
      <c r="T210" s="48">
        <f t="shared" si="45"/>
        <v>148329898019.72519</v>
      </c>
      <c r="U210" s="28">
        <f t="shared" si="46"/>
        <v>9.9152311671742623</v>
      </c>
      <c r="V210" s="48">
        <f t="shared" si="55"/>
        <v>104778197362.46616</v>
      </c>
      <c r="W210" s="28">
        <f t="shared" si="56"/>
        <v>7.003982757343401</v>
      </c>
      <c r="X210" s="50">
        <f t="shared" si="47"/>
        <v>1</v>
      </c>
      <c r="Y210" s="31">
        <f t="shared" si="48"/>
        <v>1</v>
      </c>
      <c r="Z210" s="50">
        <v>4082400</v>
      </c>
      <c r="AA210" s="62">
        <v>1.9564260999999999E-7</v>
      </c>
      <c r="AB210" s="71">
        <v>4.2258804004300004E-3</v>
      </c>
      <c r="AC210" s="71">
        <v>0.79484098005954995</v>
      </c>
      <c r="AD210" s="58">
        <v>151348719988.45001</v>
      </c>
      <c r="AE210" s="28">
        <v>7.1710687573399996</v>
      </c>
      <c r="AF210" s="28">
        <v>-7.0182643604599999</v>
      </c>
      <c r="AG210" s="50"/>
      <c r="AH210" s="62"/>
      <c r="AI210" s="65"/>
      <c r="AJ210" s="58"/>
      <c r="AK210" s="28"/>
      <c r="AL210" s="28"/>
    </row>
    <row r="211" spans="1:38">
      <c r="A211" s="11"/>
      <c r="B211" s="25">
        <v>190</v>
      </c>
      <c r="C211" s="1">
        <f>B211 * KONSTANTEN!$B$6</f>
        <v>4104000</v>
      </c>
      <c r="D211" s="63">
        <f>SQRT( KONSTANTEN!$B$3 * $D$6 / H210^3 )</f>
        <v>1.9565719958470589E-7</v>
      </c>
      <c r="E211" s="41">
        <f>(KONSTANTEN!$B$4 + D211 * C211) - (KONSTANTEN!$B$4 + D211 * C210)</f>
        <v>4.2261955110296512E-3</v>
      </c>
      <c r="F211" s="41">
        <f t="shared" si="50"/>
        <v>0.79906717557057605</v>
      </c>
      <c r="G211" s="73">
        <f t="shared" si="38"/>
        <v>45.783176707633167</v>
      </c>
      <c r="H211" s="43">
        <f t="shared" si="51"/>
        <v>151341164521.74698</v>
      </c>
      <c r="I211" s="2">
        <f t="shared" si="52"/>
        <v>10.11652169505923</v>
      </c>
      <c r="J211" s="48">
        <f t="shared" si="39"/>
        <v>147854881478.25302</v>
      </c>
      <c r="K211" s="28">
        <f t="shared" si="40"/>
        <v>9.8834783049407697</v>
      </c>
      <c r="L211" s="43">
        <f t="shared" si="53"/>
        <v>106825580598.12592</v>
      </c>
      <c r="M211" s="2">
        <f t="shared" si="54"/>
        <v>7.1408417341267878</v>
      </c>
      <c r="N211" s="48">
        <f t="shared" si="41"/>
        <v>101826433543.93033</v>
      </c>
      <c r="O211" s="28">
        <f t="shared" si="42"/>
        <v>6.806669734126789</v>
      </c>
      <c r="P211" s="94">
        <f t="shared" si="43"/>
        <v>105426322771.07111</v>
      </c>
      <c r="Q211" s="95">
        <f t="shared" si="44"/>
        <v>7.0473072208361422</v>
      </c>
      <c r="R211" s="44">
        <f>KONSTANTEN!$B$3 * $D$5 * $D$6 / H210^2</f>
        <v>3.4603268615426894E+22</v>
      </c>
      <c r="S211" s="46">
        <f t="shared" si="49"/>
        <v>29612.466713670026</v>
      </c>
      <c r="T211" s="48">
        <f t="shared" si="45"/>
        <v>148319335504.22302</v>
      </c>
      <c r="U211" s="28">
        <f t="shared" si="46"/>
        <v>9.9145251073420297</v>
      </c>
      <c r="V211" s="48">
        <f t="shared" si="55"/>
        <v>104326007071.02812</v>
      </c>
      <c r="W211" s="28">
        <f t="shared" si="56"/>
        <v>6.9737557341267884</v>
      </c>
      <c r="X211" s="50">
        <f t="shared" si="47"/>
        <v>1</v>
      </c>
      <c r="Y211" s="31">
        <f t="shared" si="48"/>
        <v>1</v>
      </c>
      <c r="Z211" s="50">
        <v>4104000</v>
      </c>
      <c r="AA211" s="62">
        <v>1.956572E-7</v>
      </c>
      <c r="AB211" s="71">
        <v>4.2261955110299999E-3</v>
      </c>
      <c r="AC211" s="71">
        <v>0.79906717557058005</v>
      </c>
      <c r="AD211" s="58">
        <v>151341164521.746</v>
      </c>
      <c r="AE211" s="28">
        <v>7.1408417341300003</v>
      </c>
      <c r="AF211" s="28">
        <v>-7.0473072208399996</v>
      </c>
      <c r="AG211" s="50"/>
      <c r="AH211" s="62"/>
      <c r="AI211" s="65"/>
      <c r="AJ211" s="58"/>
      <c r="AK211" s="28"/>
      <c r="AL211" s="28"/>
    </row>
    <row r="212" spans="1:38">
      <c r="A212" s="11"/>
      <c r="B212" s="25">
        <v>191</v>
      </c>
      <c r="C212" s="1">
        <f>B212 * KONSTANTEN!$B$6</f>
        <v>4125600</v>
      </c>
      <c r="D212" s="63">
        <f>SQRT( KONSTANTEN!$B$3 * $D$6 / H211^3 )</f>
        <v>1.9567185157887578E-7</v>
      </c>
      <c r="E212" s="41">
        <f>(KONSTANTEN!$B$4 + D212 * C212) - (KONSTANTEN!$B$4 + D212 * C211)</f>
        <v>4.2265119941037321E-3</v>
      </c>
      <c r="F212" s="41">
        <f t="shared" si="50"/>
        <v>0.80329368756467978</v>
      </c>
      <c r="G212" s="73">
        <f t="shared" si="38"/>
        <v>46.02533800695673</v>
      </c>
      <c r="H212" s="43">
        <f t="shared" si="51"/>
        <v>151333577352.01938</v>
      </c>
      <c r="I212" s="2">
        <f t="shared" si="52"/>
        <v>10.116014524605006</v>
      </c>
      <c r="J212" s="48">
        <f t="shared" si="39"/>
        <v>147862468647.98062</v>
      </c>
      <c r="K212" s="28">
        <f t="shared" si="40"/>
        <v>9.8839854753949936</v>
      </c>
      <c r="L212" s="43">
        <f t="shared" si="53"/>
        <v>106371492899.12076</v>
      </c>
      <c r="M212" s="2">
        <f t="shared" si="54"/>
        <v>7.1104878771774116</v>
      </c>
      <c r="N212" s="48">
        <f t="shared" si="41"/>
        <v>101372345844.92517</v>
      </c>
      <c r="O212" s="28">
        <f t="shared" si="42"/>
        <v>6.7763158771774119</v>
      </c>
      <c r="P212" s="94">
        <f t="shared" si="43"/>
        <v>105858947556.7963</v>
      </c>
      <c r="Q212" s="95">
        <f t="shared" si="44"/>
        <v>7.0762263721089615</v>
      </c>
      <c r="R212" s="44">
        <f>KONSTANTEN!$B$3 * $D$5 * $D$6 / H211^2</f>
        <v>3.4606723727864633E+22</v>
      </c>
      <c r="S212" s="46">
        <f t="shared" si="49"/>
        <v>29613.205882073496</v>
      </c>
      <c r="T212" s="48">
        <f t="shared" si="45"/>
        <v>148308773886.98413</v>
      </c>
      <c r="U212" s="28">
        <f t="shared" si="46"/>
        <v>9.9138191075549269</v>
      </c>
      <c r="V212" s="48">
        <f t="shared" si="55"/>
        <v>103871919372.02296</v>
      </c>
      <c r="W212" s="28">
        <f t="shared" si="56"/>
        <v>6.9434018771774122</v>
      </c>
      <c r="X212" s="50">
        <f t="shared" si="47"/>
        <v>1</v>
      </c>
      <c r="Y212" s="31">
        <f t="shared" si="48"/>
        <v>1</v>
      </c>
      <c r="Z212" s="50">
        <v>4125600</v>
      </c>
      <c r="AA212" s="62">
        <v>1.9567184999999999E-7</v>
      </c>
      <c r="AB212" s="71">
        <v>4.2265119940999999E-3</v>
      </c>
      <c r="AC212" s="71">
        <v>0.80329368756468</v>
      </c>
      <c r="AD212" s="58">
        <v>151333577352.01901</v>
      </c>
      <c r="AE212" s="28">
        <v>7.1104878771799997</v>
      </c>
      <c r="AF212" s="28">
        <v>-7.0762263721099998</v>
      </c>
      <c r="AG212" s="50"/>
      <c r="AH212" s="62"/>
      <c r="AI212" s="65"/>
      <c r="AJ212" s="58"/>
      <c r="AK212" s="28"/>
      <c r="AL212" s="28"/>
    </row>
    <row r="213" spans="1:38">
      <c r="A213" s="11"/>
      <c r="B213" s="25">
        <v>192</v>
      </c>
      <c r="C213" s="1">
        <f>B213 * KONSTANTEN!$B$6</f>
        <v>4147200</v>
      </c>
      <c r="D213" s="63">
        <f>SQRT( KONSTANTEN!$B$3 * $D$6 / H212^3 )</f>
        <v>1.9568656689370244E-7</v>
      </c>
      <c r="E213" s="41">
        <f>(KONSTANTEN!$B$4 + D213 * C213) - (KONSTANTEN!$B$4 + D213 * C212)</f>
        <v>4.2268298449039676E-3</v>
      </c>
      <c r="F213" s="41">
        <f t="shared" si="50"/>
        <v>0.80752051740958375</v>
      </c>
      <c r="G213" s="73">
        <f t="shared" ref="G213:G276" si="57">F213 * 180 / PI()</f>
        <v>46.267517517789663</v>
      </c>
      <c r="H213" s="43">
        <f t="shared" si="51"/>
        <v>151325958605.35016</v>
      </c>
      <c r="I213" s="2">
        <f t="shared" si="52"/>
        <v>10.115505243364758</v>
      </c>
      <c r="J213" s="48">
        <f t="shared" ref="J213:J276" si="58">$D$3 * ( 1 - $D$4 * COS(F213) )</f>
        <v>147870087394.64981</v>
      </c>
      <c r="K213" s="28">
        <f t="shared" ref="K213:K276" si="59">$E$3 * ( 1 - $D$4 * COS(F213) )</f>
        <v>9.8844947566352417</v>
      </c>
      <c r="L213" s="43">
        <f t="shared" si="53"/>
        <v>105915515338.51027</v>
      </c>
      <c r="M213" s="2">
        <f t="shared" si="54"/>
        <v>7.0800076909111471</v>
      </c>
      <c r="N213" s="48">
        <f t="shared" ref="N213:N276" si="60">$D$3 * ( COS(F213) - $D$4 )</f>
        <v>100916368284.31468</v>
      </c>
      <c r="O213" s="28">
        <f t="shared" ref="O213:O276" si="61">$E$3 * ( COS(F213) - $D$4 )</f>
        <v>6.7458356909111483</v>
      </c>
      <c r="P213" s="94">
        <f t="shared" ref="P213:P276" si="62">$D$10 * SIN(F213)</f>
        <v>106289713665.84723</v>
      </c>
      <c r="Q213" s="95">
        <f t="shared" ref="Q213:Q276" si="63">$E$10 * SIN(F213)</f>
        <v>7.1050212786466602</v>
      </c>
      <c r="R213" s="44">
        <f>KONSTANTEN!$B$3 * $D$5 * $D$6 / H212^2</f>
        <v>3.4610193858858521E+22</v>
      </c>
      <c r="S213" s="46">
        <f t="shared" si="49"/>
        <v>29613.948207759233</v>
      </c>
      <c r="T213" s="48">
        <f t="shared" ref="T213:T276" si="64">SQRT( V213^2 + P213^2 )</f>
        <v>148298213920.159</v>
      </c>
      <c r="U213" s="28">
        <f t="shared" ref="U213:U276" si="65">SQRT( W213^2 + Q213^2 )</f>
        <v>9.9131132180910591</v>
      </c>
      <c r="V213" s="48">
        <f t="shared" si="55"/>
        <v>103415941811.41248</v>
      </c>
      <c r="W213" s="28">
        <f t="shared" si="56"/>
        <v>6.9129216909111477</v>
      </c>
      <c r="X213" s="50">
        <f t="shared" ref="X213:X276" si="66">(V213 / $D$3 )^2 + ( P213 / $D$10 )^2</f>
        <v>1</v>
      </c>
      <c r="Y213" s="31">
        <f t="shared" ref="Y213:Y276" si="67">(W213 / $E$3 )^2 + ( Q213 / $E$10 )^2</f>
        <v>1</v>
      </c>
      <c r="Z213" s="50">
        <v>4147200</v>
      </c>
      <c r="AA213" s="62">
        <v>1.9568657E-7</v>
      </c>
      <c r="AB213" s="71">
        <v>4.2268298449000003E-3</v>
      </c>
      <c r="AC213" s="71">
        <v>0.80752051740957997</v>
      </c>
      <c r="AD213" s="58">
        <v>151325958605.35001</v>
      </c>
      <c r="AE213" s="28">
        <v>7.0800076909099996</v>
      </c>
      <c r="AF213" s="28">
        <v>-7.1050212786499998</v>
      </c>
      <c r="AG213" s="50"/>
      <c r="AH213" s="62"/>
      <c r="AI213" s="65"/>
      <c r="AJ213" s="58"/>
      <c r="AK213" s="28"/>
      <c r="AL213" s="28"/>
    </row>
    <row r="214" spans="1:38">
      <c r="A214" s="11"/>
      <c r="B214" s="25">
        <v>193</v>
      </c>
      <c r="C214" s="1">
        <f>B214 * KONSTANTEN!$B$6</f>
        <v>4168800</v>
      </c>
      <c r="D214" s="63">
        <f>SQRT( KONSTANTEN!$B$3 * $D$6 / H213^3 )</f>
        <v>1.9570134530804632E-7</v>
      </c>
      <c r="E214" s="41">
        <f>(KONSTANTEN!$B$4 + D214 * C214) - (KONSTANTEN!$B$4 + D214 * C213)</f>
        <v>4.2271490586537341E-3</v>
      </c>
      <c r="F214" s="41">
        <f t="shared" si="50"/>
        <v>0.81174766646823748</v>
      </c>
      <c r="G214" s="73">
        <f t="shared" si="57"/>
        <v>46.509715318223222</v>
      </c>
      <c r="H214" s="43">
        <f t="shared" si="51"/>
        <v>151318308408.40497</v>
      </c>
      <c r="I214" s="2">
        <f t="shared" si="52"/>
        <v>10.114993859805551</v>
      </c>
      <c r="J214" s="48">
        <f t="shared" si="58"/>
        <v>147877737591.59503</v>
      </c>
      <c r="K214" s="28">
        <f t="shared" si="59"/>
        <v>9.8850061401944487</v>
      </c>
      <c r="L214" s="43">
        <f t="shared" si="53"/>
        <v>105457655497.1597</v>
      </c>
      <c r="M214" s="2">
        <f t="shared" si="54"/>
        <v>7.049401682077022</v>
      </c>
      <c r="N214" s="48">
        <f t="shared" si="60"/>
        <v>100458508442.96411</v>
      </c>
      <c r="O214" s="28">
        <f t="shared" si="61"/>
        <v>6.7152296820770232</v>
      </c>
      <c r="P214" s="94">
        <f t="shared" si="62"/>
        <v>106718613112.57996</v>
      </c>
      <c r="Q214" s="95">
        <f t="shared" si="63"/>
        <v>7.133691406642451</v>
      </c>
      <c r="R214" s="44">
        <f>KONSTANTEN!$B$3 * $D$5 * $D$6 / H213^2</f>
        <v>3.4613678957376544E+22</v>
      </c>
      <c r="S214" s="46">
        <f t="shared" ref="S214:S277" si="68">D214 * H213</f>
        <v>29614.693679096756</v>
      </c>
      <c r="T214" s="48">
        <f t="shared" si="64"/>
        <v>148287656356.24063</v>
      </c>
      <c r="U214" s="28">
        <f t="shared" si="65"/>
        <v>9.9124074892514216</v>
      </c>
      <c r="V214" s="48">
        <f t="shared" si="55"/>
        <v>102958081970.0619</v>
      </c>
      <c r="W214" s="28">
        <f t="shared" si="56"/>
        <v>6.8823156820770226</v>
      </c>
      <c r="X214" s="50">
        <f t="shared" si="66"/>
        <v>1</v>
      </c>
      <c r="Y214" s="31">
        <f t="shared" si="67"/>
        <v>1</v>
      </c>
      <c r="Z214" s="50">
        <v>4168800</v>
      </c>
      <c r="AA214" s="62">
        <v>1.9570135000000001E-7</v>
      </c>
      <c r="AB214" s="71">
        <v>4.2271490586500001E-3</v>
      </c>
      <c r="AC214" s="71">
        <v>0.81174766646824004</v>
      </c>
      <c r="AD214" s="58">
        <v>151318308408.40399</v>
      </c>
      <c r="AE214" s="28">
        <v>7.0494016820800001</v>
      </c>
      <c r="AF214" s="28">
        <v>-7.1336914066399997</v>
      </c>
      <c r="AG214" s="50"/>
      <c r="AH214" s="62"/>
      <c r="AI214" s="65"/>
      <c r="AJ214" s="58"/>
      <c r="AK214" s="28"/>
      <c r="AL214" s="28"/>
    </row>
    <row r="215" spans="1:38">
      <c r="A215" s="11"/>
      <c r="B215" s="25">
        <v>194</v>
      </c>
      <c r="C215" s="1">
        <f>B215 * KONSTANTEN!$B$6</f>
        <v>4190400</v>
      </c>
      <c r="D215" s="63">
        <f>SQRT( KONSTANTEN!$B$3 * $D$6 / H214^3 )</f>
        <v>1.9571618659961768E-7</v>
      </c>
      <c r="E215" s="41">
        <f>(KONSTANTEN!$B$4 + D215 * C215) - (KONSTANTEN!$B$4 + D215 * C214)</f>
        <v>4.2274696305516501E-3</v>
      </c>
      <c r="F215" s="41">
        <f t="shared" ref="F215:F278" si="69">IF( (F214 + E215) &gt; 2 * PI(), (F214 + E215) - 2 * PI(), (F214 + E215) )</f>
        <v>0.81597513609878913</v>
      </c>
      <c r="G215" s="73">
        <f t="shared" si="57"/>
        <v>46.751931486073559</v>
      </c>
      <c r="H215" s="43">
        <f t="shared" ref="H215:H278" si="70">$D$3 * ( 1 + $D$4 * COS(F215) )</f>
        <v>151310626888.43127</v>
      </c>
      <c r="I215" s="2">
        <f t="shared" ref="I215:I278" si="71">$E$3 * ( 1 + $D$4 * COS(F215) )</f>
        <v>10.114480382433349</v>
      </c>
      <c r="J215" s="48">
        <f t="shared" si="58"/>
        <v>147885419111.56873</v>
      </c>
      <c r="K215" s="28">
        <f t="shared" si="59"/>
        <v>9.8855196175666507</v>
      </c>
      <c r="L215" s="43">
        <f t="shared" ref="L215:L278" si="72">$D$3 * ( COS(F215) + $D$4 )</f>
        <v>104997920990.75682</v>
      </c>
      <c r="M215" s="2">
        <f t="shared" ref="M215:M278" si="73">$E$3 * ( COS(F215) + $D$4 )</f>
        <v>7.018670359751801</v>
      </c>
      <c r="N215" s="48">
        <f t="shared" si="60"/>
        <v>99998773936.561234</v>
      </c>
      <c r="O215" s="28">
        <f t="shared" si="61"/>
        <v>6.6844983597518013</v>
      </c>
      <c r="P215" s="94">
        <f t="shared" si="62"/>
        <v>107145637938.83725</v>
      </c>
      <c r="Q215" s="95">
        <f t="shared" si="63"/>
        <v>7.1622362241269233</v>
      </c>
      <c r="R215" s="44">
        <f>KONSTANTEN!$B$3 * $D$5 * $D$6 / H214^2</f>
        <v>3.4617178972114861E+22</v>
      </c>
      <c r="S215" s="46">
        <f t="shared" si="68"/>
        <v>29615.442284397883</v>
      </c>
      <c r="T215" s="48">
        <f t="shared" si="64"/>
        <v>148277101948.01279</v>
      </c>
      <c r="U215" s="28">
        <f t="shared" si="65"/>
        <v>9.911701971356452</v>
      </c>
      <c r="V215" s="48">
        <f t="shared" ref="V215:V278" si="74">$D$3 * COS(F215)</f>
        <v>102498347463.65903</v>
      </c>
      <c r="W215" s="28">
        <f t="shared" ref="W215:W278" si="75">$E$3 * COS(F215)</f>
        <v>6.8515843597518007</v>
      </c>
      <c r="X215" s="50">
        <f t="shared" si="66"/>
        <v>1</v>
      </c>
      <c r="Y215" s="31">
        <f t="shared" si="67"/>
        <v>1</v>
      </c>
      <c r="Z215" s="50">
        <v>4190400</v>
      </c>
      <c r="AA215" s="62">
        <v>1.9571619E-7</v>
      </c>
      <c r="AB215" s="71">
        <v>4.2274696305500004E-3</v>
      </c>
      <c r="AC215" s="71">
        <v>0.81597513609879002</v>
      </c>
      <c r="AD215" s="58">
        <v>151310626888.431</v>
      </c>
      <c r="AE215" s="28">
        <v>7.0186703597499998</v>
      </c>
      <c r="AF215" s="28">
        <v>-7.1622362241299999</v>
      </c>
      <c r="AG215" s="50"/>
      <c r="AH215" s="62"/>
      <c r="AI215" s="65"/>
      <c r="AJ215" s="58"/>
      <c r="AK215" s="28"/>
      <c r="AL215" s="28"/>
    </row>
    <row r="216" spans="1:38">
      <c r="A216" s="11"/>
      <c r="B216" s="25">
        <v>195</v>
      </c>
      <c r="C216" s="1">
        <f>B216 * KONSTANTEN!$B$6</f>
        <v>4212000</v>
      </c>
      <c r="D216" s="63">
        <f>SQRT( KONSTANTEN!$B$3 * $D$6 / H215^3 )</f>
        <v>1.9573109054497708E-7</v>
      </c>
      <c r="E216" s="41">
        <f>(KONSTANTEN!$B$4 + D216 * C216) - (KONSTANTEN!$B$4 + D216 * C215)</f>
        <v>4.2277915557714651E-3</v>
      </c>
      <c r="F216" s="41">
        <f t="shared" si="69"/>
        <v>0.8202029276545606</v>
      </c>
      <c r="G216" s="73">
        <f t="shared" si="57"/>
        <v>46.994166098880321</v>
      </c>
      <c r="H216" s="43">
        <f t="shared" si="70"/>
        <v>151302914173.25708</v>
      </c>
      <c r="I216" s="2">
        <f t="shared" si="71"/>
        <v>10.113964819792912</v>
      </c>
      <c r="J216" s="48">
        <f t="shared" si="58"/>
        <v>147893131826.74292</v>
      </c>
      <c r="K216" s="28">
        <f t="shared" si="59"/>
        <v>9.886035180207088</v>
      </c>
      <c r="L216" s="43">
        <f t="shared" si="72"/>
        <v>104536319469.73042</v>
      </c>
      <c r="M216" s="2">
        <f t="shared" si="73"/>
        <v>6.9878142353345414</v>
      </c>
      <c r="N216" s="48">
        <f t="shared" si="60"/>
        <v>99537172415.534836</v>
      </c>
      <c r="O216" s="28">
        <f t="shared" si="61"/>
        <v>6.6536422353345426</v>
      </c>
      <c r="P216" s="94">
        <f t="shared" si="62"/>
        <v>107570780214.09389</v>
      </c>
      <c r="Q216" s="95">
        <f t="shared" si="63"/>
        <v>7.1906552009777496</v>
      </c>
      <c r="R216" s="44">
        <f>KONSTANTEN!$B$3 * $D$5 * $D$6 / H215^2</f>
        <v>3.462069385149786E+22</v>
      </c>
      <c r="S216" s="46">
        <f t="shared" si="68"/>
        <v>29616.194011916785</v>
      </c>
      <c r="T216" s="48">
        <f t="shared" si="64"/>
        <v>148266551448.4985</v>
      </c>
      <c r="U216" s="28">
        <f t="shared" si="65"/>
        <v>9.9109967147425806</v>
      </c>
      <c r="V216" s="48">
        <f t="shared" si="74"/>
        <v>102036745942.63263</v>
      </c>
      <c r="W216" s="28">
        <f t="shared" si="75"/>
        <v>6.820728235334542</v>
      </c>
      <c r="X216" s="50">
        <f t="shared" si="66"/>
        <v>1</v>
      </c>
      <c r="Y216" s="31">
        <f t="shared" si="67"/>
        <v>1</v>
      </c>
      <c r="Z216" s="50">
        <v>4212000</v>
      </c>
      <c r="AA216" s="62">
        <v>1.9573109E-7</v>
      </c>
      <c r="AB216" s="71">
        <v>4.2277915557700002E-3</v>
      </c>
      <c r="AC216" s="71">
        <v>0.82020292765456004</v>
      </c>
      <c r="AD216" s="58">
        <v>151302914173.25699</v>
      </c>
      <c r="AE216" s="28">
        <v>6.9878142353300001</v>
      </c>
      <c r="AF216" s="28">
        <v>-7.1906552009800002</v>
      </c>
      <c r="AG216" s="50"/>
      <c r="AH216" s="62"/>
      <c r="AI216" s="65"/>
      <c r="AJ216" s="58"/>
      <c r="AK216" s="28"/>
      <c r="AL216" s="28"/>
    </row>
    <row r="217" spans="1:38">
      <c r="A217" s="11"/>
      <c r="B217" s="25">
        <v>196</v>
      </c>
      <c r="C217" s="1">
        <f>B217 * KONSTANTEN!$B$6</f>
        <v>4233600</v>
      </c>
      <c r="D217" s="63">
        <f>SQRT( KONSTANTEN!$B$3 * $D$6 / H216^3 )</f>
        <v>1.9574605691953616E-7</v>
      </c>
      <c r="E217" s="41">
        <f>(KONSTANTEN!$B$4 + D217 * C217) - (KONSTANTEN!$B$4 + D217 * C216)</f>
        <v>4.2281148294619486E-3</v>
      </c>
      <c r="F217" s="41">
        <f t="shared" si="69"/>
        <v>0.82443104248402255</v>
      </c>
      <c r="G217" s="73">
        <f t="shared" si="57"/>
        <v>47.23641923390516</v>
      </c>
      <c r="H217" s="43">
        <f t="shared" si="70"/>
        <v>151295170391.28937</v>
      </c>
      <c r="I217" s="2">
        <f t="shared" si="71"/>
        <v>10.113447180467709</v>
      </c>
      <c r="J217" s="48">
        <f t="shared" si="58"/>
        <v>147900875608.71063</v>
      </c>
      <c r="K217" s="28">
        <f t="shared" si="59"/>
        <v>9.8865528195322891</v>
      </c>
      <c r="L217" s="43">
        <f t="shared" si="72"/>
        <v>104072858619.16815</v>
      </c>
      <c r="M217" s="2">
        <f t="shared" si="73"/>
        <v>6.9568338225411006</v>
      </c>
      <c r="N217" s="48">
        <f t="shared" si="60"/>
        <v>99073711564.972565</v>
      </c>
      <c r="O217" s="28">
        <f t="shared" si="61"/>
        <v>6.6226618225411018</v>
      </c>
      <c r="P217" s="94">
        <f t="shared" si="62"/>
        <v>107994032035.60184</v>
      </c>
      <c r="Q217" s="95">
        <f t="shared" si="63"/>
        <v>7.2189478089293901</v>
      </c>
      <c r="R217" s="44">
        <f>KONSTANTEN!$B$3 * $D$5 * $D$6 / H216^2</f>
        <v>3.4624223543678252E+22</v>
      </c>
      <c r="S217" s="46">
        <f t="shared" si="68"/>
        <v>29616.948849850076</v>
      </c>
      <c r="T217" s="48">
        <f t="shared" si="64"/>
        <v>148256005610.90805</v>
      </c>
      <c r="U217" s="28">
        <f t="shared" si="65"/>
        <v>9.9102917697587518</v>
      </c>
      <c r="V217" s="48">
        <f t="shared" si="74"/>
        <v>101573285092.07036</v>
      </c>
      <c r="W217" s="28">
        <f t="shared" si="75"/>
        <v>6.7897478225411012</v>
      </c>
      <c r="X217" s="50">
        <f t="shared" si="66"/>
        <v>1</v>
      </c>
      <c r="Y217" s="31">
        <f t="shared" si="67"/>
        <v>1</v>
      </c>
      <c r="Z217" s="50">
        <v>4233600</v>
      </c>
      <c r="AA217" s="62">
        <v>1.9574605999999999E-7</v>
      </c>
      <c r="AB217" s="71">
        <v>4.2281148294599996E-3</v>
      </c>
      <c r="AC217" s="71">
        <v>0.82443104248401999</v>
      </c>
      <c r="AD217" s="58">
        <v>151295170391.289</v>
      </c>
      <c r="AE217" s="28">
        <v>6.9568338225400002</v>
      </c>
      <c r="AF217" s="28">
        <v>-7.2189478089300003</v>
      </c>
      <c r="AG217" s="50"/>
      <c r="AH217" s="62"/>
      <c r="AI217" s="65"/>
      <c r="AJ217" s="58"/>
      <c r="AK217" s="28"/>
      <c r="AL217" s="28"/>
    </row>
    <row r="218" spans="1:38">
      <c r="A218" s="11"/>
      <c r="B218" s="25">
        <v>197</v>
      </c>
      <c r="C218" s="1">
        <f>B218 * KONSTANTEN!$B$6</f>
        <v>4255200</v>
      </c>
      <c r="D218" s="63">
        <f>SQRT( KONSTANTEN!$B$3 * $D$6 / H217^3 )</f>
        <v>1.9576108549755845E-7</v>
      </c>
      <c r="E218" s="41">
        <f>(KONSTANTEN!$B$4 + D218 * C218) - (KONSTANTEN!$B$4 + D218 * C217)</f>
        <v>4.2284394467472231E-3</v>
      </c>
      <c r="F218" s="41">
        <f t="shared" si="69"/>
        <v>0.82865948193076977</v>
      </c>
      <c r="G218" s="73">
        <f t="shared" si="57"/>
        <v>47.478690968130408</v>
      </c>
      <c r="H218" s="43">
        <f t="shared" si="70"/>
        <v>151287395671.51294</v>
      </c>
      <c r="I218" s="2">
        <f t="shared" si="71"/>
        <v>10.112927473079838</v>
      </c>
      <c r="J218" s="48">
        <f t="shared" si="58"/>
        <v>147908650328.48706</v>
      </c>
      <c r="K218" s="28">
        <f t="shared" si="59"/>
        <v>9.8870725269201625</v>
      </c>
      <c r="L218" s="43">
        <f t="shared" si="72"/>
        <v>103607546158.73384</v>
      </c>
      <c r="M218" s="2">
        <f t="shared" si="73"/>
        <v>6.9257296373986064</v>
      </c>
      <c r="N218" s="48">
        <f t="shared" si="60"/>
        <v>98608399104.538254</v>
      </c>
      <c r="O218" s="28">
        <f t="shared" si="61"/>
        <v>6.5915576373986076</v>
      </c>
      <c r="P218" s="94">
        <f t="shared" si="62"/>
        <v>108415385528.53543</v>
      </c>
      <c r="Q218" s="95">
        <f t="shared" si="63"/>
        <v>7.2471135215827989</v>
      </c>
      <c r="R218" s="44">
        <f>KONSTANTEN!$B$3 * $D$5 * $D$6 / H217^2</f>
        <v>3.462776799653715E+22</v>
      </c>
      <c r="S218" s="46">
        <f t="shared" si="68"/>
        <v>29617.706786336872</v>
      </c>
      <c r="T218" s="48">
        <f t="shared" si="64"/>
        <v>148245465188.58725</v>
      </c>
      <c r="U218" s="28">
        <f t="shared" si="65"/>
        <v>9.9095871867629732</v>
      </c>
      <c r="V218" s="48">
        <f t="shared" si="74"/>
        <v>101107972631.63605</v>
      </c>
      <c r="W218" s="28">
        <f t="shared" si="75"/>
        <v>6.758643637398607</v>
      </c>
      <c r="X218" s="50">
        <f t="shared" si="66"/>
        <v>1</v>
      </c>
      <c r="Y218" s="31">
        <f t="shared" si="67"/>
        <v>1</v>
      </c>
      <c r="Z218" s="50">
        <v>4255200</v>
      </c>
      <c r="AA218" s="62">
        <v>1.9576109000000001E-7</v>
      </c>
      <c r="AB218" s="71">
        <v>4.2284394467500003E-3</v>
      </c>
      <c r="AC218" s="71">
        <v>0.82865948193076999</v>
      </c>
      <c r="AD218" s="58">
        <v>151287395671.51199</v>
      </c>
      <c r="AE218" s="28">
        <v>6.9257296373999999</v>
      </c>
      <c r="AF218" s="28">
        <v>-7.2471135215800002</v>
      </c>
      <c r="AG218" s="50"/>
      <c r="AH218" s="62"/>
      <c r="AI218" s="65"/>
      <c r="AJ218" s="58"/>
      <c r="AK218" s="28"/>
      <c r="AL218" s="28"/>
    </row>
    <row r="219" spans="1:38">
      <c r="A219" s="11"/>
      <c r="B219" s="25">
        <v>198</v>
      </c>
      <c r="C219" s="1">
        <f>B219 * KONSTANTEN!$B$6</f>
        <v>4276800</v>
      </c>
      <c r="D219" s="63">
        <f>SQRT( KONSTANTEN!$B$3 * $D$6 / H218^3 )</f>
        <v>1.9577617605215989E-7</v>
      </c>
      <c r="E219" s="41">
        <f>(KONSTANTEN!$B$4 + D219 * C219) - (KONSTANTEN!$B$4 + D219 * C218)</f>
        <v>4.228765402726653E-3</v>
      </c>
      <c r="F219" s="41">
        <f t="shared" si="69"/>
        <v>0.83288824733349642</v>
      </c>
      <c r="G219" s="73">
        <f t="shared" si="57"/>
        <v>47.720981378257591</v>
      </c>
      <c r="H219" s="43">
        <f t="shared" si="70"/>
        <v>151279590143.48892</v>
      </c>
      <c r="I219" s="2">
        <f t="shared" si="71"/>
        <v>10.112405706289911</v>
      </c>
      <c r="J219" s="48">
        <f t="shared" si="58"/>
        <v>147916455856.51108</v>
      </c>
      <c r="K219" s="28">
        <f t="shared" si="59"/>
        <v>9.8875942937100891</v>
      </c>
      <c r="L219" s="43">
        <f t="shared" si="72"/>
        <v>103140389842.58408</v>
      </c>
      <c r="M219" s="2">
        <f t="shared" si="73"/>
        <v>6.8945021982398842</v>
      </c>
      <c r="N219" s="48">
        <f t="shared" si="60"/>
        <v>98141242788.388489</v>
      </c>
      <c r="O219" s="28">
        <f t="shared" si="61"/>
        <v>6.5603301982398854</v>
      </c>
      <c r="P219" s="94">
        <f t="shared" si="62"/>
        <v>108834832846.13663</v>
      </c>
      <c r="Q219" s="95">
        <f t="shared" si="63"/>
        <v>7.2751518144151301</v>
      </c>
      <c r="R219" s="44">
        <f>KONSTANTEN!$B$3 * $D$5 * $D$6 / H218^2</f>
        <v>3.4631327157684103E+22</v>
      </c>
      <c r="S219" s="46">
        <f t="shared" si="68"/>
        <v>29618.467809458889</v>
      </c>
      <c r="T219" s="48">
        <f t="shared" si="64"/>
        <v>148234930934.96536</v>
      </c>
      <c r="U219" s="28">
        <f t="shared" si="65"/>
        <v>9.9088830161188266</v>
      </c>
      <c r="V219" s="48">
        <f t="shared" si="74"/>
        <v>100640816315.48628</v>
      </c>
      <c r="W219" s="28">
        <f t="shared" si="75"/>
        <v>6.7274161982398848</v>
      </c>
      <c r="X219" s="50">
        <f t="shared" si="66"/>
        <v>1</v>
      </c>
      <c r="Y219" s="31">
        <f t="shared" si="67"/>
        <v>1</v>
      </c>
      <c r="Z219" s="50">
        <v>4276800</v>
      </c>
      <c r="AA219" s="62">
        <v>1.9577618000000001E-7</v>
      </c>
      <c r="AB219" s="71">
        <v>4.2287654027300002E-3</v>
      </c>
      <c r="AC219" s="71">
        <v>0.83288824733349998</v>
      </c>
      <c r="AD219" s="58">
        <v>151279590143.48801</v>
      </c>
      <c r="AE219" s="28">
        <v>6.8945021982399997</v>
      </c>
      <c r="AF219" s="28">
        <v>-7.27515181442</v>
      </c>
      <c r="AG219" s="50"/>
      <c r="AH219" s="62"/>
      <c r="AI219" s="65"/>
      <c r="AJ219" s="58"/>
      <c r="AK219" s="28"/>
      <c r="AL219" s="28"/>
    </row>
    <row r="220" spans="1:38">
      <c r="A220" s="11"/>
      <c r="B220" s="25">
        <v>199</v>
      </c>
      <c r="C220" s="1">
        <f>B220 * KONSTANTEN!$B$6</f>
        <v>4298400</v>
      </c>
      <c r="D220" s="63">
        <f>SQRT( KONSTANTEN!$B$3 * $D$6 / H219^3 )</f>
        <v>1.9579132835530958E-7</v>
      </c>
      <c r="E220" s="41">
        <f>(KONSTANTEN!$B$4 + D220 * C220) - (KONSTANTEN!$B$4 + D220 * C219)</f>
        <v>4.229092692474623E-3</v>
      </c>
      <c r="F220" s="41">
        <f t="shared" si="69"/>
        <v>0.83711734002597105</v>
      </c>
      <c r="G220" s="73">
        <f t="shared" si="57"/>
        <v>47.963290540705998</v>
      </c>
      <c r="H220" s="43">
        <f t="shared" si="70"/>
        <v>151271753937.35333</v>
      </c>
      <c r="I220" s="2">
        <f t="shared" si="71"/>
        <v>10.111881888796974</v>
      </c>
      <c r="J220" s="48">
        <f t="shared" si="58"/>
        <v>147924292062.64667</v>
      </c>
      <c r="K220" s="28">
        <f t="shared" si="59"/>
        <v>9.8881181112030241</v>
      </c>
      <c r="L220" s="43">
        <f t="shared" si="72"/>
        <v>102671397459.28438</v>
      </c>
      <c r="M220" s="2">
        <f t="shared" si="73"/>
        <v>6.8631520256978522</v>
      </c>
      <c r="N220" s="48">
        <f t="shared" si="60"/>
        <v>97672250405.088791</v>
      </c>
      <c r="O220" s="28">
        <f t="shared" si="61"/>
        <v>6.5289800256978525</v>
      </c>
      <c r="P220" s="94">
        <f t="shared" si="62"/>
        <v>109252366169.85988</v>
      </c>
      <c r="Q220" s="95">
        <f t="shared" si="63"/>
        <v>7.3030621647894298</v>
      </c>
      <c r="R220" s="44">
        <f>KONSTANTEN!$B$3 * $D$5 * $D$6 / H219^2</f>
        <v>3.4634900974457187E+22</v>
      </c>
      <c r="S220" s="46">
        <f t="shared" si="68"/>
        <v>29619.231907240493</v>
      </c>
      <c r="T220" s="48">
        <f t="shared" si="64"/>
        <v>148224403603.50293</v>
      </c>
      <c r="U220" s="28">
        <f t="shared" si="65"/>
        <v>9.9081793081919898</v>
      </c>
      <c r="V220" s="48">
        <f t="shared" si="74"/>
        <v>100171823932.18658</v>
      </c>
      <c r="W220" s="28">
        <f t="shared" si="75"/>
        <v>6.6960660256978519</v>
      </c>
      <c r="X220" s="50">
        <f t="shared" si="66"/>
        <v>1</v>
      </c>
      <c r="Y220" s="31">
        <f t="shared" si="67"/>
        <v>1</v>
      </c>
      <c r="Z220" s="50">
        <v>4298400</v>
      </c>
      <c r="AA220" s="62">
        <v>1.9579132999999999E-7</v>
      </c>
      <c r="AB220" s="71">
        <v>4.22909269247E-3</v>
      </c>
      <c r="AC220" s="71">
        <v>0.83711734002597005</v>
      </c>
      <c r="AD220" s="58">
        <v>151271753937.353</v>
      </c>
      <c r="AE220" s="28">
        <v>6.8631520256999998</v>
      </c>
      <c r="AF220" s="28">
        <v>-7.30306216479</v>
      </c>
      <c r="AG220" s="50"/>
      <c r="AH220" s="62"/>
      <c r="AI220" s="65"/>
      <c r="AJ220" s="58"/>
      <c r="AK220" s="28"/>
      <c r="AL220" s="28"/>
    </row>
    <row r="221" spans="1:38">
      <c r="A221" s="11"/>
      <c r="B221" s="25">
        <v>200</v>
      </c>
      <c r="C221" s="1">
        <f>B221 * KONSTANTEN!$B$6</f>
        <v>4320000</v>
      </c>
      <c r="D221" s="63">
        <f>SQRT( KONSTANTEN!$B$3 * $D$6 / H220^3 )</f>
        <v>1.9580654217783058E-7</v>
      </c>
      <c r="E221" s="41">
        <f>(KONSTANTEN!$B$4 + D221 * C221) - (KONSTANTEN!$B$4 + D221 * C220)</f>
        <v>4.2294213110410928E-3</v>
      </c>
      <c r="F221" s="41">
        <f t="shared" si="69"/>
        <v>0.84134676133701214</v>
      </c>
      <c r="G221" s="73">
        <f t="shared" si="57"/>
        <v>48.205618531611343</v>
      </c>
      <c r="H221" s="43">
        <f t="shared" si="70"/>
        <v>151263887183.81567</v>
      </c>
      <c r="I221" s="2">
        <f t="shared" si="71"/>
        <v>10.111356029338413</v>
      </c>
      <c r="J221" s="48">
        <f t="shared" si="58"/>
        <v>147932158816.1843</v>
      </c>
      <c r="K221" s="28">
        <f t="shared" si="59"/>
        <v>9.888643970661585</v>
      </c>
      <c r="L221" s="43">
        <f t="shared" si="72"/>
        <v>102200576831.7245</v>
      </c>
      <c r="M221" s="2">
        <f t="shared" si="73"/>
        <v>6.8316796426998572</v>
      </c>
      <c r="N221" s="48">
        <f t="shared" si="60"/>
        <v>97201429777.528915</v>
      </c>
      <c r="O221" s="28">
        <f t="shared" si="61"/>
        <v>6.4975076426998584</v>
      </c>
      <c r="P221" s="94">
        <f t="shared" si="62"/>
        <v>109667977709.51733</v>
      </c>
      <c r="Q221" s="95">
        <f t="shared" si="63"/>
        <v>7.3308440519643332</v>
      </c>
      <c r="R221" s="44">
        <f>KONSTANTEN!$B$3 * $D$5 * $D$6 / H220^2</f>
        <v>3.4638489393923128E+22</v>
      </c>
      <c r="S221" s="46">
        <f t="shared" si="68"/>
        <v>29619.999067648783</v>
      </c>
      <c r="T221" s="48">
        <f t="shared" si="64"/>
        <v>148213883947.63959</v>
      </c>
      <c r="U221" s="28">
        <f t="shared" si="65"/>
        <v>9.9074761133467391</v>
      </c>
      <c r="V221" s="48">
        <f t="shared" si="74"/>
        <v>99701003304.626709</v>
      </c>
      <c r="W221" s="28">
        <f t="shared" si="75"/>
        <v>6.6645936426998578</v>
      </c>
      <c r="X221" s="50">
        <f t="shared" si="66"/>
        <v>1</v>
      </c>
      <c r="Y221" s="31">
        <f t="shared" si="67"/>
        <v>1</v>
      </c>
      <c r="Z221" s="50">
        <v>4320000</v>
      </c>
      <c r="AA221" s="62">
        <v>1.9580654E-7</v>
      </c>
      <c r="AB221" s="71">
        <v>4.2294213110399999E-3</v>
      </c>
      <c r="AC221" s="71">
        <v>0.84134676133701003</v>
      </c>
      <c r="AD221" s="58">
        <v>151263887183.815</v>
      </c>
      <c r="AE221" s="28">
        <v>6.8316796427000002</v>
      </c>
      <c r="AF221" s="28">
        <v>-7.3308440519599998</v>
      </c>
      <c r="AG221" s="50"/>
      <c r="AH221" s="62"/>
      <c r="AI221" s="65"/>
      <c r="AJ221" s="58"/>
      <c r="AK221" s="28"/>
      <c r="AL221" s="28"/>
    </row>
    <row r="222" spans="1:38">
      <c r="A222" s="11"/>
      <c r="B222" s="25">
        <v>201</v>
      </c>
      <c r="C222" s="1">
        <f>B222 * KONSTANTEN!$B$6</f>
        <v>4341600</v>
      </c>
      <c r="D222" s="63">
        <f>SQRT( KONSTANTEN!$B$3 * $D$6 / H221^3 )</f>
        <v>1.9582181728940092E-7</v>
      </c>
      <c r="E222" s="41">
        <f>(KONSTANTEN!$B$4 + D222 * C222) - (KONSTANTEN!$B$4 + D222 * C221)</f>
        <v>4.2297512534510417E-3</v>
      </c>
      <c r="F222" s="41">
        <f t="shared" si="69"/>
        <v>0.84557651259046318</v>
      </c>
      <c r="G222" s="73">
        <f t="shared" si="57"/>
        <v>48.447965426824261</v>
      </c>
      <c r="H222" s="43">
        <f t="shared" si="70"/>
        <v>151255990014.15762</v>
      </c>
      <c r="I222" s="2">
        <f t="shared" si="71"/>
        <v>10.110828136689856</v>
      </c>
      <c r="J222" s="48">
        <f t="shared" si="58"/>
        <v>147940055985.84238</v>
      </c>
      <c r="K222" s="28">
        <f t="shared" si="59"/>
        <v>9.8891718633101444</v>
      </c>
      <c r="L222" s="43">
        <f t="shared" si="72"/>
        <v>101727935817.03339</v>
      </c>
      <c r="M222" s="2">
        <f t="shared" si="73"/>
        <v>6.8000855744619955</v>
      </c>
      <c r="N222" s="48">
        <f t="shared" si="60"/>
        <v>96728788762.837799</v>
      </c>
      <c r="O222" s="28">
        <f t="shared" si="61"/>
        <v>6.4659135744619967</v>
      </c>
      <c r="P222" s="94">
        <f t="shared" si="62"/>
        <v>110081659703.42381</v>
      </c>
      <c r="Q222" s="95">
        <f t="shared" si="63"/>
        <v>7.3584969571037595</v>
      </c>
      <c r="R222" s="44">
        <f>KONSTANTEN!$B$3 * $D$5 * $D$6 / H221^2</f>
        <v>3.4642092362877389E+22</v>
      </c>
      <c r="S222" s="46">
        <f t="shared" si="68"/>
        <v>29620.769278593707</v>
      </c>
      <c r="T222" s="48">
        <f t="shared" si="64"/>
        <v>148203372720.74179</v>
      </c>
      <c r="U222" s="28">
        <f t="shared" si="65"/>
        <v>9.9067734819424587</v>
      </c>
      <c r="V222" s="48">
        <f t="shared" si="74"/>
        <v>99228362289.935593</v>
      </c>
      <c r="W222" s="28">
        <f t="shared" si="75"/>
        <v>6.6329995744619961</v>
      </c>
      <c r="X222" s="50">
        <f t="shared" si="66"/>
        <v>0.99999999999999989</v>
      </c>
      <c r="Y222" s="31">
        <f t="shared" si="67"/>
        <v>0.99999999999999989</v>
      </c>
      <c r="Z222" s="50">
        <v>4341600</v>
      </c>
      <c r="AA222" s="62">
        <v>1.9582182E-7</v>
      </c>
      <c r="AB222" s="71">
        <v>4.22975125345E-3</v>
      </c>
      <c r="AC222" s="71">
        <v>0.84557651259045996</v>
      </c>
      <c r="AD222" s="58">
        <v>151255990014.15701</v>
      </c>
      <c r="AE222" s="28">
        <v>6.8000855744599997</v>
      </c>
      <c r="AF222" s="28">
        <v>-7.3584969570999998</v>
      </c>
      <c r="AG222" s="50"/>
      <c r="AH222" s="62"/>
      <c r="AI222" s="65"/>
      <c r="AJ222" s="58"/>
      <c r="AK222" s="28"/>
      <c r="AL222" s="28"/>
    </row>
    <row r="223" spans="1:38">
      <c r="A223" s="11"/>
      <c r="B223" s="25">
        <v>202</v>
      </c>
      <c r="C223" s="1">
        <f>B223 * KONSTANTEN!$B$6</f>
        <v>4363200</v>
      </c>
      <c r="D223" s="63">
        <f>SQRT( KONSTANTEN!$B$3 * $D$6 / H222^3 )</f>
        <v>1.9583715345855381E-7</v>
      </c>
      <c r="E223" s="41">
        <f>(KONSTANTEN!$B$4 + D223 * C223) - (KONSTANTEN!$B$4 + D223 * C222)</f>
        <v>4.2300825147048027E-3</v>
      </c>
      <c r="F223" s="41">
        <f t="shared" si="69"/>
        <v>0.84980659510516798</v>
      </c>
      <c r="G223" s="73">
        <f t="shared" si="57"/>
        <v>48.690331301908927</v>
      </c>
      <c r="H223" s="43">
        <f t="shared" si="70"/>
        <v>151248062560.23141</v>
      </c>
      <c r="I223" s="2">
        <f t="shared" si="71"/>
        <v>10.11029821966507</v>
      </c>
      <c r="J223" s="48">
        <f t="shared" si="58"/>
        <v>147947983439.76859</v>
      </c>
      <c r="K223" s="28">
        <f t="shared" si="59"/>
        <v>9.8897017803349314</v>
      </c>
      <c r="L223" s="43">
        <f t="shared" si="72"/>
        <v>101253482306.49339</v>
      </c>
      <c r="M223" s="2">
        <f t="shared" si="73"/>
        <v>6.7683703484833746</v>
      </c>
      <c r="N223" s="48">
        <f t="shared" si="60"/>
        <v>96254335252.297806</v>
      </c>
      <c r="O223" s="28">
        <f t="shared" si="61"/>
        <v>6.4341983484833758</v>
      </c>
      <c r="P223" s="94">
        <f t="shared" si="62"/>
        <v>110493404418.54175</v>
      </c>
      <c r="Q223" s="95">
        <f t="shared" si="63"/>
        <v>7.3860203632866028</v>
      </c>
      <c r="R223" s="44">
        <f>KONSTANTEN!$B$3 * $D$5 * $D$6 / H222^2</f>
        <v>3.4645709827844172E+22</v>
      </c>
      <c r="S223" s="46">
        <f t="shared" si="68"/>
        <v>29621.542527928068</v>
      </c>
      <c r="T223" s="48">
        <f t="shared" si="64"/>
        <v>148192870676.05045</v>
      </c>
      <c r="U223" s="28">
        <f t="shared" si="65"/>
        <v>9.9060714643301431</v>
      </c>
      <c r="V223" s="48">
        <f t="shared" si="74"/>
        <v>98753908779.395599</v>
      </c>
      <c r="W223" s="28">
        <f t="shared" si="75"/>
        <v>6.6012843484833752</v>
      </c>
      <c r="X223" s="50">
        <f t="shared" si="66"/>
        <v>1</v>
      </c>
      <c r="Y223" s="31">
        <f t="shared" si="67"/>
        <v>1</v>
      </c>
      <c r="Z223" s="50">
        <v>4363200</v>
      </c>
      <c r="AA223" s="62">
        <v>1.9583715E-7</v>
      </c>
      <c r="AB223" s="71">
        <v>4.2300825147000001E-3</v>
      </c>
      <c r="AC223" s="71">
        <v>0.84980659510516998</v>
      </c>
      <c r="AD223" s="58">
        <v>151248062560.23099</v>
      </c>
      <c r="AE223" s="28">
        <v>6.7683703484800004</v>
      </c>
      <c r="AF223" s="28">
        <v>-7.3860203632900001</v>
      </c>
      <c r="AG223" s="50"/>
      <c r="AH223" s="62"/>
      <c r="AI223" s="65"/>
      <c r="AJ223" s="58"/>
      <c r="AK223" s="28"/>
      <c r="AL223" s="28"/>
    </row>
    <row r="224" spans="1:38">
      <c r="A224" s="11"/>
      <c r="B224" s="25">
        <v>203</v>
      </c>
      <c r="C224" s="1">
        <f>B224 * KONSTANTEN!$B$6</f>
        <v>4384800</v>
      </c>
      <c r="D224" s="63">
        <f>SQRT( KONSTANTEN!$B$3 * $D$6 / H223^3 )</f>
        <v>1.9585255045267909E-7</v>
      </c>
      <c r="E224" s="41">
        <f>(KONSTANTEN!$B$4 + D224 * C224) - (KONSTANTEN!$B$4 + D224 * C223)</f>
        <v>4.2304150897778392E-3</v>
      </c>
      <c r="F224" s="41">
        <f t="shared" si="69"/>
        <v>0.85403701019494582</v>
      </c>
      <c r="G224" s="73">
        <f t="shared" si="57"/>
        <v>48.932716232141658</v>
      </c>
      <c r="H224" s="43">
        <f t="shared" si="70"/>
        <v>151240104954.45853</v>
      </c>
      <c r="I224" s="2">
        <f t="shared" si="71"/>
        <v>10.109766287115875</v>
      </c>
      <c r="J224" s="48">
        <f t="shared" si="58"/>
        <v>147955941045.54144</v>
      </c>
      <c r="K224" s="28">
        <f t="shared" si="59"/>
        <v>9.8902337128841236</v>
      </c>
      <c r="L224" s="43">
        <f t="shared" si="72"/>
        <v>100777224225.45383</v>
      </c>
      <c r="M224" s="2">
        <f t="shared" si="73"/>
        <v>6.7365344945403338</v>
      </c>
      <c r="N224" s="48">
        <f t="shared" si="60"/>
        <v>95778077171.25824</v>
      </c>
      <c r="O224" s="28">
        <f t="shared" si="61"/>
        <v>6.4023624945403341</v>
      </c>
      <c r="P224" s="94">
        <f t="shared" si="62"/>
        <v>110903204150.62599</v>
      </c>
      <c r="Q224" s="95">
        <f t="shared" si="63"/>
        <v>7.4134137555164088</v>
      </c>
      <c r="R224" s="44">
        <f>KONSTANTEN!$B$3 * $D$5 * $D$6 / H223^2</f>
        <v>3.464934173507667E+22</v>
      </c>
      <c r="S224" s="46">
        <f t="shared" si="68"/>
        <v>29622.318803447684</v>
      </c>
      <c r="T224" s="48">
        <f t="shared" si="64"/>
        <v>148182378566.62817</v>
      </c>
      <c r="U224" s="28">
        <f t="shared" si="65"/>
        <v>9.905370110848871</v>
      </c>
      <c r="V224" s="48">
        <f t="shared" si="74"/>
        <v>98277650698.356033</v>
      </c>
      <c r="W224" s="28">
        <f t="shared" si="75"/>
        <v>6.5694484945403344</v>
      </c>
      <c r="X224" s="50">
        <f t="shared" si="66"/>
        <v>1.0000000000000002</v>
      </c>
      <c r="Y224" s="31">
        <f t="shared" si="67"/>
        <v>1.0000000000000002</v>
      </c>
      <c r="Z224" s="50">
        <v>4384800</v>
      </c>
      <c r="AA224" s="62">
        <v>1.9585255000000001E-7</v>
      </c>
      <c r="AB224" s="71">
        <v>4.2304150897799998E-3</v>
      </c>
      <c r="AC224" s="71">
        <v>0.85403701019495004</v>
      </c>
      <c r="AD224" s="58">
        <v>151240104954.45801</v>
      </c>
      <c r="AE224" s="28">
        <v>6.7365344945399999</v>
      </c>
      <c r="AF224" s="28">
        <v>-7.4134137555199997</v>
      </c>
      <c r="AG224" s="50"/>
      <c r="AH224" s="62"/>
      <c r="AI224" s="65"/>
      <c r="AJ224" s="58"/>
      <c r="AK224" s="28"/>
      <c r="AL224" s="28"/>
    </row>
    <row r="225" spans="1:38">
      <c r="A225" s="11"/>
      <c r="B225" s="25">
        <v>204</v>
      </c>
      <c r="C225" s="1">
        <f>B225 * KONSTANTEN!$B$6</f>
        <v>4406400</v>
      </c>
      <c r="D225" s="63">
        <f>SQRT( KONSTANTEN!$B$3 * $D$6 / H224^3 )</f>
        <v>1.9586800803802359E-7</v>
      </c>
      <c r="E225" s="41">
        <f>(KONSTANTEN!$B$4 + D225 * C225) - (KONSTANTEN!$B$4 + D225 * C224)</f>
        <v>4.2307489736213011E-3</v>
      </c>
      <c r="F225" s="41">
        <f t="shared" si="69"/>
        <v>0.85826775916856712</v>
      </c>
      <c r="G225" s="73">
        <f t="shared" si="57"/>
        <v>49.175120292509462</v>
      </c>
      <c r="H225" s="43">
        <f t="shared" si="70"/>
        <v>151232117329.82831</v>
      </c>
      <c r="I225" s="2">
        <f t="shared" si="71"/>
        <v>10.109232347932052</v>
      </c>
      <c r="J225" s="48">
        <f t="shared" si="58"/>
        <v>147963928670.17169</v>
      </c>
      <c r="K225" s="28">
        <f t="shared" si="59"/>
        <v>9.8907676520679484</v>
      </c>
      <c r="L225" s="43">
        <f t="shared" si="72"/>
        <v>100299169533.24399</v>
      </c>
      <c r="M225" s="2">
        <f t="shared" si="73"/>
        <v>6.7045785446806327</v>
      </c>
      <c r="N225" s="48">
        <f t="shared" si="60"/>
        <v>95300022479.048401</v>
      </c>
      <c r="O225" s="28">
        <f t="shared" si="61"/>
        <v>6.3704065446806339</v>
      </c>
      <c r="P225" s="94">
        <f t="shared" si="62"/>
        <v>111311051224.36882</v>
      </c>
      <c r="Q225" s="95">
        <f t="shared" si="63"/>
        <v>7.4406766207310664</v>
      </c>
      <c r="R225" s="44">
        <f>KONSTANTEN!$B$3 * $D$5 * $D$6 / H224^2</f>
        <v>3.4652988030557035E+22</v>
      </c>
      <c r="S225" s="46">
        <f t="shared" si="68"/>
        <v>29623.098092891414</v>
      </c>
      <c r="T225" s="48">
        <f t="shared" si="64"/>
        <v>148171897145.3071</v>
      </c>
      <c r="U225" s="28">
        <f t="shared" si="65"/>
        <v>9.9046694718223058</v>
      </c>
      <c r="V225" s="48">
        <f t="shared" si="74"/>
        <v>97799596006.146194</v>
      </c>
      <c r="W225" s="28">
        <f t="shared" si="75"/>
        <v>6.5374925446806333</v>
      </c>
      <c r="X225" s="50">
        <f t="shared" si="66"/>
        <v>1</v>
      </c>
      <c r="Y225" s="31">
        <f t="shared" si="67"/>
        <v>1</v>
      </c>
      <c r="Z225" s="50">
        <v>4406400</v>
      </c>
      <c r="AA225" s="62">
        <v>1.9586801E-7</v>
      </c>
      <c r="AB225" s="71">
        <v>4.23074897362E-3</v>
      </c>
      <c r="AC225" s="71">
        <v>0.85826775916857001</v>
      </c>
      <c r="AD225" s="58">
        <v>151232117329.828</v>
      </c>
      <c r="AE225" s="28">
        <v>6.7045785446800004</v>
      </c>
      <c r="AF225" s="28">
        <v>-7.4406766207299997</v>
      </c>
      <c r="AG225" s="50"/>
      <c r="AH225" s="62"/>
      <c r="AI225" s="65"/>
      <c r="AJ225" s="58"/>
      <c r="AK225" s="28"/>
      <c r="AL225" s="28"/>
    </row>
    <row r="226" spans="1:38">
      <c r="A226" s="11"/>
      <c r="B226" s="25">
        <v>205</v>
      </c>
      <c r="C226" s="1">
        <f>B226 * KONSTANTEN!$B$6</f>
        <v>4428000</v>
      </c>
      <c r="D226" s="63">
        <f>SQRT( KONSTANTEN!$B$3 * $D$6 / H225^3 )</f>
        <v>1.9588352597969195E-7</v>
      </c>
      <c r="E226" s="41">
        <f>(KONSTANTEN!$B$4 + D226 * C226) - (KONSTANTEN!$B$4 + D226 * C225)</f>
        <v>4.2310841611613581E-3</v>
      </c>
      <c r="F226" s="41">
        <f t="shared" si="69"/>
        <v>0.86249884332972848</v>
      </c>
      <c r="G226" s="73">
        <f t="shared" si="57"/>
        <v>49.417543557708662</v>
      </c>
      <c r="H226" s="43">
        <f t="shared" si="70"/>
        <v>151224099819.89618</v>
      </c>
      <c r="I226" s="2">
        <f t="shared" si="71"/>
        <v>10.108696411041221</v>
      </c>
      <c r="J226" s="48">
        <f t="shared" si="58"/>
        <v>147971946180.10382</v>
      </c>
      <c r="K226" s="28">
        <f t="shared" si="59"/>
        <v>9.891303588958781</v>
      </c>
      <c r="L226" s="43">
        <f t="shared" si="72"/>
        <v>99819326223.085541</v>
      </c>
      <c r="M226" s="2">
        <f t="shared" si="73"/>
        <v>6.6725030332175939</v>
      </c>
      <c r="N226" s="48">
        <f t="shared" si="60"/>
        <v>94820179168.889954</v>
      </c>
      <c r="O226" s="28">
        <f t="shared" si="61"/>
        <v>6.3383310332175942</v>
      </c>
      <c r="P226" s="94">
        <f t="shared" si="62"/>
        <v>111716937993.54462</v>
      </c>
      <c r="Q226" s="95">
        <f t="shared" si="63"/>
        <v>7.4678084478124847</v>
      </c>
      <c r="R226" s="44">
        <f>KONSTANTEN!$B$3 * $D$5 * $D$6 / H225^2</f>
        <v>3.4656648659996485E+22</v>
      </c>
      <c r="S226" s="46">
        <f t="shared" si="68"/>
        <v>29623.880383941243</v>
      </c>
      <c r="T226" s="48">
        <f t="shared" si="64"/>
        <v>148161427164.63589</v>
      </c>
      <c r="U226" s="28">
        <f t="shared" si="65"/>
        <v>9.9039695975551698</v>
      </c>
      <c r="V226" s="48">
        <f t="shared" si="74"/>
        <v>97319752695.987747</v>
      </c>
      <c r="W226" s="28">
        <f t="shared" si="75"/>
        <v>6.5054170332175945</v>
      </c>
      <c r="X226" s="50">
        <f t="shared" si="66"/>
        <v>1</v>
      </c>
      <c r="Y226" s="31">
        <f t="shared" si="67"/>
        <v>1</v>
      </c>
      <c r="Z226" s="50">
        <v>4428000</v>
      </c>
      <c r="AA226" s="62">
        <v>1.9588353E-7</v>
      </c>
      <c r="AB226" s="71">
        <v>4.2310841611599998E-3</v>
      </c>
      <c r="AC226" s="71">
        <v>0.86249884332973004</v>
      </c>
      <c r="AD226" s="58">
        <v>151224099819.896</v>
      </c>
      <c r="AE226" s="28">
        <v>6.6725030332199999</v>
      </c>
      <c r="AF226" s="28">
        <v>-7.4678084478100004</v>
      </c>
      <c r="AG226" s="50"/>
      <c r="AH226" s="62"/>
      <c r="AI226" s="65"/>
      <c r="AJ226" s="58"/>
      <c r="AK226" s="28"/>
      <c r="AL226" s="28"/>
    </row>
    <row r="227" spans="1:38">
      <c r="A227" s="11"/>
      <c r="B227" s="25">
        <v>206</v>
      </c>
      <c r="C227" s="1">
        <f>B227 * KONSTANTEN!$B$6</f>
        <v>4449600</v>
      </c>
      <c r="D227" s="63">
        <f>SQRT( KONSTANTEN!$B$3 * $D$6 / H226^3 )</f>
        <v>1.9589910404164806E-7</v>
      </c>
      <c r="E227" s="41">
        <f>(KONSTANTEN!$B$4 + D227 * C227) - (KONSTANTEN!$B$4 + D227 * C226)</f>
        <v>4.2314206472996441E-3</v>
      </c>
      <c r="F227" s="41">
        <f t="shared" si="69"/>
        <v>0.86673026397702813</v>
      </c>
      <c r="G227" s="73">
        <f t="shared" si="57"/>
        <v>49.659986102143442</v>
      </c>
      <c r="H227" s="43">
        <f t="shared" si="70"/>
        <v>151216052558.78259</v>
      </c>
      <c r="I227" s="2">
        <f t="shared" si="71"/>
        <v>10.108158485408767</v>
      </c>
      <c r="J227" s="48">
        <f t="shared" si="58"/>
        <v>147979993441.21744</v>
      </c>
      <c r="K227" s="28">
        <f t="shared" si="59"/>
        <v>9.8918415145912348</v>
      </c>
      <c r="L227" s="43">
        <f t="shared" si="72"/>
        <v>99337702322.004242</v>
      </c>
      <c r="M227" s="2">
        <f t="shared" si="73"/>
        <v>6.6403084967242005</v>
      </c>
      <c r="N227" s="48">
        <f t="shared" si="60"/>
        <v>94338555267.808655</v>
      </c>
      <c r="O227" s="28">
        <f t="shared" si="61"/>
        <v>6.3061364967242017</v>
      </c>
      <c r="P227" s="94">
        <f t="shared" si="62"/>
        <v>112120856841.15459</v>
      </c>
      <c r="Q227" s="95">
        <f t="shared" si="63"/>
        <v>7.4948087275962596</v>
      </c>
      <c r="R227" s="44">
        <f>KONSTANTEN!$B$3 * $D$5 * $D$6 / H226^2</f>
        <v>3.4660323568835568E+22</v>
      </c>
      <c r="S227" s="46">
        <f t="shared" si="68"/>
        <v>29624.665664222412</v>
      </c>
      <c r="T227" s="48">
        <f t="shared" si="64"/>
        <v>148150969376.82715</v>
      </c>
      <c r="U227" s="28">
        <f t="shared" si="65"/>
        <v>9.9032705383297177</v>
      </c>
      <c r="V227" s="48">
        <f t="shared" si="74"/>
        <v>96838128794.906448</v>
      </c>
      <c r="W227" s="28">
        <f t="shared" si="75"/>
        <v>6.4732224967242011</v>
      </c>
      <c r="X227" s="50">
        <f t="shared" si="66"/>
        <v>1</v>
      </c>
      <c r="Y227" s="31">
        <f t="shared" si="67"/>
        <v>1</v>
      </c>
      <c r="Z227" s="50">
        <v>4449600</v>
      </c>
      <c r="AA227" s="62">
        <v>1.9589909999999999E-7</v>
      </c>
      <c r="AB227" s="71">
        <v>4.2314206472999997E-3</v>
      </c>
      <c r="AC227" s="71">
        <v>0.86673026397703001</v>
      </c>
      <c r="AD227" s="58">
        <v>151216052558.78201</v>
      </c>
      <c r="AE227" s="28">
        <v>6.6403084967200003</v>
      </c>
      <c r="AF227" s="28">
        <v>-7.4948087275999997</v>
      </c>
      <c r="AG227" s="50"/>
      <c r="AH227" s="62"/>
      <c r="AI227" s="65"/>
      <c r="AJ227" s="58"/>
      <c r="AK227" s="28"/>
      <c r="AL227" s="28"/>
    </row>
    <row r="228" spans="1:38">
      <c r="A228" s="11"/>
      <c r="B228" s="25">
        <v>207</v>
      </c>
      <c r="C228" s="1">
        <f>B228 * KONSTANTEN!$B$6</f>
        <v>4471200</v>
      </c>
      <c r="D228" s="63">
        <f>SQRT( KONSTANTEN!$B$3 * $D$6 / H227^3 )</f>
        <v>1.9591474198671509E-7</v>
      </c>
      <c r="E228" s="41">
        <f>(KONSTANTEN!$B$4 + D228 * C228) - (KONSTANTEN!$B$4 + D228 * C227)</f>
        <v>4.2317584269130348E-3</v>
      </c>
      <c r="F228" s="41">
        <f t="shared" si="69"/>
        <v>0.87096202240394116</v>
      </c>
      <c r="G228" s="73">
        <f t="shared" si="57"/>
        <v>49.902447999924483</v>
      </c>
      <c r="H228" s="43">
        <f t="shared" si="70"/>
        <v>151207975681.17117</v>
      </c>
      <c r="I228" s="2">
        <f t="shared" si="71"/>
        <v>10.10761858003773</v>
      </c>
      <c r="J228" s="48">
        <f t="shared" si="58"/>
        <v>147988070318.82883</v>
      </c>
      <c r="K228" s="28">
        <f t="shared" si="59"/>
        <v>9.8923814199622697</v>
      </c>
      <c r="L228" s="43">
        <f t="shared" si="72"/>
        <v>98854305890.741135</v>
      </c>
      <c r="M228" s="2">
        <f t="shared" si="73"/>
        <v>6.6079954740271631</v>
      </c>
      <c r="N228" s="48">
        <f t="shared" si="60"/>
        <v>93855158836.545547</v>
      </c>
      <c r="O228" s="28">
        <f t="shared" si="61"/>
        <v>6.2738234740271634</v>
      </c>
      <c r="P228" s="94">
        <f t="shared" si="62"/>
        <v>112522800179.57146</v>
      </c>
      <c r="Q228" s="95">
        <f t="shared" si="63"/>
        <v>7.5216769528813536</v>
      </c>
      <c r="R228" s="44">
        <f>KONSTANTEN!$B$3 * $D$5 * $D$6 / H227^2</f>
        <v>3.4664012702244053E+22</v>
      </c>
      <c r="S228" s="46">
        <f t="shared" si="68"/>
        <v>29625.45392130344</v>
      </c>
      <c r="T228" s="48">
        <f t="shared" si="64"/>
        <v>148140524533.7045</v>
      </c>
      <c r="U228" s="28">
        <f t="shared" si="65"/>
        <v>9.9025723444022056</v>
      </c>
      <c r="V228" s="48">
        <f t="shared" si="74"/>
        <v>96354732363.643341</v>
      </c>
      <c r="W228" s="28">
        <f t="shared" si="75"/>
        <v>6.4409094740271637</v>
      </c>
      <c r="X228" s="50">
        <f t="shared" si="66"/>
        <v>1</v>
      </c>
      <c r="Y228" s="31">
        <f t="shared" si="67"/>
        <v>1</v>
      </c>
      <c r="Z228" s="50">
        <v>4471200</v>
      </c>
      <c r="AA228" s="62">
        <v>1.9591474E-7</v>
      </c>
      <c r="AB228" s="71">
        <v>4.2317584269099999E-3</v>
      </c>
      <c r="AC228" s="71">
        <v>0.87096202240394005</v>
      </c>
      <c r="AD228" s="58">
        <v>151207975681.17099</v>
      </c>
      <c r="AE228" s="28">
        <v>6.60799547403</v>
      </c>
      <c r="AF228" s="28">
        <v>-7.52167695288</v>
      </c>
      <c r="AG228" s="50"/>
      <c r="AH228" s="62"/>
      <c r="AI228" s="65"/>
      <c r="AJ228" s="58"/>
      <c r="AK228" s="28"/>
      <c r="AL228" s="28"/>
    </row>
    <row r="229" spans="1:38">
      <c r="A229" s="11"/>
      <c r="B229" s="25">
        <v>208</v>
      </c>
      <c r="C229" s="1">
        <f>B229 * KONSTANTEN!$B$6</f>
        <v>4492800</v>
      </c>
      <c r="D229" s="63">
        <f>SQRT( KONSTANTEN!$B$3 * $D$6 / H228^3 )</f>
        <v>1.9593043957657719E-7</v>
      </c>
      <c r="E229" s="41">
        <f>(KONSTANTEN!$B$4 + D229 * C229) - (KONSTANTEN!$B$4 + D229 * C228)</f>
        <v>4.2320974948540924E-3</v>
      </c>
      <c r="F229" s="41">
        <f t="shared" si="69"/>
        <v>0.87519411989879525</v>
      </c>
      <c r="G229" s="73">
        <f t="shared" si="57"/>
        <v>50.144929324867512</v>
      </c>
      <c r="H229" s="43">
        <f t="shared" si="70"/>
        <v>151199869322.30753</v>
      </c>
      <c r="I229" s="2">
        <f t="shared" si="71"/>
        <v>10.107076703968708</v>
      </c>
      <c r="J229" s="48">
        <f t="shared" si="58"/>
        <v>147996176677.69247</v>
      </c>
      <c r="K229" s="28">
        <f t="shared" si="59"/>
        <v>9.8929232960312916</v>
      </c>
      <c r="L229" s="43">
        <f t="shared" si="72"/>
        <v>98369145023.662979</v>
      </c>
      <c r="M229" s="2">
        <f t="shared" si="73"/>
        <v>6.5755645062009265</v>
      </c>
      <c r="N229" s="48">
        <f t="shared" si="60"/>
        <v>93369997969.467392</v>
      </c>
      <c r="O229" s="28">
        <f t="shared" si="61"/>
        <v>6.2413925062009268</v>
      </c>
      <c r="P229" s="94">
        <f t="shared" si="62"/>
        <v>112922760450.6841</v>
      </c>
      <c r="Q229" s="95">
        <f t="shared" si="63"/>
        <v>7.548412618439758</v>
      </c>
      <c r="R229" s="44">
        <f>KONSTANTEN!$B$3 * $D$5 * $D$6 / H228^2</f>
        <v>3.4667716005121258E+22</v>
      </c>
      <c r="S229" s="46">
        <f t="shared" si="68"/>
        <v>29626.245142696262</v>
      </c>
      <c r="T229" s="48">
        <f t="shared" si="64"/>
        <v>148130093386.64987</v>
      </c>
      <c r="U229" s="28">
        <f t="shared" si="65"/>
        <v>9.9018750659993593</v>
      </c>
      <c r="V229" s="48">
        <f t="shared" si="74"/>
        <v>95869571496.565186</v>
      </c>
      <c r="W229" s="28">
        <f t="shared" si="75"/>
        <v>6.4084785062009262</v>
      </c>
      <c r="X229" s="50">
        <f t="shared" si="66"/>
        <v>1</v>
      </c>
      <c r="Y229" s="31">
        <f t="shared" si="67"/>
        <v>1</v>
      </c>
      <c r="Z229" s="50">
        <v>4492800</v>
      </c>
      <c r="AA229" s="62">
        <v>1.9593043999999999E-7</v>
      </c>
      <c r="AB229" s="71">
        <v>4.2320974948500002E-3</v>
      </c>
      <c r="AC229" s="71">
        <v>0.87519411989880003</v>
      </c>
      <c r="AD229" s="58">
        <v>151199869322.30701</v>
      </c>
      <c r="AE229" s="28">
        <v>6.5755645062000001</v>
      </c>
      <c r="AF229" s="28">
        <v>-7.5484126184400004</v>
      </c>
      <c r="AG229" s="50"/>
      <c r="AH229" s="62"/>
      <c r="AI229" s="65"/>
      <c r="AJ229" s="58"/>
      <c r="AK229" s="28"/>
      <c r="AL229" s="28"/>
    </row>
    <row r="230" spans="1:38">
      <c r="A230" s="11"/>
      <c r="B230" s="25">
        <v>209</v>
      </c>
      <c r="C230" s="1">
        <f>B230 * KONSTANTEN!$B$6</f>
        <v>4514400</v>
      </c>
      <c r="D230" s="63">
        <f>SQRT( KONSTANTEN!$B$3 * $D$6 / H229^3 )</f>
        <v>1.9594619657177969E-7</v>
      </c>
      <c r="E230" s="41">
        <f>(KONSTANTEN!$B$4 + D230 * C230) - (KONSTANTEN!$B$4 + D230 * C229)</f>
        <v>4.2324378459503986E-3</v>
      </c>
      <c r="F230" s="41">
        <f t="shared" si="69"/>
        <v>0.87942655774474565</v>
      </c>
      <c r="G230" s="73">
        <f t="shared" si="57"/>
        <v>50.387430150491909</v>
      </c>
      <c r="H230" s="43">
        <f t="shared" si="70"/>
        <v>151191733617.99747</v>
      </c>
      <c r="I230" s="2">
        <f t="shared" si="71"/>
        <v>10.106532866279753</v>
      </c>
      <c r="J230" s="48">
        <f t="shared" si="58"/>
        <v>148004312382.00253</v>
      </c>
      <c r="K230" s="28">
        <f t="shared" si="59"/>
        <v>9.8934671337202467</v>
      </c>
      <c r="L230" s="43">
        <f t="shared" si="72"/>
        <v>97882227848.672089</v>
      </c>
      <c r="M230" s="2">
        <f t="shared" si="73"/>
        <v>6.5430161365616506</v>
      </c>
      <c r="N230" s="48">
        <f t="shared" si="60"/>
        <v>92883080794.476501</v>
      </c>
      <c r="O230" s="28">
        <f t="shared" si="61"/>
        <v>6.2088441365616509</v>
      </c>
      <c r="P230" s="94">
        <f t="shared" si="62"/>
        <v>113320730126.04205</v>
      </c>
      <c r="Q230" s="95">
        <f t="shared" si="63"/>
        <v>7.5750152210261534</v>
      </c>
      <c r="R230" s="44">
        <f>KONSTANTEN!$B$3 * $D$5 * $D$6 / H229^2</f>
        <v>3.4671433422095983E+22</v>
      </c>
      <c r="S230" s="46">
        <f t="shared" si="68"/>
        <v>29627.039315856273</v>
      </c>
      <c r="T230" s="48">
        <f t="shared" si="64"/>
        <v>148119676686.55029</v>
      </c>
      <c r="U230" s="28">
        <f t="shared" si="65"/>
        <v>9.9011787533148272</v>
      </c>
      <c r="V230" s="48">
        <f t="shared" si="74"/>
        <v>95382654321.574295</v>
      </c>
      <c r="W230" s="28">
        <f t="shared" si="75"/>
        <v>6.3759301365616503</v>
      </c>
      <c r="X230" s="50">
        <f t="shared" si="66"/>
        <v>1</v>
      </c>
      <c r="Y230" s="31">
        <f t="shared" si="67"/>
        <v>1</v>
      </c>
      <c r="Z230" s="50">
        <v>4514400</v>
      </c>
      <c r="AA230" s="62">
        <v>1.9594620000000001E-7</v>
      </c>
      <c r="AB230" s="71">
        <v>4.2324378459499996E-3</v>
      </c>
      <c r="AC230" s="71">
        <v>0.87942655774474998</v>
      </c>
      <c r="AD230" s="58">
        <v>151191733617.99701</v>
      </c>
      <c r="AE230" s="28">
        <v>6.5430161365600004</v>
      </c>
      <c r="AF230" s="28">
        <v>-7.5750152210300001</v>
      </c>
      <c r="AG230" s="50"/>
      <c r="AH230" s="62"/>
      <c r="AI230" s="65"/>
      <c r="AJ230" s="58"/>
      <c r="AK230" s="28"/>
      <c r="AL230" s="28"/>
    </row>
    <row r="231" spans="1:38">
      <c r="A231" s="11"/>
      <c r="B231" s="25">
        <v>210</v>
      </c>
      <c r="C231" s="1">
        <f>B231 * KONSTANTEN!$B$6</f>
        <v>4536000</v>
      </c>
      <c r="D231" s="63">
        <f>SQRT( KONSTANTEN!$B$3 * $D$6 / H230^3 )</f>
        <v>1.9596201273173065E-7</v>
      </c>
      <c r="E231" s="41">
        <f>(KONSTANTEN!$B$4 + D231 * C231) - (KONSTANTEN!$B$4 + D231 * C230)</f>
        <v>4.2327794750053327E-3</v>
      </c>
      <c r="F231" s="41">
        <f t="shared" si="69"/>
        <v>0.88365933721975098</v>
      </c>
      <c r="G231" s="73">
        <f t="shared" si="57"/>
        <v>50.629950550019309</v>
      </c>
      <c r="H231" s="43">
        <f t="shared" si="70"/>
        <v>151183568704.60571</v>
      </c>
      <c r="I231" s="2">
        <f t="shared" si="71"/>
        <v>10.105987076086274</v>
      </c>
      <c r="J231" s="48">
        <f t="shared" si="58"/>
        <v>148012477295.39432</v>
      </c>
      <c r="K231" s="28">
        <f t="shared" si="59"/>
        <v>9.8940129239137278</v>
      </c>
      <c r="L231" s="43">
        <f t="shared" si="72"/>
        <v>97393562527.115692</v>
      </c>
      <c r="M231" s="2">
        <f t="shared" si="73"/>
        <v>6.5103509106611446</v>
      </c>
      <c r="N231" s="48">
        <f t="shared" si="60"/>
        <v>92394415472.92009</v>
      </c>
      <c r="O231" s="28">
        <f t="shared" si="61"/>
        <v>6.1761789106611449</v>
      </c>
      <c r="P231" s="94">
        <f t="shared" si="62"/>
        <v>113716701706.99995</v>
      </c>
      <c r="Q231" s="95">
        <f t="shared" si="63"/>
        <v>7.6014842593875702</v>
      </c>
      <c r="R231" s="44">
        <f>KONSTANTEN!$B$3 * $D$5 * $D$6 / H230^2</f>
        <v>3.4675164897526801E+22</v>
      </c>
      <c r="S231" s="46">
        <f t="shared" si="68"/>
        <v>29627.836428182447</v>
      </c>
      <c r="T231" s="48">
        <f t="shared" si="64"/>
        <v>148109275183.74506</v>
      </c>
      <c r="U231" s="28">
        <f t="shared" si="65"/>
        <v>9.9004834565056434</v>
      </c>
      <c r="V231" s="48">
        <f t="shared" si="74"/>
        <v>94893989000.017883</v>
      </c>
      <c r="W231" s="28">
        <f t="shared" si="75"/>
        <v>6.3432649106611452</v>
      </c>
      <c r="X231" s="50">
        <f t="shared" si="66"/>
        <v>1</v>
      </c>
      <c r="Y231" s="31">
        <f t="shared" si="67"/>
        <v>1</v>
      </c>
      <c r="Z231" s="50">
        <v>4536000</v>
      </c>
      <c r="AA231" s="62">
        <v>1.9596201E-7</v>
      </c>
      <c r="AB231" s="71">
        <v>4.23277947501E-3</v>
      </c>
      <c r="AC231" s="71">
        <v>0.88365933721974999</v>
      </c>
      <c r="AD231" s="58">
        <v>151183568704.60501</v>
      </c>
      <c r="AE231" s="28">
        <v>6.5103509106599997</v>
      </c>
      <c r="AF231" s="28">
        <v>-7.6014842593900003</v>
      </c>
      <c r="AG231" s="50"/>
      <c r="AH231" s="62"/>
      <c r="AI231" s="65"/>
      <c r="AJ231" s="58"/>
      <c r="AK231" s="28"/>
      <c r="AL231" s="28"/>
    </row>
    <row r="232" spans="1:38">
      <c r="A232" s="11"/>
      <c r="B232" s="25">
        <v>211</v>
      </c>
      <c r="C232" s="1">
        <f>B232 * KONSTANTEN!$B$6</f>
        <v>4557600</v>
      </c>
      <c r="D232" s="63">
        <f>SQRT( KONSTANTEN!$B$3 * $D$6 / H231^3 )</f>
        <v>1.9597788781470127E-7</v>
      </c>
      <c r="E232" s="41">
        <f>(KONSTANTEN!$B$4 + D232 * C232) - (KONSTANTEN!$B$4 + D232 * C231)</f>
        <v>4.2331223767975157E-3</v>
      </c>
      <c r="F232" s="41">
        <f t="shared" si="69"/>
        <v>0.8878924595965485</v>
      </c>
      <c r="G232" s="73">
        <f t="shared" si="57"/>
        <v>50.872490596372195</v>
      </c>
      <c r="H232" s="43">
        <f t="shared" si="70"/>
        <v>151175374719.05423</v>
      </c>
      <c r="I232" s="2">
        <f t="shared" si="71"/>
        <v>10.105439342540926</v>
      </c>
      <c r="J232" s="48">
        <f t="shared" si="58"/>
        <v>148020671280.94577</v>
      </c>
      <c r="K232" s="28">
        <f t="shared" si="59"/>
        <v>9.8945606574590741</v>
      </c>
      <c r="L232" s="43">
        <f t="shared" si="72"/>
        <v>96903157253.694458</v>
      </c>
      <c r="M232" s="2">
        <f t="shared" si="73"/>
        <v>6.4775693762807585</v>
      </c>
      <c r="N232" s="48">
        <f t="shared" si="60"/>
        <v>91904010199.498871</v>
      </c>
      <c r="O232" s="28">
        <f t="shared" si="61"/>
        <v>6.1433973762807597</v>
      </c>
      <c r="P232" s="94">
        <f t="shared" si="62"/>
        <v>114110667724.862</v>
      </c>
      <c r="Q232" s="95">
        <f t="shared" si="63"/>
        <v>7.6278192342730371</v>
      </c>
      <c r="R232" s="44">
        <f>KONSTANTEN!$B$3 * $D$5 * $D$6 / H231^2</f>
        <v>3.4678910375502063E+22</v>
      </c>
      <c r="S232" s="46">
        <f t="shared" si="68"/>
        <v>29628.636467017401</v>
      </c>
      <c r="T232" s="48">
        <f t="shared" si="64"/>
        <v>148098889627.9726</v>
      </c>
      <c r="U232" s="28">
        <f t="shared" si="65"/>
        <v>9.8997892256886715</v>
      </c>
      <c r="V232" s="48">
        <f t="shared" si="74"/>
        <v>94403583726.596664</v>
      </c>
      <c r="W232" s="28">
        <f t="shared" si="75"/>
        <v>6.3104833762807591</v>
      </c>
      <c r="X232" s="50">
        <f t="shared" si="66"/>
        <v>1</v>
      </c>
      <c r="Y232" s="31">
        <f t="shared" si="67"/>
        <v>1</v>
      </c>
      <c r="Z232" s="50">
        <v>4557600</v>
      </c>
      <c r="AA232" s="62">
        <v>1.9597789000000001E-7</v>
      </c>
      <c r="AB232" s="71">
        <v>4.2331223767999998E-3</v>
      </c>
      <c r="AC232" s="71">
        <v>0.88789245959655005</v>
      </c>
      <c r="AD232" s="58">
        <v>151175374719.05399</v>
      </c>
      <c r="AE232" s="28">
        <v>6.47756937628</v>
      </c>
      <c r="AF232" s="28">
        <v>-7.6278192342700004</v>
      </c>
      <c r="AG232" s="50"/>
      <c r="AH232" s="62"/>
      <c r="AI232" s="65"/>
      <c r="AJ232" s="58"/>
      <c r="AK232" s="28"/>
      <c r="AL232" s="28"/>
    </row>
    <row r="233" spans="1:38">
      <c r="A233" s="11"/>
      <c r="B233" s="25">
        <v>212</v>
      </c>
      <c r="C233" s="1">
        <f>B233 * KONSTANTEN!$B$6</f>
        <v>4579200</v>
      </c>
      <c r="D233" s="63">
        <f>SQRT( KONSTANTEN!$B$3 * $D$6 / H232^3 )</f>
        <v>1.9599382157782733E-7</v>
      </c>
      <c r="E233" s="41">
        <f>(KONSTANTEN!$B$4 + D233 * C233) - (KONSTANTEN!$B$4 + D233 * C232)</f>
        <v>4.2334665460810328E-3</v>
      </c>
      <c r="F233" s="41">
        <f t="shared" si="69"/>
        <v>0.89212592614262953</v>
      </c>
      <c r="G233" s="73">
        <f t="shared" si="57"/>
        <v>51.115050362172468</v>
      </c>
      <c r="H233" s="43">
        <f t="shared" si="70"/>
        <v>151167151798.82074</v>
      </c>
      <c r="I233" s="2">
        <f t="shared" si="71"/>
        <v>10.104889674833519</v>
      </c>
      <c r="J233" s="48">
        <f t="shared" si="58"/>
        <v>148028894201.17926</v>
      </c>
      <c r="K233" s="28">
        <f t="shared" si="59"/>
        <v>9.8951103251664811</v>
      </c>
      <c r="L233" s="43">
        <f t="shared" si="72"/>
        <v>96411020256.370483</v>
      </c>
      <c r="M233" s="2">
        <f t="shared" si="73"/>
        <v>6.4446720834252256</v>
      </c>
      <c r="N233" s="48">
        <f t="shared" si="60"/>
        <v>91411873202.174896</v>
      </c>
      <c r="O233" s="28">
        <f t="shared" si="61"/>
        <v>6.1105000834252268</v>
      </c>
      <c r="P233" s="94">
        <f t="shared" si="62"/>
        <v>114502620741.02623</v>
      </c>
      <c r="Q233" s="95">
        <f t="shared" si="63"/>
        <v>7.6540196484432315</v>
      </c>
      <c r="R233" s="44">
        <f>KONSTANTEN!$B$3 * $D$5 * $D$6 / H232^2</f>
        <v>3.4682669799840114E+22</v>
      </c>
      <c r="S233" s="46">
        <f t="shared" si="68"/>
        <v>29629.439419647504</v>
      </c>
      <c r="T233" s="48">
        <f t="shared" si="64"/>
        <v>148088520768.3172</v>
      </c>
      <c r="U233" s="28">
        <f t="shared" si="65"/>
        <v>9.8990961109370552</v>
      </c>
      <c r="V233" s="48">
        <f t="shared" si="74"/>
        <v>93911446729.27269</v>
      </c>
      <c r="W233" s="28">
        <f t="shared" si="75"/>
        <v>6.2775860834252262</v>
      </c>
      <c r="X233" s="50">
        <f t="shared" si="66"/>
        <v>1</v>
      </c>
      <c r="Y233" s="31">
        <f t="shared" si="67"/>
        <v>1</v>
      </c>
      <c r="Z233" s="50">
        <v>4579200</v>
      </c>
      <c r="AA233" s="62">
        <v>1.9599382000000001E-7</v>
      </c>
      <c r="AB233" s="71">
        <v>4.2334665460799998E-3</v>
      </c>
      <c r="AC233" s="71">
        <v>0.89212592614262998</v>
      </c>
      <c r="AD233" s="58">
        <v>151167151798.82001</v>
      </c>
      <c r="AE233" s="28">
        <v>6.4446720834300004</v>
      </c>
      <c r="AF233" s="28">
        <v>-7.6540196484400003</v>
      </c>
      <c r="AG233" s="50"/>
      <c r="AH233" s="62"/>
      <c r="AI233" s="65"/>
      <c r="AJ233" s="58"/>
      <c r="AK233" s="28"/>
      <c r="AL233" s="28"/>
    </row>
    <row r="234" spans="1:38">
      <c r="A234" s="11"/>
      <c r="B234" s="25">
        <v>213</v>
      </c>
      <c r="C234" s="1">
        <f>B234 * KONSTANTEN!$B$6</f>
        <v>4600800</v>
      </c>
      <c r="D234" s="63">
        <f>SQRT( KONSTANTEN!$B$3 * $D$6 / H233^3 )</f>
        <v>1.9600981377710982E-7</v>
      </c>
      <c r="E234" s="41">
        <f>(KONSTANTEN!$B$4 + D234 * C234) - (KONSTANTEN!$B$4 + D234 * C233)</f>
        <v>4.2338119775856553E-3</v>
      </c>
      <c r="F234" s="41">
        <f t="shared" si="69"/>
        <v>0.89635973812021519</v>
      </c>
      <c r="G234" s="73">
        <f t="shared" si="57"/>
        <v>51.357629919740063</v>
      </c>
      <c r="H234" s="43">
        <f t="shared" si="70"/>
        <v>151158900081.93719</v>
      </c>
      <c r="I234" s="2">
        <f t="shared" si="71"/>
        <v>10.10433808219091</v>
      </c>
      <c r="J234" s="48">
        <f t="shared" si="58"/>
        <v>148037145918.06284</v>
      </c>
      <c r="K234" s="28">
        <f t="shared" si="59"/>
        <v>9.8956619178090897</v>
      </c>
      <c r="L234" s="43">
        <f t="shared" si="72"/>
        <v>95917159796.274628</v>
      </c>
      <c r="M234" s="2">
        <f t="shared" si="73"/>
        <v>6.4116595843164736</v>
      </c>
      <c r="N234" s="48">
        <f t="shared" si="60"/>
        <v>90918012742.079041</v>
      </c>
      <c r="O234" s="28">
        <f t="shared" si="61"/>
        <v>6.077487584316474</v>
      </c>
      <c r="P234" s="94">
        <f t="shared" si="62"/>
        <v>114892553347.12881</v>
      </c>
      <c r="Q234" s="95">
        <f t="shared" si="63"/>
        <v>7.6800850066801232</v>
      </c>
      <c r="R234" s="44">
        <f>KONSTANTEN!$B$3 * $D$5 * $D$6 / H233^2</f>
        <v>3.4686443114089398E+22</v>
      </c>
      <c r="S234" s="46">
        <f t="shared" si="68"/>
        <v>29630.245273302946</v>
      </c>
      <c r="T234" s="48">
        <f t="shared" si="64"/>
        <v>148078169353.15598</v>
      </c>
      <c r="U234" s="28">
        <f t="shared" si="65"/>
        <v>9.8984041622766608</v>
      </c>
      <c r="V234" s="48">
        <f t="shared" si="74"/>
        <v>93417586269.176834</v>
      </c>
      <c r="W234" s="28">
        <f t="shared" si="75"/>
        <v>6.2445735843164742</v>
      </c>
      <c r="X234" s="50">
        <f t="shared" si="66"/>
        <v>1</v>
      </c>
      <c r="Y234" s="31">
        <f t="shared" si="67"/>
        <v>1</v>
      </c>
      <c r="Z234" s="50">
        <v>4600800</v>
      </c>
      <c r="AA234" s="62">
        <v>1.9600980999999999E-7</v>
      </c>
      <c r="AB234" s="71">
        <v>4.2338119775899999E-3</v>
      </c>
      <c r="AC234" s="71">
        <v>0.89635973812021996</v>
      </c>
      <c r="AD234" s="58">
        <v>151158900081.93701</v>
      </c>
      <c r="AE234" s="28">
        <v>6.4116595843199997</v>
      </c>
      <c r="AF234" s="28">
        <v>-7.6800850066799997</v>
      </c>
      <c r="AG234" s="50"/>
      <c r="AH234" s="62"/>
      <c r="AI234" s="65"/>
      <c r="AJ234" s="58"/>
      <c r="AK234" s="28"/>
      <c r="AL234" s="28"/>
    </row>
    <row r="235" spans="1:38">
      <c r="A235" s="11"/>
      <c r="B235" s="25">
        <v>214</v>
      </c>
      <c r="C235" s="1">
        <f>B235 * KONSTANTEN!$B$6</f>
        <v>4622400</v>
      </c>
      <c r="D235" s="63">
        <f>SQRT( KONSTANTEN!$B$3 * $D$6 / H234^3 )</f>
        <v>1.9602586416741619E-7</v>
      </c>
      <c r="E235" s="41">
        <f>(KONSTANTEN!$B$4 + D235 * C235) - (KONSTANTEN!$B$4 + D235 * C234)</f>
        <v>4.2341586660161745E-3</v>
      </c>
      <c r="F235" s="41">
        <f t="shared" si="69"/>
        <v>0.90059389678623136</v>
      </c>
      <c r="G235" s="73">
        <f t="shared" si="57"/>
        <v>51.600229341091534</v>
      </c>
      <c r="H235" s="43">
        <f t="shared" si="70"/>
        <v>151150619706.98813</v>
      </c>
      <c r="I235" s="2">
        <f t="shared" si="71"/>
        <v>10.103784573876897</v>
      </c>
      <c r="J235" s="48">
        <f t="shared" si="58"/>
        <v>148045426293.0119</v>
      </c>
      <c r="K235" s="28">
        <f t="shared" si="59"/>
        <v>9.8962154261231046</v>
      </c>
      <c r="L235" s="43">
        <f t="shared" si="72"/>
        <v>95421584167.613251</v>
      </c>
      <c r="M235" s="2">
        <f t="shared" si="73"/>
        <v>6.3785324333873881</v>
      </c>
      <c r="N235" s="48">
        <f t="shared" si="60"/>
        <v>90422437113.417664</v>
      </c>
      <c r="O235" s="28">
        <f t="shared" si="61"/>
        <v>6.0443604333873893</v>
      </c>
      <c r="P235" s="94">
        <f t="shared" si="62"/>
        <v>115280458165.18817</v>
      </c>
      <c r="Q235" s="95">
        <f t="shared" si="63"/>
        <v>7.7060148157966086</v>
      </c>
      <c r="R235" s="44">
        <f>KONSTANTEN!$B$3 * $D$5 * $D$6 / H234^2</f>
        <v>3.4690230261528597E+22</v>
      </c>
      <c r="S235" s="46">
        <f t="shared" si="68"/>
        <v>29631.054015157857</v>
      </c>
      <c r="T235" s="48">
        <f t="shared" si="64"/>
        <v>148067836130.10547</v>
      </c>
      <c r="U235" s="28">
        <f t="shared" si="65"/>
        <v>9.897713429682522</v>
      </c>
      <c r="V235" s="48">
        <f t="shared" si="74"/>
        <v>92922010640.515457</v>
      </c>
      <c r="W235" s="28">
        <f t="shared" si="75"/>
        <v>6.2114464333873887</v>
      </c>
      <c r="X235" s="50">
        <f t="shared" si="66"/>
        <v>1</v>
      </c>
      <c r="Y235" s="31">
        <f t="shared" si="67"/>
        <v>1</v>
      </c>
      <c r="Z235" s="50">
        <v>4622400</v>
      </c>
      <c r="AA235" s="62">
        <v>1.9602586000000001E-7</v>
      </c>
      <c r="AB235" s="71">
        <v>4.2341586660199996E-3</v>
      </c>
      <c r="AC235" s="71">
        <v>0.90059389678623003</v>
      </c>
      <c r="AD235" s="58">
        <v>151150619706.98801</v>
      </c>
      <c r="AE235" s="28">
        <v>6.3785324333900002</v>
      </c>
      <c r="AF235" s="28">
        <v>-7.7060148157999997</v>
      </c>
      <c r="AG235" s="50"/>
      <c r="AH235" s="62"/>
      <c r="AI235" s="65"/>
      <c r="AJ235" s="58"/>
      <c r="AK235" s="28"/>
      <c r="AL235" s="28"/>
    </row>
    <row r="236" spans="1:38">
      <c r="A236" s="11"/>
      <c r="B236" s="25">
        <v>215</v>
      </c>
      <c r="C236" s="1">
        <f>B236 * KONSTANTEN!$B$6</f>
        <v>4644000</v>
      </c>
      <c r="D236" s="63">
        <f>SQRT( KONSTANTEN!$B$3 * $D$6 / H235^3 )</f>
        <v>1.9604197250248126E-7</v>
      </c>
      <c r="E236" s="41">
        <f>(KONSTANTEN!$B$4 + D236 * C236) - (KONSTANTEN!$B$4 + D236 * C235)</f>
        <v>4.2345066060535119E-3</v>
      </c>
      <c r="F236" s="41">
        <f t="shared" si="69"/>
        <v>0.90482840339228487</v>
      </c>
      <c r="G236" s="73">
        <f t="shared" si="57"/>
        <v>51.842848697938663</v>
      </c>
      <c r="H236" s="43">
        <f t="shared" si="70"/>
        <v>151142310813.10919</v>
      </c>
      <c r="I236" s="2">
        <f t="shared" si="71"/>
        <v>10.103229159192111</v>
      </c>
      <c r="J236" s="48">
        <f t="shared" si="58"/>
        <v>148053735186.89078</v>
      </c>
      <c r="K236" s="28">
        <f t="shared" si="59"/>
        <v>9.8967708408078874</v>
      </c>
      <c r="L236" s="43">
        <f t="shared" si="72"/>
        <v>94924301697.574188</v>
      </c>
      <c r="M236" s="2">
        <f t="shared" si="73"/>
        <v>6.3452911872755289</v>
      </c>
      <c r="N236" s="48">
        <f t="shared" si="60"/>
        <v>89925154643.378601</v>
      </c>
      <c r="O236" s="28">
        <f t="shared" si="61"/>
        <v>6.0111191872755301</v>
      </c>
      <c r="P236" s="94">
        <f t="shared" si="62"/>
        <v>115666327847.74915</v>
      </c>
      <c r="Q236" s="95">
        <f t="shared" si="63"/>
        <v>7.7318085846461457</v>
      </c>
      <c r="R236" s="44">
        <f>KONSTANTEN!$B$3 * $D$5 * $D$6 / H235^2</f>
        <v>3.4694031185166817E+22</v>
      </c>
      <c r="S236" s="46">
        <f t="shared" si="68"/>
        <v>29631.865632330369</v>
      </c>
      <c r="T236" s="48">
        <f t="shared" si="64"/>
        <v>148057521845.96851</v>
      </c>
      <c r="U236" s="28">
        <f t="shared" si="65"/>
        <v>9.8970239630752683</v>
      </c>
      <c r="V236" s="48">
        <f t="shared" si="74"/>
        <v>92424728170.476395</v>
      </c>
      <c r="W236" s="28">
        <f t="shared" si="75"/>
        <v>6.1782051872755295</v>
      </c>
      <c r="X236" s="50">
        <f t="shared" si="66"/>
        <v>1</v>
      </c>
      <c r="Y236" s="31">
        <f t="shared" si="67"/>
        <v>1</v>
      </c>
      <c r="Z236" s="50">
        <v>4644000</v>
      </c>
      <c r="AA236" s="62">
        <v>1.9604197E-7</v>
      </c>
      <c r="AB236" s="71">
        <v>4.23450660605E-3</v>
      </c>
      <c r="AC236" s="71">
        <v>0.90482840339227999</v>
      </c>
      <c r="AD236" s="58">
        <v>151142310813.10901</v>
      </c>
      <c r="AE236" s="28">
        <v>6.34529118728</v>
      </c>
      <c r="AF236" s="28">
        <v>-7.7318085846500004</v>
      </c>
      <c r="AG236" s="50"/>
      <c r="AH236" s="62"/>
      <c r="AI236" s="65"/>
      <c r="AJ236" s="58"/>
      <c r="AK236" s="28"/>
      <c r="AL236" s="28"/>
    </row>
    <row r="237" spans="1:38">
      <c r="A237" s="11"/>
      <c r="B237" s="25">
        <v>216</v>
      </c>
      <c r="C237" s="1">
        <f>B237 * KONSTANTEN!$B$6</f>
        <v>4665600</v>
      </c>
      <c r="D237" s="63">
        <f>SQRT( KONSTANTEN!$B$3 * $D$6 / H236^3 )</f>
        <v>1.9605813853490831E-7</v>
      </c>
      <c r="E237" s="41">
        <f>(KONSTANTEN!$B$4 + D237 * C237) - (KONSTANTEN!$B$4 + D237 * C236)</f>
        <v>4.2348557923540531E-3</v>
      </c>
      <c r="F237" s="41">
        <f t="shared" si="69"/>
        <v>0.90906325918463893</v>
      </c>
      <c r="G237" s="73">
        <f t="shared" si="57"/>
        <v>52.08548806168708</v>
      </c>
      <c r="H237" s="43">
        <f t="shared" si="70"/>
        <v>151133973539.98566</v>
      </c>
      <c r="I237" s="2">
        <f t="shared" si="71"/>
        <v>10.102671847473923</v>
      </c>
      <c r="J237" s="48">
        <f t="shared" si="58"/>
        <v>148062072460.01437</v>
      </c>
      <c r="K237" s="28">
        <f t="shared" si="59"/>
        <v>9.8973281525260788</v>
      </c>
      <c r="L237" s="43">
        <f t="shared" si="72"/>
        <v>94425320746.232178</v>
      </c>
      <c r="M237" s="2">
        <f t="shared" si="73"/>
        <v>6.3119364048168061</v>
      </c>
      <c r="N237" s="48">
        <f t="shared" si="60"/>
        <v>89426173692.036591</v>
      </c>
      <c r="O237" s="28">
        <f t="shared" si="61"/>
        <v>5.9777644048168064</v>
      </c>
      <c r="P237" s="94">
        <f t="shared" si="62"/>
        <v>116050155078.02696</v>
      </c>
      <c r="Q237" s="95">
        <f t="shared" si="63"/>
        <v>7.7574658241323808</v>
      </c>
      <c r="R237" s="44">
        <f>KONSTANTEN!$B$3 * $D$5 * $D$6 / H236^2</f>
        <v>3.4697845827743689E+22</v>
      </c>
      <c r="S237" s="46">
        <f t="shared" si="68"/>
        <v>29632.680111882732</v>
      </c>
      <c r="T237" s="48">
        <f t="shared" si="64"/>
        <v>148047227246.68063</v>
      </c>
      <c r="U237" s="28">
        <f t="shared" si="65"/>
        <v>9.8963358123175631</v>
      </c>
      <c r="V237" s="48">
        <f t="shared" si="74"/>
        <v>91925747219.134384</v>
      </c>
      <c r="W237" s="28">
        <f t="shared" si="75"/>
        <v>6.1448504048168058</v>
      </c>
      <c r="X237" s="50">
        <f t="shared" si="66"/>
        <v>1</v>
      </c>
      <c r="Y237" s="31">
        <f t="shared" si="67"/>
        <v>1</v>
      </c>
      <c r="Z237" s="50">
        <v>4665600</v>
      </c>
      <c r="AA237" s="62">
        <v>1.9605814E-7</v>
      </c>
      <c r="AB237" s="71">
        <v>4.2348557923499999E-3</v>
      </c>
      <c r="AC237" s="71">
        <v>0.90906325918464004</v>
      </c>
      <c r="AD237" s="58">
        <v>151133973539.98499</v>
      </c>
      <c r="AE237" s="28">
        <v>6.31193640482</v>
      </c>
      <c r="AF237" s="28">
        <v>-7.7574658241299996</v>
      </c>
      <c r="AG237" s="50"/>
      <c r="AH237" s="62"/>
      <c r="AI237" s="65"/>
      <c r="AJ237" s="58"/>
      <c r="AK237" s="28"/>
      <c r="AL237" s="28"/>
    </row>
    <row r="238" spans="1:38">
      <c r="A238" s="11"/>
      <c r="B238" s="25">
        <v>217</v>
      </c>
      <c r="C238" s="1">
        <f>B238 * KONSTANTEN!$B$6</f>
        <v>4687200</v>
      </c>
      <c r="D238" s="63">
        <f>SQRT( KONSTANTEN!$B$3 * $D$6 / H237^3 )</f>
        <v>1.9607436201616986E-7</v>
      </c>
      <c r="E238" s="41">
        <f>(KONSTANTEN!$B$4 + D238 * C238) - (KONSTANTEN!$B$4 + D238 * C237)</f>
        <v>4.2352062195493145E-3</v>
      </c>
      <c r="F238" s="41">
        <f t="shared" si="69"/>
        <v>0.91329846540418824</v>
      </c>
      <c r="G238" s="73">
        <f t="shared" si="57"/>
        <v>52.328147503434813</v>
      </c>
      <c r="H238" s="43">
        <f t="shared" si="70"/>
        <v>151125608027.85037</v>
      </c>
      <c r="I238" s="2">
        <f t="shared" si="71"/>
        <v>10.102112648096318</v>
      </c>
      <c r="J238" s="48">
        <f t="shared" si="58"/>
        <v>148070437972.14963</v>
      </c>
      <c r="K238" s="28">
        <f t="shared" si="59"/>
        <v>9.8978873519036821</v>
      </c>
      <c r="L238" s="43">
        <f t="shared" si="72"/>
        <v>93924649706.45372</v>
      </c>
      <c r="M238" s="2">
        <f t="shared" si="73"/>
        <v>6.2784686470391202</v>
      </c>
      <c r="N238" s="48">
        <f t="shared" si="60"/>
        <v>88925502652.258133</v>
      </c>
      <c r="O238" s="28">
        <f t="shared" si="61"/>
        <v>5.9442966470391214</v>
      </c>
      <c r="P238" s="94">
        <f t="shared" si="62"/>
        <v>116431932570.05116</v>
      </c>
      <c r="Q238" s="95">
        <f t="shared" si="63"/>
        <v>7.7829860472187642</v>
      </c>
      <c r="R238" s="44">
        <f>KONSTANTEN!$B$3 * $D$5 * $D$6 / H237^2</f>
        <v>3.4701674131729508E+22</v>
      </c>
      <c r="S238" s="46">
        <f t="shared" si="68"/>
        <v>29633.497440821386</v>
      </c>
      <c r="T238" s="48">
        <f t="shared" si="64"/>
        <v>148036953077.25696</v>
      </c>
      <c r="U238" s="28">
        <f t="shared" si="65"/>
        <v>9.8956490272105366</v>
      </c>
      <c r="V238" s="48">
        <f t="shared" si="74"/>
        <v>91425076179.355927</v>
      </c>
      <c r="W238" s="28">
        <f t="shared" si="75"/>
        <v>6.1113826470391208</v>
      </c>
      <c r="X238" s="50">
        <f t="shared" si="66"/>
        <v>1</v>
      </c>
      <c r="Y238" s="31">
        <f t="shared" si="67"/>
        <v>1</v>
      </c>
      <c r="Z238" s="50">
        <v>4687200</v>
      </c>
      <c r="AA238" s="62">
        <v>1.9607435999999999E-7</v>
      </c>
      <c r="AB238" s="71">
        <v>4.2352062195499997E-3</v>
      </c>
      <c r="AC238" s="71">
        <v>0.91329846540419002</v>
      </c>
      <c r="AD238" s="58">
        <v>151125608027.85001</v>
      </c>
      <c r="AE238" s="28">
        <v>6.2784686470400004</v>
      </c>
      <c r="AF238" s="28">
        <v>-7.7829860472199996</v>
      </c>
      <c r="AG238" s="50"/>
      <c r="AH238" s="62"/>
      <c r="AI238" s="65"/>
      <c r="AJ238" s="58"/>
      <c r="AK238" s="28"/>
      <c r="AL238" s="28"/>
    </row>
    <row r="239" spans="1:38">
      <c r="A239" s="11"/>
      <c r="B239" s="25">
        <v>218</v>
      </c>
      <c r="C239" s="1">
        <f>B239 * KONSTANTEN!$B$6</f>
        <v>4708800</v>
      </c>
      <c r="D239" s="63">
        <f>SQRT( KONSTANTEN!$B$3 * $D$6 / H238^3 )</f>
        <v>1.9609064269660961E-7</v>
      </c>
      <c r="E239" s="41">
        <f>(KONSTANTEN!$B$4 + D239 * C239) - (KONSTANTEN!$B$4 + D239 * C238)</f>
        <v>4.2355578822468321E-3</v>
      </c>
      <c r="F239" s="41">
        <f t="shared" si="69"/>
        <v>0.91753402328643507</v>
      </c>
      <c r="G239" s="73">
        <f t="shared" si="57"/>
        <v>52.570827093970927</v>
      </c>
      <c r="H239" s="43">
        <f t="shared" si="70"/>
        <v>151117214417.48285</v>
      </c>
      <c r="I239" s="2">
        <f t="shared" si="71"/>
        <v>10.101551570469809</v>
      </c>
      <c r="J239" s="48">
        <f t="shared" si="58"/>
        <v>148078831582.51715</v>
      </c>
      <c r="K239" s="28">
        <f t="shared" si="59"/>
        <v>9.8984484295301929</v>
      </c>
      <c r="L239" s="43">
        <f t="shared" si="72"/>
        <v>93422297003.801056</v>
      </c>
      <c r="M239" s="2">
        <f t="shared" si="73"/>
        <v>6.244888477155949</v>
      </c>
      <c r="N239" s="48">
        <f t="shared" si="60"/>
        <v>88423149949.605469</v>
      </c>
      <c r="O239" s="28">
        <f t="shared" si="61"/>
        <v>5.9107164771559493</v>
      </c>
      <c r="P239" s="94">
        <f t="shared" si="62"/>
        <v>116811653068.80948</v>
      </c>
      <c r="Q239" s="95">
        <f t="shared" si="63"/>
        <v>7.808368768938176</v>
      </c>
      <c r="R239" s="44">
        <f>KONSTANTEN!$B$3 * $D$5 * $D$6 / H238^2</f>
        <v>3.4705516039325593E+22</v>
      </c>
      <c r="S239" s="46">
        <f t="shared" si="68"/>
        <v>29634.317606097084</v>
      </c>
      <c r="T239" s="48">
        <f t="shared" si="64"/>
        <v>148026700081.73849</v>
      </c>
      <c r="U239" s="28">
        <f t="shared" si="65"/>
        <v>9.8949636574902122</v>
      </c>
      <c r="V239" s="48">
        <f t="shared" si="74"/>
        <v>90922723476.703262</v>
      </c>
      <c r="W239" s="28">
        <f t="shared" si="75"/>
        <v>6.0778024771559487</v>
      </c>
      <c r="X239" s="50">
        <f t="shared" si="66"/>
        <v>1</v>
      </c>
      <c r="Y239" s="31">
        <f t="shared" si="67"/>
        <v>1</v>
      </c>
      <c r="Z239" s="50">
        <v>4708800</v>
      </c>
      <c r="AA239" s="62">
        <v>1.9609064E-7</v>
      </c>
      <c r="AB239" s="71">
        <v>4.2355578822499997E-3</v>
      </c>
      <c r="AC239" s="71">
        <v>0.91753402328642997</v>
      </c>
      <c r="AD239" s="58">
        <v>151117214417.48199</v>
      </c>
      <c r="AE239" s="28">
        <v>6.24488847716</v>
      </c>
      <c r="AF239" s="28">
        <v>-7.8083687689400003</v>
      </c>
      <c r="AG239" s="50"/>
      <c r="AH239" s="62"/>
      <c r="AI239" s="65"/>
      <c r="AJ239" s="58"/>
      <c r="AK239" s="28"/>
      <c r="AL239" s="28"/>
    </row>
    <row r="240" spans="1:38">
      <c r="A240" s="11"/>
      <c r="B240" s="25">
        <v>219</v>
      </c>
      <c r="C240" s="1">
        <f>B240 * KONSTANTEN!$B$6</f>
        <v>4730400</v>
      </c>
      <c r="D240" s="63">
        <f>SQRT( KONSTANTEN!$B$3 * $D$6 / H239^3 )</f>
        <v>1.961069803254424E-7</v>
      </c>
      <c r="E240" s="41">
        <f>(KONSTANTEN!$B$4 + D240 * C240) - (KONSTANTEN!$B$4 + D240 * C239)</f>
        <v>4.2359107750296054E-3</v>
      </c>
      <c r="F240" s="41">
        <f t="shared" si="69"/>
        <v>0.92176993406146468</v>
      </c>
      <c r="G240" s="73">
        <f t="shared" si="57"/>
        <v>52.813526903774111</v>
      </c>
      <c r="H240" s="43">
        <f t="shared" si="70"/>
        <v>151108792850.20706</v>
      </c>
      <c r="I240" s="2">
        <f t="shared" si="71"/>
        <v>10.100988624041312</v>
      </c>
      <c r="J240" s="48">
        <f t="shared" si="58"/>
        <v>148087253149.79297</v>
      </c>
      <c r="K240" s="28">
        <f t="shared" si="59"/>
        <v>9.8990113759586897</v>
      </c>
      <c r="L240" s="43">
        <f t="shared" si="72"/>
        <v>92918271096.435715</v>
      </c>
      <c r="M240" s="2">
        <f t="shared" si="73"/>
        <v>6.2111964605598917</v>
      </c>
      <c r="N240" s="48">
        <f t="shared" si="60"/>
        <v>87919124042.240128</v>
      </c>
      <c r="O240" s="28">
        <f t="shared" si="61"/>
        <v>5.877024460559892</v>
      </c>
      <c r="P240" s="94">
        <f t="shared" si="62"/>
        <v>117189309350.39151</v>
      </c>
      <c r="Q240" s="95">
        <f t="shared" si="63"/>
        <v>7.8336135064025232</v>
      </c>
      <c r="R240" s="44">
        <f>KONSTANTEN!$B$3 * $D$5 * $D$6 / H239^2</f>
        <v>3.4709371492464123E+22</v>
      </c>
      <c r="S240" s="46">
        <f t="shared" si="68"/>
        <v>29635.140594604971</v>
      </c>
      <c r="T240" s="48">
        <f t="shared" si="64"/>
        <v>148016469003.13882</v>
      </c>
      <c r="U240" s="28">
        <f t="shared" si="65"/>
        <v>9.8942797528239286</v>
      </c>
      <c r="V240" s="48">
        <f t="shared" si="74"/>
        <v>90418697569.337921</v>
      </c>
      <c r="W240" s="28">
        <f t="shared" si="75"/>
        <v>6.0441104605598914</v>
      </c>
      <c r="X240" s="50">
        <f t="shared" si="66"/>
        <v>1</v>
      </c>
      <c r="Y240" s="31">
        <f t="shared" si="67"/>
        <v>1</v>
      </c>
      <c r="Z240" s="50">
        <v>4730400</v>
      </c>
      <c r="AA240" s="62">
        <v>1.9610698E-7</v>
      </c>
      <c r="AB240" s="71">
        <v>4.2359107750300001E-3</v>
      </c>
      <c r="AC240" s="71">
        <v>0.92176993406146002</v>
      </c>
      <c r="AD240" s="58">
        <v>151108792850.207</v>
      </c>
      <c r="AE240" s="28">
        <v>6.2111964605600001</v>
      </c>
      <c r="AF240" s="28">
        <v>-7.8336135063999999</v>
      </c>
      <c r="AG240" s="50"/>
      <c r="AH240" s="62"/>
      <c r="AI240" s="65"/>
      <c r="AJ240" s="58"/>
      <c r="AK240" s="28"/>
      <c r="AL240" s="28"/>
    </row>
    <row r="241" spans="1:38">
      <c r="A241" s="11"/>
      <c r="B241" s="25">
        <v>220</v>
      </c>
      <c r="C241" s="1">
        <f>B241 * KONSTANTEN!$B$6</f>
        <v>4752000</v>
      </c>
      <c r="D241" s="63">
        <f>SQRT( KONSTANTEN!$B$3 * $D$6 / H240^3 )</f>
        <v>1.9612337465075627E-7</v>
      </c>
      <c r="E241" s="41">
        <f>(KONSTANTEN!$B$4 + D241 * C241) - (KONSTANTEN!$B$4 + D241 * C240)</f>
        <v>4.2362648924563207E-3</v>
      </c>
      <c r="F241" s="41">
        <f t="shared" si="69"/>
        <v>0.926006198953921</v>
      </c>
      <c r="G241" s="73">
        <f t="shared" si="57"/>
        <v>53.0562470030113</v>
      </c>
      <c r="H241" s="43">
        <f t="shared" si="70"/>
        <v>151100343467.89011</v>
      </c>
      <c r="I241" s="2">
        <f t="shared" si="71"/>
        <v>10.100423818294049</v>
      </c>
      <c r="J241" s="48">
        <f t="shared" si="58"/>
        <v>148095702532.10992</v>
      </c>
      <c r="K241" s="28">
        <f t="shared" si="59"/>
        <v>9.8995761817059531</v>
      </c>
      <c r="L241" s="43">
        <f t="shared" si="72"/>
        <v>92412580475.021317</v>
      </c>
      <c r="M241" s="2">
        <f t="shared" si="73"/>
        <v>6.1773931648161762</v>
      </c>
      <c r="N241" s="48">
        <f t="shared" si="60"/>
        <v>87413433420.825729</v>
      </c>
      <c r="O241" s="28">
        <f t="shared" si="61"/>
        <v>5.8432211648161765</v>
      </c>
      <c r="P241" s="94">
        <f t="shared" si="62"/>
        <v>117564894222.13245</v>
      </c>
      <c r="Q241" s="95">
        <f t="shared" si="63"/>
        <v>7.8587197788123486</v>
      </c>
      <c r="R241" s="44">
        <f>KONSTANTEN!$B$3 * $D$5 * $D$6 / H240^2</f>
        <v>3.4713240432808613E+22</v>
      </c>
      <c r="S241" s="46">
        <f t="shared" si="68"/>
        <v>29635.966393184681</v>
      </c>
      <c r="T241" s="48">
        <f t="shared" si="64"/>
        <v>148006260583.39062</v>
      </c>
      <c r="U241" s="28">
        <f t="shared" si="65"/>
        <v>9.8935973628067693</v>
      </c>
      <c r="V241" s="48">
        <f t="shared" si="74"/>
        <v>89913006947.923523</v>
      </c>
      <c r="W241" s="28">
        <f t="shared" si="75"/>
        <v>6.0103071648161768</v>
      </c>
      <c r="X241" s="50">
        <f t="shared" si="66"/>
        <v>1</v>
      </c>
      <c r="Y241" s="31">
        <f t="shared" si="67"/>
        <v>1</v>
      </c>
      <c r="Z241" s="50">
        <v>4752000</v>
      </c>
      <c r="AA241" s="62">
        <v>1.9612337000000001E-7</v>
      </c>
      <c r="AB241" s="71">
        <v>4.23626489246E-3</v>
      </c>
      <c r="AC241" s="71">
        <v>0.92600619895392</v>
      </c>
      <c r="AD241" s="58">
        <v>151100343467.89001</v>
      </c>
      <c r="AE241" s="28">
        <v>6.1773931648199998</v>
      </c>
      <c r="AF241" s="28">
        <v>-7.8587197788100003</v>
      </c>
      <c r="AG241" s="50"/>
      <c r="AH241" s="62"/>
      <c r="AI241" s="65"/>
      <c r="AJ241" s="58"/>
      <c r="AK241" s="28"/>
      <c r="AL241" s="28"/>
    </row>
    <row r="242" spans="1:38">
      <c r="A242" s="11"/>
      <c r="B242" s="25">
        <v>221</v>
      </c>
      <c r="C242" s="1">
        <f>B242 * KONSTANTEN!$B$6</f>
        <v>4773600</v>
      </c>
      <c r="D242" s="63">
        <f>SQRT( KONSTANTEN!$B$3 * $D$6 / H241^3 )</f>
        <v>1.9613982541951314E-7</v>
      </c>
      <c r="E242" s="41">
        <f>(KONSTANTEN!$B$4 + D242 * C242) - (KONSTANTEN!$B$4 + D242 * C241)</f>
        <v>4.2366202290614607E-3</v>
      </c>
      <c r="F242" s="41">
        <f t="shared" si="69"/>
        <v>0.93024281918298246</v>
      </c>
      <c r="G242" s="73">
        <f t="shared" si="57"/>
        <v>53.298987461536271</v>
      </c>
      <c r="H242" s="43">
        <f t="shared" si="70"/>
        <v>151091866412.94046</v>
      </c>
      <c r="I242" s="2">
        <f t="shared" si="71"/>
        <v>10.09985716274743</v>
      </c>
      <c r="J242" s="48">
        <f t="shared" si="58"/>
        <v>148104179587.05954</v>
      </c>
      <c r="K242" s="28">
        <f t="shared" si="59"/>
        <v>9.9001428372525702</v>
      </c>
      <c r="L242" s="43">
        <f t="shared" si="72"/>
        <v>91905233662.625687</v>
      </c>
      <c r="M242" s="2">
        <f t="shared" si="73"/>
        <v>6.1434791596561205</v>
      </c>
      <c r="N242" s="48">
        <f t="shared" si="60"/>
        <v>86906086608.430099</v>
      </c>
      <c r="O242" s="28">
        <f t="shared" si="61"/>
        <v>5.8093071596561208</v>
      </c>
      <c r="P242" s="94">
        <f t="shared" si="62"/>
        <v>117938400522.75662</v>
      </c>
      <c r="Q242" s="95">
        <f t="shared" si="63"/>
        <v>7.8836871074664288</v>
      </c>
      <c r="R242" s="44">
        <f>KONSTANTEN!$B$3 * $D$5 * $D$6 / H241^2</f>
        <v>3.4717122801753924E+22</v>
      </c>
      <c r="S242" s="46">
        <f t="shared" si="68"/>
        <v>29636.794988620437</v>
      </c>
      <c r="T242" s="48">
        <f t="shared" si="64"/>
        <v>147996075563.29214</v>
      </c>
      <c r="U242" s="28">
        <f t="shared" si="65"/>
        <v>9.8929165369579888</v>
      </c>
      <c r="V242" s="48">
        <f t="shared" si="74"/>
        <v>89405660135.527893</v>
      </c>
      <c r="W242" s="28">
        <f t="shared" si="75"/>
        <v>5.9763931596561202</v>
      </c>
      <c r="X242" s="50">
        <f t="shared" si="66"/>
        <v>1</v>
      </c>
      <c r="Y242" s="31">
        <f t="shared" si="67"/>
        <v>1</v>
      </c>
      <c r="Z242" s="50">
        <v>4773600</v>
      </c>
      <c r="AA242" s="62">
        <v>1.9613983E-7</v>
      </c>
      <c r="AB242" s="71">
        <v>4.2366202290600001E-3</v>
      </c>
      <c r="AC242" s="71">
        <v>0.93024281918298002</v>
      </c>
      <c r="AD242" s="58">
        <v>151091866412.94</v>
      </c>
      <c r="AE242" s="28">
        <v>6.14347915966</v>
      </c>
      <c r="AF242" s="28">
        <v>-7.8836871074700001</v>
      </c>
      <c r="AG242" s="50"/>
      <c r="AH242" s="62"/>
      <c r="AI242" s="65"/>
      <c r="AJ242" s="58"/>
      <c r="AK242" s="28"/>
      <c r="AL242" s="28"/>
    </row>
    <row r="243" spans="1:38">
      <c r="A243" s="11"/>
      <c r="B243" s="25">
        <v>222</v>
      </c>
      <c r="C243" s="1">
        <f>B243 * KONSTANTEN!$B$6</f>
        <v>4795200</v>
      </c>
      <c r="D243" s="63">
        <f>SQRT( KONSTANTEN!$B$3 * $D$6 / H242^3 )</f>
        <v>1.9615633237755023E-7</v>
      </c>
      <c r="E243" s="41">
        <f>(KONSTANTEN!$B$4 + D243 * C243) - (KONSTANTEN!$B$4 + D243 * C242)</f>
        <v>4.2369767793550839E-3</v>
      </c>
      <c r="F243" s="41">
        <f t="shared" si="69"/>
        <v>0.93447979596233754</v>
      </c>
      <c r="G243" s="73">
        <f t="shared" si="57"/>
        <v>53.541748348888248</v>
      </c>
      <c r="H243" s="43">
        <f t="shared" si="70"/>
        <v>151083361828.30658</v>
      </c>
      <c r="I243" s="2">
        <f t="shared" si="71"/>
        <v>10.099288666956953</v>
      </c>
      <c r="J243" s="48">
        <f t="shared" si="58"/>
        <v>148112684171.69342</v>
      </c>
      <c r="K243" s="28">
        <f t="shared" si="59"/>
        <v>9.9007113330430467</v>
      </c>
      <c r="L243" s="43">
        <f t="shared" si="72"/>
        <v>91396239214.622391</v>
      </c>
      <c r="M243" s="2">
        <f t="shared" si="73"/>
        <v>6.1094550169705375</v>
      </c>
      <c r="N243" s="48">
        <f t="shared" si="60"/>
        <v>86397092160.426804</v>
      </c>
      <c r="O243" s="28">
        <f t="shared" si="61"/>
        <v>5.7752830169705387</v>
      </c>
      <c r="P243" s="94">
        <f t="shared" si="62"/>
        <v>118309821122.52097</v>
      </c>
      <c r="Q243" s="95">
        <f t="shared" si="63"/>
        <v>7.9085150157713633</v>
      </c>
      <c r="R243" s="44">
        <f>KONSTANTEN!$B$3 * $D$5 * $D$6 / H242^2</f>
        <v>3.4721018540426523E+22</v>
      </c>
      <c r="S243" s="46">
        <f t="shared" si="68"/>
        <v>29637.626367641165</v>
      </c>
      <c r="T243" s="48">
        <f t="shared" si="64"/>
        <v>147985914682.45355</v>
      </c>
      <c r="U243" s="28">
        <f t="shared" si="65"/>
        <v>9.8922373247174242</v>
      </c>
      <c r="V243" s="48">
        <f t="shared" si="74"/>
        <v>88896665687.524597</v>
      </c>
      <c r="W243" s="28">
        <f t="shared" si="75"/>
        <v>5.9423690169705381</v>
      </c>
      <c r="X243" s="50">
        <f t="shared" si="66"/>
        <v>1</v>
      </c>
      <c r="Y243" s="31">
        <f t="shared" si="67"/>
        <v>1</v>
      </c>
      <c r="Z243" s="50">
        <v>4795200</v>
      </c>
      <c r="AA243" s="62">
        <v>1.9615633000000001E-7</v>
      </c>
      <c r="AB243" s="71">
        <v>4.2369767793600001E-3</v>
      </c>
      <c r="AC243" s="71">
        <v>0.93447979596233999</v>
      </c>
      <c r="AD243" s="58">
        <v>151083361828.306</v>
      </c>
      <c r="AE243" s="28">
        <v>6.1094550169700002</v>
      </c>
      <c r="AF243" s="28">
        <v>-7.9085150157699999</v>
      </c>
      <c r="AG243" s="50"/>
      <c r="AH243" s="62"/>
      <c r="AI243" s="65"/>
      <c r="AJ243" s="58"/>
      <c r="AK243" s="28"/>
      <c r="AL243" s="28"/>
    </row>
    <row r="244" spans="1:38">
      <c r="A244" s="11"/>
      <c r="B244" s="25">
        <v>223</v>
      </c>
      <c r="C244" s="1">
        <f>B244 * KONSTANTEN!$B$6</f>
        <v>4816800</v>
      </c>
      <c r="D244" s="63">
        <f>SQRT( KONSTANTEN!$B$3 * $D$6 / H243^3 )</f>
        <v>1.9617289526958074E-7</v>
      </c>
      <c r="E244" s="41">
        <f>(KONSTANTEN!$B$4 + D244 * C244) - (KONSTANTEN!$B$4 + D244 * C243)</f>
        <v>4.2373345378229343E-3</v>
      </c>
      <c r="F244" s="41">
        <f t="shared" si="69"/>
        <v>0.93871713050016048</v>
      </c>
      <c r="G244" s="73">
        <f t="shared" si="57"/>
        <v>53.784529734290516</v>
      </c>
      <c r="H244" s="43">
        <f t="shared" si="70"/>
        <v>151074829857.47479</v>
      </c>
      <c r="I244" s="2">
        <f t="shared" si="71"/>
        <v>10.098718340514086</v>
      </c>
      <c r="J244" s="48">
        <f t="shared" si="58"/>
        <v>148121216142.52521</v>
      </c>
      <c r="K244" s="28">
        <f t="shared" si="59"/>
        <v>9.9012816594859157</v>
      </c>
      <c r="L244" s="43">
        <f t="shared" si="72"/>
        <v>90885605718.591568</v>
      </c>
      <c r="M244" s="2">
        <f t="shared" si="73"/>
        <v>6.0753213108031225</v>
      </c>
      <c r="N244" s="48">
        <f t="shared" si="60"/>
        <v>85886458664.395981</v>
      </c>
      <c r="O244" s="28">
        <f t="shared" si="61"/>
        <v>5.7411493108031229</v>
      </c>
      <c r="P244" s="94">
        <f t="shared" si="62"/>
        <v>118679148923.35837</v>
      </c>
      <c r="Q244" s="95">
        <f t="shared" si="63"/>
        <v>7.9332030292511542</v>
      </c>
      <c r="R244" s="44">
        <f>KONSTANTEN!$B$3 * $D$5 * $D$6 / H243^2</f>
        <v>3.4724927589684554E+22</v>
      </c>
      <c r="S244" s="46">
        <f t="shared" si="68"/>
        <v>29638.460516920561</v>
      </c>
      <c r="T244" s="48">
        <f t="shared" si="64"/>
        <v>147975778679.24347</v>
      </c>
      <c r="U244" s="28">
        <f t="shared" si="65"/>
        <v>9.8915597754419178</v>
      </c>
      <c r="V244" s="48">
        <f t="shared" si="74"/>
        <v>88386032191.493774</v>
      </c>
      <c r="W244" s="28">
        <f t="shared" si="75"/>
        <v>5.9082353108031231</v>
      </c>
      <c r="X244" s="50">
        <f t="shared" si="66"/>
        <v>1</v>
      </c>
      <c r="Y244" s="31">
        <f t="shared" si="67"/>
        <v>1</v>
      </c>
      <c r="Z244" s="50">
        <v>4816800</v>
      </c>
      <c r="AA244" s="62">
        <v>1.961729E-7</v>
      </c>
      <c r="AB244" s="71">
        <v>4.2373345378200001E-3</v>
      </c>
      <c r="AC244" s="71">
        <v>0.93871713050016004</v>
      </c>
      <c r="AD244" s="58">
        <v>151074829857.474</v>
      </c>
      <c r="AE244" s="28">
        <v>6.0753213107999997</v>
      </c>
      <c r="AF244" s="28">
        <v>-7.9332030292500004</v>
      </c>
      <c r="AG244" s="50"/>
      <c r="AH244" s="62"/>
      <c r="AI244" s="65"/>
      <c r="AJ244" s="58"/>
      <c r="AK244" s="28"/>
      <c r="AL244" s="28"/>
    </row>
    <row r="245" spans="1:38">
      <c r="A245" s="11"/>
      <c r="B245" s="25">
        <v>224</v>
      </c>
      <c r="C245" s="1">
        <f>B245 * KONSTANTEN!$B$6</f>
        <v>4838400</v>
      </c>
      <c r="D245" s="63">
        <f>SQRT( KONSTANTEN!$B$3 * $D$6 / H244^3 )</f>
        <v>1.9618951383919593E-7</v>
      </c>
      <c r="E245" s="41">
        <f>(KONSTANTEN!$B$4 + D245 * C245) - (KONSTANTEN!$B$4 + D245 * C244)</f>
        <v>4.2376934989265536E-3</v>
      </c>
      <c r="F245" s="41">
        <f t="shared" si="69"/>
        <v>0.94295482399908703</v>
      </c>
      <c r="G245" s="73">
        <f t="shared" si="57"/>
        <v>54.027331686649035</v>
      </c>
      <c r="H245" s="43">
        <f t="shared" si="70"/>
        <v>151066270644.46802</v>
      </c>
      <c r="I245" s="2">
        <f t="shared" si="71"/>
        <v>10.09814619304615</v>
      </c>
      <c r="J245" s="48">
        <f t="shared" si="58"/>
        <v>148129775355.53195</v>
      </c>
      <c r="K245" s="28">
        <f t="shared" si="59"/>
        <v>9.9018538069538504</v>
      </c>
      <c r="L245" s="43">
        <f t="shared" si="72"/>
        <v>90373341794.220108</v>
      </c>
      <c r="M245" s="2">
        <f t="shared" si="73"/>
        <v>6.0410786173437669</v>
      </c>
      <c r="N245" s="48">
        <f t="shared" si="60"/>
        <v>85374194740.024521</v>
      </c>
      <c r="O245" s="28">
        <f t="shared" si="61"/>
        <v>5.7069066173437673</v>
      </c>
      <c r="P245" s="94">
        <f t="shared" si="62"/>
        <v>119046376859.0209</v>
      </c>
      <c r="Q245" s="95">
        <f t="shared" si="63"/>
        <v>7.9577506755567828</v>
      </c>
      <c r="R245" s="44">
        <f>KONSTANTEN!$B$3 * $D$5 * $D$6 / H244^2</f>
        <v>3.472884989011822E+22</v>
      </c>
      <c r="S245" s="46">
        <f t="shared" si="68"/>
        <v>29639.29742307722</v>
      </c>
      <c r="T245" s="48">
        <f t="shared" si="64"/>
        <v>147965668290.73541</v>
      </c>
      <c r="U245" s="28">
        <f t="shared" si="65"/>
        <v>9.8908839384017408</v>
      </c>
      <c r="V245" s="48">
        <f t="shared" si="74"/>
        <v>87873768267.122314</v>
      </c>
      <c r="W245" s="28">
        <f t="shared" si="75"/>
        <v>5.8739926173437675</v>
      </c>
      <c r="X245" s="50">
        <f t="shared" si="66"/>
        <v>1</v>
      </c>
      <c r="Y245" s="31">
        <f t="shared" si="67"/>
        <v>1</v>
      </c>
      <c r="Z245" s="50">
        <v>4838400</v>
      </c>
      <c r="AA245" s="62">
        <v>1.9618951000000001E-7</v>
      </c>
      <c r="AB245" s="71">
        <v>4.2376934989299996E-3</v>
      </c>
      <c r="AC245" s="71">
        <v>0.94295482399909003</v>
      </c>
      <c r="AD245" s="58">
        <v>151066270644.46799</v>
      </c>
      <c r="AE245" s="28">
        <v>6.0410786173400002</v>
      </c>
      <c r="AF245" s="28">
        <v>-7.9577506755599998</v>
      </c>
      <c r="AG245" s="50"/>
      <c r="AH245" s="62"/>
      <c r="AI245" s="65"/>
      <c r="AJ245" s="58"/>
      <c r="AK245" s="28"/>
      <c r="AL245" s="28"/>
    </row>
    <row r="246" spans="1:38">
      <c r="A246" s="11"/>
      <c r="B246" s="25">
        <v>225</v>
      </c>
      <c r="C246" s="1">
        <f>B246 * KONSTANTEN!$B$6</f>
        <v>4860000</v>
      </c>
      <c r="D246" s="63">
        <f>SQRT( KONSTANTEN!$B$3 * $D$6 / H245^3 )</f>
        <v>1.9620618782886575E-7</v>
      </c>
      <c r="E246" s="41">
        <f>(KONSTANTEN!$B$4 + D246 * C246) - (KONSTANTEN!$B$4 + D246 * C245)</f>
        <v>4.2380536571035021E-3</v>
      </c>
      <c r="F246" s="41">
        <f t="shared" si="69"/>
        <v>0.94719287765619053</v>
      </c>
      <c r="G246" s="73">
        <f t="shared" si="57"/>
        <v>54.270154274551054</v>
      </c>
      <c r="H246" s="43">
        <f t="shared" si="70"/>
        <v>151057684333.84399</v>
      </c>
      <c r="I246" s="2">
        <f t="shared" si="71"/>
        <v>10.097572234216223</v>
      </c>
      <c r="J246" s="48">
        <f t="shared" si="58"/>
        <v>148138361666.15601</v>
      </c>
      <c r="K246" s="28">
        <f t="shared" si="59"/>
        <v>9.9024277657837771</v>
      </c>
      <c r="L246" s="43">
        <f t="shared" si="72"/>
        <v>89859456093.201141</v>
      </c>
      <c r="M246" s="2">
        <f t="shared" si="73"/>
        <v>6.006727514921848</v>
      </c>
      <c r="N246" s="48">
        <f t="shared" si="60"/>
        <v>84860309039.005554</v>
      </c>
      <c r="O246" s="28">
        <f t="shared" si="61"/>
        <v>5.6725555149218483</v>
      </c>
      <c r="P246" s="94">
        <f t="shared" si="62"/>
        <v>119411497895.22305</v>
      </c>
      <c r="Q246" s="95">
        <f t="shared" si="63"/>
        <v>7.9821574844757848</v>
      </c>
      <c r="R246" s="44">
        <f>KONSTANTEN!$B$3 * $D$5 * $D$6 / H245^2</f>
        <v>3.4732785382049825E+22</v>
      </c>
      <c r="S246" s="46">
        <f t="shared" si="68"/>
        <v>29640.137072674759</v>
      </c>
      <c r="T246" s="48">
        <f t="shared" si="64"/>
        <v>147955584252.65411</v>
      </c>
      <c r="U246" s="28">
        <f t="shared" si="65"/>
        <v>9.8902098627770041</v>
      </c>
      <c r="V246" s="48">
        <f t="shared" si="74"/>
        <v>87359882566.103348</v>
      </c>
      <c r="W246" s="28">
        <f t="shared" si="75"/>
        <v>5.8396415149218486</v>
      </c>
      <c r="X246" s="50">
        <f t="shared" si="66"/>
        <v>1</v>
      </c>
      <c r="Y246" s="31">
        <f t="shared" si="67"/>
        <v>1</v>
      </c>
      <c r="Z246" s="50">
        <v>4860000</v>
      </c>
      <c r="AA246" s="62">
        <v>1.9620619E-7</v>
      </c>
      <c r="AB246" s="71">
        <v>4.2380536570999997E-3</v>
      </c>
      <c r="AC246" s="71">
        <v>0.94719287765618998</v>
      </c>
      <c r="AD246" s="58">
        <v>151057684333.84299</v>
      </c>
      <c r="AE246" s="28">
        <v>6.0067275149199997</v>
      </c>
      <c r="AF246" s="28">
        <v>-7.9821574844800001</v>
      </c>
      <c r="AG246" s="50"/>
      <c r="AH246" s="62"/>
      <c r="AI246" s="65"/>
      <c r="AJ246" s="58"/>
      <c r="AK246" s="28"/>
      <c r="AL246" s="28"/>
    </row>
    <row r="247" spans="1:38">
      <c r="A247" s="11"/>
      <c r="B247" s="25">
        <v>226</v>
      </c>
      <c r="C247" s="1">
        <f>B247 * KONSTANTEN!$B$6</f>
        <v>4881600</v>
      </c>
      <c r="D247" s="63">
        <f>SQRT( KONSTANTEN!$B$3 * $D$6 / H246^3 )</f>
        <v>1.9622291697994005E-7</v>
      </c>
      <c r="E247" s="41">
        <f>(KONSTANTEN!$B$4 + D247 * C247) - (KONSTANTEN!$B$4 + D247 * C246)</f>
        <v>4.2384150067666937E-3</v>
      </c>
      <c r="F247" s="41">
        <f t="shared" si="69"/>
        <v>0.95143129266295723</v>
      </c>
      <c r="G247" s="73">
        <f t="shared" si="57"/>
        <v>54.512997566263692</v>
      </c>
      <c r="H247" s="43">
        <f t="shared" si="70"/>
        <v>151049071070.69345</v>
      </c>
      <c r="I247" s="2">
        <f t="shared" si="71"/>
        <v>10.096996473723014</v>
      </c>
      <c r="J247" s="48">
        <f t="shared" si="58"/>
        <v>148146974929.30658</v>
      </c>
      <c r="K247" s="28">
        <f t="shared" si="59"/>
        <v>9.9030035262769864</v>
      </c>
      <c r="L247" s="43">
        <f t="shared" si="72"/>
        <v>89343957299.132919</v>
      </c>
      <c r="M247" s="2">
        <f t="shared" si="73"/>
        <v>5.9722685839994636</v>
      </c>
      <c r="N247" s="48">
        <f t="shared" si="60"/>
        <v>84344810244.937332</v>
      </c>
      <c r="O247" s="28">
        <f t="shared" si="61"/>
        <v>5.6380965839994648</v>
      </c>
      <c r="P247" s="94">
        <f t="shared" si="62"/>
        <v>119774505029.7847</v>
      </c>
      <c r="Q247" s="95">
        <f t="shared" si="63"/>
        <v>8.0064229879418072</v>
      </c>
      <c r="R247" s="44">
        <f>KONSTANTEN!$B$3 * $D$5 * $D$6 / H246^2</f>
        <v>3.4736734005534017E+22</v>
      </c>
      <c r="S247" s="46">
        <f t="shared" si="68"/>
        <v>29640.979452221862</v>
      </c>
      <c r="T247" s="48">
        <f t="shared" si="64"/>
        <v>147945527299.32202</v>
      </c>
      <c r="U247" s="28">
        <f t="shared" si="65"/>
        <v>9.8895375976540834</v>
      </c>
      <c r="V247" s="48">
        <f t="shared" si="74"/>
        <v>86844383772.035126</v>
      </c>
      <c r="W247" s="28">
        <f t="shared" si="75"/>
        <v>5.8051825839994642</v>
      </c>
      <c r="X247" s="50">
        <f t="shared" si="66"/>
        <v>1</v>
      </c>
      <c r="Y247" s="31">
        <f t="shared" si="67"/>
        <v>1</v>
      </c>
      <c r="Z247" s="50">
        <v>4881600</v>
      </c>
      <c r="AA247" s="62">
        <v>1.9622292E-7</v>
      </c>
      <c r="AB247" s="71">
        <v>4.2384150067700001E-3</v>
      </c>
      <c r="AC247" s="71">
        <v>0.95143129266296</v>
      </c>
      <c r="AD247" s="58">
        <v>151049071070.69299</v>
      </c>
      <c r="AE247" s="28">
        <v>5.972268584</v>
      </c>
      <c r="AF247" s="28">
        <v>-8.0064229879400006</v>
      </c>
      <c r="AG247" s="50"/>
      <c r="AH247" s="62"/>
      <c r="AI247" s="65"/>
      <c r="AJ247" s="58"/>
      <c r="AK247" s="28"/>
      <c r="AL247" s="28"/>
    </row>
    <row r="248" spans="1:38">
      <c r="A248" s="11"/>
      <c r="B248" s="25">
        <v>227</v>
      </c>
      <c r="C248" s="1">
        <f>B248 * KONSTANTEN!$B$6</f>
        <v>4903200</v>
      </c>
      <c r="D248" s="63">
        <f>SQRT( KONSTANTEN!$B$3 * $D$6 / H247^3 )</f>
        <v>1.9623970103265028E-7</v>
      </c>
      <c r="E248" s="41">
        <f>(KONSTANTEN!$B$4 + D248 * C248) - (KONSTANTEN!$B$4 + D248 * C247)</f>
        <v>4.2387775423052831E-3</v>
      </c>
      <c r="F248" s="41">
        <f t="shared" si="69"/>
        <v>0.95567007020526251</v>
      </c>
      <c r="G248" s="73">
        <f t="shared" si="57"/>
        <v>54.755861629732621</v>
      </c>
      <c r="H248" s="43">
        <f t="shared" si="70"/>
        <v>151040431000.63849</v>
      </c>
      <c r="I248" s="2">
        <f t="shared" si="71"/>
        <v>10.096418921300751</v>
      </c>
      <c r="J248" s="48">
        <f t="shared" si="58"/>
        <v>148155614999.36151</v>
      </c>
      <c r="K248" s="28">
        <f t="shared" si="59"/>
        <v>9.9035810786992489</v>
      </c>
      <c r="L248" s="43">
        <f t="shared" si="72"/>
        <v>88826854127.417007</v>
      </c>
      <c r="M248" s="2">
        <f t="shared" si="73"/>
        <v>5.9377024071646325</v>
      </c>
      <c r="N248" s="48">
        <f t="shared" si="60"/>
        <v>83827707073.22142</v>
      </c>
      <c r="O248" s="28">
        <f t="shared" si="61"/>
        <v>5.6035304071646328</v>
      </c>
      <c r="P248" s="94">
        <f t="shared" si="62"/>
        <v>120135391292.77408</v>
      </c>
      <c r="Q248" s="95">
        <f t="shared" si="63"/>
        <v>8.0305467200441605</v>
      </c>
      <c r="R248" s="44">
        <f>KONSTANTEN!$B$3 * $D$5 * $D$6 / H247^2</f>
        <v>3.4740695700358038E+22</v>
      </c>
      <c r="S248" s="46">
        <f t="shared" si="68"/>
        <v>29641.824548172426</v>
      </c>
      <c r="T248" s="48">
        <f t="shared" si="64"/>
        <v>147935498163.60571</v>
      </c>
      <c r="U248" s="28">
        <f t="shared" si="65"/>
        <v>9.8888671920220297</v>
      </c>
      <c r="V248" s="48">
        <f t="shared" si="74"/>
        <v>86327280600.319214</v>
      </c>
      <c r="W248" s="28">
        <f t="shared" si="75"/>
        <v>5.7706164071646331</v>
      </c>
      <c r="X248" s="50">
        <f t="shared" si="66"/>
        <v>1</v>
      </c>
      <c r="Y248" s="31">
        <f t="shared" si="67"/>
        <v>1</v>
      </c>
      <c r="Z248" s="50">
        <v>4903200</v>
      </c>
      <c r="AA248" s="62">
        <v>1.9623970000000001E-7</v>
      </c>
      <c r="AB248" s="71">
        <v>4.2387775423099999E-3</v>
      </c>
      <c r="AC248" s="71">
        <v>0.95567007020525996</v>
      </c>
      <c r="AD248" s="58">
        <v>151040431000.638</v>
      </c>
      <c r="AE248" s="28">
        <v>5.9377024071599998</v>
      </c>
      <c r="AF248" s="28">
        <v>-8.0305467200400003</v>
      </c>
      <c r="AG248" s="50"/>
      <c r="AH248" s="62"/>
      <c r="AI248" s="65"/>
      <c r="AJ248" s="58"/>
      <c r="AK248" s="28"/>
      <c r="AL248" s="28"/>
    </row>
    <row r="249" spans="1:38">
      <c r="A249" s="11"/>
      <c r="B249" s="25">
        <v>228</v>
      </c>
      <c r="C249" s="1">
        <f>B249 * KONSTANTEN!$B$6</f>
        <v>4924800</v>
      </c>
      <c r="D249" s="63">
        <f>SQRT( KONSTANTEN!$B$3 * $D$6 / H248^3 )</f>
        <v>1.9625653972611058E-7</v>
      </c>
      <c r="E249" s="41">
        <f>(KONSTANTEN!$B$4 + D249 * C249) - (KONSTANTEN!$B$4 + D249 * C248)</f>
        <v>4.2391412580840004E-3</v>
      </c>
      <c r="F249" s="41">
        <f t="shared" si="69"/>
        <v>0.95990921146334651</v>
      </c>
      <c r="G249" s="73">
        <f t="shared" si="57"/>
        <v>54.998746532580618</v>
      </c>
      <c r="H249" s="43">
        <f t="shared" si="70"/>
        <v>151031764269.83102</v>
      </c>
      <c r="I249" s="2">
        <f t="shared" si="71"/>
        <v>10.095839586719073</v>
      </c>
      <c r="J249" s="48">
        <f t="shared" si="58"/>
        <v>148164281730.16898</v>
      </c>
      <c r="K249" s="28">
        <f t="shared" si="59"/>
        <v>9.9041604132809287</v>
      </c>
      <c r="L249" s="43">
        <f t="shared" si="72"/>
        <v>88308155325.155716</v>
      </c>
      <c r="M249" s="2">
        <f t="shared" si="73"/>
        <v>5.9030295691244339</v>
      </c>
      <c r="N249" s="48">
        <f t="shared" si="60"/>
        <v>83309008270.960129</v>
      </c>
      <c r="O249" s="28">
        <f t="shared" si="61"/>
        <v>5.5688575691244342</v>
      </c>
      <c r="P249" s="94">
        <f t="shared" si="62"/>
        <v>120494149746.65053</v>
      </c>
      <c r="Q249" s="95">
        <f t="shared" si="63"/>
        <v>8.0545282170373689</v>
      </c>
      <c r="R249" s="44">
        <f>KONSTANTEN!$B$3 * $D$5 * $D$6 / H248^2</f>
        <v>3.4744670406041923E+22</v>
      </c>
      <c r="S249" s="46">
        <f t="shared" si="68"/>
        <v>29642.672346925672</v>
      </c>
      <c r="T249" s="48">
        <f t="shared" si="64"/>
        <v>147925497576.86212</v>
      </c>
      <c r="U249" s="28">
        <f t="shared" si="65"/>
        <v>9.8881986947689882</v>
      </c>
      <c r="V249" s="48">
        <f t="shared" si="74"/>
        <v>85808581798.057922</v>
      </c>
      <c r="W249" s="28">
        <f t="shared" si="75"/>
        <v>5.7359435691244345</v>
      </c>
      <c r="X249" s="50">
        <f t="shared" si="66"/>
        <v>1</v>
      </c>
      <c r="Y249" s="31">
        <f t="shared" si="67"/>
        <v>0.99999999999999978</v>
      </c>
      <c r="Z249" s="50">
        <v>4924800</v>
      </c>
      <c r="AA249" s="62">
        <v>1.9625654000000001E-7</v>
      </c>
      <c r="AB249" s="71">
        <v>4.2391412580800002E-3</v>
      </c>
      <c r="AC249" s="71">
        <v>0.95990921146334995</v>
      </c>
      <c r="AD249" s="58">
        <v>151031764269.83099</v>
      </c>
      <c r="AE249" s="28">
        <v>5.9030295691200001</v>
      </c>
      <c r="AF249" s="28">
        <v>-8.0545282170399997</v>
      </c>
      <c r="AG249" s="50"/>
      <c r="AH249" s="62"/>
      <c r="AI249" s="65"/>
      <c r="AJ249" s="58"/>
      <c r="AK249" s="28"/>
      <c r="AL249" s="28"/>
    </row>
    <row r="250" spans="1:38">
      <c r="A250" s="11"/>
      <c r="B250" s="25">
        <v>229</v>
      </c>
      <c r="C250" s="1">
        <f>B250 * KONSTANTEN!$B$6</f>
        <v>4946400</v>
      </c>
      <c r="D250" s="63">
        <f>SQRT( KONSTANTEN!$B$3 * $D$6 / H249^3 )</f>
        <v>1.9627343279831898E-7</v>
      </c>
      <c r="E250" s="41">
        <f>(KONSTANTEN!$B$4 + D250 * C250) - (KONSTANTEN!$B$4 + D250 * C249)</f>
        <v>4.2395061484437058E-3</v>
      </c>
      <c r="F250" s="41">
        <f t="shared" si="69"/>
        <v>0.96414871761179022</v>
      </c>
      <c r="G250" s="73">
        <f t="shared" si="57"/>
        <v>55.241652342106207</v>
      </c>
      <c r="H250" s="43">
        <f t="shared" si="70"/>
        <v>151023071024.95084</v>
      </c>
      <c r="I250" s="2">
        <f t="shared" si="71"/>
        <v>10.095258479782906</v>
      </c>
      <c r="J250" s="48">
        <f t="shared" si="58"/>
        <v>148172974975.04919</v>
      </c>
      <c r="K250" s="28">
        <f t="shared" si="59"/>
        <v>9.9047415202170939</v>
      </c>
      <c r="L250" s="43">
        <f t="shared" si="72"/>
        <v>87787869671.049057</v>
      </c>
      <c r="M250" s="2">
        <f t="shared" si="73"/>
        <v>5.8682506566981205</v>
      </c>
      <c r="N250" s="48">
        <f t="shared" si="60"/>
        <v>82788722616.85347</v>
      </c>
      <c r="O250" s="28">
        <f t="shared" si="61"/>
        <v>5.5340786566981217</v>
      </c>
      <c r="P250" s="94">
        <f t="shared" si="62"/>
        <v>120850773486.40732</v>
      </c>
      <c r="Q250" s="95">
        <f t="shared" si="63"/>
        <v>8.0783670173507129</v>
      </c>
      <c r="R250" s="44">
        <f>KONSTANTEN!$B$3 * $D$5 * $D$6 / H249^2</f>
        <v>3.4748658061838651E+22</v>
      </c>
      <c r="S250" s="46">
        <f t="shared" si="68"/>
        <v>29643.522834826232</v>
      </c>
      <c r="T250" s="48">
        <f t="shared" si="64"/>
        <v>147915526268.88519</v>
      </c>
      <c r="U250" s="28">
        <f t="shared" si="65"/>
        <v>9.8875321546786203</v>
      </c>
      <c r="V250" s="48">
        <f t="shared" si="74"/>
        <v>85288296143.951263</v>
      </c>
      <c r="W250" s="28">
        <f t="shared" si="75"/>
        <v>5.7011646566981211</v>
      </c>
      <c r="X250" s="50">
        <f t="shared" si="66"/>
        <v>1</v>
      </c>
      <c r="Y250" s="31">
        <f t="shared" si="67"/>
        <v>1</v>
      </c>
      <c r="Z250" s="50">
        <v>4946400</v>
      </c>
      <c r="AA250" s="62">
        <v>1.9627343E-7</v>
      </c>
      <c r="AB250" s="71">
        <v>4.2395061484400004E-3</v>
      </c>
      <c r="AC250" s="71">
        <v>0.96414871761179</v>
      </c>
      <c r="AD250" s="58">
        <v>151023071024.95001</v>
      </c>
      <c r="AE250" s="28">
        <v>5.8682506566999999</v>
      </c>
      <c r="AF250" s="28">
        <v>-8.0783670173500006</v>
      </c>
      <c r="AG250" s="50"/>
      <c r="AH250" s="62"/>
      <c r="AI250" s="65"/>
      <c r="AJ250" s="58"/>
      <c r="AK250" s="28"/>
      <c r="AL250" s="28"/>
    </row>
    <row r="251" spans="1:38">
      <c r="A251" s="11"/>
      <c r="B251" s="25">
        <v>230</v>
      </c>
      <c r="C251" s="1">
        <f>B251 * KONSTANTEN!$B$6</f>
        <v>4968000</v>
      </c>
      <c r="D251" s="63">
        <f>SQRT( KONSTANTEN!$B$3 * $D$6 / H250^3 )</f>
        <v>1.9629037998615884E-7</v>
      </c>
      <c r="E251" s="41">
        <f>(KONSTANTEN!$B$4 + D251 * C251) - (KONSTANTEN!$B$4 + D251 * C250)</f>
        <v>4.2398722077010564E-3</v>
      </c>
      <c r="F251" s="41">
        <f t="shared" si="69"/>
        <v>0.96838858981949127</v>
      </c>
      <c r="G251" s="73">
        <f t="shared" si="57"/>
        <v>55.484579125282288</v>
      </c>
      <c r="H251" s="43">
        <f t="shared" si="70"/>
        <v>151014351413.20389</v>
      </c>
      <c r="I251" s="2">
        <f t="shared" si="71"/>
        <v>10.094675610332356</v>
      </c>
      <c r="J251" s="48">
        <f t="shared" si="58"/>
        <v>148181694586.79611</v>
      </c>
      <c r="K251" s="28">
        <f t="shared" si="59"/>
        <v>9.9053243896676442</v>
      </c>
      <c r="L251" s="43">
        <f t="shared" si="72"/>
        <v>87266005975.290802</v>
      </c>
      <c r="M251" s="2">
        <f t="shared" si="73"/>
        <v>5.8333662588101722</v>
      </c>
      <c r="N251" s="48">
        <f t="shared" si="60"/>
        <v>82266858921.095215</v>
      </c>
      <c r="O251" s="28">
        <f t="shared" si="61"/>
        <v>5.4991942588101725</v>
      </c>
      <c r="P251" s="94">
        <f t="shared" si="62"/>
        <v>121205255639.7141</v>
      </c>
      <c r="Q251" s="95">
        <f t="shared" si="63"/>
        <v>8.1020626615977491</v>
      </c>
      <c r="R251" s="44">
        <f>KONSTANTEN!$B$3 * $D$5 * $D$6 / H250^2</f>
        <v>3.4752658606734453E+22</v>
      </c>
      <c r="S251" s="46">
        <f t="shared" si="68"/>
        <v>29644.375998164254</v>
      </c>
      <c r="T251" s="48">
        <f t="shared" si="64"/>
        <v>147905584967.85208</v>
      </c>
      <c r="U251" s="28">
        <f t="shared" si="65"/>
        <v>9.886867620426516</v>
      </c>
      <c r="V251" s="48">
        <f t="shared" si="74"/>
        <v>84766432448.193008</v>
      </c>
      <c r="W251" s="28">
        <f t="shared" si="75"/>
        <v>5.6662802588101719</v>
      </c>
      <c r="X251" s="50">
        <f t="shared" si="66"/>
        <v>1</v>
      </c>
      <c r="Y251" s="31">
        <f t="shared" si="67"/>
        <v>1</v>
      </c>
      <c r="Z251" s="50">
        <v>4968000</v>
      </c>
      <c r="AA251" s="62">
        <v>1.9629037999999999E-7</v>
      </c>
      <c r="AB251" s="71">
        <v>4.2398722077E-3</v>
      </c>
      <c r="AC251" s="71">
        <v>0.96838858981949005</v>
      </c>
      <c r="AD251" s="58">
        <v>151014351413.203</v>
      </c>
      <c r="AE251" s="28">
        <v>5.8333662588099999</v>
      </c>
      <c r="AF251" s="28">
        <v>-8.1020626615999998</v>
      </c>
      <c r="AG251" s="50"/>
      <c r="AH251" s="62"/>
      <c r="AI251" s="65"/>
      <c r="AJ251" s="58"/>
      <c r="AK251" s="28"/>
      <c r="AL251" s="28"/>
    </row>
    <row r="252" spans="1:38">
      <c r="A252" s="11"/>
      <c r="B252" s="25">
        <v>231</v>
      </c>
      <c r="C252" s="1">
        <f>B252 * KONSTANTEN!$B$6</f>
        <v>4989600</v>
      </c>
      <c r="D252" s="63">
        <f>SQRT( KONSTANTEN!$B$3 * $D$6 / H251^3 )</f>
        <v>1.9630738102540055E-7</v>
      </c>
      <c r="E252" s="41">
        <f>(KONSTANTEN!$B$4 + D252 * C252) - (KONSTANTEN!$B$4 + D252 * C251)</f>
        <v>4.2402394301487289E-3</v>
      </c>
      <c r="F252" s="41">
        <f t="shared" si="69"/>
        <v>0.97262882924964</v>
      </c>
      <c r="G252" s="73">
        <f t="shared" si="57"/>
        <v>55.727526948754765</v>
      </c>
      <c r="H252" s="43">
        <f t="shared" si="70"/>
        <v>151005605582.32068</v>
      </c>
      <c r="I252" s="2">
        <f t="shared" si="71"/>
        <v>10.094090988242584</v>
      </c>
      <c r="J252" s="48">
        <f t="shared" si="58"/>
        <v>148190440417.67932</v>
      </c>
      <c r="K252" s="28">
        <f t="shared" si="59"/>
        <v>9.9059090117574158</v>
      </c>
      <c r="L252" s="43">
        <f t="shared" si="72"/>
        <v>86742573079.46402</v>
      </c>
      <c r="M252" s="2">
        <f t="shared" si="73"/>
        <v>5.7983769664833087</v>
      </c>
      <c r="N252" s="48">
        <f t="shared" si="60"/>
        <v>81743426025.268433</v>
      </c>
      <c r="O252" s="28">
        <f t="shared" si="61"/>
        <v>5.464204966483309</v>
      </c>
      <c r="P252" s="94">
        <f t="shared" si="62"/>
        <v>121557589367.05946</v>
      </c>
      <c r="Q252" s="95">
        <f t="shared" si="63"/>
        <v>8.1256146925858417</v>
      </c>
      <c r="R252" s="44">
        <f>KONSTANTEN!$B$3 * $D$5 * $D$6 / H251^2</f>
        <v>3.4756671979449024E+22</v>
      </c>
      <c r="S252" s="46">
        <f t="shared" si="68"/>
        <v>29645.231823175553</v>
      </c>
      <c r="T252" s="48">
        <f t="shared" si="64"/>
        <v>147895674400.26981</v>
      </c>
      <c r="U252" s="28">
        <f t="shared" si="65"/>
        <v>9.886205140576612</v>
      </c>
      <c r="V252" s="48">
        <f t="shared" si="74"/>
        <v>84242999552.366226</v>
      </c>
      <c r="W252" s="28">
        <f t="shared" si="75"/>
        <v>5.6312909664833093</v>
      </c>
      <c r="X252" s="50">
        <f t="shared" si="66"/>
        <v>1</v>
      </c>
      <c r="Y252" s="31">
        <f t="shared" si="67"/>
        <v>0.99999999999999978</v>
      </c>
      <c r="Z252" s="50">
        <v>4989600</v>
      </c>
      <c r="AA252" s="62">
        <v>1.9630737999999999E-7</v>
      </c>
      <c r="AB252" s="71">
        <v>4.2402394301499996E-3</v>
      </c>
      <c r="AC252" s="71">
        <v>0.97262882924964</v>
      </c>
      <c r="AD252" s="58">
        <v>151005605582.32001</v>
      </c>
      <c r="AE252" s="28">
        <v>5.7983769664800002</v>
      </c>
      <c r="AF252" s="28">
        <v>-8.1256146925900001</v>
      </c>
      <c r="AG252" s="50"/>
      <c r="AH252" s="62"/>
      <c r="AI252" s="65"/>
      <c r="AJ252" s="58"/>
      <c r="AK252" s="28"/>
      <c r="AL252" s="28"/>
    </row>
    <row r="253" spans="1:38">
      <c r="A253" s="11"/>
      <c r="B253" s="25">
        <v>232</v>
      </c>
      <c r="C253" s="1">
        <f>B253 * KONSTANTEN!$B$6</f>
        <v>5011200</v>
      </c>
      <c r="D253" s="63">
        <f>SQRT( KONSTANTEN!$B$3 * $D$6 / H252^3 )</f>
        <v>1.9632443565070235E-7</v>
      </c>
      <c r="E253" s="41">
        <f>(KONSTANTEN!$B$4 + D253 * C253) - (KONSTANTEN!$B$4 + D253 * C252)</f>
        <v>4.2406078100550859E-3</v>
      </c>
      <c r="F253" s="41">
        <f t="shared" si="69"/>
        <v>0.97686943705969509</v>
      </c>
      <c r="G253" s="73">
        <f t="shared" si="57"/>
        <v>55.970495878841142</v>
      </c>
      <c r="H253" s="43">
        <f t="shared" si="70"/>
        <v>150996833680.55438</v>
      </c>
      <c r="I253" s="2">
        <f t="shared" si="71"/>
        <v>10.093504623423692</v>
      </c>
      <c r="J253" s="48">
        <f t="shared" si="58"/>
        <v>148199212319.44562</v>
      </c>
      <c r="K253" s="28">
        <f t="shared" si="59"/>
        <v>9.9064953765763093</v>
      </c>
      <c r="L253" s="43">
        <f t="shared" si="72"/>
        <v>86217579856.435913</v>
      </c>
      <c r="M253" s="2">
        <f t="shared" si="73"/>
        <v>5.7632833728314656</v>
      </c>
      <c r="N253" s="48">
        <f t="shared" si="60"/>
        <v>81218432802.240326</v>
      </c>
      <c r="O253" s="28">
        <f t="shared" si="61"/>
        <v>5.4291113728314668</v>
      </c>
      <c r="P253" s="94">
        <f t="shared" si="62"/>
        <v>121907767861.89313</v>
      </c>
      <c r="Q253" s="95">
        <f t="shared" si="63"/>
        <v>8.149022655325675</v>
      </c>
      <c r="R253" s="44">
        <f>KONSTANTEN!$B$3 * $D$5 * $D$6 / H252^2</f>
        <v>3.4760698118435731E+22</v>
      </c>
      <c r="S253" s="46">
        <f t="shared" si="68"/>
        <v>29646.090296041657</v>
      </c>
      <c r="T253" s="48">
        <f t="shared" si="64"/>
        <v>147885795290.92145</v>
      </c>
      <c r="U253" s="28">
        <f t="shared" si="65"/>
        <v>9.8855447635776201</v>
      </c>
      <c r="V253" s="48">
        <f t="shared" si="74"/>
        <v>83718006329.33812</v>
      </c>
      <c r="W253" s="28">
        <f t="shared" si="75"/>
        <v>5.5961973728314662</v>
      </c>
      <c r="X253" s="50">
        <f t="shared" si="66"/>
        <v>1</v>
      </c>
      <c r="Y253" s="31">
        <f t="shared" si="67"/>
        <v>1</v>
      </c>
      <c r="Z253" s="50">
        <v>5011200</v>
      </c>
      <c r="AA253" s="62">
        <v>1.9632444000000001E-7</v>
      </c>
      <c r="AB253" s="71">
        <v>4.2406078100600004E-3</v>
      </c>
      <c r="AC253" s="71">
        <v>0.97686943705968998</v>
      </c>
      <c r="AD253" s="58">
        <v>150996833680.55399</v>
      </c>
      <c r="AE253" s="28">
        <v>5.7632833728300001</v>
      </c>
      <c r="AF253" s="28">
        <v>-8.1490226553300005</v>
      </c>
      <c r="AG253" s="50"/>
      <c r="AH253" s="62"/>
      <c r="AI253" s="65"/>
      <c r="AJ253" s="58"/>
      <c r="AK253" s="28"/>
      <c r="AL253" s="28"/>
    </row>
    <row r="254" spans="1:38">
      <c r="A254" s="11"/>
      <c r="B254" s="25">
        <v>233</v>
      </c>
      <c r="C254" s="1">
        <f>B254 * KONSTANTEN!$B$6</f>
        <v>5032800</v>
      </c>
      <c r="D254" s="63">
        <f>SQRT( KONSTANTEN!$B$3 * $D$6 / H253^3 )</f>
        <v>1.9634154359561222E-7</v>
      </c>
      <c r="E254" s="41">
        <f>(KONSTANTEN!$B$4 + D254 * C254) - (KONSTANTEN!$B$4 + D254 * C253)</f>
        <v>4.2409773416651753E-3</v>
      </c>
      <c r="F254" s="41">
        <f t="shared" si="69"/>
        <v>0.98111041440136026</v>
      </c>
      <c r="G254" s="73">
        <f t="shared" si="57"/>
        <v>56.213485981529168</v>
      </c>
      <c r="H254" s="43">
        <f t="shared" si="70"/>
        <v>150988035856.67914</v>
      </c>
      <c r="I254" s="2">
        <f t="shared" si="71"/>
        <v>10.092916525820607</v>
      </c>
      <c r="J254" s="48">
        <f t="shared" si="58"/>
        <v>148208010143.32086</v>
      </c>
      <c r="K254" s="28">
        <f t="shared" si="59"/>
        <v>9.9070834741793909</v>
      </c>
      <c r="L254" s="43">
        <f t="shared" si="72"/>
        <v>85691035210.251877</v>
      </c>
      <c r="M254" s="2">
        <f t="shared" si="73"/>
        <v>5.7280860730527081</v>
      </c>
      <c r="N254" s="48">
        <f t="shared" si="60"/>
        <v>80691888156.05629</v>
      </c>
      <c r="O254" s="28">
        <f t="shared" si="61"/>
        <v>5.3939140730527093</v>
      </c>
      <c r="P254" s="94">
        <f t="shared" si="62"/>
        <v>122255784350.7683</v>
      </c>
      <c r="Q254" s="95">
        <f t="shared" si="63"/>
        <v>8.1722860970407556</v>
      </c>
      <c r="R254" s="44">
        <f>KONSTANTEN!$B$3 * $D$5 * $D$6 / H253^2</f>
        <v>3.4764736961881878E+22</v>
      </c>
      <c r="S254" s="46">
        <f t="shared" si="68"/>
        <v>29646.951402889976</v>
      </c>
      <c r="T254" s="48">
        <f t="shared" si="64"/>
        <v>147875948362.81274</v>
      </c>
      <c r="U254" s="28">
        <f t="shared" si="65"/>
        <v>9.8848865377594421</v>
      </c>
      <c r="V254" s="48">
        <f t="shared" si="74"/>
        <v>83191461683.154083</v>
      </c>
      <c r="W254" s="28">
        <f t="shared" si="75"/>
        <v>5.5610000730527087</v>
      </c>
      <c r="X254" s="50">
        <f t="shared" si="66"/>
        <v>1</v>
      </c>
      <c r="Y254" s="31">
        <f t="shared" si="67"/>
        <v>1</v>
      </c>
      <c r="Z254" s="50">
        <v>5032800</v>
      </c>
      <c r="AA254" s="62">
        <v>1.9634154E-7</v>
      </c>
      <c r="AB254" s="71">
        <v>4.2409773416700004E-3</v>
      </c>
      <c r="AC254" s="71">
        <v>0.98111041440136004</v>
      </c>
      <c r="AD254" s="58">
        <v>150988035856.67899</v>
      </c>
      <c r="AE254" s="28">
        <v>5.7280860730500001</v>
      </c>
      <c r="AF254" s="28">
        <v>-8.1722860970400006</v>
      </c>
      <c r="AG254" s="50"/>
      <c r="AH254" s="62"/>
      <c r="AI254" s="65"/>
      <c r="AJ254" s="58"/>
      <c r="AK254" s="28"/>
      <c r="AL254" s="28"/>
    </row>
    <row r="255" spans="1:38">
      <c r="A255" s="11"/>
      <c r="B255" s="25">
        <v>234</v>
      </c>
      <c r="C255" s="1">
        <f>B255 * KONSTANTEN!$B$6</f>
        <v>5054400</v>
      </c>
      <c r="D255" s="63">
        <f>SQRT( KONSTANTEN!$B$3 * $D$6 / H254^3 )</f>
        <v>1.9635870459256911E-7</v>
      </c>
      <c r="E255" s="41">
        <f>(KONSTANTEN!$B$4 + D255 * C255) - (KONSTANTEN!$B$4 + D255 * C254)</f>
        <v>4.241348019199509E-3</v>
      </c>
      <c r="F255" s="41">
        <f t="shared" si="69"/>
        <v>0.98535176242055977</v>
      </c>
      <c r="G255" s="73">
        <f t="shared" si="57"/>
        <v>56.456497322475464</v>
      </c>
      <c r="H255" s="43">
        <f t="shared" si="70"/>
        <v>150979212259.98828</v>
      </c>
      <c r="I255" s="2">
        <f t="shared" si="71"/>
        <v>10.092326705412964</v>
      </c>
      <c r="J255" s="48">
        <f t="shared" si="58"/>
        <v>148216833740.01175</v>
      </c>
      <c r="K255" s="28">
        <f t="shared" si="59"/>
        <v>9.9076732945870365</v>
      </c>
      <c r="L255" s="43">
        <f t="shared" si="72"/>
        <v>85162948076.028946</v>
      </c>
      <c r="M255" s="2">
        <f t="shared" si="73"/>
        <v>5.6927856644221118</v>
      </c>
      <c r="N255" s="48">
        <f t="shared" si="60"/>
        <v>80163801021.833344</v>
      </c>
      <c r="O255" s="28">
        <f t="shared" si="61"/>
        <v>5.358613664422113</v>
      </c>
      <c r="P255" s="94">
        <f t="shared" si="62"/>
        <v>122601632093.48364</v>
      </c>
      <c r="Q255" s="95">
        <f t="shared" si="63"/>
        <v>8.1954045671769098</v>
      </c>
      <c r="R255" s="44">
        <f>KONSTANTEN!$B$3 * $D$5 * $D$6 / H254^2</f>
        <v>3.4768788447708947E+22</v>
      </c>
      <c r="S255" s="46">
        <f t="shared" si="68"/>
        <v>29647.815129793893</v>
      </c>
      <c r="T255" s="48">
        <f t="shared" si="64"/>
        <v>147866134337.11856</v>
      </c>
      <c r="U255" s="28">
        <f t="shared" si="65"/>
        <v>9.884230511329589</v>
      </c>
      <c r="V255" s="48">
        <f t="shared" si="74"/>
        <v>82663374548.931137</v>
      </c>
      <c r="W255" s="28">
        <f t="shared" si="75"/>
        <v>5.5256996644221124</v>
      </c>
      <c r="X255" s="50">
        <f t="shared" si="66"/>
        <v>1</v>
      </c>
      <c r="Y255" s="31">
        <f t="shared" si="67"/>
        <v>0.99999999999999978</v>
      </c>
      <c r="Z255" s="50">
        <v>5054400</v>
      </c>
      <c r="AA255" s="62">
        <v>1.9635869999999999E-7</v>
      </c>
      <c r="AB255" s="71">
        <v>4.2413480191999999E-3</v>
      </c>
      <c r="AC255" s="71">
        <v>0.98535176242056</v>
      </c>
      <c r="AD255" s="58">
        <v>150979212259.98801</v>
      </c>
      <c r="AE255" s="28">
        <v>5.6927856644199997</v>
      </c>
      <c r="AF255" s="28">
        <v>-8.1954045671800007</v>
      </c>
      <c r="AG255" s="50"/>
      <c r="AH255" s="62"/>
      <c r="AI255" s="65"/>
      <c r="AJ255" s="58"/>
      <c r="AK255" s="28"/>
      <c r="AL255" s="28"/>
    </row>
    <row r="256" spans="1:38">
      <c r="A256" s="11"/>
      <c r="B256" s="25">
        <v>235</v>
      </c>
      <c r="C256" s="1">
        <f>B256 * KONSTANTEN!$B$6</f>
        <v>5076000</v>
      </c>
      <c r="D256" s="63">
        <f>SQRT( KONSTANTEN!$B$3 * $D$6 / H255^3 )</f>
        <v>1.9637591837290438E-7</v>
      </c>
      <c r="E256" s="41">
        <f>(KONSTANTEN!$B$4 + D256 * C256) - (KONSTANTEN!$B$4 + D256 * C255)</f>
        <v>4.2417198368547293E-3</v>
      </c>
      <c r="F256" s="41">
        <f t="shared" si="69"/>
        <v>0.9895934822574145</v>
      </c>
      <c r="G256" s="73">
        <f t="shared" si="57"/>
        <v>56.69952996700416</v>
      </c>
      <c r="H256" s="43">
        <f t="shared" si="70"/>
        <v>150970363040.29242</v>
      </c>
      <c r="I256" s="2">
        <f t="shared" si="71"/>
        <v>10.091735172214971</v>
      </c>
      <c r="J256" s="48">
        <f t="shared" si="58"/>
        <v>148225682959.70758</v>
      </c>
      <c r="K256" s="28">
        <f t="shared" si="59"/>
        <v>9.9082648277850289</v>
      </c>
      <c r="L256" s="43">
        <f t="shared" si="72"/>
        <v>84633327419.848679</v>
      </c>
      <c r="M256" s="2">
        <f t="shared" si="73"/>
        <v>5.6573827462846005</v>
      </c>
      <c r="N256" s="48">
        <f t="shared" si="60"/>
        <v>79634180365.653091</v>
      </c>
      <c r="O256" s="28">
        <f t="shared" si="61"/>
        <v>5.3232107462846017</v>
      </c>
      <c r="P256" s="94">
        <f t="shared" si="62"/>
        <v>122945304383.22519</v>
      </c>
      <c r="Q256" s="95">
        <f t="shared" si="63"/>
        <v>8.2183776174117753</v>
      </c>
      <c r="R256" s="44">
        <f>KONSTANTEN!$B$3 * $D$5 * $D$6 / H255^2</f>
        <v>3.4772852513572812E+22</v>
      </c>
      <c r="S256" s="46">
        <f t="shared" si="68"/>
        <v>29648.681462772864</v>
      </c>
      <c r="T256" s="48">
        <f t="shared" si="64"/>
        <v>147856353933.12952</v>
      </c>
      <c r="U256" s="28">
        <f t="shared" si="65"/>
        <v>9.8835767323696206</v>
      </c>
      <c r="V256" s="48">
        <f t="shared" si="74"/>
        <v>82133753892.750885</v>
      </c>
      <c r="W256" s="28">
        <f t="shared" si="75"/>
        <v>5.4902967462846011</v>
      </c>
      <c r="X256" s="50">
        <f t="shared" si="66"/>
        <v>1</v>
      </c>
      <c r="Y256" s="31">
        <f t="shared" si="67"/>
        <v>1</v>
      </c>
      <c r="Z256" s="50">
        <v>5076000</v>
      </c>
      <c r="AA256" s="62">
        <v>1.9637592000000001E-7</v>
      </c>
      <c r="AB256" s="71">
        <v>4.2417198368499996E-3</v>
      </c>
      <c r="AC256" s="71">
        <v>0.98959348225740995</v>
      </c>
      <c r="AD256" s="58">
        <v>150970363040.29199</v>
      </c>
      <c r="AE256" s="28">
        <v>5.6573827462799997</v>
      </c>
      <c r="AF256" s="28">
        <v>-8.2183776174100007</v>
      </c>
      <c r="AG256" s="50"/>
      <c r="AH256" s="62"/>
      <c r="AI256" s="65"/>
      <c r="AJ256" s="58"/>
      <c r="AK256" s="28"/>
      <c r="AL256" s="28"/>
    </row>
    <row r="257" spans="1:38">
      <c r="A257" s="11"/>
      <c r="B257" s="25">
        <v>236</v>
      </c>
      <c r="C257" s="1">
        <f>B257 * KONSTANTEN!$B$6</f>
        <v>5097600</v>
      </c>
      <c r="D257" s="63">
        <f>SQRT( KONSTANTEN!$B$3 * $D$6 / H256^3 )</f>
        <v>1.9639318466684358E-7</v>
      </c>
      <c r="E257" s="41">
        <f>(KONSTANTEN!$B$4 + D257 * C257) - (KONSTANTEN!$B$4 + D257 * C256)</f>
        <v>4.2420927888038307E-3</v>
      </c>
      <c r="F257" s="41">
        <f t="shared" si="69"/>
        <v>0.99383557504621833</v>
      </c>
      <c r="G257" s="73">
        <f t="shared" si="57"/>
        <v>56.94258398010551</v>
      </c>
      <c r="H257" s="43">
        <f t="shared" si="70"/>
        <v>150961488347.91782</v>
      </c>
      <c r="I257" s="2">
        <f t="shared" si="71"/>
        <v>10.09114193627531</v>
      </c>
      <c r="J257" s="48">
        <f t="shared" si="58"/>
        <v>148234557652.08218</v>
      </c>
      <c r="K257" s="28">
        <f t="shared" si="59"/>
        <v>9.9088580637246899</v>
      </c>
      <c r="L257" s="43">
        <f t="shared" si="72"/>
        <v>84102182238.649094</v>
      </c>
      <c r="M257" s="2">
        <f t="shared" si="73"/>
        <v>5.6218779200477194</v>
      </c>
      <c r="N257" s="48">
        <f t="shared" si="60"/>
        <v>79103035184.453506</v>
      </c>
      <c r="O257" s="28">
        <f t="shared" si="61"/>
        <v>5.2877059200477206</v>
      </c>
      <c r="P257" s="94">
        <f t="shared" si="62"/>
        <v>123286794546.70818</v>
      </c>
      <c r="Q257" s="95">
        <f t="shared" si="63"/>
        <v>8.2412048016642707</v>
      </c>
      <c r="R257" s="44">
        <f>KONSTANTEN!$B$3 * $D$5 * $D$6 / H256^2</f>
        <v>3.4776929096864109E+22</v>
      </c>
      <c r="S257" s="46">
        <f t="shared" si="68"/>
        <v>29649.550387792566</v>
      </c>
      <c r="T257" s="48">
        <f t="shared" si="64"/>
        <v>147846607868.19824</v>
      </c>
      <c r="U257" s="28">
        <f t="shared" si="65"/>
        <v>9.8829252488315475</v>
      </c>
      <c r="V257" s="48">
        <f t="shared" si="74"/>
        <v>81602608711.5513</v>
      </c>
      <c r="W257" s="28">
        <f t="shared" si="75"/>
        <v>5.45479192004772</v>
      </c>
      <c r="X257" s="50">
        <f t="shared" si="66"/>
        <v>1</v>
      </c>
      <c r="Y257" s="31">
        <f t="shared" si="67"/>
        <v>1</v>
      </c>
      <c r="Z257" s="50">
        <v>5097600</v>
      </c>
      <c r="AA257" s="62">
        <v>1.9639317999999999E-7</v>
      </c>
      <c r="AB257" s="71">
        <v>4.2420927888000004E-3</v>
      </c>
      <c r="AC257" s="71">
        <v>0.99383557504622</v>
      </c>
      <c r="AD257" s="58">
        <v>150961488347.91699</v>
      </c>
      <c r="AE257" s="28">
        <v>5.6218779200500002</v>
      </c>
      <c r="AF257" s="28">
        <v>-8.2412048016600004</v>
      </c>
      <c r="AG257" s="50"/>
      <c r="AH257" s="62"/>
      <c r="AI257" s="65"/>
      <c r="AJ257" s="58"/>
      <c r="AK257" s="28"/>
      <c r="AL257" s="28"/>
    </row>
    <row r="258" spans="1:38">
      <c r="A258" s="11"/>
      <c r="B258" s="25">
        <v>237</v>
      </c>
      <c r="C258" s="1">
        <f>B258 * KONSTANTEN!$B$6</f>
        <v>5119200</v>
      </c>
      <c r="D258" s="63">
        <f>SQRT( KONSTANTEN!$B$3 * $D$6 / H257^3 )</f>
        <v>1.9641050320350763E-7</v>
      </c>
      <c r="E258" s="41">
        <f>(KONSTANTEN!$B$4 + D258 * C258) - (KONSTANTEN!$B$4 + D258 * C257)</f>
        <v>4.2424668691958267E-3</v>
      </c>
      <c r="F258" s="41">
        <f t="shared" si="69"/>
        <v>0.99807804191541416</v>
      </c>
      <c r="G258" s="73">
        <f t="shared" si="57"/>
        <v>57.185659426434512</v>
      </c>
      <c r="H258" s="43">
        <f t="shared" si="70"/>
        <v>150952588333.7045</v>
      </c>
      <c r="I258" s="2">
        <f t="shared" si="71"/>
        <v>10.090547007676999</v>
      </c>
      <c r="J258" s="48">
        <f t="shared" si="58"/>
        <v>148243457666.2955</v>
      </c>
      <c r="K258" s="28">
        <f t="shared" si="59"/>
        <v>9.9094529923230006</v>
      </c>
      <c r="L258" s="43">
        <f t="shared" si="72"/>
        <v>83569521560.116119</v>
      </c>
      <c r="M258" s="2">
        <f t="shared" si="73"/>
        <v>5.5862717891743872</v>
      </c>
      <c r="N258" s="48">
        <f t="shared" si="60"/>
        <v>78570374505.920532</v>
      </c>
      <c r="O258" s="28">
        <f t="shared" si="61"/>
        <v>5.2520997891743884</v>
      </c>
      <c r="P258" s="94">
        <f t="shared" si="62"/>
        <v>123626095944.31871</v>
      </c>
      <c r="Q258" s="95">
        <f t="shared" si="63"/>
        <v>8.2638856761040707</v>
      </c>
      <c r="R258" s="44">
        <f>KONSTANTEN!$B$3 * $D$5 * $D$6 / H257^2</f>
        <v>3.4781018134708365E+22</v>
      </c>
      <c r="S258" s="46">
        <f t="shared" si="68"/>
        <v>29650.421890764992</v>
      </c>
      <c r="T258" s="48">
        <f t="shared" si="64"/>
        <v>147836896857.68634</v>
      </c>
      <c r="U258" s="28">
        <f t="shared" si="65"/>
        <v>9.8822761085342918</v>
      </c>
      <c r="V258" s="48">
        <f t="shared" si="74"/>
        <v>81069948033.018326</v>
      </c>
      <c r="W258" s="28">
        <f t="shared" si="75"/>
        <v>5.4191857891743878</v>
      </c>
      <c r="X258" s="50">
        <f t="shared" si="66"/>
        <v>0.99999999999999989</v>
      </c>
      <c r="Y258" s="31">
        <f t="shared" si="67"/>
        <v>0.99999999999999989</v>
      </c>
      <c r="Z258" s="50">
        <v>5119200</v>
      </c>
      <c r="AA258" s="62">
        <v>1.9641050000000001E-7</v>
      </c>
      <c r="AB258" s="71">
        <v>4.2424668691999996E-3</v>
      </c>
      <c r="AC258" s="71">
        <v>0.99807804191541005</v>
      </c>
      <c r="AD258" s="58">
        <v>150952588333.70401</v>
      </c>
      <c r="AE258" s="28">
        <v>5.5862717891699996</v>
      </c>
      <c r="AF258" s="28">
        <v>-8.2638856760999992</v>
      </c>
      <c r="AG258" s="50"/>
      <c r="AH258" s="62"/>
      <c r="AI258" s="65"/>
      <c r="AJ258" s="58"/>
      <c r="AK258" s="28"/>
      <c r="AL258" s="28"/>
    </row>
    <row r="259" spans="1:38">
      <c r="A259" s="11"/>
      <c r="B259" s="25">
        <v>238</v>
      </c>
      <c r="C259" s="1">
        <f>B259 * KONSTANTEN!$B$6</f>
        <v>5140800</v>
      </c>
      <c r="D259" s="63">
        <f>SQRT( KONSTANTEN!$B$3 * $D$6 / H258^3 )</f>
        <v>1.9642787371091441E-7</v>
      </c>
      <c r="E259" s="41">
        <f>(KONSTANTEN!$B$4 + D259 * C259) - (KONSTANTEN!$B$4 + D259 * C258)</f>
        <v>4.2428420721556392E-3</v>
      </c>
      <c r="F259" s="41">
        <f t="shared" si="69"/>
        <v>1.0023208839875699</v>
      </c>
      <c r="G259" s="73">
        <f t="shared" si="57"/>
        <v>57.428756370309571</v>
      </c>
      <c r="H259" s="43">
        <f t="shared" si="70"/>
        <v>150943663149.00433</v>
      </c>
      <c r="I259" s="2">
        <f t="shared" si="71"/>
        <v>10.089950396537281</v>
      </c>
      <c r="J259" s="48">
        <f t="shared" si="58"/>
        <v>148252382850.99567</v>
      </c>
      <c r="K259" s="28">
        <f t="shared" si="59"/>
        <v>9.9100496034627188</v>
      </c>
      <c r="L259" s="43">
        <f t="shared" si="72"/>
        <v>83035354442.574295</v>
      </c>
      <c r="M259" s="2">
        <f t="shared" si="73"/>
        <v>5.550564959175583</v>
      </c>
      <c r="N259" s="48">
        <f t="shared" si="60"/>
        <v>78036207388.378708</v>
      </c>
      <c r="O259" s="28">
        <f t="shared" si="61"/>
        <v>5.2163929591755842</v>
      </c>
      <c r="P259" s="94">
        <f t="shared" si="62"/>
        <v>123963201970.25519</v>
      </c>
      <c r="Q259" s="95">
        <f t="shared" si="63"/>
        <v>8.2864197991610631</v>
      </c>
      <c r="R259" s="44">
        <f>KONSTANTEN!$B$3 * $D$5 * $D$6 / H258^2</f>
        <v>3.4785119563966323E+22</v>
      </c>
      <c r="S259" s="46">
        <f t="shared" si="68"/>
        <v>29651.295957548558</v>
      </c>
      <c r="T259" s="48">
        <f t="shared" si="64"/>
        <v>147827221614.91064</v>
      </c>
      <c r="U259" s="28">
        <f t="shared" si="65"/>
        <v>9.8816293591600921</v>
      </c>
      <c r="V259" s="48">
        <f t="shared" si="74"/>
        <v>80535780915.476501</v>
      </c>
      <c r="W259" s="28">
        <f t="shared" si="75"/>
        <v>5.3834789591755836</v>
      </c>
      <c r="X259" s="50">
        <f t="shared" si="66"/>
        <v>1</v>
      </c>
      <c r="Y259" s="31">
        <f t="shared" si="67"/>
        <v>1</v>
      </c>
      <c r="Z259" s="50">
        <v>5140800</v>
      </c>
      <c r="AA259" s="62">
        <v>1.9642787E-7</v>
      </c>
      <c r="AB259" s="71">
        <v>4.2428420721600003E-3</v>
      </c>
      <c r="AC259" s="71">
        <v>1.0023208839875699</v>
      </c>
      <c r="AD259" s="58">
        <v>150943663149.004</v>
      </c>
      <c r="AE259" s="28">
        <v>5.5505649591799999</v>
      </c>
      <c r="AF259" s="28">
        <v>-8.2864197991600008</v>
      </c>
      <c r="AG259" s="50"/>
      <c r="AH259" s="62"/>
      <c r="AI259" s="65"/>
      <c r="AJ259" s="58"/>
      <c r="AK259" s="28"/>
      <c r="AL259" s="28"/>
    </row>
    <row r="260" spans="1:38">
      <c r="A260" s="11"/>
      <c r="B260" s="25">
        <v>239</v>
      </c>
      <c r="C260" s="1">
        <f>B260 * KONSTANTEN!$B$6</f>
        <v>5162400</v>
      </c>
      <c r="D260" s="63">
        <f>SQRT( KONSTANTEN!$B$3 * $D$6 / H259^3 )</f>
        <v>1.9644529591598068E-7</v>
      </c>
      <c r="E260" s="41">
        <f>(KONSTANTEN!$B$4 + D260 * C260) - (KONSTANTEN!$B$4 + D260 * C259)</f>
        <v>4.2432183917853195E-3</v>
      </c>
      <c r="F260" s="41">
        <f t="shared" si="69"/>
        <v>1.0065641023793552</v>
      </c>
      <c r="G260" s="73">
        <f t="shared" si="57"/>
        <v>57.671874875711161</v>
      </c>
      <c r="H260" s="43">
        <f t="shared" si="70"/>
        <v>150934712945.67935</v>
      </c>
      <c r="I260" s="2">
        <f t="shared" si="71"/>
        <v>10.089352113007493</v>
      </c>
      <c r="J260" s="48">
        <f t="shared" si="58"/>
        <v>148261333054.32065</v>
      </c>
      <c r="K260" s="28">
        <f t="shared" si="59"/>
        <v>9.910647886992507</v>
      </c>
      <c r="L260" s="43">
        <f t="shared" si="72"/>
        <v>82499689974.87674</v>
      </c>
      <c r="M260" s="2">
        <f t="shared" si="73"/>
        <v>5.5147580376029923</v>
      </c>
      <c r="N260" s="48">
        <f t="shared" si="60"/>
        <v>77500542920.681152</v>
      </c>
      <c r="O260" s="28">
        <f t="shared" si="61"/>
        <v>5.1805860376029935</v>
      </c>
      <c r="P260" s="94">
        <f t="shared" si="62"/>
        <v>124298106052.66975</v>
      </c>
      <c r="Q260" s="95">
        <f t="shared" si="63"/>
        <v>8.3088067315347995</v>
      </c>
      <c r="R260" s="44">
        <f>KONSTANTEN!$B$3 * $D$5 * $D$6 / H259^2</f>
        <v>3.4789233321234271E+22</v>
      </c>
      <c r="S260" s="46">
        <f t="shared" si="68"/>
        <v>29652.172573948264</v>
      </c>
      <c r="T260" s="48">
        <f t="shared" si="64"/>
        <v>147817582851.09024</v>
      </c>
      <c r="U260" s="28">
        <f t="shared" si="65"/>
        <v>9.880985048250956</v>
      </c>
      <c r="V260" s="48">
        <f t="shared" si="74"/>
        <v>80000116447.778946</v>
      </c>
      <c r="W260" s="28">
        <f t="shared" si="75"/>
        <v>5.3476720376029929</v>
      </c>
      <c r="X260" s="50">
        <f t="shared" si="66"/>
        <v>1</v>
      </c>
      <c r="Y260" s="31">
        <f t="shared" si="67"/>
        <v>1</v>
      </c>
      <c r="Z260" s="50">
        <v>5162400</v>
      </c>
      <c r="AA260" s="62">
        <v>1.9644530000000001E-7</v>
      </c>
      <c r="AB260" s="71">
        <v>4.2432183917899997E-3</v>
      </c>
      <c r="AC260" s="71">
        <v>1.0065641023793599</v>
      </c>
      <c r="AD260" s="58">
        <v>150934712945.67899</v>
      </c>
      <c r="AE260" s="28">
        <v>5.5147580376000001</v>
      </c>
      <c r="AF260" s="28">
        <v>-8.3088067315299998</v>
      </c>
      <c r="AG260" s="50"/>
      <c r="AH260" s="62"/>
      <c r="AI260" s="65"/>
      <c r="AJ260" s="58"/>
      <c r="AK260" s="28"/>
      <c r="AL260" s="28"/>
    </row>
    <row r="261" spans="1:38">
      <c r="A261" s="11"/>
      <c r="B261" s="25">
        <v>240</v>
      </c>
      <c r="C261" s="1">
        <f>B261 * KONSTANTEN!$B$6</f>
        <v>5184000</v>
      </c>
      <c r="D261" s="63">
        <f>SQRT( KONSTANTEN!$B$3 * $D$6 / H260^3 )</f>
        <v>1.9646276954452327E-7</v>
      </c>
      <c r="E261" s="41">
        <f>(KONSTANTEN!$B$4 + D261 * C261) - (KONSTANTEN!$B$4 + D261 * C260)</f>
        <v>4.2435958221616055E-3</v>
      </c>
      <c r="F261" s="41">
        <f t="shared" si="69"/>
        <v>1.0108076982015168</v>
      </c>
      <c r="G261" s="73">
        <f t="shared" si="57"/>
        <v>57.915015006280363</v>
      </c>
      <c r="H261" s="43">
        <f t="shared" si="70"/>
        <v>150925737876.09982</v>
      </c>
      <c r="I261" s="2">
        <f t="shared" si="71"/>
        <v>10.088752167272947</v>
      </c>
      <c r="J261" s="48">
        <f t="shared" si="58"/>
        <v>148270308123.90018</v>
      </c>
      <c r="K261" s="28">
        <f t="shared" si="59"/>
        <v>9.911247832727053</v>
      </c>
      <c r="L261" s="43">
        <f t="shared" si="72"/>
        <v>81962537276.294525</v>
      </c>
      <c r="M261" s="2">
        <f t="shared" si="73"/>
        <v>5.4788516340416162</v>
      </c>
      <c r="N261" s="48">
        <f t="shared" si="60"/>
        <v>76963390222.098938</v>
      </c>
      <c r="O261" s="28">
        <f t="shared" si="61"/>
        <v>5.1446796340416165</v>
      </c>
      <c r="P261" s="94">
        <f t="shared" si="62"/>
        <v>124630801653.80936</v>
      </c>
      <c r="Q261" s="95">
        <f t="shared" si="63"/>
        <v>8.3310460362039258</v>
      </c>
      <c r="R261" s="44">
        <f>KONSTANTEN!$B$3 * $D$5 * $D$6 / H260^2</f>
        <v>3.4793359342844252E+22</v>
      </c>
      <c r="S261" s="46">
        <f t="shared" si="68"/>
        <v>29653.051725715777</v>
      </c>
      <c r="T261" s="48">
        <f t="shared" si="64"/>
        <v>147807981275.29285</v>
      </c>
      <c r="U261" s="28">
        <f t="shared" si="65"/>
        <v>9.8803432232050863</v>
      </c>
      <c r="V261" s="48">
        <f t="shared" si="74"/>
        <v>79462963749.196732</v>
      </c>
      <c r="W261" s="28">
        <f t="shared" si="75"/>
        <v>5.3117656340416168</v>
      </c>
      <c r="X261" s="50">
        <f t="shared" si="66"/>
        <v>1</v>
      </c>
      <c r="Y261" s="31">
        <f t="shared" si="67"/>
        <v>1</v>
      </c>
      <c r="Z261" s="50">
        <v>5184000</v>
      </c>
      <c r="AA261" s="62">
        <v>1.9646276999999999E-7</v>
      </c>
      <c r="AB261" s="71">
        <v>4.24359582216E-3</v>
      </c>
      <c r="AC261" s="71">
        <v>1.0108076982015199</v>
      </c>
      <c r="AD261" s="58">
        <v>150925737876.099</v>
      </c>
      <c r="AE261" s="28">
        <v>5.4788516340399998</v>
      </c>
      <c r="AF261" s="28">
        <v>-8.3310460362000001</v>
      </c>
      <c r="AG261" s="50"/>
      <c r="AH261" s="62"/>
      <c r="AI261" s="65"/>
      <c r="AJ261" s="58"/>
      <c r="AK261" s="28"/>
      <c r="AL261" s="28"/>
    </row>
    <row r="262" spans="1:38">
      <c r="A262" s="11"/>
      <c r="B262" s="25">
        <v>241</v>
      </c>
      <c r="C262" s="1">
        <f>B262 * KONSTANTEN!$B$6</f>
        <v>5205600</v>
      </c>
      <c r="D262" s="63">
        <f>SQRT( KONSTANTEN!$B$3 * $D$6 / H261^3 )</f>
        <v>1.9648029432126078E-7</v>
      </c>
      <c r="E262" s="41">
        <f>(KONSTANTEN!$B$4 + D262 * C262) - (KONSTANTEN!$B$4 + D262 * C261)</f>
        <v>4.243974357339253E-3</v>
      </c>
      <c r="F262" s="41">
        <f t="shared" si="69"/>
        <v>1.0150516725588561</v>
      </c>
      <c r="G262" s="73">
        <f t="shared" si="57"/>
        <v>58.158176825317653</v>
      </c>
      <c r="H262" s="43">
        <f t="shared" si="70"/>
        <v>150916738093.14236</v>
      </c>
      <c r="I262" s="2">
        <f t="shared" si="71"/>
        <v>10.088150569552806</v>
      </c>
      <c r="J262" s="48">
        <f t="shared" si="58"/>
        <v>148279307906.85764</v>
      </c>
      <c r="K262" s="28">
        <f t="shared" si="59"/>
        <v>9.9118494304471945</v>
      </c>
      <c r="L262" s="43">
        <f t="shared" si="72"/>
        <v>81423905496.405197</v>
      </c>
      <c r="M262" s="2">
        <f t="shared" si="73"/>
        <v>5.4428463601023127</v>
      </c>
      <c r="N262" s="48">
        <f t="shared" si="60"/>
        <v>76424758442.20961</v>
      </c>
      <c r="O262" s="28">
        <f t="shared" si="61"/>
        <v>5.108674360102313</v>
      </c>
      <c r="P262" s="94">
        <f t="shared" si="62"/>
        <v>124961282270.15698</v>
      </c>
      <c r="Q262" s="95">
        <f t="shared" si="63"/>
        <v>8.353137278435625</v>
      </c>
      <c r="R262" s="44">
        <f>KONSTANTEN!$B$3 * $D$5 * $D$6 / H261^2</f>
        <v>3.4797497564864344E+22</v>
      </c>
      <c r="S262" s="46">
        <f t="shared" si="68"/>
        <v>29653.93339854955</v>
      </c>
      <c r="T262" s="48">
        <f t="shared" si="64"/>
        <v>147798417594.38187</v>
      </c>
      <c r="U262" s="28">
        <f t="shared" si="65"/>
        <v>9.8797039312733368</v>
      </c>
      <c r="V262" s="48">
        <f t="shared" si="74"/>
        <v>78924331969.307404</v>
      </c>
      <c r="W262" s="28">
        <f t="shared" si="75"/>
        <v>5.2757603601023124</v>
      </c>
      <c r="X262" s="50">
        <f t="shared" si="66"/>
        <v>1</v>
      </c>
      <c r="Y262" s="31">
        <f t="shared" si="67"/>
        <v>1.0000000000000002</v>
      </c>
      <c r="Z262" s="50">
        <v>5205600</v>
      </c>
      <c r="AA262" s="62">
        <v>1.9648028999999999E-7</v>
      </c>
      <c r="AB262" s="71">
        <v>4.2439743573399998E-3</v>
      </c>
      <c r="AC262" s="71">
        <v>1.0150516725588601</v>
      </c>
      <c r="AD262" s="58">
        <v>150916738093.142</v>
      </c>
      <c r="AE262" s="28">
        <v>5.4428463600999999</v>
      </c>
      <c r="AF262" s="28">
        <v>-8.3531372784400002</v>
      </c>
      <c r="AG262" s="50"/>
      <c r="AH262" s="62"/>
      <c r="AI262" s="65"/>
      <c r="AJ262" s="58"/>
      <c r="AK262" s="28"/>
      <c r="AL262" s="28"/>
    </row>
    <row r="263" spans="1:38">
      <c r="A263" s="11"/>
      <c r="B263" s="25">
        <v>242</v>
      </c>
      <c r="C263" s="1">
        <f>B263 * KONSTANTEN!$B$6</f>
        <v>5227200</v>
      </c>
      <c r="D263" s="63">
        <f>SQRT( KONSTANTEN!$B$3 * $D$6 / H262^3 )</f>
        <v>1.9649786996981539E-7</v>
      </c>
      <c r="E263" s="41">
        <f>(KONSTANTEN!$B$4 + D263 * C263) - (KONSTANTEN!$B$4 + D263 * C262)</f>
        <v>4.2443539913481487E-3</v>
      </c>
      <c r="F263" s="41">
        <f t="shared" si="69"/>
        <v>1.0192960265502042</v>
      </c>
      <c r="G263" s="73">
        <f t="shared" si="57"/>
        <v>58.40136039578141</v>
      </c>
      <c r="H263" s="43">
        <f t="shared" si="70"/>
        <v>150907713750.18814</v>
      </c>
      <c r="I263" s="2">
        <f t="shared" si="71"/>
        <v>10.087547330099953</v>
      </c>
      <c r="J263" s="48">
        <f t="shared" si="58"/>
        <v>148288332249.81189</v>
      </c>
      <c r="K263" s="28">
        <f t="shared" si="59"/>
        <v>9.9124526699000484</v>
      </c>
      <c r="L263" s="43">
        <f t="shared" si="72"/>
        <v>80883803814.980759</v>
      </c>
      <c r="M263" s="2">
        <f t="shared" si="73"/>
        <v>5.4067428294143136</v>
      </c>
      <c r="N263" s="48">
        <f t="shared" si="60"/>
        <v>75884656760.785172</v>
      </c>
      <c r="O263" s="28">
        <f t="shared" si="61"/>
        <v>5.0725708294143148</v>
      </c>
      <c r="P263" s="94">
        <f t="shared" si="62"/>
        <v>125289541432.57239</v>
      </c>
      <c r="Q263" s="95">
        <f t="shared" si="63"/>
        <v>8.37508002579502</v>
      </c>
      <c r="R263" s="44">
        <f>KONSTANTEN!$B$3 * $D$5 * $D$6 / H262^2</f>
        <v>3.4801647923099037E+22</v>
      </c>
      <c r="S263" s="46">
        <f t="shared" si="68"/>
        <v>29654.817578094975</v>
      </c>
      <c r="T263" s="48">
        <f t="shared" si="64"/>
        <v>147788892512.96304</v>
      </c>
      <c r="U263" s="28">
        <f t="shared" si="65"/>
        <v>9.8790672195556386</v>
      </c>
      <c r="V263" s="48">
        <f t="shared" si="74"/>
        <v>78384230287.882965</v>
      </c>
      <c r="W263" s="28">
        <f t="shared" si="75"/>
        <v>5.2396568294143142</v>
      </c>
      <c r="X263" s="50">
        <f t="shared" si="66"/>
        <v>0.99999999999999989</v>
      </c>
      <c r="Y263" s="31">
        <f t="shared" si="67"/>
        <v>0.99999999999999989</v>
      </c>
      <c r="Z263" s="50">
        <v>5227200</v>
      </c>
      <c r="AA263" s="62">
        <v>1.9649787E-7</v>
      </c>
      <c r="AB263" s="71">
        <v>4.2443539913499997E-3</v>
      </c>
      <c r="AC263" s="71">
        <v>1.0192960265502</v>
      </c>
      <c r="AD263" s="58">
        <v>150907713750.18799</v>
      </c>
      <c r="AE263" s="28">
        <v>5.4067428294099997</v>
      </c>
      <c r="AF263" s="28">
        <v>-8.3750800258000009</v>
      </c>
      <c r="AG263" s="50"/>
      <c r="AH263" s="62"/>
      <c r="AI263" s="65"/>
      <c r="AJ263" s="58"/>
      <c r="AK263" s="28"/>
      <c r="AL263" s="28"/>
    </row>
    <row r="264" spans="1:38">
      <c r="A264" s="11"/>
      <c r="B264" s="25">
        <v>243</v>
      </c>
      <c r="C264" s="1">
        <f>B264 * KONSTANTEN!$B$6</f>
        <v>5248800</v>
      </c>
      <c r="D264" s="63">
        <f>SQRT( KONSTANTEN!$B$3 * $D$6 / H263^3 )</f>
        <v>1.9651549621271441E-7</v>
      </c>
      <c r="E264" s="41">
        <f>(KONSTANTEN!$B$4 + D264 * C264) - (KONSTANTEN!$B$4 + D264 * C263)</f>
        <v>4.2447347181946427E-3</v>
      </c>
      <c r="F264" s="41">
        <f t="shared" si="69"/>
        <v>1.0235407612683989</v>
      </c>
      <c r="G264" s="73">
        <f t="shared" si="57"/>
        <v>58.644565780286612</v>
      </c>
      <c r="H264" s="43">
        <f t="shared" si="70"/>
        <v>150898665001.12085</v>
      </c>
      <c r="I264" s="2">
        <f t="shared" si="71"/>
        <v>10.086942459200872</v>
      </c>
      <c r="J264" s="48">
        <f t="shared" si="58"/>
        <v>148297380998.87915</v>
      </c>
      <c r="K264" s="28">
        <f t="shared" si="59"/>
        <v>9.9130575407991302</v>
      </c>
      <c r="L264" s="43">
        <f t="shared" si="72"/>
        <v>80342241441.874893</v>
      </c>
      <c r="M264" s="2">
        <f t="shared" si="73"/>
        <v>5.3705416576176876</v>
      </c>
      <c r="N264" s="48">
        <f t="shared" si="60"/>
        <v>75343094387.679306</v>
      </c>
      <c r="O264" s="28">
        <f t="shared" si="61"/>
        <v>5.0363696576176888</v>
      </c>
      <c r="P264" s="94">
        <f t="shared" si="62"/>
        <v>125615572706.43291</v>
      </c>
      <c r="Q264" s="95">
        <f t="shared" si="63"/>
        <v>8.396873848154593</v>
      </c>
      <c r="R264" s="44">
        <f>KONSTANTEN!$B$3 * $D$5 * $D$6 / H263^2</f>
        <v>3.4805810353089437E+22</v>
      </c>
      <c r="S264" s="46">
        <f t="shared" si="68"/>
        <v>29655.704249944487</v>
      </c>
      <c r="T264" s="48">
        <f t="shared" si="64"/>
        <v>147779406733.33142</v>
      </c>
      <c r="U264" s="28">
        <f t="shared" si="65"/>
        <v>9.8784331349974757</v>
      </c>
      <c r="V264" s="48">
        <f t="shared" si="74"/>
        <v>77842667914.7771</v>
      </c>
      <c r="W264" s="28">
        <f t="shared" si="75"/>
        <v>5.2034556576176882</v>
      </c>
      <c r="X264" s="50">
        <f t="shared" si="66"/>
        <v>1</v>
      </c>
      <c r="Y264" s="31">
        <f t="shared" si="67"/>
        <v>1</v>
      </c>
      <c r="Z264" s="50">
        <v>5248800</v>
      </c>
      <c r="AA264" s="62">
        <v>1.965155E-7</v>
      </c>
      <c r="AB264" s="71">
        <v>4.2447347181899997E-3</v>
      </c>
      <c r="AC264" s="71">
        <v>1.0235407612684</v>
      </c>
      <c r="AD264" s="58">
        <v>150898665001.12</v>
      </c>
      <c r="AE264" s="28">
        <v>5.3705416576199996</v>
      </c>
      <c r="AF264" s="28">
        <v>-8.3968738481499994</v>
      </c>
      <c r="AG264" s="50"/>
      <c r="AH264" s="62"/>
      <c r="AI264" s="65"/>
      <c r="AJ264" s="58"/>
      <c r="AK264" s="28"/>
      <c r="AL264" s="28"/>
    </row>
    <row r="265" spans="1:38">
      <c r="A265" s="11"/>
      <c r="B265" s="25">
        <v>244</v>
      </c>
      <c r="C265" s="1">
        <f>B265 * KONSTANTEN!$B$6</f>
        <v>5270400</v>
      </c>
      <c r="D265" s="63">
        <f>SQRT( KONSTANTEN!$B$3 * $D$6 / H264^3 )</f>
        <v>1.9653317277139213E-7</v>
      </c>
      <c r="E265" s="41">
        <f>(KONSTANTEN!$B$4 + D265 * C265) - (KONSTANTEN!$B$4 + D265 * C264)</f>
        <v>4.2451165318622142E-3</v>
      </c>
      <c r="F265" s="41">
        <f t="shared" si="69"/>
        <v>1.0277858778002611</v>
      </c>
      <c r="G265" s="73">
        <f t="shared" si="57"/>
        <v>58.887793041103535</v>
      </c>
      <c r="H265" s="43">
        <f t="shared" si="70"/>
        <v>150889592000.32501</v>
      </c>
      <c r="I265" s="2">
        <f t="shared" si="71"/>
        <v>10.086335967175517</v>
      </c>
      <c r="J265" s="48">
        <f t="shared" si="58"/>
        <v>148306453999.67499</v>
      </c>
      <c r="K265" s="28">
        <f t="shared" si="59"/>
        <v>9.9136640328244834</v>
      </c>
      <c r="L265" s="43">
        <f t="shared" si="72"/>
        <v>79799227616.909439</v>
      </c>
      <c r="M265" s="2">
        <f t="shared" si="73"/>
        <v>5.3342434623557455</v>
      </c>
      <c r="N265" s="48">
        <f t="shared" si="60"/>
        <v>74800080562.713852</v>
      </c>
      <c r="O265" s="28">
        <f t="shared" si="61"/>
        <v>5.0000714623557467</v>
      </c>
      <c r="P265" s="94">
        <f t="shared" si="62"/>
        <v>125939369691.77399</v>
      </c>
      <c r="Q265" s="95">
        <f t="shared" si="63"/>
        <v>8.4185183177035707</v>
      </c>
      <c r="R265" s="44">
        <f>KONSTANTEN!$B$3 * $D$5 * $D$6 / H264^2</f>
        <v>3.4809984790113672E+22</v>
      </c>
      <c r="S265" s="46">
        <f t="shared" si="68"/>
        <v>29656.593399637706</v>
      </c>
      <c r="T265" s="48">
        <f t="shared" si="64"/>
        <v>147769960955.4183</v>
      </c>
      <c r="U265" s="28">
        <f t="shared" si="65"/>
        <v>9.8778017243863143</v>
      </c>
      <c r="V265" s="48">
        <f t="shared" si="74"/>
        <v>77299654089.811646</v>
      </c>
      <c r="W265" s="28">
        <f t="shared" si="75"/>
        <v>5.1671574623557461</v>
      </c>
      <c r="X265" s="50">
        <f t="shared" si="66"/>
        <v>1</v>
      </c>
      <c r="Y265" s="31">
        <f t="shared" si="67"/>
        <v>1</v>
      </c>
      <c r="Z265" s="50">
        <v>5270400</v>
      </c>
      <c r="AA265" s="62">
        <v>1.9653317000000001E-7</v>
      </c>
      <c r="AB265" s="71">
        <v>4.2451165318599998E-3</v>
      </c>
      <c r="AC265" s="71">
        <v>1.02778587780026</v>
      </c>
      <c r="AD265" s="58">
        <v>150889592000.32501</v>
      </c>
      <c r="AE265" s="28">
        <v>5.3342434623599999</v>
      </c>
      <c r="AF265" s="28">
        <v>-8.4185183177000003</v>
      </c>
      <c r="AG265" s="50"/>
      <c r="AH265" s="62"/>
      <c r="AI265" s="65"/>
      <c r="AJ265" s="58"/>
      <c r="AK265" s="28"/>
      <c r="AL265" s="28"/>
    </row>
    <row r="266" spans="1:38">
      <c r="A266" s="11"/>
      <c r="B266" s="25">
        <v>245</v>
      </c>
      <c r="C266" s="1">
        <f>B266 * KONSTANTEN!$B$6</f>
        <v>5292000</v>
      </c>
      <c r="D266" s="63">
        <f>SQRT( KONSTANTEN!$B$3 * $D$6 / H265^3 )</f>
        <v>1.9655089936619122E-7</v>
      </c>
      <c r="E266" s="41">
        <f>(KONSTANTEN!$B$4 + D266 * C266) - (KONSTANTEN!$B$4 + D266 * C265)</f>
        <v>4.2454994263096957E-3</v>
      </c>
      <c r="F266" s="41">
        <f t="shared" si="69"/>
        <v>1.0320313772265708</v>
      </c>
      <c r="G266" s="73">
        <f t="shared" si="57"/>
        <v>59.13104224015629</v>
      </c>
      <c r="H266" s="43">
        <f t="shared" si="70"/>
        <v>150880494902.68396</v>
      </c>
      <c r="I266" s="2">
        <f t="shared" si="71"/>
        <v>10.085727864377191</v>
      </c>
      <c r="J266" s="48">
        <f t="shared" si="58"/>
        <v>148315551097.31604</v>
      </c>
      <c r="K266" s="28">
        <f t="shared" si="59"/>
        <v>9.9142721356228094</v>
      </c>
      <c r="L266" s="43">
        <f t="shared" si="72"/>
        <v>79254771609.760208</v>
      </c>
      <c r="M266" s="2">
        <f t="shared" si="73"/>
        <v>5.2978488632674114</v>
      </c>
      <c r="N266" s="48">
        <f t="shared" si="60"/>
        <v>74255624555.564606</v>
      </c>
      <c r="O266" s="28">
        <f t="shared" si="61"/>
        <v>4.9636768632674118</v>
      </c>
      <c r="P266" s="94">
        <f t="shared" si="62"/>
        <v>126260926023.42958</v>
      </c>
      <c r="Q266" s="95">
        <f t="shared" si="63"/>
        <v>8.4400130089573171</v>
      </c>
      <c r="R266" s="44">
        <f>KONSTANTEN!$B$3 * $D$5 * $D$6 / H265^2</f>
        <v>3.4814171169187086E+22</v>
      </c>
      <c r="S266" s="46">
        <f t="shared" si="68"/>
        <v>29657.485012661535</v>
      </c>
      <c r="T266" s="48">
        <f t="shared" si="64"/>
        <v>147760555876.73831</v>
      </c>
      <c r="U266" s="28">
        <f t="shared" si="65"/>
        <v>9.8771730343480755</v>
      </c>
      <c r="V266" s="48">
        <f t="shared" si="74"/>
        <v>76755198082.662415</v>
      </c>
      <c r="W266" s="28">
        <f t="shared" si="75"/>
        <v>5.130762863267412</v>
      </c>
      <c r="X266" s="50">
        <f t="shared" si="66"/>
        <v>1</v>
      </c>
      <c r="Y266" s="31">
        <f t="shared" si="67"/>
        <v>1</v>
      </c>
      <c r="Z266" s="50">
        <v>5292000</v>
      </c>
      <c r="AA266" s="62">
        <v>1.9655090000000001E-7</v>
      </c>
      <c r="AB266" s="71">
        <v>4.2454994263100001E-3</v>
      </c>
      <c r="AC266" s="71">
        <v>1.0320313772265699</v>
      </c>
      <c r="AD266" s="58">
        <v>150880494902.68301</v>
      </c>
      <c r="AE266" s="28">
        <v>5.2978488632699996</v>
      </c>
      <c r="AF266" s="28">
        <v>-8.4400130089599994</v>
      </c>
      <c r="AG266" s="50"/>
      <c r="AH266" s="62"/>
      <c r="AI266" s="65"/>
      <c r="AJ266" s="58"/>
      <c r="AK266" s="28"/>
      <c r="AL266" s="28"/>
    </row>
    <row r="267" spans="1:38">
      <c r="A267" s="11"/>
      <c r="B267" s="25">
        <v>246</v>
      </c>
      <c r="C267" s="1">
        <f>B267 * KONSTANTEN!$B$6</f>
        <v>5313600</v>
      </c>
      <c r="D267" s="63">
        <f>SQRT( KONSTANTEN!$B$3 * $D$6 / H266^3 )</f>
        <v>1.9656867571636473E-7</v>
      </c>
      <c r="E267" s="41">
        <f>(KONSTANTEN!$B$4 + D267 * C267) - (KONSTANTEN!$B$4 + D267 * C266)</f>
        <v>4.2458833954734931E-3</v>
      </c>
      <c r="F267" s="41">
        <f t="shared" si="69"/>
        <v>1.0362772606220443</v>
      </c>
      <c r="G267" s="73">
        <f t="shared" si="57"/>
        <v>59.374313439021599</v>
      </c>
      <c r="H267" s="43">
        <f t="shared" si="70"/>
        <v>150871373863.57788</v>
      </c>
      <c r="I267" s="2">
        <f t="shared" si="71"/>
        <v>10.085118161192403</v>
      </c>
      <c r="J267" s="48">
        <f t="shared" si="58"/>
        <v>148324672136.42212</v>
      </c>
      <c r="K267" s="28">
        <f t="shared" si="59"/>
        <v>9.914881838807597</v>
      </c>
      <c r="L267" s="43">
        <f t="shared" si="72"/>
        <v>78708882719.842072</v>
      </c>
      <c r="M267" s="2">
        <f t="shared" si="73"/>
        <v>5.261358481979542</v>
      </c>
      <c r="N267" s="48">
        <f t="shared" si="60"/>
        <v>73709735665.646469</v>
      </c>
      <c r="O267" s="28">
        <f t="shared" si="61"/>
        <v>4.9271864819795423</v>
      </c>
      <c r="P267" s="94">
        <f t="shared" si="62"/>
        <v>126580235371.17238</v>
      </c>
      <c r="Q267" s="95">
        <f t="shared" si="63"/>
        <v>8.461357498766704</v>
      </c>
      <c r="R267" s="44">
        <f>KONSTANTEN!$B$3 * $D$5 * $D$6 / H266^2</f>
        <v>3.4818369425062656E+22</v>
      </c>
      <c r="S267" s="46">
        <f t="shared" si="68"/>
        <v>29658.379074450306</v>
      </c>
      <c r="T267" s="48">
        <f t="shared" si="64"/>
        <v>147751192192.3363</v>
      </c>
      <c r="U267" s="28">
        <f t="shared" si="65"/>
        <v>9.8765471113435961</v>
      </c>
      <c r="V267" s="48">
        <f t="shared" si="74"/>
        <v>76209309192.744278</v>
      </c>
      <c r="W267" s="28">
        <f t="shared" si="75"/>
        <v>5.0942724819795426</v>
      </c>
      <c r="X267" s="50">
        <f t="shared" si="66"/>
        <v>1</v>
      </c>
      <c r="Y267" s="31">
        <f t="shared" si="67"/>
        <v>1</v>
      </c>
      <c r="Z267" s="50">
        <v>5313600</v>
      </c>
      <c r="AA267" s="62">
        <v>1.9656868E-7</v>
      </c>
      <c r="AB267" s="71">
        <v>4.2458833954700003E-3</v>
      </c>
      <c r="AC267" s="71">
        <v>1.0362772606220401</v>
      </c>
      <c r="AD267" s="58">
        <v>150871373863.577</v>
      </c>
      <c r="AE267" s="28">
        <v>5.2613584819800003</v>
      </c>
      <c r="AF267" s="28">
        <v>-8.4613574987700009</v>
      </c>
      <c r="AG267" s="50"/>
      <c r="AH267" s="62"/>
      <c r="AI267" s="65"/>
      <c r="AJ267" s="58"/>
      <c r="AK267" s="28"/>
      <c r="AL267" s="28"/>
    </row>
    <row r="268" spans="1:38">
      <c r="A268" s="11"/>
      <c r="B268" s="25">
        <v>247</v>
      </c>
      <c r="C268" s="1">
        <f>B268 * KONSTANTEN!$B$6</f>
        <v>5335200</v>
      </c>
      <c r="D268" s="63">
        <f>SQRT( KONSTANTEN!$B$3 * $D$6 / H267^3 )</f>
        <v>1.9658650154007782E-7</v>
      </c>
      <c r="E268" s="41">
        <f>(KONSTANTEN!$B$4 + D268 * C268) - (KONSTANTEN!$B$4 + D268 * C267)</f>
        <v>4.2462684332658096E-3</v>
      </c>
      <c r="F268" s="41">
        <f t="shared" si="69"/>
        <v>1.0405235290553101</v>
      </c>
      <c r="G268" s="73">
        <f t="shared" si="57"/>
        <v>59.617606698927354</v>
      </c>
      <c r="H268" s="43">
        <f t="shared" si="70"/>
        <v>150862229038.88196</v>
      </c>
      <c r="I268" s="2">
        <f t="shared" si="71"/>
        <v>10.084506868040759</v>
      </c>
      <c r="J268" s="48">
        <f t="shared" si="58"/>
        <v>148333816961.11804</v>
      </c>
      <c r="K268" s="28">
        <f t="shared" si="59"/>
        <v>9.9154931319592414</v>
      </c>
      <c r="L268" s="43">
        <f t="shared" si="72"/>
        <v>78161570276.193375</v>
      </c>
      <c r="M268" s="2">
        <f t="shared" si="73"/>
        <v>5.2247729420991993</v>
      </c>
      <c r="N268" s="48">
        <f t="shared" si="60"/>
        <v>73162423221.997772</v>
      </c>
      <c r="O268" s="28">
        <f t="shared" si="61"/>
        <v>4.8906009420991996</v>
      </c>
      <c r="P268" s="94">
        <f t="shared" si="62"/>
        <v>126897291439.85387</v>
      </c>
      <c r="Q268" s="95">
        <f t="shared" si="63"/>
        <v>8.4825513663274741</v>
      </c>
      <c r="R268" s="44">
        <f>KONSTANTEN!$B$3 * $D$5 * $D$6 / H267^2</f>
        <v>3.4822579492231257E+22</v>
      </c>
      <c r="S268" s="46">
        <f t="shared" si="68"/>
        <v>29659.275570385907</v>
      </c>
      <c r="T268" s="48">
        <f t="shared" si="64"/>
        <v>147741870594.73477</v>
      </c>
      <c r="U268" s="28">
        <f t="shared" si="65"/>
        <v>9.8759240016651031</v>
      </c>
      <c r="V268" s="48">
        <f t="shared" si="74"/>
        <v>75661996749.095581</v>
      </c>
      <c r="W268" s="28">
        <f t="shared" si="75"/>
        <v>5.0576869420991999</v>
      </c>
      <c r="X268" s="50">
        <f t="shared" si="66"/>
        <v>1</v>
      </c>
      <c r="Y268" s="31">
        <f t="shared" si="67"/>
        <v>1</v>
      </c>
      <c r="Z268" s="50">
        <v>5335200</v>
      </c>
      <c r="AA268" s="62">
        <v>1.965865E-7</v>
      </c>
      <c r="AB268" s="71">
        <v>4.2462684332699998E-3</v>
      </c>
      <c r="AC268" s="71">
        <v>1.0405235290553101</v>
      </c>
      <c r="AD268" s="58">
        <v>150862229038.88101</v>
      </c>
      <c r="AE268" s="28">
        <v>5.2247729421000004</v>
      </c>
      <c r="AF268" s="28">
        <v>-8.4825513663300001</v>
      </c>
      <c r="AG268" s="50"/>
      <c r="AH268" s="62"/>
      <c r="AI268" s="65"/>
      <c r="AJ268" s="58"/>
      <c r="AK268" s="28"/>
      <c r="AL268" s="28"/>
    </row>
    <row r="269" spans="1:38">
      <c r="A269" s="11"/>
      <c r="B269" s="25">
        <v>248</v>
      </c>
      <c r="C269" s="1">
        <f>B269 * KONSTANTEN!$B$6</f>
        <v>5356800</v>
      </c>
      <c r="D269" s="63">
        <f>SQRT( KONSTANTEN!$B$3 * $D$6 / H268^3 )</f>
        <v>1.9660437655440955E-7</v>
      </c>
      <c r="E269" s="41">
        <f>(KONSTANTEN!$B$4 + D269 * C269) - (KONSTANTEN!$B$4 + D269 * C268)</f>
        <v>4.2466545335750894E-3</v>
      </c>
      <c r="F269" s="41">
        <f t="shared" si="69"/>
        <v>1.0447701835888852</v>
      </c>
      <c r="G269" s="73">
        <f t="shared" si="57"/>
        <v>59.860922080751301</v>
      </c>
      <c r="H269" s="43">
        <f t="shared" si="70"/>
        <v>150853060584.96432</v>
      </c>
      <c r="I269" s="2">
        <f t="shared" si="71"/>
        <v>10.083893995374813</v>
      </c>
      <c r="J269" s="48">
        <f t="shared" si="58"/>
        <v>148342985415.03568</v>
      </c>
      <c r="K269" s="28">
        <f t="shared" si="59"/>
        <v>9.9161060046251865</v>
      </c>
      <c r="L269" s="43">
        <f t="shared" si="72"/>
        <v>77612843637.359695</v>
      </c>
      <c r="M269" s="2">
        <f t="shared" si="73"/>
        <v>5.1880928692058781</v>
      </c>
      <c r="N269" s="48">
        <f t="shared" si="60"/>
        <v>72613696583.164093</v>
      </c>
      <c r="O269" s="28">
        <f t="shared" si="61"/>
        <v>4.8539208692058784</v>
      </c>
      <c r="P269" s="94">
        <f t="shared" si="62"/>
        <v>127212087969.54414</v>
      </c>
      <c r="Q269" s="95">
        <f t="shared" si="63"/>
        <v>8.5035941931895813</v>
      </c>
      <c r="R269" s="44">
        <f>KONSTANTEN!$B$3 * $D$5 * $D$6 / H268^2</f>
        <v>3.4826801304922038E+22</v>
      </c>
      <c r="S269" s="46">
        <f t="shared" si="68"/>
        <v>29660.174485797928</v>
      </c>
      <c r="T269" s="48">
        <f t="shared" si="64"/>
        <v>147732591773.8811</v>
      </c>
      <c r="U269" s="28">
        <f t="shared" si="65"/>
        <v>9.8753037514326714</v>
      </c>
      <c r="V269" s="48">
        <f t="shared" si="74"/>
        <v>75113270110.261902</v>
      </c>
      <c r="W269" s="28">
        <f t="shared" si="75"/>
        <v>5.0210068692058787</v>
      </c>
      <c r="X269" s="50">
        <f t="shared" si="66"/>
        <v>1</v>
      </c>
      <c r="Y269" s="31">
        <f t="shared" si="67"/>
        <v>0.99999999999999989</v>
      </c>
      <c r="Z269" s="50">
        <v>5356800</v>
      </c>
      <c r="AA269" s="62">
        <v>1.9660438000000001E-7</v>
      </c>
      <c r="AB269" s="71">
        <v>4.2466545335800004E-3</v>
      </c>
      <c r="AC269" s="71">
        <v>1.0447701835888901</v>
      </c>
      <c r="AD269" s="58">
        <v>150853060584.96399</v>
      </c>
      <c r="AE269" s="28">
        <v>5.1880928692100001</v>
      </c>
      <c r="AF269" s="28">
        <v>-8.5035941931900005</v>
      </c>
      <c r="AG269" s="50"/>
      <c r="AH269" s="62"/>
      <c r="AI269" s="65"/>
      <c r="AJ269" s="58"/>
      <c r="AK269" s="28"/>
      <c r="AL269" s="28"/>
    </row>
    <row r="270" spans="1:38">
      <c r="A270" s="11"/>
      <c r="B270" s="25">
        <v>249</v>
      </c>
      <c r="C270" s="1">
        <f>B270 * KONSTANTEN!$B$6</f>
        <v>5378400</v>
      </c>
      <c r="D270" s="63">
        <f>SQRT( KONSTANTEN!$B$3 * $D$6 / H269^3 )</f>
        <v>1.9662230047535489E-7</v>
      </c>
      <c r="E270" s="41">
        <f>(KONSTANTEN!$B$4 + D270 * C270) - (KONSTANTEN!$B$4 + D270 * C269)</f>
        <v>4.2470416902677943E-3</v>
      </c>
      <c r="F270" s="41">
        <f t="shared" si="69"/>
        <v>1.049017225279153</v>
      </c>
      <c r="G270" s="73">
        <f t="shared" si="57"/>
        <v>60.104259645019759</v>
      </c>
      <c r="H270" s="43">
        <f t="shared" si="70"/>
        <v>150843868658.6843</v>
      </c>
      <c r="I270" s="2">
        <f t="shared" si="71"/>
        <v>10.083279553679951</v>
      </c>
      <c r="J270" s="48">
        <f t="shared" si="58"/>
        <v>148352177341.3157</v>
      </c>
      <c r="K270" s="28">
        <f t="shared" si="59"/>
        <v>9.9167204463200491</v>
      </c>
      <c r="L270" s="43">
        <f t="shared" si="72"/>
        <v>77062712191.276581</v>
      </c>
      <c r="M270" s="2">
        <f t="shared" si="73"/>
        <v>5.1513188908436707</v>
      </c>
      <c r="N270" s="48">
        <f t="shared" si="60"/>
        <v>72063565137.080994</v>
      </c>
      <c r="O270" s="28">
        <f t="shared" si="61"/>
        <v>4.8171468908436701</v>
      </c>
      <c r="P270" s="94">
        <f t="shared" si="62"/>
        <v>127524618735.67169</v>
      </c>
      <c r="Q270" s="95">
        <f t="shared" si="63"/>
        <v>8.5244855632665484</v>
      </c>
      <c r="R270" s="44">
        <f>KONSTANTEN!$B$3 * $D$5 * $D$6 / H269^2</f>
        <v>3.4831034797102763E+22</v>
      </c>
      <c r="S270" s="46">
        <f t="shared" si="68"/>
        <v>29661.07580596377</v>
      </c>
      <c r="T270" s="48">
        <f t="shared" si="64"/>
        <v>147723356417.09467</v>
      </c>
      <c r="U270" s="28">
        <f t="shared" si="65"/>
        <v>9.8746864065907261</v>
      </c>
      <c r="V270" s="48">
        <f t="shared" si="74"/>
        <v>74563138664.178787</v>
      </c>
      <c r="W270" s="28">
        <f t="shared" si="75"/>
        <v>4.9842328908436704</v>
      </c>
      <c r="X270" s="50">
        <f t="shared" si="66"/>
        <v>1</v>
      </c>
      <c r="Y270" s="31">
        <f t="shared" si="67"/>
        <v>1</v>
      </c>
      <c r="Z270" s="50">
        <v>5378400</v>
      </c>
      <c r="AA270" s="62">
        <v>1.966223E-7</v>
      </c>
      <c r="AB270" s="71">
        <v>4.24704169027E-3</v>
      </c>
      <c r="AC270" s="71">
        <v>1.0490172252791501</v>
      </c>
      <c r="AD270" s="58">
        <v>150843868658.68399</v>
      </c>
      <c r="AE270" s="28">
        <v>5.1513188908399998</v>
      </c>
      <c r="AF270" s="28">
        <v>-8.5244855632699998</v>
      </c>
      <c r="AG270" s="50"/>
      <c r="AH270" s="62"/>
      <c r="AI270" s="65"/>
      <c r="AJ270" s="58"/>
      <c r="AK270" s="28"/>
      <c r="AL270" s="28"/>
    </row>
    <row r="271" spans="1:38">
      <c r="A271" s="11"/>
      <c r="B271" s="25">
        <v>250</v>
      </c>
      <c r="C271" s="1">
        <f>B271 * KONSTANTEN!$B$6</f>
        <v>5400000</v>
      </c>
      <c r="D271" s="63">
        <f>SQRT( KONSTANTEN!$B$3 * $D$6 / H270^3 )</f>
        <v>1.966402730178261E-7</v>
      </c>
      <c r="E271" s="41">
        <f>(KONSTANTEN!$B$4 + D271 * C271) - (KONSTANTEN!$B$4 + D271 * C270)</f>
        <v>4.2474298971850732E-3</v>
      </c>
      <c r="F271" s="41">
        <f t="shared" si="69"/>
        <v>1.053264655176338</v>
      </c>
      <c r="G271" s="73">
        <f t="shared" si="57"/>
        <v>60.347619451906148</v>
      </c>
      <c r="H271" s="43">
        <f t="shared" si="70"/>
        <v>150834653417.39023</v>
      </c>
      <c r="I271" s="2">
        <f t="shared" si="71"/>
        <v>10.082663553474248</v>
      </c>
      <c r="J271" s="48">
        <f t="shared" si="58"/>
        <v>148361392582.60977</v>
      </c>
      <c r="K271" s="28">
        <f t="shared" si="59"/>
        <v>9.9173364465257521</v>
      </c>
      <c r="L271" s="43">
        <f t="shared" si="72"/>
        <v>76511185355.152145</v>
      </c>
      <c r="M271" s="2">
        <f t="shared" si="73"/>
        <v>5.1144516365134152</v>
      </c>
      <c r="N271" s="48">
        <f t="shared" si="60"/>
        <v>71512038300.956558</v>
      </c>
      <c r="O271" s="28">
        <f t="shared" si="61"/>
        <v>4.7802796365134155</v>
      </c>
      <c r="P271" s="94">
        <f t="shared" si="62"/>
        <v>127834877549.16281</v>
      </c>
      <c r="Q271" s="95">
        <f t="shared" si="63"/>
        <v>8.5452250628447697</v>
      </c>
      <c r="R271" s="44">
        <f>KONSTANTEN!$B$3 * $D$5 * $D$6 / H270^2</f>
        <v>3.4835279902480074E+22</v>
      </c>
      <c r="S271" s="46">
        <f t="shared" si="68"/>
        <v>29661.979516108782</v>
      </c>
      <c r="T271" s="48">
        <f t="shared" si="64"/>
        <v>147714165209.01456</v>
      </c>
      <c r="U271" s="28">
        <f t="shared" si="65"/>
        <v>9.874072012904513</v>
      </c>
      <c r="V271" s="48">
        <f t="shared" si="74"/>
        <v>74011611828.054352</v>
      </c>
      <c r="W271" s="28">
        <f t="shared" si="75"/>
        <v>4.9473656365134158</v>
      </c>
      <c r="X271" s="50">
        <f t="shared" si="66"/>
        <v>0.99999999999999989</v>
      </c>
      <c r="Y271" s="31">
        <f t="shared" si="67"/>
        <v>1</v>
      </c>
      <c r="Z271" s="50">
        <v>5400000</v>
      </c>
      <c r="AA271" s="62">
        <v>1.9664026999999999E-7</v>
      </c>
      <c r="AB271" s="71">
        <v>4.2474298971899999E-3</v>
      </c>
      <c r="AC271" s="71">
        <v>1.05326465517634</v>
      </c>
      <c r="AD271" s="58">
        <v>150834653417.39001</v>
      </c>
      <c r="AE271" s="28">
        <v>5.1144516365100001</v>
      </c>
      <c r="AF271" s="28">
        <v>-8.5452250628400002</v>
      </c>
      <c r="AG271" s="50"/>
      <c r="AH271" s="62"/>
      <c r="AI271" s="65"/>
      <c r="AJ271" s="58"/>
      <c r="AK271" s="28"/>
      <c r="AL271" s="28"/>
    </row>
    <row r="272" spans="1:38">
      <c r="A272" s="11"/>
      <c r="B272" s="25">
        <v>251</v>
      </c>
      <c r="C272" s="1">
        <f>B272 * KONSTANTEN!$B$6</f>
        <v>5421600</v>
      </c>
      <c r="D272" s="63">
        <f>SQRT( KONSTANTEN!$B$3 * $D$6 / H271^3 )</f>
        <v>1.9665829389565509E-7</v>
      </c>
      <c r="E272" s="41">
        <f>(KONSTANTEN!$B$4 + D272 * C272) - (KONSTANTEN!$B$4 + D272 * C271)</f>
        <v>4.2478191481460925E-3</v>
      </c>
      <c r="F272" s="41">
        <f t="shared" si="69"/>
        <v>1.0575124743244841</v>
      </c>
      <c r="G272" s="73">
        <f t="shared" si="57"/>
        <v>60.591001561229774</v>
      </c>
      <c r="H272" s="43">
        <f t="shared" si="70"/>
        <v>150825415018.9176</v>
      </c>
      <c r="I272" s="2">
        <f t="shared" si="71"/>
        <v>10.082046005308346</v>
      </c>
      <c r="J272" s="48">
        <f t="shared" si="58"/>
        <v>148370630981.0824</v>
      </c>
      <c r="K272" s="28">
        <f t="shared" si="59"/>
        <v>9.9179539946916542</v>
      </c>
      <c r="L272" s="43">
        <f t="shared" si="72"/>
        <v>75958272575.348358</v>
      </c>
      <c r="M272" s="2">
        <f t="shared" si="73"/>
        <v>5.077491737664765</v>
      </c>
      <c r="N272" s="48">
        <f t="shared" si="60"/>
        <v>70959125521.152756</v>
      </c>
      <c r="O272" s="28">
        <f t="shared" si="61"/>
        <v>4.7433197376647653</v>
      </c>
      <c r="P272" s="94">
        <f t="shared" si="62"/>
        <v>128142858256.58095</v>
      </c>
      <c r="Q272" s="95">
        <f t="shared" si="63"/>
        <v>8.5658122805928372</v>
      </c>
      <c r="R272" s="44">
        <f>KONSTANTEN!$B$3 * $D$5 * $D$6 / H271^2</f>
        <v>3.4839536554499935E+22</v>
      </c>
      <c r="S272" s="46">
        <f t="shared" si="68"/>
        <v>29662.885601406404</v>
      </c>
      <c r="T272" s="48">
        <f t="shared" si="64"/>
        <v>147705018831.54694</v>
      </c>
      <c r="U272" s="28">
        <f t="shared" si="65"/>
        <v>9.873460615956601</v>
      </c>
      <c r="V272" s="48">
        <f t="shared" si="74"/>
        <v>73458699048.250549</v>
      </c>
      <c r="W272" s="28">
        <f t="shared" si="75"/>
        <v>4.9104057376647656</v>
      </c>
      <c r="X272" s="50">
        <f t="shared" si="66"/>
        <v>1</v>
      </c>
      <c r="Y272" s="31">
        <f t="shared" si="67"/>
        <v>1.0000000000000002</v>
      </c>
      <c r="Z272" s="50">
        <v>5421600</v>
      </c>
      <c r="AA272" s="62">
        <v>1.9665829000000001E-7</v>
      </c>
      <c r="AB272" s="71">
        <v>4.24781914815E-3</v>
      </c>
      <c r="AC272" s="71">
        <v>1.0575124743244799</v>
      </c>
      <c r="AD272" s="58">
        <v>150825415018.91699</v>
      </c>
      <c r="AE272" s="28">
        <v>5.0774917376599999</v>
      </c>
      <c r="AF272" s="28">
        <v>-8.5658122805900003</v>
      </c>
      <c r="AG272" s="50"/>
      <c r="AH272" s="62"/>
      <c r="AI272" s="65"/>
      <c r="AJ272" s="58"/>
      <c r="AK272" s="28"/>
      <c r="AL272" s="28"/>
    </row>
    <row r="273" spans="1:38">
      <c r="A273" s="11"/>
      <c r="B273" s="25">
        <v>252</v>
      </c>
      <c r="C273" s="1">
        <f>B273 * KONSTANTEN!$B$6</f>
        <v>5443200</v>
      </c>
      <c r="D273" s="63">
        <f>SQRT( KONSTANTEN!$B$3 * $D$6 / H272^3 )</f>
        <v>1.9667636282159512E-7</v>
      </c>
      <c r="E273" s="41">
        <f>(KONSTANTEN!$B$4 + D273 * C273) - (KONSTANTEN!$B$4 + D273 * C272)</f>
        <v>4.2482094369464818E-3</v>
      </c>
      <c r="F273" s="41">
        <f t="shared" si="69"/>
        <v>1.0617606837614306</v>
      </c>
      <c r="G273" s="73">
        <f t="shared" si="57"/>
        <v>60.83440603245446</v>
      </c>
      <c r="H273" s="43">
        <f t="shared" si="70"/>
        <v>150816153621.58701</v>
      </c>
      <c r="I273" s="2">
        <f t="shared" si="71"/>
        <v>10.08142691976531</v>
      </c>
      <c r="J273" s="48">
        <f t="shared" si="58"/>
        <v>148379892378.41296</v>
      </c>
      <c r="K273" s="28">
        <f t="shared" si="59"/>
        <v>9.9185730802346885</v>
      </c>
      <c r="L273" s="43">
        <f t="shared" si="72"/>
        <v>75403983327.261871</v>
      </c>
      <c r="M273" s="2">
        <f t="shared" si="73"/>
        <v>5.0404398276882221</v>
      </c>
      <c r="N273" s="48">
        <f t="shared" si="60"/>
        <v>70404836273.066269</v>
      </c>
      <c r="O273" s="28">
        <f t="shared" si="61"/>
        <v>4.7062678276882224</v>
      </c>
      <c r="P273" s="94">
        <f t="shared" si="62"/>
        <v>128448554740.26584</v>
      </c>
      <c r="Q273" s="95">
        <f t="shared" si="63"/>
        <v>8.586246807570836</v>
      </c>
      <c r="R273" s="44">
        <f>KONSTANTEN!$B$3 * $D$5 * $D$6 / H272^2</f>
        <v>3.4843804686347946E+22</v>
      </c>
      <c r="S273" s="46">
        <f t="shared" si="68"/>
        <v>29663.794046978299</v>
      </c>
      <c r="T273" s="48">
        <f t="shared" si="64"/>
        <v>147695917963.81281</v>
      </c>
      <c r="U273" s="28">
        <f t="shared" si="65"/>
        <v>9.8728522611433718</v>
      </c>
      <c r="V273" s="48">
        <f t="shared" si="74"/>
        <v>72904409800.164062</v>
      </c>
      <c r="W273" s="28">
        <f t="shared" si="75"/>
        <v>4.8733538276882218</v>
      </c>
      <c r="X273" s="50">
        <f t="shared" si="66"/>
        <v>1</v>
      </c>
      <c r="Y273" s="31">
        <f t="shared" si="67"/>
        <v>1</v>
      </c>
      <c r="Z273" s="50">
        <v>5443200</v>
      </c>
      <c r="AA273" s="62">
        <v>1.9667635999999999E-7</v>
      </c>
      <c r="AB273" s="71">
        <v>4.2482094369499998E-3</v>
      </c>
      <c r="AC273" s="71">
        <v>1.06176068376143</v>
      </c>
      <c r="AD273" s="58">
        <v>150816153621.58701</v>
      </c>
      <c r="AE273" s="28">
        <v>5.0404398276900002</v>
      </c>
      <c r="AF273" s="28">
        <v>-8.5862468075699994</v>
      </c>
      <c r="AG273" s="50"/>
      <c r="AH273" s="62"/>
      <c r="AI273" s="65"/>
      <c r="AJ273" s="58"/>
      <c r="AK273" s="28"/>
      <c r="AL273" s="28"/>
    </row>
    <row r="274" spans="1:38">
      <c r="A274" s="11"/>
      <c r="B274" s="25">
        <v>253</v>
      </c>
      <c r="C274" s="1">
        <f>B274 * KONSTANTEN!$B$6</f>
        <v>5464800</v>
      </c>
      <c r="D274" s="63">
        <f>SQRT( KONSTANTEN!$B$3 * $D$6 / H273^3 )</f>
        <v>1.9669447950732286E-7</v>
      </c>
      <c r="E274" s="41">
        <f>(KONSTANTEN!$B$4 + D274 * C274) - (KONSTANTEN!$B$4 + D274 * C273)</f>
        <v>4.2486007573581119E-3</v>
      </c>
      <c r="F274" s="41">
        <f t="shared" si="69"/>
        <v>1.0660092845187887</v>
      </c>
      <c r="G274" s="73">
        <f t="shared" si="57"/>
        <v>61.077832924687158</v>
      </c>
      <c r="H274" s="43">
        <f t="shared" si="70"/>
        <v>150806869384.20224</v>
      </c>
      <c r="I274" s="2">
        <f t="shared" si="71"/>
        <v>10.080806307460509</v>
      </c>
      <c r="J274" s="48">
        <f t="shared" si="58"/>
        <v>148389176615.79776</v>
      </c>
      <c r="K274" s="28">
        <f t="shared" si="59"/>
        <v>9.9191936925394906</v>
      </c>
      <c r="L274" s="43">
        <f t="shared" si="72"/>
        <v>74848327115.2043</v>
      </c>
      <c r="M274" s="2">
        <f t="shared" si="73"/>
        <v>5.0032965419071287</v>
      </c>
      <c r="N274" s="48">
        <f t="shared" si="60"/>
        <v>69849180061.008713</v>
      </c>
      <c r="O274" s="28">
        <f t="shared" si="61"/>
        <v>4.669124541907129</v>
      </c>
      <c r="P274" s="94">
        <f t="shared" si="62"/>
        <v>128751960918.47241</v>
      </c>
      <c r="Q274" s="95">
        <f t="shared" si="63"/>
        <v>8.606528237239635</v>
      </c>
      <c r="R274" s="44">
        <f>KONSTANTEN!$B$3 * $D$5 * $D$6 / H273^2</f>
        <v>3.484808423094973E+22</v>
      </c>
      <c r="S274" s="46">
        <f t="shared" si="68"/>
        <v>29664.7048378945</v>
      </c>
      <c r="T274" s="48">
        <f t="shared" si="64"/>
        <v>147686863282.09561</v>
      </c>
      <c r="U274" s="28">
        <f t="shared" si="65"/>
        <v>9.8722469936715438</v>
      </c>
      <c r="V274" s="48">
        <f t="shared" si="74"/>
        <v>72348753588.106506</v>
      </c>
      <c r="W274" s="28">
        <f t="shared" si="75"/>
        <v>4.8362105419071284</v>
      </c>
      <c r="X274" s="50">
        <f t="shared" si="66"/>
        <v>1</v>
      </c>
      <c r="Y274" s="31">
        <f t="shared" si="67"/>
        <v>1</v>
      </c>
      <c r="Z274" s="50">
        <v>5464800</v>
      </c>
      <c r="AA274" s="62">
        <v>1.9669448E-7</v>
      </c>
      <c r="AB274" s="71">
        <v>4.2486007573600002E-3</v>
      </c>
      <c r="AC274" s="71">
        <v>1.0660092845187901</v>
      </c>
      <c r="AD274" s="58">
        <v>150806869384.202</v>
      </c>
      <c r="AE274" s="28">
        <v>5.0032965419100002</v>
      </c>
      <c r="AF274" s="28">
        <v>-8.6065282372399992</v>
      </c>
      <c r="AG274" s="50"/>
      <c r="AH274" s="62"/>
      <c r="AI274" s="65"/>
      <c r="AJ274" s="58"/>
      <c r="AK274" s="28"/>
      <c r="AL274" s="28"/>
    </row>
    <row r="275" spans="1:38">
      <c r="A275" s="11"/>
      <c r="B275" s="25">
        <v>254</v>
      </c>
      <c r="C275" s="1">
        <f>B275 * KONSTANTEN!$B$6</f>
        <v>5486400</v>
      </c>
      <c r="D275" s="63">
        <f>SQRT( KONSTANTEN!$B$3 * $D$6 / H274^3 )</f>
        <v>1.9671264366343998E-7</v>
      </c>
      <c r="E275" s="41">
        <f>(KONSTANTEN!$B$4 + D275 * C275) - (KONSTANTEN!$B$4 + D275 * C274)</f>
        <v>4.2489931031304273E-3</v>
      </c>
      <c r="F275" s="41">
        <f t="shared" si="69"/>
        <v>1.0702582776219192</v>
      </c>
      <c r="G275" s="73">
        <f t="shared" si="57"/>
        <v>61.321282296676728</v>
      </c>
      <c r="H275" s="43">
        <f t="shared" si="70"/>
        <v>150797562466.0481</v>
      </c>
      <c r="I275" s="2">
        <f t="shared" si="71"/>
        <v>10.080184179041463</v>
      </c>
      <c r="J275" s="48">
        <f t="shared" si="58"/>
        <v>148398483533.9519</v>
      </c>
      <c r="K275" s="28">
        <f t="shared" si="59"/>
        <v>9.9198158209585365</v>
      </c>
      <c r="L275" s="43">
        <f t="shared" si="72"/>
        <v>74291313472.281494</v>
      </c>
      <c r="M275" s="2">
        <f t="shared" si="73"/>
        <v>4.9660625175696005</v>
      </c>
      <c r="N275" s="48">
        <f t="shared" si="60"/>
        <v>69292166418.085892</v>
      </c>
      <c r="O275" s="28">
        <f t="shared" si="61"/>
        <v>4.6318905175695999</v>
      </c>
      <c r="P275" s="94">
        <f t="shared" si="62"/>
        <v>129053070745.50952</v>
      </c>
      <c r="Q275" s="95">
        <f t="shared" si="63"/>
        <v>8.6266561654701501</v>
      </c>
      <c r="R275" s="44">
        <f>KONSTANTEN!$B$3 * $D$5 * $D$6 / H274^2</f>
        <v>3.4852375120971246E+22</v>
      </c>
      <c r="S275" s="46">
        <f t="shared" si="68"/>
        <v>29665.617959173513</v>
      </c>
      <c r="T275" s="48">
        <f t="shared" si="64"/>
        <v>147677855459.78912</v>
      </c>
      <c r="U275" s="28">
        <f t="shared" si="65"/>
        <v>9.8716448585546583</v>
      </c>
      <c r="V275" s="48">
        <f t="shared" si="74"/>
        <v>71791739945.183701</v>
      </c>
      <c r="W275" s="28">
        <f t="shared" si="75"/>
        <v>4.7989765175696002</v>
      </c>
      <c r="X275" s="50">
        <f t="shared" si="66"/>
        <v>0.99999999999999989</v>
      </c>
      <c r="Y275" s="31">
        <f t="shared" si="67"/>
        <v>0.99999999999999989</v>
      </c>
      <c r="Z275" s="50">
        <v>5486400</v>
      </c>
      <c r="AA275" s="62">
        <v>1.9671263999999999E-7</v>
      </c>
      <c r="AB275" s="71">
        <v>4.2489931031299997E-3</v>
      </c>
      <c r="AC275" s="71">
        <v>1.0702582776219201</v>
      </c>
      <c r="AD275" s="58">
        <v>150797562466.048</v>
      </c>
      <c r="AE275" s="28">
        <v>4.9660625175700002</v>
      </c>
      <c r="AF275" s="28">
        <v>-8.6266561654699991</v>
      </c>
      <c r="AG275" s="50"/>
      <c r="AH275" s="62"/>
      <c r="AI275" s="65"/>
      <c r="AJ275" s="58"/>
      <c r="AK275" s="28"/>
      <c r="AL275" s="28"/>
    </row>
    <row r="276" spans="1:38">
      <c r="A276" s="11"/>
      <c r="B276" s="25">
        <v>255</v>
      </c>
      <c r="C276" s="1">
        <f>B276 * KONSTANTEN!$B$6</f>
        <v>5508000</v>
      </c>
      <c r="D276" s="63">
        <f>SQRT( KONSTANTEN!$B$3 * $D$6 / H275^3 )</f>
        <v>1.9673085499947581E-7</v>
      </c>
      <c r="E276" s="41">
        <f>(KONSTANTEN!$B$4 + D276 * C276) - (KONSTANTEN!$B$4 + D276 * C275)</f>
        <v>4.2493864679886695E-3</v>
      </c>
      <c r="F276" s="41">
        <f t="shared" si="69"/>
        <v>1.0745076640899078</v>
      </c>
      <c r="G276" s="73">
        <f t="shared" si="57"/>
        <v>61.564754206812481</v>
      </c>
      <c r="H276" s="43">
        <f t="shared" si="70"/>
        <v>150788233026.88855</v>
      </c>
      <c r="I276" s="2">
        <f t="shared" si="71"/>
        <v>10.079560545187721</v>
      </c>
      <c r="J276" s="48">
        <f t="shared" si="58"/>
        <v>148407812973.11145</v>
      </c>
      <c r="K276" s="28">
        <f t="shared" si="59"/>
        <v>9.9204394548122785</v>
      </c>
      <c r="L276" s="43">
        <f t="shared" si="72"/>
        <v>73732951960.272217</v>
      </c>
      <c r="M276" s="2">
        <f t="shared" si="73"/>
        <v>4.928738393840419</v>
      </c>
      <c r="N276" s="48">
        <f t="shared" si="60"/>
        <v>68733804906.076614</v>
      </c>
      <c r="O276" s="28">
        <f t="shared" si="61"/>
        <v>4.5945663938404193</v>
      </c>
      <c r="P276" s="94">
        <f t="shared" si="62"/>
        <v>129351878211.87846</v>
      </c>
      <c r="Q276" s="95">
        <f t="shared" si="63"/>
        <v>8.6466301905526173</v>
      </c>
      <c r="R276" s="44">
        <f>KONSTANTEN!$B$3 * $D$5 * $D$6 / H275^2</f>
        <v>3.4856677288819261E+22</v>
      </c>
      <c r="S276" s="46">
        <f t="shared" si="68"/>
        <v>29666.533395782502</v>
      </c>
      <c r="T276" s="48">
        <f t="shared" si="64"/>
        <v>147668895167.34552</v>
      </c>
      <c r="U276" s="28">
        <f t="shared" si="65"/>
        <v>9.8710459006096301</v>
      </c>
      <c r="V276" s="48">
        <f t="shared" si="74"/>
        <v>71233378433.174408</v>
      </c>
      <c r="W276" s="28">
        <f t="shared" si="75"/>
        <v>4.7616523938404196</v>
      </c>
      <c r="X276" s="50">
        <f t="shared" si="66"/>
        <v>1</v>
      </c>
      <c r="Y276" s="31">
        <f t="shared" si="67"/>
        <v>1</v>
      </c>
      <c r="Z276" s="50">
        <v>5508000</v>
      </c>
      <c r="AA276" s="62">
        <v>1.9673085E-7</v>
      </c>
      <c r="AB276" s="71">
        <v>4.24938646799E-3</v>
      </c>
      <c r="AC276" s="71">
        <v>1.0745076640899101</v>
      </c>
      <c r="AD276" s="58">
        <v>150788233026.888</v>
      </c>
      <c r="AE276" s="28">
        <v>4.9287383938399998</v>
      </c>
      <c r="AF276" s="28">
        <v>-8.6466301905500007</v>
      </c>
      <c r="AG276" s="50"/>
      <c r="AH276" s="62"/>
      <c r="AI276" s="65"/>
      <c r="AJ276" s="58"/>
      <c r="AK276" s="28"/>
      <c r="AL276" s="28"/>
    </row>
    <row r="277" spans="1:38">
      <c r="A277" s="11"/>
      <c r="B277" s="25">
        <v>256</v>
      </c>
      <c r="C277" s="1">
        <f>B277 * KONSTANTEN!$B$6</f>
        <v>5529600</v>
      </c>
      <c r="D277" s="63">
        <f>SQRT( KONSTANTEN!$B$3 * $D$6 / H276^3 )</f>
        <v>1.9674911322388875E-7</v>
      </c>
      <c r="E277" s="41">
        <f>(KONSTANTEN!$B$4 + D277 * C277) - (KONSTANTEN!$B$4 + D277 * C276)</f>
        <v>4.2497808456358754E-3</v>
      </c>
      <c r="F277" s="41">
        <f t="shared" si="69"/>
        <v>1.0787574449355437</v>
      </c>
      <c r="G277" s="73">
        <f t="shared" ref="G277:G340" si="76">F277 * 180 / PI()</f>
        <v>61.808248713122957</v>
      </c>
      <c r="H277" s="43">
        <f t="shared" si="70"/>
        <v>150778881226.96454</v>
      </c>
      <c r="I277" s="2">
        <f t="shared" si="71"/>
        <v>10.078935416610722</v>
      </c>
      <c r="J277" s="48">
        <f t="shared" ref="J277:J340" si="77">$D$3 * ( 1 - $D$4 * COS(F277) )</f>
        <v>148417164773.03546</v>
      </c>
      <c r="K277" s="28">
        <f t="shared" ref="K277:K340" si="78">$E$3 * ( 1 - $D$4 * COS(F277) )</f>
        <v>9.9210645833892777</v>
      </c>
      <c r="L277" s="43">
        <f t="shared" si="72"/>
        <v>73173252169.506058</v>
      </c>
      <c r="M277" s="2">
        <f t="shared" si="73"/>
        <v>4.8913248117928712</v>
      </c>
      <c r="N277" s="48">
        <f t="shared" ref="N277:N340" si="79">$D$3 * ( COS(F277) - $D$4 )</f>
        <v>68174105115.310455</v>
      </c>
      <c r="O277" s="28">
        <f t="shared" ref="O277:O340" si="80">$E$3 * ( COS(F277) - $D$4 )</f>
        <v>4.5571528117928706</v>
      </c>
      <c r="P277" s="94">
        <f t="shared" ref="P277:P340" si="81">$D$10 * SIN(F277)</f>
        <v>129648377344.41124</v>
      </c>
      <c r="Q277" s="95">
        <f t="shared" ref="Q277:Q340" si="82">$E$10 * SIN(F277)</f>
        <v>8.6664499132058221</v>
      </c>
      <c r="R277" s="44">
        <f>KONSTANTEN!$B$3 * $D$5 * $D$6 / H276^2</f>
        <v>3.4860990666641653E+22</v>
      </c>
      <c r="S277" s="46">
        <f t="shared" si="68"/>
        <v>29667.451132637416</v>
      </c>
      <c r="T277" s="48">
        <f t="shared" ref="T277:T340" si="83">SQRT( V277^2 + P277^2 )</f>
        <v>147659983072.22318</v>
      </c>
      <c r="U277" s="28">
        <f t="shared" ref="U277:U340" si="84">SQRT( W277^2 + Q277^2 )</f>
        <v>9.8704501644532563</v>
      </c>
      <c r="V277" s="48">
        <f t="shared" si="74"/>
        <v>70673678642.408249</v>
      </c>
      <c r="W277" s="28">
        <f t="shared" si="75"/>
        <v>4.7242388117928709</v>
      </c>
      <c r="X277" s="50">
        <f t="shared" ref="X277:X340" si="85">(V277 / $D$3 )^2 + ( P277 / $D$10 )^2</f>
        <v>0.99999999999999978</v>
      </c>
      <c r="Y277" s="31">
        <f t="shared" ref="Y277:Y340" si="86">(W277 / $E$3 )^2 + ( Q277 / $E$10 )^2</f>
        <v>0.99999999999999989</v>
      </c>
      <c r="Z277" s="50">
        <v>5529600</v>
      </c>
      <c r="AA277" s="62">
        <v>1.9674911000000001E-7</v>
      </c>
      <c r="AB277" s="71">
        <v>4.2497808456399997E-3</v>
      </c>
      <c r="AC277" s="71">
        <v>1.0787574449355399</v>
      </c>
      <c r="AD277" s="58">
        <v>150778881226.96399</v>
      </c>
      <c r="AE277" s="28">
        <v>4.8913248117899997</v>
      </c>
      <c r="AF277" s="28">
        <v>-8.6664499132100001</v>
      </c>
      <c r="AG277" s="50"/>
      <c r="AH277" s="62"/>
      <c r="AI277" s="65"/>
      <c r="AJ277" s="58"/>
      <c r="AK277" s="28"/>
      <c r="AL277" s="28"/>
    </row>
    <row r="278" spans="1:38">
      <c r="A278" s="11"/>
      <c r="B278" s="25">
        <v>257</v>
      </c>
      <c r="C278" s="1">
        <f>B278 * KONSTANTEN!$B$6</f>
        <v>5551200</v>
      </c>
      <c r="D278" s="63">
        <f>SQRT( KONSTANTEN!$B$3 * $D$6 / H277^3 )</f>
        <v>1.967674180440687E-7</v>
      </c>
      <c r="E278" s="41">
        <f>(KONSTANTEN!$B$4 + D278 * C278) - (KONSTANTEN!$B$4 + D278 * C277)</f>
        <v>4.2501762297519896E-3</v>
      </c>
      <c r="F278" s="41">
        <f t="shared" si="69"/>
        <v>1.0830076211652957</v>
      </c>
      <c r="G278" s="73">
        <f t="shared" si="76"/>
        <v>62.051765873274576</v>
      </c>
      <c r="H278" s="43">
        <f t="shared" si="70"/>
        <v>150769507226.9921</v>
      </c>
      <c r="I278" s="2">
        <f t="shared" si="71"/>
        <v>10.078308804053652</v>
      </c>
      <c r="J278" s="48">
        <f t="shared" si="77"/>
        <v>148426538773.0079</v>
      </c>
      <c r="K278" s="28">
        <f t="shared" si="78"/>
        <v>9.9216911959463481</v>
      </c>
      <c r="L278" s="43">
        <f t="shared" si="72"/>
        <v>72612223718.740677</v>
      </c>
      <c r="M278" s="2">
        <f t="shared" si="73"/>
        <v>4.8538224144005344</v>
      </c>
      <c r="N278" s="48">
        <f t="shared" si="79"/>
        <v>67613076664.545067</v>
      </c>
      <c r="O278" s="28">
        <f t="shared" si="80"/>
        <v>4.5196504144005347</v>
      </c>
      <c r="P278" s="94">
        <f t="shared" si="81"/>
        <v>129942562206.40886</v>
      </c>
      <c r="Q278" s="95">
        <f t="shared" si="82"/>
        <v>8.6861149365863533</v>
      </c>
      <c r="R278" s="44">
        <f>KONSTANTEN!$B$3 * $D$5 * $D$6 / H277^2</f>
        <v>3.4865315186327851E+22</v>
      </c>
      <c r="S278" s="46">
        <f t="shared" ref="S278:S341" si="87">D278 * H277</f>
        <v>29668.371154603115</v>
      </c>
      <c r="T278" s="48">
        <f t="shared" si="83"/>
        <v>147651119838.83533</v>
      </c>
      <c r="U278" s="28">
        <f t="shared" si="84"/>
        <v>9.8698576944987675</v>
      </c>
      <c r="V278" s="48">
        <f t="shared" si="74"/>
        <v>70112650191.642868</v>
      </c>
      <c r="W278" s="28">
        <f t="shared" si="75"/>
        <v>4.686736414400535</v>
      </c>
      <c r="X278" s="50">
        <f t="shared" si="85"/>
        <v>1</v>
      </c>
      <c r="Y278" s="31">
        <f t="shared" si="86"/>
        <v>1.0000000000000002</v>
      </c>
      <c r="Z278" s="50">
        <v>5551200</v>
      </c>
      <c r="AA278" s="62">
        <v>1.9676741999999999E-7</v>
      </c>
      <c r="AB278" s="71">
        <v>4.2501762297499999E-3</v>
      </c>
      <c r="AC278" s="71">
        <v>1.0830076211652999</v>
      </c>
      <c r="AD278" s="58">
        <v>150769507226.992</v>
      </c>
      <c r="AE278" s="28">
        <v>4.8538224143999997</v>
      </c>
      <c r="AF278" s="28">
        <v>-8.6861149365900001</v>
      </c>
      <c r="AG278" s="50"/>
      <c r="AH278" s="62"/>
      <c r="AI278" s="65"/>
      <c r="AJ278" s="58"/>
      <c r="AK278" s="28"/>
      <c r="AL278" s="28"/>
    </row>
    <row r="279" spans="1:38">
      <c r="A279" s="11"/>
      <c r="B279" s="25">
        <v>258</v>
      </c>
      <c r="C279" s="1">
        <f>B279 * KONSTANTEN!$B$6</f>
        <v>5572800</v>
      </c>
      <c r="D279" s="63">
        <f>SQRT( KONSTANTEN!$B$3 * $D$6 / H278^3 )</f>
        <v>1.967857691663388E-7</v>
      </c>
      <c r="E279" s="41">
        <f>(KONSTANTEN!$B$4 + D279 * C279) - (KONSTANTEN!$B$4 + D279 * C278)</f>
        <v>4.2505726139927535E-3</v>
      </c>
      <c r="F279" s="41">
        <f t="shared" ref="F279:F342" si="88">IF( (F278 + E279) &gt; 2 * PI(), (F278 + E279) - 2 * PI(), (F278 + E279) )</f>
        <v>1.0872581937792885</v>
      </c>
      <c r="G279" s="73">
        <f t="shared" si="76"/>
        <v>62.295305744570243</v>
      </c>
      <c r="H279" s="43">
        <f t="shared" ref="H279:H342" si="89">$D$3 * ( 1 + $D$4 * COS(F279) )</f>
        <v>150760111188.16006</v>
      </c>
      <c r="I279" s="2">
        <f t="shared" ref="I279:I342" si="90">$E$3 * ( 1 + $D$4 * COS(F279) )</f>
        <v>10.077680718291315</v>
      </c>
      <c r="J279" s="48">
        <f t="shared" si="77"/>
        <v>148435934811.83994</v>
      </c>
      <c r="K279" s="28">
        <f t="shared" si="78"/>
        <v>9.9223192817086847</v>
      </c>
      <c r="L279" s="43">
        <f t="shared" ref="L279:L342" si="91">$D$3 * ( COS(F279) + $D$4 )</f>
        <v>72049876255.038345</v>
      </c>
      <c r="M279" s="2">
        <f t="shared" ref="M279:M342" si="92">$E$3 * ( COS(F279) + $D$4 )</f>
        <v>4.8162318465290372</v>
      </c>
      <c r="N279" s="48">
        <f t="shared" si="79"/>
        <v>67050729200.842743</v>
      </c>
      <c r="O279" s="28">
        <f t="shared" si="80"/>
        <v>4.4820598465290376</v>
      </c>
      <c r="P279" s="94">
        <f t="shared" si="81"/>
        <v>130234426897.77892</v>
      </c>
      <c r="Q279" s="95">
        <f t="shared" si="82"/>
        <v>8.7056248662977946</v>
      </c>
      <c r="R279" s="44">
        <f>KONSTANTEN!$B$3 * $D$5 * $D$6 / H278^2</f>
        <v>3.4869650779509176E+22</v>
      </c>
      <c r="S279" s="46">
        <f t="shared" si="87"/>
        <v>29669.293446493517</v>
      </c>
      <c r="T279" s="48">
        <f t="shared" si="83"/>
        <v>147642306128.49792</v>
      </c>
      <c r="U279" s="28">
        <f t="shared" si="84"/>
        <v>9.8692685349523597</v>
      </c>
      <c r="V279" s="48">
        <f t="shared" ref="V279:V342" si="93">$D$3 * COS(F279)</f>
        <v>69550302727.940536</v>
      </c>
      <c r="W279" s="28">
        <f t="shared" ref="W279:W342" si="94">$E$3 * COS(F279)</f>
        <v>4.6491458465290378</v>
      </c>
      <c r="X279" s="50">
        <f t="shared" si="85"/>
        <v>1</v>
      </c>
      <c r="Y279" s="31">
        <f t="shared" si="86"/>
        <v>1.0000000000000004</v>
      </c>
      <c r="Z279" s="50">
        <v>5572800</v>
      </c>
      <c r="AA279" s="62">
        <v>1.9678577000000001E-7</v>
      </c>
      <c r="AB279" s="71">
        <v>4.2505726139899997E-3</v>
      </c>
      <c r="AC279" s="71">
        <v>1.08725819377929</v>
      </c>
      <c r="AD279" s="58">
        <v>150760111188.16</v>
      </c>
      <c r="AE279" s="28">
        <v>4.81623184653</v>
      </c>
      <c r="AF279" s="28">
        <v>-8.7056248663000009</v>
      </c>
      <c r="AG279" s="50"/>
      <c r="AH279" s="62"/>
      <c r="AI279" s="65"/>
      <c r="AJ279" s="58"/>
      <c r="AK279" s="28"/>
      <c r="AL279" s="28"/>
    </row>
    <row r="280" spans="1:38">
      <c r="A280" s="11"/>
      <c r="B280" s="25">
        <v>259</v>
      </c>
      <c r="C280" s="1">
        <f>B280 * KONSTANTEN!$B$6</f>
        <v>5594400</v>
      </c>
      <c r="D280" s="63">
        <f>SQRT( KONSTANTEN!$B$3 * $D$6 / H279^3 )</f>
        <v>1.9680416629595798E-7</v>
      </c>
      <c r="E280" s="41">
        <f>(KONSTANTEN!$B$4 + D280 * C280) - (KONSTANTEN!$B$4 + D280 * C279)</f>
        <v>4.2509699919928146E-3</v>
      </c>
      <c r="F280" s="41">
        <f t="shared" si="88"/>
        <v>1.0915091637712813</v>
      </c>
      <c r="G280" s="73">
        <f t="shared" si="76"/>
        <v>62.538868383948191</v>
      </c>
      <c r="H280" s="43">
        <f t="shared" si="89"/>
        <v>150750693272.12823</v>
      </c>
      <c r="I280" s="2">
        <f t="shared" si="90"/>
        <v>10.077051170129984</v>
      </c>
      <c r="J280" s="48">
        <f t="shared" si="77"/>
        <v>148445352727.87173</v>
      </c>
      <c r="K280" s="28">
        <f t="shared" si="78"/>
        <v>9.9229488298700144</v>
      </c>
      <c r="L280" s="43">
        <f t="shared" si="91"/>
        <v>71486219453.641541</v>
      </c>
      <c r="M280" s="2">
        <f t="shared" si="92"/>
        <v>4.7785537549277333</v>
      </c>
      <c r="N280" s="48">
        <f t="shared" si="79"/>
        <v>66487072399.445938</v>
      </c>
      <c r="O280" s="28">
        <f t="shared" si="80"/>
        <v>4.4443817549277327</v>
      </c>
      <c r="P280" s="94">
        <f t="shared" si="81"/>
        <v>130523965555.17354</v>
      </c>
      <c r="Q280" s="95">
        <f t="shared" si="82"/>
        <v>8.7249793103999469</v>
      </c>
      <c r="R280" s="44">
        <f>KONSTANTEN!$B$3 * $D$5 * $D$6 / H279^2</f>
        <v>3.4873997377559341E+22</v>
      </c>
      <c r="S280" s="46">
        <f t="shared" si="87"/>
        <v>29670.217993071768</v>
      </c>
      <c r="T280" s="48">
        <f t="shared" si="83"/>
        <v>147633542599.3783</v>
      </c>
      <c r="U280" s="28">
        <f t="shared" si="84"/>
        <v>9.8686827298097572</v>
      </c>
      <c r="V280" s="48">
        <f t="shared" si="93"/>
        <v>68986645926.543747</v>
      </c>
      <c r="W280" s="28">
        <f t="shared" si="94"/>
        <v>4.611467754927733</v>
      </c>
      <c r="X280" s="50">
        <f t="shared" si="85"/>
        <v>1</v>
      </c>
      <c r="Y280" s="31">
        <f t="shared" si="86"/>
        <v>0.99999999999999989</v>
      </c>
      <c r="Z280" s="50">
        <v>5594400</v>
      </c>
      <c r="AA280" s="62">
        <v>1.9680417E-7</v>
      </c>
      <c r="AB280" s="71">
        <v>4.25096999199E-3</v>
      </c>
      <c r="AC280" s="71">
        <v>1.0915091637712799</v>
      </c>
      <c r="AD280" s="58">
        <v>150750693272.12799</v>
      </c>
      <c r="AE280" s="28">
        <v>4.7785537549299999</v>
      </c>
      <c r="AF280" s="28">
        <v>-8.7249793104000002</v>
      </c>
      <c r="AG280" s="50"/>
      <c r="AH280" s="62"/>
      <c r="AI280" s="65"/>
      <c r="AJ280" s="58"/>
      <c r="AK280" s="28"/>
      <c r="AL280" s="28"/>
    </row>
    <row r="281" spans="1:38">
      <c r="A281" s="11"/>
      <c r="B281" s="25">
        <v>260</v>
      </c>
      <c r="C281" s="1">
        <f>B281 * KONSTANTEN!$B$6</f>
        <v>5616000</v>
      </c>
      <c r="D281" s="63">
        <f>SQRT( KONSTANTEN!$B$3 * $D$6 / H280^3 )</f>
        <v>1.9682260913712267E-7</v>
      </c>
      <c r="E281" s="41">
        <f>(KONSTANTEN!$B$4 + D281 * C281) - (KONSTANTEN!$B$4 + D281 * C280)</f>
        <v>4.2513683573617289E-3</v>
      </c>
      <c r="F281" s="41">
        <f t="shared" si="88"/>
        <v>1.095760532128643</v>
      </c>
      <c r="G281" s="73">
        <f t="shared" si="76"/>
        <v>62.782453847980491</v>
      </c>
      <c r="H281" s="43">
        <f t="shared" si="89"/>
        <v>150741253641.02518</v>
      </c>
      <c r="I281" s="2">
        <f t="shared" si="90"/>
        <v>10.076420170407276</v>
      </c>
      <c r="J281" s="48">
        <f t="shared" si="77"/>
        <v>148454792358.97485</v>
      </c>
      <c r="K281" s="28">
        <f t="shared" si="78"/>
        <v>9.9235798295927253</v>
      </c>
      <c r="L281" s="43">
        <f t="shared" si="91"/>
        <v>70921263017.848221</v>
      </c>
      <c r="M281" s="2">
        <f t="shared" si="92"/>
        <v>4.7407887882213666</v>
      </c>
      <c r="N281" s="48">
        <f t="shared" si="79"/>
        <v>65922115963.652611</v>
      </c>
      <c r="O281" s="28">
        <f t="shared" si="80"/>
        <v>4.406616788221366</v>
      </c>
      <c r="P281" s="94">
        <f t="shared" si="81"/>
        <v>130811172352.12665</v>
      </c>
      <c r="Q281" s="95">
        <f t="shared" si="82"/>
        <v>8.7441778794180092</v>
      </c>
      <c r="R281" s="44">
        <f>KONSTANTEN!$B$3 * $D$5 * $D$6 / H280^2</f>
        <v>3.4878354911594755E+22</v>
      </c>
      <c r="S281" s="46">
        <f t="shared" si="87"/>
        <v>29671.144779050363</v>
      </c>
      <c r="T281" s="48">
        <f t="shared" si="83"/>
        <v>147624829906.44376</v>
      </c>
      <c r="U281" s="28">
        <f t="shared" si="84"/>
        <v>9.8681003228527793</v>
      </c>
      <c r="V281" s="48">
        <f t="shared" si="93"/>
        <v>68421689490.750412</v>
      </c>
      <c r="W281" s="28">
        <f t="shared" si="94"/>
        <v>4.5737027882213663</v>
      </c>
      <c r="X281" s="50">
        <f t="shared" si="85"/>
        <v>1</v>
      </c>
      <c r="Y281" s="31">
        <f t="shared" si="86"/>
        <v>0.99999999999999989</v>
      </c>
      <c r="Z281" s="50">
        <v>5616000</v>
      </c>
      <c r="AA281" s="62">
        <v>1.9682261E-7</v>
      </c>
      <c r="AB281" s="71">
        <v>4.2513683573600003E-3</v>
      </c>
      <c r="AC281" s="71">
        <v>1.0957605321286401</v>
      </c>
      <c r="AD281" s="58">
        <v>150741253641.02499</v>
      </c>
      <c r="AE281" s="28">
        <v>4.7407887882199997</v>
      </c>
      <c r="AF281" s="28">
        <v>-8.7441778794200005</v>
      </c>
      <c r="AG281" s="50"/>
      <c r="AH281" s="62"/>
      <c r="AI281" s="65"/>
      <c r="AJ281" s="58"/>
      <c r="AK281" s="28"/>
      <c r="AL281" s="28"/>
    </row>
    <row r="282" spans="1:38">
      <c r="A282" s="11"/>
      <c r="B282" s="25">
        <v>261</v>
      </c>
      <c r="C282" s="1">
        <f>B282 * KONSTANTEN!$B$6</f>
        <v>5637600</v>
      </c>
      <c r="D282" s="63">
        <f>SQRT( KONSTANTEN!$B$3 * $D$6 / H281^3 )</f>
        <v>1.9684109739296917E-7</v>
      </c>
      <c r="E282" s="41">
        <f>(KONSTANTEN!$B$4 + D282 * C282) - (KONSTANTEN!$B$4 + D282 * C281)</f>
        <v>4.2517677036879586E-3</v>
      </c>
      <c r="F282" s="41">
        <f t="shared" si="88"/>
        <v>1.100012299832331</v>
      </c>
      <c r="G282" s="73">
        <f t="shared" si="76"/>
        <v>63.026062192871834</v>
      </c>
      <c r="H282" s="43">
        <f t="shared" si="89"/>
        <v>150731792457.44598</v>
      </c>
      <c r="I282" s="2">
        <f t="shared" si="90"/>
        <v>10.075787729991992</v>
      </c>
      <c r="J282" s="48">
        <f t="shared" si="77"/>
        <v>148464253542.55405</v>
      </c>
      <c r="K282" s="28">
        <f t="shared" si="78"/>
        <v>9.9242122700080095</v>
      </c>
      <c r="L282" s="43">
        <f t="shared" si="91"/>
        <v>70355016678.885849</v>
      </c>
      <c r="M282" s="2">
        <f t="shared" si="92"/>
        <v>4.7029375969016547</v>
      </c>
      <c r="N282" s="48">
        <f t="shared" si="79"/>
        <v>65355869624.690239</v>
      </c>
      <c r="O282" s="28">
        <f t="shared" si="80"/>
        <v>4.3687655969016541</v>
      </c>
      <c r="P282" s="94">
        <f t="shared" si="81"/>
        <v>131096041499.19135</v>
      </c>
      <c r="Q282" s="95">
        <f t="shared" si="82"/>
        <v>8.7632201863517505</v>
      </c>
      <c r="R282" s="44">
        <f>KONSTANTEN!$B$3 * $D$5 * $D$6 / H281^2</f>
        <v>3.4882723312475004E+22</v>
      </c>
      <c r="S282" s="46">
        <f t="shared" si="87"/>
        <v>29672.073789091304</v>
      </c>
      <c r="T282" s="48">
        <f t="shared" si="83"/>
        <v>147616168701.41034</v>
      </c>
      <c r="U282" s="28">
        <f t="shared" si="84"/>
        <v>9.8675213576459058</v>
      </c>
      <c r="V282" s="48">
        <f t="shared" si="93"/>
        <v>67855443151.78804</v>
      </c>
      <c r="W282" s="28">
        <f t="shared" si="94"/>
        <v>4.5358515969016544</v>
      </c>
      <c r="X282" s="50">
        <f t="shared" si="85"/>
        <v>0.99999999999999989</v>
      </c>
      <c r="Y282" s="31">
        <f t="shared" si="86"/>
        <v>0.99999999999999978</v>
      </c>
      <c r="Z282" s="50">
        <v>5637600</v>
      </c>
      <c r="AA282" s="62">
        <v>1.968411E-7</v>
      </c>
      <c r="AB282" s="71">
        <v>4.2517677036900004E-3</v>
      </c>
      <c r="AC282" s="71">
        <v>1.1000122998323301</v>
      </c>
      <c r="AD282" s="58">
        <v>150731792457.44501</v>
      </c>
      <c r="AE282" s="28">
        <v>4.7029375969</v>
      </c>
      <c r="AF282" s="28">
        <v>-8.7632201863500008</v>
      </c>
      <c r="AG282" s="50"/>
      <c r="AH282" s="62"/>
      <c r="AI282" s="65"/>
      <c r="AJ282" s="58"/>
      <c r="AK282" s="28"/>
      <c r="AL282" s="28"/>
    </row>
    <row r="283" spans="1:38">
      <c r="A283" s="11"/>
      <c r="B283" s="25">
        <v>262</v>
      </c>
      <c r="C283" s="1">
        <f>B283 * KONSTANTEN!$B$6</f>
        <v>5659200</v>
      </c>
      <c r="D283" s="63">
        <f>SQRT( KONSTANTEN!$B$3 * $D$6 / H282^3 )</f>
        <v>1.96859630765576E-7</v>
      </c>
      <c r="E283" s="41">
        <f>(KONSTANTEN!$B$4 + D283 * C283) - (KONSTANTEN!$B$4 + D283 * C282)</f>
        <v>4.2521680245364291E-3</v>
      </c>
      <c r="F283" s="41">
        <f t="shared" si="88"/>
        <v>1.1042644678568674</v>
      </c>
      <c r="G283" s="73">
        <f t="shared" si="76"/>
        <v>63.269693474458251</v>
      </c>
      <c r="H283" s="43">
        <f t="shared" si="89"/>
        <v>150722309884.45044</v>
      </c>
      <c r="I283" s="2">
        <f t="shared" si="90"/>
        <v>10.075153859783992</v>
      </c>
      <c r="J283" s="48">
        <f t="shared" si="77"/>
        <v>148473736115.54959</v>
      </c>
      <c r="K283" s="28">
        <f t="shared" si="78"/>
        <v>9.92484614021601</v>
      </c>
      <c r="L283" s="43">
        <f t="shared" si="91"/>
        <v>69787490195.785095</v>
      </c>
      <c r="M283" s="2">
        <f t="shared" si="92"/>
        <v>4.6650008333188397</v>
      </c>
      <c r="N283" s="48">
        <f t="shared" si="79"/>
        <v>64788343141.589493</v>
      </c>
      <c r="O283" s="28">
        <f t="shared" si="80"/>
        <v>4.3308288333188392</v>
      </c>
      <c r="P283" s="94">
        <f t="shared" si="81"/>
        <v>131378567244.07678</v>
      </c>
      <c r="Q283" s="95">
        <f t="shared" si="82"/>
        <v>8.7821058466846722</v>
      </c>
      <c r="R283" s="44">
        <f>KONSTANTEN!$B$3 * $D$5 * $D$6 / H282^2</f>
        <v>3.4887102510803311E+22</v>
      </c>
      <c r="S283" s="46">
        <f t="shared" si="87"/>
        <v>29673.005007806249</v>
      </c>
      <c r="T283" s="48">
        <f t="shared" si="83"/>
        <v>147607559632.69162</v>
      </c>
      <c r="U283" s="28">
        <f t="shared" si="84"/>
        <v>9.8669458775328618</v>
      </c>
      <c r="V283" s="48">
        <f t="shared" si="93"/>
        <v>67287916668.687294</v>
      </c>
      <c r="W283" s="28">
        <f t="shared" si="94"/>
        <v>4.4979148333188395</v>
      </c>
      <c r="X283" s="50">
        <f t="shared" si="85"/>
        <v>1</v>
      </c>
      <c r="Y283" s="31">
        <f t="shared" si="86"/>
        <v>1</v>
      </c>
      <c r="Z283" s="50">
        <v>5659200</v>
      </c>
      <c r="AA283" s="62">
        <v>1.9685963000000001E-7</v>
      </c>
      <c r="AB283" s="71">
        <v>4.25216802454E-3</v>
      </c>
      <c r="AC283" s="71">
        <v>1.10426446785687</v>
      </c>
      <c r="AD283" s="58">
        <v>150722309884.45001</v>
      </c>
      <c r="AE283" s="28">
        <v>4.6650008333199997</v>
      </c>
      <c r="AF283" s="28">
        <v>-8.7821058466800004</v>
      </c>
      <c r="AG283" s="50"/>
      <c r="AH283" s="62"/>
      <c r="AI283" s="65"/>
      <c r="AJ283" s="58"/>
      <c r="AK283" s="28"/>
      <c r="AL283" s="28"/>
    </row>
    <row r="284" spans="1:38">
      <c r="A284" s="11"/>
      <c r="B284" s="25">
        <v>263</v>
      </c>
      <c r="C284" s="1">
        <f>B284 * KONSTANTEN!$B$6</f>
        <v>5680800</v>
      </c>
      <c r="D284" s="63">
        <f>SQRT( KONSTANTEN!$B$3 * $D$6 / H283^3 )</f>
        <v>1.9687820895596579E-7</v>
      </c>
      <c r="E284" s="41">
        <f>(KONSTANTEN!$B$4 + D284 * C284) - (KONSTANTEN!$B$4 + D284 * C283)</f>
        <v>4.2525693134489728E-3</v>
      </c>
      <c r="F284" s="41">
        <f t="shared" si="88"/>
        <v>1.1085170371703164</v>
      </c>
      <c r="G284" s="73">
        <f t="shared" si="76"/>
        <v>63.513347748205724</v>
      </c>
      <c r="H284" s="43">
        <f t="shared" si="89"/>
        <v>150712806085.5607</v>
      </c>
      <c r="I284" s="2">
        <f t="shared" si="90"/>
        <v>10.074518570714046</v>
      </c>
      <c r="J284" s="48">
        <f t="shared" si="77"/>
        <v>148483239914.43927</v>
      </c>
      <c r="K284" s="28">
        <f t="shared" si="78"/>
        <v>9.9254814292859521</v>
      </c>
      <c r="L284" s="43">
        <f t="shared" si="91"/>
        <v>69218693355.25267</v>
      </c>
      <c r="M284" s="2">
        <f t="shared" si="92"/>
        <v>4.6269791516731926</v>
      </c>
      <c r="N284" s="48">
        <f t="shared" si="79"/>
        <v>64219546301.057068</v>
      </c>
      <c r="O284" s="28">
        <f t="shared" si="80"/>
        <v>4.292807151673192</v>
      </c>
      <c r="P284" s="94">
        <f t="shared" si="81"/>
        <v>131658743871.78494</v>
      </c>
      <c r="Q284" s="95">
        <f t="shared" si="82"/>
        <v>8.8008344783931367</v>
      </c>
      <c r="R284" s="44">
        <f>KONSTANTEN!$B$3 * $D$5 * $D$6 / H283^2</f>
        <v>3.4891492436926876E+22</v>
      </c>
      <c r="S284" s="46">
        <f t="shared" si="87"/>
        <v>29673.938419756661</v>
      </c>
      <c r="T284" s="48">
        <f t="shared" si="83"/>
        <v>147599003345.34769</v>
      </c>
      <c r="U284" s="28">
        <f t="shared" si="84"/>
        <v>9.8663739256332068</v>
      </c>
      <c r="V284" s="48">
        <f t="shared" si="93"/>
        <v>66719119828.154869</v>
      </c>
      <c r="W284" s="28">
        <f t="shared" si="94"/>
        <v>4.4598931516731923</v>
      </c>
      <c r="X284" s="50">
        <f t="shared" si="85"/>
        <v>0.99999999999999989</v>
      </c>
      <c r="Y284" s="31">
        <f t="shared" si="86"/>
        <v>0.99999999999999978</v>
      </c>
      <c r="Z284" s="50">
        <v>5680800</v>
      </c>
      <c r="AA284" s="62">
        <v>1.9687820999999999E-7</v>
      </c>
      <c r="AB284" s="71">
        <v>4.2525693134499998E-3</v>
      </c>
      <c r="AC284" s="71">
        <v>1.1085170371703199</v>
      </c>
      <c r="AD284" s="58">
        <v>150712806085.56</v>
      </c>
      <c r="AE284" s="28">
        <v>4.6269791516699996</v>
      </c>
      <c r="AF284" s="28">
        <v>-8.8008344783899997</v>
      </c>
      <c r="AG284" s="50"/>
      <c r="AH284" s="62"/>
      <c r="AI284" s="65"/>
      <c r="AJ284" s="58"/>
      <c r="AK284" s="28"/>
      <c r="AL284" s="28"/>
    </row>
    <row r="285" spans="1:38">
      <c r="A285" s="11"/>
      <c r="B285" s="25">
        <v>264</v>
      </c>
      <c r="C285" s="1">
        <f>B285 * KONSTANTEN!$B$6</f>
        <v>5702400</v>
      </c>
      <c r="D285" s="63">
        <f>SQRT( KONSTANTEN!$B$3 * $D$6 / H284^3 )</f>
        <v>1.9689683166410778E-7</v>
      </c>
      <c r="E285" s="41">
        <f>(KONSTANTEN!$B$4 + D285 * C285) - (KONSTANTEN!$B$4 + D285 * C284)</f>
        <v>4.252971563944552E-3</v>
      </c>
      <c r="F285" s="41">
        <f t="shared" si="88"/>
        <v>1.1127700087342609</v>
      </c>
      <c r="G285" s="73">
        <f t="shared" si="76"/>
        <v>63.757025069208908</v>
      </c>
      <c r="H285" s="43">
        <f t="shared" si="89"/>
        <v>150703281224.75928</v>
      </c>
      <c r="I285" s="2">
        <f t="shared" si="90"/>
        <v>10.073881873743698</v>
      </c>
      <c r="J285" s="48">
        <f t="shared" si="77"/>
        <v>148492764775.24075</v>
      </c>
      <c r="K285" s="28">
        <f t="shared" si="78"/>
        <v>9.9261181262563039</v>
      </c>
      <c r="L285" s="43">
        <f t="shared" si="91"/>
        <v>68648635971.543419</v>
      </c>
      <c r="M285" s="2">
        <f t="shared" si="92"/>
        <v>4.5888732080064596</v>
      </c>
      <c r="N285" s="48">
        <f t="shared" si="79"/>
        <v>63649488917.347809</v>
      </c>
      <c r="O285" s="28">
        <f t="shared" si="80"/>
        <v>4.254701208006459</v>
      </c>
      <c r="P285" s="94">
        <f t="shared" si="81"/>
        <v>131936565704.74718</v>
      </c>
      <c r="Q285" s="95">
        <f t="shared" si="82"/>
        <v>8.8194057019555139</v>
      </c>
      <c r="R285" s="44">
        <f>KONSTANTEN!$B$3 * $D$5 * $D$6 / H284^2</f>
        <v>3.4895893020937399E+22</v>
      </c>
      <c r="S285" s="46">
        <f t="shared" si="87"/>
        <v>29674.874009453964</v>
      </c>
      <c r="T285" s="48">
        <f t="shared" si="83"/>
        <v>147590500481.03445</v>
      </c>
      <c r="U285" s="28">
        <f t="shared" si="84"/>
        <v>9.8658055448389508</v>
      </c>
      <c r="V285" s="48">
        <f t="shared" si="93"/>
        <v>66149062444.44561</v>
      </c>
      <c r="W285" s="28">
        <f t="shared" si="94"/>
        <v>4.4217872080064593</v>
      </c>
      <c r="X285" s="50">
        <f t="shared" si="85"/>
        <v>1</v>
      </c>
      <c r="Y285" s="31">
        <f t="shared" si="86"/>
        <v>1</v>
      </c>
      <c r="Z285" s="50">
        <v>5702400</v>
      </c>
      <c r="AA285" s="62">
        <v>1.9689683000000001E-7</v>
      </c>
      <c r="AB285" s="71">
        <v>4.2529715639400001E-3</v>
      </c>
      <c r="AC285" s="71">
        <v>1.11277000873426</v>
      </c>
      <c r="AD285" s="58">
        <v>150703281224.759</v>
      </c>
      <c r="AE285" s="28">
        <v>4.5888732080099999</v>
      </c>
      <c r="AF285" s="28">
        <v>-8.8194057019599992</v>
      </c>
      <c r="AG285" s="50"/>
      <c r="AH285" s="62"/>
      <c r="AI285" s="65"/>
      <c r="AJ285" s="58"/>
      <c r="AK285" s="28"/>
      <c r="AL285" s="28"/>
    </row>
    <row r="286" spans="1:38">
      <c r="A286" s="11"/>
      <c r="B286" s="25">
        <v>265</v>
      </c>
      <c r="C286" s="1">
        <f>B286 * KONSTANTEN!$B$6</f>
        <v>5724000</v>
      </c>
      <c r="D286" s="63">
        <f>SQRT( KONSTANTEN!$B$3 * $D$6 / H285^3 )</f>
        <v>1.9691549858891985E-7</v>
      </c>
      <c r="E286" s="41">
        <f>(KONSTANTEN!$B$4 + D286 * C286) - (KONSTANTEN!$B$4 + D286 * C285)</f>
        <v>4.2533747695205903E-3</v>
      </c>
      <c r="F286" s="41">
        <f t="shared" si="88"/>
        <v>1.1170233835037815</v>
      </c>
      <c r="G286" s="73">
        <f t="shared" si="76"/>
        <v>64.000725492189858</v>
      </c>
      <c r="H286" s="43">
        <f t="shared" si="89"/>
        <v>150693735466.48669</v>
      </c>
      <c r="I286" s="2">
        <f t="shared" si="90"/>
        <v>10.073243779865104</v>
      </c>
      <c r="J286" s="48">
        <f t="shared" si="77"/>
        <v>148502310533.51331</v>
      </c>
      <c r="K286" s="28">
        <f t="shared" si="78"/>
        <v>9.9267562201348944</v>
      </c>
      <c r="L286" s="43">
        <f t="shared" si="91"/>
        <v>68077327886.331512</v>
      </c>
      <c r="M286" s="2">
        <f t="shared" si="92"/>
        <v>4.5506836601932577</v>
      </c>
      <c r="N286" s="48">
        <f t="shared" si="79"/>
        <v>63078180832.13591</v>
      </c>
      <c r="O286" s="28">
        <f t="shared" si="80"/>
        <v>4.2165116601932571</v>
      </c>
      <c r="P286" s="94">
        <f t="shared" si="81"/>
        <v>132212027102.96056</v>
      </c>
      <c r="Q286" s="95">
        <f t="shared" si="82"/>
        <v>8.8378191403612707</v>
      </c>
      <c r="R286" s="44">
        <f>KONSTANTEN!$B$3 * $D$5 * $D$6 / H285^2</f>
        <v>3.490030419267144E+22</v>
      </c>
      <c r="S286" s="46">
        <f t="shared" si="87"/>
        <v>29675.811761359677</v>
      </c>
      <c r="T286" s="48">
        <f t="shared" si="83"/>
        <v>147582051677.95294</v>
      </c>
      <c r="U286" s="28">
        <f t="shared" si="84"/>
        <v>9.8652407778111435</v>
      </c>
      <c r="V286" s="48">
        <f t="shared" si="93"/>
        <v>65577754359.233711</v>
      </c>
      <c r="W286" s="28">
        <f t="shared" si="94"/>
        <v>4.3835976601932574</v>
      </c>
      <c r="X286" s="50">
        <f t="shared" si="85"/>
        <v>1</v>
      </c>
      <c r="Y286" s="31">
        <f t="shared" si="86"/>
        <v>0.99999999999999978</v>
      </c>
      <c r="Z286" s="50">
        <v>5724000</v>
      </c>
      <c r="AA286" s="62">
        <v>1.969155E-7</v>
      </c>
      <c r="AB286" s="71">
        <v>4.2533747695199997E-3</v>
      </c>
      <c r="AC286" s="71">
        <v>1.1170233835037799</v>
      </c>
      <c r="AD286" s="58">
        <v>150693735466.48599</v>
      </c>
      <c r="AE286" s="28">
        <v>4.5506836601899998</v>
      </c>
      <c r="AF286" s="28">
        <v>-8.8378191403600006</v>
      </c>
      <c r="AG286" s="50"/>
      <c r="AH286" s="62"/>
      <c r="AI286" s="65"/>
      <c r="AJ286" s="58"/>
      <c r="AK286" s="28"/>
      <c r="AL286" s="28"/>
    </row>
    <row r="287" spans="1:38">
      <c r="A287" s="11"/>
      <c r="B287" s="25">
        <v>266</v>
      </c>
      <c r="C287" s="1">
        <f>B287 * KONSTANTEN!$B$6</f>
        <v>5745600</v>
      </c>
      <c r="D287" s="63">
        <f>SQRT( KONSTANTEN!$B$3 * $D$6 / H286^3 )</f>
        <v>1.9693420942827137E-7</v>
      </c>
      <c r="E287" s="41">
        <f>(KONSTANTEN!$B$4 + D287 * C287) - (KONSTANTEN!$B$4 + D287 * C286)</f>
        <v>4.2537789236507528E-3</v>
      </c>
      <c r="F287" s="41">
        <f t="shared" si="88"/>
        <v>1.1212771624274323</v>
      </c>
      <c r="G287" s="73">
        <f t="shared" si="76"/>
        <v>64.24444907149676</v>
      </c>
      <c r="H287" s="43">
        <f t="shared" si="89"/>
        <v>150684168975.63956</v>
      </c>
      <c r="I287" s="2">
        <f t="shared" si="90"/>
        <v>10.072604300100917</v>
      </c>
      <c r="J287" s="48">
        <f t="shared" si="77"/>
        <v>148511877024.36044</v>
      </c>
      <c r="K287" s="28">
        <f t="shared" si="78"/>
        <v>9.9273956998990833</v>
      </c>
      <c r="L287" s="43">
        <f t="shared" si="91"/>
        <v>67504778968.581223</v>
      </c>
      <c r="M287" s="2">
        <f t="shared" si="92"/>
        <v>4.5124111679324281</v>
      </c>
      <c r="N287" s="48">
        <f t="shared" si="79"/>
        <v>62505631914.38562</v>
      </c>
      <c r="O287" s="28">
        <f t="shared" si="80"/>
        <v>4.1782391679324276</v>
      </c>
      <c r="P287" s="94">
        <f t="shared" si="81"/>
        <v>132485122464.12378</v>
      </c>
      <c r="Q287" s="95">
        <f t="shared" si="82"/>
        <v>8.856074419120084</v>
      </c>
      <c r="R287" s="44">
        <f>KONSTANTEN!$B$3 * $D$5 * $D$6 / H286^2</f>
        <v>3.4904725881711013E+22</v>
      </c>
      <c r="S287" s="46">
        <f t="shared" si="87"/>
        <v>29676.751659885616</v>
      </c>
      <c r="T287" s="48">
        <f t="shared" si="83"/>
        <v>147573657570.79865</v>
      </c>
      <c r="U287" s="28">
        <f t="shared" si="84"/>
        <v>9.8646796669765262</v>
      </c>
      <c r="V287" s="48">
        <f t="shared" si="93"/>
        <v>65005205441.483421</v>
      </c>
      <c r="W287" s="28">
        <f t="shared" si="94"/>
        <v>4.3453251679324278</v>
      </c>
      <c r="X287" s="50">
        <f t="shared" si="85"/>
        <v>1</v>
      </c>
      <c r="Y287" s="31">
        <f t="shared" si="86"/>
        <v>1</v>
      </c>
      <c r="Z287" s="50">
        <v>5745600</v>
      </c>
      <c r="AA287" s="62">
        <v>1.9693421E-7</v>
      </c>
      <c r="AB287" s="71">
        <v>4.25377892365E-3</v>
      </c>
      <c r="AC287" s="71">
        <v>1.12127716242743</v>
      </c>
      <c r="AD287" s="58">
        <v>150684168975.63901</v>
      </c>
      <c r="AE287" s="28">
        <v>4.5124111679299999</v>
      </c>
      <c r="AF287" s="28">
        <v>-8.8560744191200005</v>
      </c>
      <c r="AG287" s="50"/>
      <c r="AH287" s="62"/>
      <c r="AI287" s="65"/>
      <c r="AJ287" s="58"/>
      <c r="AK287" s="28"/>
      <c r="AL287" s="28"/>
    </row>
    <row r="288" spans="1:38">
      <c r="A288" s="11"/>
      <c r="B288" s="25">
        <v>267</v>
      </c>
      <c r="C288" s="1">
        <f>B288 * KONSTANTEN!$B$6</f>
        <v>5767200</v>
      </c>
      <c r="D288" s="63">
        <f>SQRT( KONSTANTEN!$B$3 * $D$6 / H287^3 )</f>
        <v>1.9695296387898488E-7</v>
      </c>
      <c r="E288" s="41">
        <f>(KONSTANTEN!$B$4 + D288 * C288) - (KONSTANTEN!$B$4 + D288 * C287)</f>
        <v>4.2541840197860559E-3</v>
      </c>
      <c r="F288" s="41">
        <f t="shared" si="88"/>
        <v>1.1255313464472183</v>
      </c>
      <c r="G288" s="73">
        <f t="shared" si="76"/>
        <v>64.488195861102483</v>
      </c>
      <c r="H288" s="43">
        <f t="shared" si="89"/>
        <v>150674581917.5683</v>
      </c>
      <c r="I288" s="2">
        <f t="shared" si="90"/>
        <v>10.071963445504108</v>
      </c>
      <c r="J288" s="48">
        <f t="shared" si="77"/>
        <v>148521464082.43173</v>
      </c>
      <c r="K288" s="28">
        <f t="shared" si="78"/>
        <v>9.9280365544958933</v>
      </c>
      <c r="L288" s="43">
        <f t="shared" si="91"/>
        <v>66930999114.416748</v>
      </c>
      <c r="M288" s="2">
        <f t="shared" si="92"/>
        <v>4.4740563927383423</v>
      </c>
      <c r="N288" s="48">
        <f t="shared" si="79"/>
        <v>61931852060.221146</v>
      </c>
      <c r="O288" s="28">
        <f t="shared" si="80"/>
        <v>4.1398843927383417</v>
      </c>
      <c r="P288" s="94">
        <f t="shared" si="81"/>
        <v>132755846223.77304</v>
      </c>
      <c r="Q288" s="95">
        <f t="shared" si="82"/>
        <v>8.874171166270898</v>
      </c>
      <c r="R288" s="44">
        <f>KONSTANTEN!$B$3 * $D$5 * $D$6 / H287^2</f>
        <v>3.4909158017383912E+22</v>
      </c>
      <c r="S288" s="46">
        <f t="shared" si="87"/>
        <v>29677.693689393993</v>
      </c>
      <c r="T288" s="48">
        <f t="shared" si="83"/>
        <v>147565318790.71143</v>
      </c>
      <c r="U288" s="28">
        <f t="shared" si="84"/>
        <v>9.8641222545241423</v>
      </c>
      <c r="V288" s="48">
        <f t="shared" si="93"/>
        <v>64431425587.318947</v>
      </c>
      <c r="W288" s="28">
        <f t="shared" si="94"/>
        <v>4.306970392738342</v>
      </c>
      <c r="X288" s="50">
        <f t="shared" si="85"/>
        <v>1</v>
      </c>
      <c r="Y288" s="31">
        <f t="shared" si="86"/>
        <v>1.0000000000000002</v>
      </c>
      <c r="Z288" s="50">
        <v>5767200</v>
      </c>
      <c r="AA288" s="62">
        <v>1.9695295999999999E-7</v>
      </c>
      <c r="AB288" s="71">
        <v>4.2541840197899998E-3</v>
      </c>
      <c r="AC288" s="71">
        <v>1.1255313464472201</v>
      </c>
      <c r="AD288" s="58">
        <v>150674581917.56799</v>
      </c>
      <c r="AE288" s="28">
        <v>4.4740563927399997</v>
      </c>
      <c r="AF288" s="28">
        <v>-8.8741711662699991</v>
      </c>
      <c r="AG288" s="50"/>
      <c r="AH288" s="62"/>
      <c r="AI288" s="65"/>
      <c r="AJ288" s="58"/>
      <c r="AK288" s="28"/>
      <c r="AL288" s="28"/>
    </row>
    <row r="289" spans="1:38">
      <c r="A289" s="11"/>
      <c r="B289" s="25">
        <v>268</v>
      </c>
      <c r="C289" s="1">
        <f>B289 * KONSTANTEN!$B$6</f>
        <v>5788800</v>
      </c>
      <c r="D289" s="63">
        <f>SQRT( KONSTANTEN!$B$3 * $D$6 / H288^3 )</f>
        <v>1.9697176163683879E-7</v>
      </c>
      <c r="E289" s="41">
        <f>(KONSTANTEN!$B$4 + D289 * C289) - (KONSTANTEN!$B$4 + D289 * C288)</f>
        <v>4.2545900513557555E-3</v>
      </c>
      <c r="F289" s="41">
        <f t="shared" si="88"/>
        <v>1.1297859364985741</v>
      </c>
      <c r="G289" s="73">
        <f t="shared" si="76"/>
        <v>64.731965914603521</v>
      </c>
      <c r="H289" s="43">
        <f t="shared" si="89"/>
        <v>150664974458.07483</v>
      </c>
      <c r="I289" s="2">
        <f t="shared" si="90"/>
        <v>10.071321227157849</v>
      </c>
      <c r="J289" s="48">
        <f t="shared" si="77"/>
        <v>148531071541.9252</v>
      </c>
      <c r="K289" s="28">
        <f t="shared" si="78"/>
        <v>9.9286787728421508</v>
      </c>
      <c r="L289" s="43">
        <f t="shared" si="91"/>
        <v>66355998246.99128</v>
      </c>
      <c r="M289" s="2">
        <f t="shared" si="92"/>
        <v>4.435619997932144</v>
      </c>
      <c r="N289" s="48">
        <f t="shared" si="79"/>
        <v>61356851192.79567</v>
      </c>
      <c r="O289" s="28">
        <f t="shared" si="80"/>
        <v>4.1014479979321434</v>
      </c>
      <c r="P289" s="94">
        <f t="shared" si="81"/>
        <v>133024192855.41754</v>
      </c>
      <c r="Q289" s="95">
        <f t="shared" si="82"/>
        <v>8.8921090123909963</v>
      </c>
      <c r="R289" s="44">
        <f>KONSTANTEN!$B$3 * $D$5 * $D$6 / H288^2</f>
        <v>3.4913600528764222E+22</v>
      </c>
      <c r="S289" s="46">
        <f t="shared" si="87"/>
        <v>29678.637834197601</v>
      </c>
      <c r="T289" s="48">
        <f t="shared" si="83"/>
        <v>147557035965.22513</v>
      </c>
      <c r="U289" s="28">
        <f t="shared" si="84"/>
        <v>9.8635685824019976</v>
      </c>
      <c r="V289" s="48">
        <f t="shared" si="93"/>
        <v>63856424719.893478</v>
      </c>
      <c r="W289" s="28">
        <f t="shared" si="94"/>
        <v>4.2685339979321437</v>
      </c>
      <c r="X289" s="50">
        <f t="shared" si="85"/>
        <v>1</v>
      </c>
      <c r="Y289" s="31">
        <f t="shared" si="86"/>
        <v>1</v>
      </c>
      <c r="Z289" s="50">
        <v>5788800</v>
      </c>
      <c r="AA289" s="62">
        <v>1.9697176E-7</v>
      </c>
      <c r="AB289" s="71">
        <v>4.2545900513600004E-3</v>
      </c>
      <c r="AC289" s="71">
        <v>1.1297859364985701</v>
      </c>
      <c r="AD289" s="58">
        <v>150664974458.07401</v>
      </c>
      <c r="AE289" s="28">
        <v>4.4356199979299999</v>
      </c>
      <c r="AF289" s="28">
        <v>-8.8921090123899997</v>
      </c>
      <c r="AG289" s="50"/>
      <c r="AH289" s="62"/>
      <c r="AI289" s="65"/>
      <c r="AJ289" s="58"/>
      <c r="AK289" s="28"/>
      <c r="AL289" s="28"/>
    </row>
    <row r="290" spans="1:38">
      <c r="A290" s="11"/>
      <c r="B290" s="25">
        <v>269</v>
      </c>
      <c r="C290" s="1">
        <f>B290 * KONSTANTEN!$B$6</f>
        <v>5810400</v>
      </c>
      <c r="D290" s="63">
        <f>SQRT( KONSTANTEN!$B$3 * $D$6 / H289^3 )</f>
        <v>1.9699060239657006E-7</v>
      </c>
      <c r="E290" s="41">
        <f>(KONSTANTEN!$B$4 + D290 * C290) - (KONSTANTEN!$B$4 + D290 * C289)</f>
        <v>4.2549970117660152E-3</v>
      </c>
      <c r="F290" s="41">
        <f t="shared" si="88"/>
        <v>1.1340409335103401</v>
      </c>
      <c r="G290" s="73">
        <f t="shared" si="76"/>
        <v>64.975759285218501</v>
      </c>
      <c r="H290" s="43">
        <f t="shared" si="89"/>
        <v>150655346763.41058</v>
      </c>
      <c r="I290" s="2">
        <f t="shared" si="90"/>
        <v>10.070677656175349</v>
      </c>
      <c r="J290" s="48">
        <f t="shared" si="77"/>
        <v>148540699236.58942</v>
      </c>
      <c r="K290" s="28">
        <f t="shared" si="78"/>
        <v>9.9293223438246514</v>
      </c>
      <c r="L290" s="43">
        <f t="shared" si="91"/>
        <v>65779786316.355392</v>
      </c>
      <c r="M290" s="2">
        <f t="shared" si="92"/>
        <v>4.3971026486329565</v>
      </c>
      <c r="N290" s="48">
        <f t="shared" si="79"/>
        <v>60780639262.159782</v>
      </c>
      <c r="O290" s="28">
        <f t="shared" si="80"/>
        <v>4.0629306486329559</v>
      </c>
      <c r="P290" s="94">
        <f t="shared" si="81"/>
        <v>133290156870.67477</v>
      </c>
      <c r="Q290" s="95">
        <f t="shared" si="82"/>
        <v>8.9098875906050434</v>
      </c>
      <c r="R290" s="44">
        <f>KONSTANTEN!$B$3 * $D$5 * $D$6 / H289^2</f>
        <v>3.4918053344672888E+22</v>
      </c>
      <c r="S290" s="46">
        <f t="shared" si="87"/>
        <v>29679.584078560001</v>
      </c>
      <c r="T290" s="48">
        <f t="shared" si="83"/>
        <v>147548809718.21768</v>
      </c>
      <c r="U290" s="28">
        <f t="shared" si="84"/>
        <v>9.8630186923137142</v>
      </c>
      <c r="V290" s="48">
        <f t="shared" si="93"/>
        <v>63280212789.257584</v>
      </c>
      <c r="W290" s="28">
        <f t="shared" si="94"/>
        <v>4.2300166486329562</v>
      </c>
      <c r="X290" s="50">
        <f t="shared" si="85"/>
        <v>1</v>
      </c>
      <c r="Y290" s="31">
        <f t="shared" si="86"/>
        <v>1</v>
      </c>
      <c r="Z290" s="50">
        <v>5810400</v>
      </c>
      <c r="AA290" s="62">
        <v>1.969906E-7</v>
      </c>
      <c r="AB290" s="71">
        <v>4.2549970117699999E-3</v>
      </c>
      <c r="AC290" s="71">
        <v>1.1340409335103401</v>
      </c>
      <c r="AD290" s="58">
        <v>150655346763.41</v>
      </c>
      <c r="AE290" s="28">
        <v>4.3971026486299998</v>
      </c>
      <c r="AF290" s="28">
        <v>-8.9098875906099995</v>
      </c>
      <c r="AG290" s="50"/>
      <c r="AH290" s="62"/>
      <c r="AI290" s="65"/>
      <c r="AJ290" s="58"/>
      <c r="AK290" s="28"/>
      <c r="AL290" s="28"/>
    </row>
    <row r="291" spans="1:38">
      <c r="A291" s="11"/>
      <c r="B291" s="25">
        <v>270</v>
      </c>
      <c r="C291" s="1">
        <f>B291 * KONSTANTEN!$B$6</f>
        <v>5832000</v>
      </c>
      <c r="D291" s="63">
        <f>SQRT( KONSTANTEN!$B$3 * $D$6 / H290^3 )</f>
        <v>1.970094858518761E-7</v>
      </c>
      <c r="E291" s="41">
        <f>(KONSTANTEN!$B$4 + D291 * C291) - (KONSTANTEN!$B$4 + D291 * C290)</f>
        <v>4.2554048944003497E-3</v>
      </c>
      <c r="F291" s="41">
        <f t="shared" si="88"/>
        <v>1.1382963384047404</v>
      </c>
      <c r="G291" s="73">
        <f t="shared" si="76"/>
        <v>65.219576025786949</v>
      </c>
      <c r="H291" s="43">
        <f t="shared" si="89"/>
        <v>150645699000.27423</v>
      </c>
      <c r="I291" s="2">
        <f t="shared" si="90"/>
        <v>10.070032743699711</v>
      </c>
      <c r="J291" s="48">
        <f t="shared" si="77"/>
        <v>148550346999.72577</v>
      </c>
      <c r="K291" s="28">
        <f t="shared" si="78"/>
        <v>9.9299672563002908</v>
      </c>
      <c r="L291" s="43">
        <f t="shared" si="91"/>
        <v>65202373299.32473</v>
      </c>
      <c r="M291" s="2">
        <f t="shared" si="92"/>
        <v>4.3585050117490347</v>
      </c>
      <c r="N291" s="48">
        <f t="shared" si="79"/>
        <v>60203226245.129128</v>
      </c>
      <c r="O291" s="28">
        <f t="shared" si="80"/>
        <v>4.0243330117490341</v>
      </c>
      <c r="P291" s="94">
        <f t="shared" si="81"/>
        <v>133553732819.40552</v>
      </c>
      <c r="Q291" s="95">
        <f t="shared" si="82"/>
        <v>8.9275065365941053</v>
      </c>
      <c r="R291" s="44">
        <f>KONSTANTEN!$B$3 * $D$5 * $D$6 / H290^2</f>
        <v>3.4922516393678044E+22</v>
      </c>
      <c r="S291" s="46">
        <f t="shared" si="87"/>
        <v>29680.532406695624</v>
      </c>
      <c r="T291" s="48">
        <f t="shared" si="83"/>
        <v>147540640669.86133</v>
      </c>
      <c r="U291" s="28">
        <f t="shared" si="84"/>
        <v>9.8624726257152027</v>
      </c>
      <c r="V291" s="48">
        <f t="shared" si="93"/>
        <v>62702799772.226929</v>
      </c>
      <c r="W291" s="28">
        <f t="shared" si="94"/>
        <v>4.1914190117490344</v>
      </c>
      <c r="X291" s="50">
        <f t="shared" si="85"/>
        <v>1</v>
      </c>
      <c r="Y291" s="31">
        <f t="shared" si="86"/>
        <v>1</v>
      </c>
      <c r="Z291" s="50">
        <v>5832000</v>
      </c>
      <c r="AA291" s="62">
        <v>1.9700948999999999E-7</v>
      </c>
      <c r="AB291" s="71">
        <v>4.2554048944000002E-3</v>
      </c>
      <c r="AC291" s="71">
        <v>1.13829633840474</v>
      </c>
      <c r="AD291" s="58">
        <v>150645699000.27399</v>
      </c>
      <c r="AE291" s="28">
        <v>4.3585050117500002</v>
      </c>
      <c r="AF291" s="28">
        <v>-8.9275065365900002</v>
      </c>
      <c r="AG291" s="50"/>
      <c r="AH291" s="62"/>
      <c r="AI291" s="65"/>
      <c r="AJ291" s="58"/>
      <c r="AK291" s="28"/>
      <c r="AL291" s="28"/>
    </row>
    <row r="292" spans="1:38">
      <c r="A292" s="11"/>
      <c r="B292" s="25">
        <v>271</v>
      </c>
      <c r="C292" s="1">
        <f>B292 * KONSTANTEN!$B$6</f>
        <v>5853600</v>
      </c>
      <c r="D292" s="63">
        <f>SQRT( KONSTANTEN!$B$3 * $D$6 / H291^3 )</f>
        <v>1.9702841169541753E-7</v>
      </c>
      <c r="E292" s="41">
        <f>(KONSTANTEN!$B$4 + D292 * C292) - (KONSTANTEN!$B$4 + D292 * C291)</f>
        <v>4.2558136926209578E-3</v>
      </c>
      <c r="F292" s="41">
        <f t="shared" si="88"/>
        <v>1.1425521520973614</v>
      </c>
      <c r="G292" s="73">
        <f t="shared" si="76"/>
        <v>65.463416188768107</v>
      </c>
      <c r="H292" s="43">
        <f t="shared" si="89"/>
        <v>150636031335.80933</v>
      </c>
      <c r="I292" s="2">
        <f t="shared" si="90"/>
        <v>10.06938650090378</v>
      </c>
      <c r="J292" s="48">
        <f t="shared" si="77"/>
        <v>148560014664.19067</v>
      </c>
      <c r="K292" s="28">
        <f t="shared" si="78"/>
        <v>9.9306134990962196</v>
      </c>
      <c r="L292" s="43">
        <f t="shared" si="91"/>
        <v>64623769199.346756</v>
      </c>
      <c r="M292" s="2">
        <f t="shared" si="92"/>
        <v>4.3198277559688574</v>
      </c>
      <c r="N292" s="48">
        <f t="shared" si="79"/>
        <v>59624622145.151146</v>
      </c>
      <c r="O292" s="28">
        <f t="shared" si="80"/>
        <v>3.9856557559688572</v>
      </c>
      <c r="P292" s="94">
        <f t="shared" si="81"/>
        <v>133814915289.84863</v>
      </c>
      <c r="Q292" s="95">
        <f t="shared" si="82"/>
        <v>8.9449654886046623</v>
      </c>
      <c r="R292" s="44">
        <f>KONSTANTEN!$B$3 * $D$5 * $D$6 / H291^2</f>
        <v>3.4926989604095617E+22</v>
      </c>
      <c r="S292" s="46">
        <f t="shared" si="87"/>
        <v>29681.48280276998</v>
      </c>
      <c r="T292" s="48">
        <f t="shared" si="83"/>
        <v>147532529436.57288</v>
      </c>
      <c r="U292" s="28">
        <f t="shared" si="84"/>
        <v>9.8619304238113425</v>
      </c>
      <c r="V292" s="48">
        <f t="shared" si="93"/>
        <v>62124195672.248947</v>
      </c>
      <c r="W292" s="28">
        <f t="shared" si="94"/>
        <v>4.1527417559688571</v>
      </c>
      <c r="X292" s="50">
        <f t="shared" si="85"/>
        <v>1</v>
      </c>
      <c r="Y292" s="31">
        <f t="shared" si="86"/>
        <v>1.0000000000000002</v>
      </c>
      <c r="Z292" s="50">
        <v>5853600</v>
      </c>
      <c r="AA292" s="62">
        <v>1.9702840999999999E-7</v>
      </c>
      <c r="AB292" s="71">
        <v>4.2558136926200002E-3</v>
      </c>
      <c r="AC292" s="71">
        <v>1.1425521520973601</v>
      </c>
      <c r="AD292" s="58">
        <v>150636031335.80899</v>
      </c>
      <c r="AE292" s="28">
        <v>4.3198277559699996</v>
      </c>
      <c r="AF292" s="28">
        <v>-8.9449654885999994</v>
      </c>
      <c r="AG292" s="50"/>
      <c r="AH292" s="62"/>
      <c r="AI292" s="65"/>
      <c r="AJ292" s="58"/>
      <c r="AK292" s="28"/>
      <c r="AL292" s="28"/>
    </row>
    <row r="293" spans="1:38">
      <c r="A293" s="11"/>
      <c r="B293" s="25">
        <v>272</v>
      </c>
      <c r="C293" s="1">
        <f>B293 * KONSTANTEN!$B$6</f>
        <v>5875200</v>
      </c>
      <c r="D293" s="63">
        <f>SQRT( KONSTANTEN!$B$3 * $D$6 / H292^3 )</f>
        <v>1.9704737961882073E-7</v>
      </c>
      <c r="E293" s="41">
        <f>(KONSTANTEN!$B$4 + D293 * C293) - (KONSTANTEN!$B$4 + D293 * C292)</f>
        <v>4.2562233997667231E-3</v>
      </c>
      <c r="F293" s="41">
        <f t="shared" si="88"/>
        <v>1.1468083754971281</v>
      </c>
      <c r="G293" s="73">
        <f t="shared" si="76"/>
        <v>65.707279826239571</v>
      </c>
      <c r="H293" s="43">
        <f t="shared" si="89"/>
        <v>150626343937.60226</v>
      </c>
      <c r="I293" s="2">
        <f t="shared" si="90"/>
        <v>10.068738938990007</v>
      </c>
      <c r="J293" s="48">
        <f t="shared" si="77"/>
        <v>148569702062.39774</v>
      </c>
      <c r="K293" s="28">
        <f t="shared" si="78"/>
        <v>9.9312610610099945</v>
      </c>
      <c r="L293" s="43">
        <f t="shared" si="91"/>
        <v>64043984046.366966</v>
      </c>
      <c r="M293" s="2">
        <f t="shared" si="92"/>
        <v>4.2810715517521896</v>
      </c>
      <c r="N293" s="48">
        <f t="shared" si="79"/>
        <v>59044836992.171364</v>
      </c>
      <c r="O293" s="28">
        <f t="shared" si="80"/>
        <v>3.946899551752189</v>
      </c>
      <c r="P293" s="94">
        <f t="shared" si="81"/>
        <v>134073698908.75551</v>
      </c>
      <c r="Q293" s="95">
        <f t="shared" si="82"/>
        <v>8.9622640874575943</v>
      </c>
      <c r="R293" s="44">
        <f>KONSTANTEN!$B$3 * $D$5 * $D$6 / H292^2</f>
        <v>3.4931472903989791E+22</v>
      </c>
      <c r="S293" s="46">
        <f t="shared" si="87"/>
        <v>29682.435250899794</v>
      </c>
      <c r="T293" s="48">
        <f t="shared" si="83"/>
        <v>147524476630.96439</v>
      </c>
      <c r="U293" s="28">
        <f t="shared" si="84"/>
        <v>9.8613921275526746</v>
      </c>
      <c r="V293" s="48">
        <f t="shared" si="93"/>
        <v>61544410519.269165</v>
      </c>
      <c r="W293" s="28">
        <f t="shared" si="94"/>
        <v>4.1139855517521893</v>
      </c>
      <c r="X293" s="50">
        <f t="shared" si="85"/>
        <v>1</v>
      </c>
      <c r="Y293" s="31">
        <f t="shared" si="86"/>
        <v>1</v>
      </c>
      <c r="Z293" s="50">
        <v>5875200</v>
      </c>
      <c r="AA293" s="62">
        <v>1.9704738000000001E-7</v>
      </c>
      <c r="AB293" s="71">
        <v>4.25622339977E-3</v>
      </c>
      <c r="AC293" s="71">
        <v>1.1468083754971301</v>
      </c>
      <c r="AD293" s="58">
        <v>150626343937.60199</v>
      </c>
      <c r="AE293" s="28">
        <v>4.2810715517500002</v>
      </c>
      <c r="AF293" s="28">
        <v>-8.9622640874599995</v>
      </c>
      <c r="AG293" s="50"/>
      <c r="AH293" s="62"/>
      <c r="AI293" s="65"/>
      <c r="AJ293" s="58"/>
      <c r="AK293" s="28"/>
      <c r="AL293" s="28"/>
    </row>
    <row r="294" spans="1:38">
      <c r="A294" s="11"/>
      <c r="B294" s="25">
        <v>273</v>
      </c>
      <c r="C294" s="1">
        <f>B294 * KONSTANTEN!$B$6</f>
        <v>5896800</v>
      </c>
      <c r="D294" s="63">
        <f>SQRT( KONSTANTEN!$B$3 * $D$6 / H293^3 )</f>
        <v>1.9706638931268018E-7</v>
      </c>
      <c r="E294" s="41">
        <f>(KONSTANTEN!$B$4 + D294 * C294) - (KONSTANTEN!$B$4 + D294 * C293)</f>
        <v>4.2566340091538812E-3</v>
      </c>
      <c r="F294" s="41">
        <f t="shared" si="88"/>
        <v>1.151065009506282</v>
      </c>
      <c r="G294" s="73">
        <f t="shared" si="76"/>
        <v>65.951166989895938</v>
      </c>
      <c r="H294" s="43">
        <f t="shared" si="89"/>
        <v>150616636973.67987</v>
      </c>
      <c r="I294" s="2">
        <f t="shared" si="90"/>
        <v>10.068090069190276</v>
      </c>
      <c r="J294" s="48">
        <f t="shared" si="77"/>
        <v>148579409026.32016</v>
      </c>
      <c r="K294" s="28">
        <f t="shared" si="78"/>
        <v>9.9319099308097254</v>
      </c>
      <c r="L294" s="43">
        <f t="shared" si="91"/>
        <v>63463027896.694351</v>
      </c>
      <c r="M294" s="2">
        <f t="shared" si="92"/>
        <v>4.2422370713210791</v>
      </c>
      <c r="N294" s="48">
        <f t="shared" si="79"/>
        <v>58463880842.498741</v>
      </c>
      <c r="O294" s="28">
        <f t="shared" si="80"/>
        <v>3.9080650713210789</v>
      </c>
      <c r="P294" s="94">
        <f t="shared" si="81"/>
        <v>134330078341.52422</v>
      </c>
      <c r="Q294" s="95">
        <f t="shared" si="82"/>
        <v>8.9794019765571527</v>
      </c>
      <c r="R294" s="44">
        <f>KONSTANTEN!$B$3 * $D$5 * $D$6 / H293^2</f>
        <v>3.4935966221173518E+22</v>
      </c>
      <c r="S294" s="46">
        <f t="shared" si="87"/>
        <v>29683.389735153192</v>
      </c>
      <c r="T294" s="48">
        <f t="shared" si="83"/>
        <v>147516482861.79382</v>
      </c>
      <c r="U294" s="28">
        <f t="shared" si="84"/>
        <v>9.860857777632118</v>
      </c>
      <c r="V294" s="48">
        <f t="shared" si="93"/>
        <v>60963454369.596542</v>
      </c>
      <c r="W294" s="28">
        <f t="shared" si="94"/>
        <v>4.0751510713210788</v>
      </c>
      <c r="X294" s="50">
        <f t="shared" si="85"/>
        <v>1</v>
      </c>
      <c r="Y294" s="31">
        <f t="shared" si="86"/>
        <v>1</v>
      </c>
      <c r="Z294" s="50">
        <v>5896800</v>
      </c>
      <c r="AA294" s="62">
        <v>1.9706639000000001E-7</v>
      </c>
      <c r="AB294" s="71">
        <v>4.2566340091499998E-3</v>
      </c>
      <c r="AC294" s="71">
        <v>1.15106500950628</v>
      </c>
      <c r="AD294" s="58">
        <v>150616636973.67899</v>
      </c>
      <c r="AE294" s="28">
        <v>4.2422370713199999</v>
      </c>
      <c r="AF294" s="28">
        <v>-8.9794019765600002</v>
      </c>
      <c r="AG294" s="50"/>
      <c r="AH294" s="62"/>
      <c r="AI294" s="65"/>
      <c r="AJ294" s="58"/>
      <c r="AK294" s="28"/>
      <c r="AL294" s="28"/>
    </row>
    <row r="295" spans="1:38">
      <c r="A295" s="11"/>
      <c r="B295" s="25">
        <v>274</v>
      </c>
      <c r="C295" s="1">
        <f>B295 * KONSTANTEN!$B$6</f>
        <v>5918400</v>
      </c>
      <c r="D295" s="63">
        <f>SQRT( KONSTANTEN!$B$3 * $D$6 / H294^3 )</f>
        <v>1.9708544046656123E-7</v>
      </c>
      <c r="E295" s="41">
        <f>(KONSTANTEN!$B$4 + D295 * C295) - (KONSTANTEN!$B$4 + D295 * C294)</f>
        <v>4.2570455140777952E-3</v>
      </c>
      <c r="F295" s="41">
        <f t="shared" si="88"/>
        <v>1.1553220550203598</v>
      </c>
      <c r="G295" s="73">
        <f t="shared" si="76"/>
        <v>66.195077731047704</v>
      </c>
      <c r="H295" s="43">
        <f t="shared" si="89"/>
        <v>150606910612.50717</v>
      </c>
      <c r="I295" s="2">
        <f t="shared" si="90"/>
        <v>10.067439902765772</v>
      </c>
      <c r="J295" s="48">
        <f t="shared" si="77"/>
        <v>148589135387.49283</v>
      </c>
      <c r="K295" s="28">
        <f t="shared" si="78"/>
        <v>9.9325600972342283</v>
      </c>
      <c r="L295" s="43">
        <f t="shared" si="91"/>
        <v>62880910832.865822</v>
      </c>
      <c r="M295" s="2">
        <f t="shared" si="92"/>
        <v>4.2033249886508077</v>
      </c>
      <c r="N295" s="48">
        <f t="shared" si="79"/>
        <v>57881763778.670212</v>
      </c>
      <c r="O295" s="28">
        <f t="shared" si="80"/>
        <v>3.8691529886508071</v>
      </c>
      <c r="P295" s="94">
        <f t="shared" si="81"/>
        <v>134584048292.33354</v>
      </c>
      <c r="Q295" s="95">
        <f t="shared" si="82"/>
        <v>8.9963788018999136</v>
      </c>
      <c r="R295" s="44">
        <f>KONSTANTEN!$B$3 * $D$5 * $D$6 / H294^2</f>
        <v>3.4940469483209044E+22</v>
      </c>
      <c r="S295" s="46">
        <f t="shared" si="87"/>
        <v>29684.34623954985</v>
      </c>
      <c r="T295" s="48">
        <f t="shared" si="83"/>
        <v>147508548733.91611</v>
      </c>
      <c r="U295" s="28">
        <f t="shared" si="84"/>
        <v>9.8603274144816826</v>
      </c>
      <c r="V295" s="48">
        <f t="shared" si="93"/>
        <v>60381337305.768021</v>
      </c>
      <c r="W295" s="28">
        <f t="shared" si="94"/>
        <v>4.0362389886508074</v>
      </c>
      <c r="X295" s="50">
        <f t="shared" si="85"/>
        <v>1</v>
      </c>
      <c r="Y295" s="31">
        <f t="shared" si="86"/>
        <v>1.0000000000000002</v>
      </c>
      <c r="Z295" s="50">
        <v>5918400</v>
      </c>
      <c r="AA295" s="62">
        <v>1.9708544E-7</v>
      </c>
      <c r="AB295" s="71">
        <v>4.25704551408E-3</v>
      </c>
      <c r="AC295" s="71">
        <v>1.15532205502036</v>
      </c>
      <c r="AD295" s="58">
        <v>150606910612.50699</v>
      </c>
      <c r="AE295" s="28">
        <v>4.2033249886500004</v>
      </c>
      <c r="AF295" s="28">
        <v>-8.9963788019000006</v>
      </c>
      <c r="AG295" s="50"/>
      <c r="AH295" s="62"/>
      <c r="AI295" s="65"/>
      <c r="AJ295" s="58"/>
      <c r="AK295" s="28"/>
      <c r="AL295" s="28"/>
    </row>
    <row r="296" spans="1:38">
      <c r="A296" s="11"/>
      <c r="B296" s="25">
        <v>275</v>
      </c>
      <c r="C296" s="1">
        <f>B296 * KONSTANTEN!$B$6</f>
        <v>5940000</v>
      </c>
      <c r="D296" s="63">
        <f>SQRT( KONSTANTEN!$B$3 * $D$6 / H295^3 )</f>
        <v>1.9710453276900275E-7</v>
      </c>
      <c r="E296" s="41">
        <f>(KONSTANTEN!$B$4 + D296 * C296) - (KONSTANTEN!$B$4 + D296 * C295)</f>
        <v>4.2574579078105135E-3</v>
      </c>
      <c r="F296" s="41">
        <f t="shared" si="88"/>
        <v>1.1595795129281703</v>
      </c>
      <c r="G296" s="73">
        <f t="shared" si="76"/>
        <v>66.439012100619848</v>
      </c>
      <c r="H296" s="43">
        <f t="shared" si="89"/>
        <v>150597165022.98523</v>
      </c>
      <c r="I296" s="2">
        <f t="shared" si="90"/>
        <v>10.066788451006818</v>
      </c>
      <c r="J296" s="48">
        <f t="shared" si="77"/>
        <v>148598880977.01477</v>
      </c>
      <c r="K296" s="28">
        <f t="shared" si="78"/>
        <v>9.9332115489931816</v>
      </c>
      <c r="L296" s="43">
        <f t="shared" si="91"/>
        <v>62297642963.510216</v>
      </c>
      <c r="M296" s="2">
        <f t="shared" si="92"/>
        <v>4.1643359794607857</v>
      </c>
      <c r="N296" s="48">
        <f t="shared" si="79"/>
        <v>57298495909.314613</v>
      </c>
      <c r="O296" s="28">
        <f t="shared" si="80"/>
        <v>3.8301639794607856</v>
      </c>
      <c r="P296" s="94">
        <f t="shared" si="81"/>
        <v>134835603504.27658</v>
      </c>
      <c r="Q296" s="95">
        <f t="shared" si="82"/>
        <v>9.013194212083711</v>
      </c>
      <c r="R296" s="44">
        <f>KONSTANTEN!$B$3 * $D$5 * $D$6 / H295^2</f>
        <v>3.4944982617408454E+22</v>
      </c>
      <c r="S296" s="46">
        <f t="shared" si="87"/>
        <v>29685.304748061189</v>
      </c>
      <c r="T296" s="48">
        <f t="shared" si="83"/>
        <v>147500674848.2341</v>
      </c>
      <c r="U296" s="28">
        <f t="shared" si="84"/>
        <v>9.8598010782692036</v>
      </c>
      <c r="V296" s="48">
        <f t="shared" si="93"/>
        <v>59798069436.412415</v>
      </c>
      <c r="W296" s="28">
        <f t="shared" si="94"/>
        <v>3.9972499794607859</v>
      </c>
      <c r="X296" s="50">
        <f t="shared" si="85"/>
        <v>1</v>
      </c>
      <c r="Y296" s="31">
        <f t="shared" si="86"/>
        <v>1</v>
      </c>
      <c r="Z296" s="50">
        <v>5940000</v>
      </c>
      <c r="AA296" s="62">
        <v>1.9710453000000001E-7</v>
      </c>
      <c r="AB296" s="71">
        <v>4.25745790781E-3</v>
      </c>
      <c r="AC296" s="71">
        <v>1.1595795129281701</v>
      </c>
      <c r="AD296" s="58">
        <v>150597165022.98499</v>
      </c>
      <c r="AE296" s="28">
        <v>4.1643359794599997</v>
      </c>
      <c r="AF296" s="28">
        <v>-9.0131942120800002</v>
      </c>
      <c r="AG296" s="50"/>
      <c r="AH296" s="62"/>
      <c r="AI296" s="65"/>
      <c r="AJ296" s="58"/>
      <c r="AK296" s="28"/>
      <c r="AL296" s="28"/>
    </row>
    <row r="297" spans="1:38">
      <c r="A297" s="11"/>
      <c r="B297" s="25">
        <v>276</v>
      </c>
      <c r="C297" s="1">
        <f>B297 * KONSTANTEN!$B$6</f>
        <v>5961600</v>
      </c>
      <c r="D297" s="63">
        <f>SQRT( KONSTANTEN!$B$3 * $D$6 / H296^3 )</f>
        <v>1.9712366590751937E-7</v>
      </c>
      <c r="E297" s="41">
        <f>(KONSTANTEN!$B$4 + D297 * C297) - (KONSTANTEN!$B$4 + D297 * C296)</f>
        <v>4.2578711836023242E-3</v>
      </c>
      <c r="F297" s="41">
        <f t="shared" si="88"/>
        <v>1.1638373841117726</v>
      </c>
      <c r="G297" s="73">
        <f t="shared" si="76"/>
        <v>66.68297014915062</v>
      </c>
      <c r="H297" s="43">
        <f t="shared" si="89"/>
        <v>150587400374.44879</v>
      </c>
      <c r="I297" s="2">
        <f t="shared" si="90"/>
        <v>10.066135725232732</v>
      </c>
      <c r="J297" s="48">
        <f t="shared" si="77"/>
        <v>148608645625.55118</v>
      </c>
      <c r="K297" s="28">
        <f t="shared" si="78"/>
        <v>9.9338642747672665</v>
      </c>
      <c r="L297" s="43">
        <f t="shared" si="91"/>
        <v>61713234423.211395</v>
      </c>
      <c r="M297" s="2">
        <f t="shared" si="92"/>
        <v>4.1252707212054132</v>
      </c>
      <c r="N297" s="48">
        <f t="shared" si="79"/>
        <v>56714087369.015793</v>
      </c>
      <c r="O297" s="28">
        <f t="shared" si="80"/>
        <v>3.7910987212054126</v>
      </c>
      <c r="P297" s="94">
        <f t="shared" si="81"/>
        <v>135084738759.49405</v>
      </c>
      <c r="Q297" s="95">
        <f t="shared" si="82"/>
        <v>9.029847858316554</v>
      </c>
      <c r="R297" s="44">
        <f>KONSTANTEN!$B$3 * $D$5 * $D$6 / H296^2</f>
        <v>3.4949505550834131E+22</v>
      </c>
      <c r="S297" s="46">
        <f t="shared" si="87"/>
        <v>29686.265244610502</v>
      </c>
      <c r="T297" s="48">
        <f t="shared" si="83"/>
        <v>147492861801.65021</v>
      </c>
      <c r="U297" s="28">
        <f t="shared" si="84"/>
        <v>9.8592788088951018</v>
      </c>
      <c r="V297" s="48">
        <f t="shared" si="93"/>
        <v>59213660896.113594</v>
      </c>
      <c r="W297" s="28">
        <f t="shared" si="94"/>
        <v>3.9581847212054129</v>
      </c>
      <c r="X297" s="50">
        <f t="shared" si="85"/>
        <v>1</v>
      </c>
      <c r="Y297" s="31">
        <f t="shared" si="86"/>
        <v>1</v>
      </c>
      <c r="Z297" s="50">
        <v>5961600</v>
      </c>
      <c r="AA297" s="62">
        <v>1.9712367000000001E-7</v>
      </c>
      <c r="AB297" s="71">
        <v>4.2578711835999997E-3</v>
      </c>
      <c r="AC297" s="71">
        <v>1.16383738411177</v>
      </c>
      <c r="AD297" s="58">
        <v>150587400374.448</v>
      </c>
      <c r="AE297" s="28">
        <v>4.1252707212099997</v>
      </c>
      <c r="AF297" s="28">
        <v>-9.0298478583200001</v>
      </c>
      <c r="AG297" s="50"/>
      <c r="AH297" s="62"/>
      <c r="AI297" s="65"/>
      <c r="AJ297" s="58"/>
      <c r="AK297" s="28"/>
      <c r="AL297" s="28"/>
    </row>
    <row r="298" spans="1:38">
      <c r="A298" s="11"/>
      <c r="B298" s="25">
        <v>277</v>
      </c>
      <c r="C298" s="1">
        <f>B298 * KONSTANTEN!$B$6</f>
        <v>5983200</v>
      </c>
      <c r="D298" s="63">
        <f>SQRT( KONSTANTEN!$B$3 * $D$6 / H297^3 )</f>
        <v>1.9714283956860438E-7</v>
      </c>
      <c r="E298" s="41">
        <f>(KONSTANTEN!$B$4 + D298 * C298) - (KONSTANTEN!$B$4 + D298 * C297)</f>
        <v>4.2582853346817551E-3</v>
      </c>
      <c r="F298" s="41">
        <f t="shared" si="88"/>
        <v>1.1680956694464544</v>
      </c>
      <c r="G298" s="73">
        <f t="shared" si="76"/>
        <v>66.926951926790352</v>
      </c>
      <c r="H298" s="43">
        <f t="shared" si="89"/>
        <v>150577616836.66394</v>
      </c>
      <c r="I298" s="2">
        <f t="shared" si="90"/>
        <v>10.065481736791664</v>
      </c>
      <c r="J298" s="48">
        <f t="shared" si="77"/>
        <v>148618429163.33606</v>
      </c>
      <c r="K298" s="28">
        <f t="shared" si="78"/>
        <v>9.9345182632083358</v>
      </c>
      <c r="L298" s="43">
        <f t="shared" si="91"/>
        <v>61127695372.370552</v>
      </c>
      <c r="M298" s="2">
        <f t="shared" si="92"/>
        <v>4.0861298930648671</v>
      </c>
      <c r="N298" s="48">
        <f t="shared" si="79"/>
        <v>56128548318.17495</v>
      </c>
      <c r="O298" s="28">
        <f t="shared" si="80"/>
        <v>3.7519578930648665</v>
      </c>
      <c r="P298" s="94">
        <f t="shared" si="81"/>
        <v>135331448879.30743</v>
      </c>
      <c r="Q298" s="95">
        <f t="shared" si="82"/>
        <v>9.0463393944255177</v>
      </c>
      <c r="R298" s="44">
        <f>KONSTANTEN!$B$3 * $D$5 * $D$6 / H297^2</f>
        <v>3.4954038210299343E+22</v>
      </c>
      <c r="S298" s="46">
        <f t="shared" si="87"/>
        <v>29687.227713073153</v>
      </c>
      <c r="T298" s="48">
        <f t="shared" si="83"/>
        <v>147485110187.0177</v>
      </c>
      <c r="U298" s="28">
        <f t="shared" si="84"/>
        <v>9.8587606459891326</v>
      </c>
      <c r="V298" s="48">
        <f t="shared" si="93"/>
        <v>58628121845.272751</v>
      </c>
      <c r="W298" s="28">
        <f t="shared" si="94"/>
        <v>3.9190438930648668</v>
      </c>
      <c r="X298" s="50">
        <f t="shared" si="85"/>
        <v>1</v>
      </c>
      <c r="Y298" s="31">
        <f t="shared" si="86"/>
        <v>1.0000000000000002</v>
      </c>
      <c r="Z298" s="50">
        <v>5983200</v>
      </c>
      <c r="AA298" s="62">
        <v>1.9714284000000001E-7</v>
      </c>
      <c r="AB298" s="71">
        <v>4.2582853346800004E-3</v>
      </c>
      <c r="AC298" s="71">
        <v>1.1680956694464499</v>
      </c>
      <c r="AD298" s="58">
        <v>150577616836.66299</v>
      </c>
      <c r="AE298" s="28">
        <v>4.0861298930599999</v>
      </c>
      <c r="AF298" s="28">
        <v>-9.0463393944299995</v>
      </c>
      <c r="AG298" s="50"/>
      <c r="AH298" s="62"/>
      <c r="AI298" s="65"/>
      <c r="AJ298" s="58"/>
      <c r="AK298" s="28"/>
      <c r="AL298" s="28"/>
    </row>
    <row r="299" spans="1:38">
      <c r="A299" s="11"/>
      <c r="B299" s="25">
        <v>278</v>
      </c>
      <c r="C299" s="1">
        <f>B299 * KONSTANTEN!$B$6</f>
        <v>6004800</v>
      </c>
      <c r="D299" s="63">
        <f>SQRT( KONSTANTEN!$B$3 * $D$6 / H298^3 )</f>
        <v>1.9716205343773255E-7</v>
      </c>
      <c r="E299" s="41">
        <f>(KONSTANTEN!$B$4 + D299 * C299) - (KONSTANTEN!$B$4 + D299 * C298)</f>
        <v>4.2587003542549073E-3</v>
      </c>
      <c r="F299" s="41">
        <f t="shared" si="88"/>
        <v>1.1723543698007093</v>
      </c>
      <c r="G299" s="73">
        <f t="shared" si="76"/>
        <v>67.170957483300015</v>
      </c>
      <c r="H299" s="43">
        <f t="shared" si="89"/>
        <v>150567814579.82574</v>
      </c>
      <c r="I299" s="2">
        <f t="shared" si="90"/>
        <v>10.064826497060441</v>
      </c>
      <c r="J299" s="48">
        <f t="shared" si="77"/>
        <v>148628231420.17426</v>
      </c>
      <c r="K299" s="28">
        <f t="shared" si="78"/>
        <v>9.9351735029395591</v>
      </c>
      <c r="L299" s="43">
        <f t="shared" si="91"/>
        <v>60541035997.067848</v>
      </c>
      <c r="M299" s="2">
        <f t="shared" si="92"/>
        <v>4.046914175935858</v>
      </c>
      <c r="N299" s="48">
        <f t="shared" si="79"/>
        <v>55541888942.872246</v>
      </c>
      <c r="O299" s="28">
        <f t="shared" si="80"/>
        <v>3.7127421759358574</v>
      </c>
      <c r="P299" s="94">
        <f t="shared" si="81"/>
        <v>135575728724.35175</v>
      </c>
      <c r="Q299" s="95">
        <f t="shared" si="82"/>
        <v>9.0626684768656176</v>
      </c>
      <c r="R299" s="44">
        <f>KONSTANTEN!$B$3 * $D$5 * $D$6 / H298^2</f>
        <v>3.4958580522368792E+22</v>
      </c>
      <c r="S299" s="46">
        <f t="shared" si="87"/>
        <v>29688.192137276754</v>
      </c>
      <c r="T299" s="48">
        <f t="shared" si="83"/>
        <v>147477420593.09268</v>
      </c>
      <c r="U299" s="28">
        <f t="shared" si="84"/>
        <v>9.8582466289071675</v>
      </c>
      <c r="V299" s="48">
        <f t="shared" si="93"/>
        <v>58041462469.970047</v>
      </c>
      <c r="W299" s="28">
        <f t="shared" si="94"/>
        <v>3.8798281759358577</v>
      </c>
      <c r="X299" s="50">
        <f t="shared" si="85"/>
        <v>1</v>
      </c>
      <c r="Y299" s="31">
        <f t="shared" si="86"/>
        <v>1</v>
      </c>
      <c r="Z299" s="50">
        <v>6004800</v>
      </c>
      <c r="AA299" s="62">
        <v>1.9716205E-7</v>
      </c>
      <c r="AB299" s="71">
        <v>4.2587003542499998E-3</v>
      </c>
      <c r="AC299" s="71">
        <v>1.17235436980071</v>
      </c>
      <c r="AD299" s="58">
        <v>150567814579.82501</v>
      </c>
      <c r="AE299" s="28">
        <v>4.0469141759399996</v>
      </c>
      <c r="AF299" s="28">
        <v>-9.0626684768699999</v>
      </c>
      <c r="AG299" s="50"/>
      <c r="AH299" s="62"/>
      <c r="AI299" s="65"/>
      <c r="AJ299" s="58"/>
      <c r="AK299" s="28"/>
      <c r="AL299" s="28"/>
    </row>
    <row r="300" spans="1:38">
      <c r="A300" s="11"/>
      <c r="B300" s="25">
        <v>279</v>
      </c>
      <c r="C300" s="1">
        <f>B300 * KONSTANTEN!$B$6</f>
        <v>6026400</v>
      </c>
      <c r="D300" s="63">
        <f>SQRT( KONSTANTEN!$B$3 * $D$6 / H299^3 )</f>
        <v>1.9718130719936284E-7</v>
      </c>
      <c r="E300" s="41">
        <f>(KONSTANTEN!$B$4 + D300 * C300) - (KONSTANTEN!$B$4 + D300 * C299)</f>
        <v>4.2591162355063439E-3</v>
      </c>
      <c r="F300" s="41">
        <f t="shared" si="88"/>
        <v>1.1766134860362156</v>
      </c>
      <c r="G300" s="73">
        <f t="shared" si="76"/>
        <v>67.414986868050178</v>
      </c>
      <c r="H300" s="43">
        <f t="shared" si="89"/>
        <v>150557993774.55612</v>
      </c>
      <c r="I300" s="2">
        <f t="shared" si="90"/>
        <v>10.064170017444422</v>
      </c>
      <c r="J300" s="48">
        <f t="shared" si="77"/>
        <v>148638052225.44388</v>
      </c>
      <c r="K300" s="28">
        <f t="shared" si="78"/>
        <v>9.9358299825555765</v>
      </c>
      <c r="L300" s="43">
        <f t="shared" si="91"/>
        <v>59953266508.923218</v>
      </c>
      <c r="M300" s="2">
        <f t="shared" si="92"/>
        <v>4.0076242524223211</v>
      </c>
      <c r="N300" s="48">
        <f t="shared" si="79"/>
        <v>54954119454.727615</v>
      </c>
      <c r="O300" s="28">
        <f t="shared" si="80"/>
        <v>3.6734522524223205</v>
      </c>
      <c r="P300" s="94">
        <f t="shared" si="81"/>
        <v>135817573194.70793</v>
      </c>
      <c r="Q300" s="95">
        <f t="shared" si="82"/>
        <v>9.078834764728672</v>
      </c>
      <c r="R300" s="44">
        <f>KONSTANTEN!$B$3 * $D$5 * $D$6 / H299^2</f>
        <v>3.4963132413359216E+22</v>
      </c>
      <c r="S300" s="46">
        <f t="shared" si="87"/>
        <v>29689.158501001322</v>
      </c>
      <c r="T300" s="48">
        <f t="shared" si="83"/>
        <v>147469793604.48602</v>
      </c>
      <c r="U300" s="28">
        <f t="shared" si="84"/>
        <v>9.8577367967279912</v>
      </c>
      <c r="V300" s="48">
        <f t="shared" si="93"/>
        <v>57453692981.825417</v>
      </c>
      <c r="W300" s="28">
        <f t="shared" si="94"/>
        <v>3.8405382524223208</v>
      </c>
      <c r="X300" s="50">
        <f t="shared" si="85"/>
        <v>1</v>
      </c>
      <c r="Y300" s="31">
        <f t="shared" si="86"/>
        <v>1</v>
      </c>
      <c r="Z300" s="50">
        <v>6026400</v>
      </c>
      <c r="AA300" s="62">
        <v>1.9718131000000001E-7</v>
      </c>
      <c r="AB300" s="71">
        <v>4.2591162355099998E-3</v>
      </c>
      <c r="AC300" s="71">
        <v>1.1766134860362201</v>
      </c>
      <c r="AD300" s="58">
        <v>150557993774.556</v>
      </c>
      <c r="AE300" s="28">
        <v>4.0076242524200003</v>
      </c>
      <c r="AF300" s="28">
        <v>-9.0788347647300007</v>
      </c>
      <c r="AG300" s="50"/>
      <c r="AH300" s="62"/>
      <c r="AI300" s="65"/>
      <c r="AJ300" s="58"/>
      <c r="AK300" s="28"/>
      <c r="AL300" s="28"/>
    </row>
    <row r="301" spans="1:38">
      <c r="A301" s="11"/>
      <c r="B301" s="25">
        <v>280</v>
      </c>
      <c r="C301" s="1">
        <f>B301 * KONSTANTEN!$B$6</f>
        <v>6048000</v>
      </c>
      <c r="D301" s="63">
        <f>SQRT( KONSTANTEN!$B$3 * $D$6 / H300^3 )</f>
        <v>1.9720060053694085E-7</v>
      </c>
      <c r="E301" s="41">
        <f>(KONSTANTEN!$B$4 + D301 * C301) - (KONSTANTEN!$B$4 + D301 * C300)</f>
        <v>4.2595329715979791E-3</v>
      </c>
      <c r="F301" s="41">
        <f t="shared" si="88"/>
        <v>1.1808730190078136</v>
      </c>
      <c r="G301" s="73">
        <f t="shared" si="76"/>
        <v>67.659040130019562</v>
      </c>
      <c r="H301" s="43">
        <f t="shared" si="89"/>
        <v>150548154591.90134</v>
      </c>
      <c r="I301" s="2">
        <f t="shared" si="90"/>
        <v>10.063512309377334</v>
      </c>
      <c r="J301" s="48">
        <f t="shared" si="77"/>
        <v>148647891408.09866</v>
      </c>
      <c r="K301" s="28">
        <f t="shared" si="78"/>
        <v>9.9364876906226662</v>
      </c>
      <c r="L301" s="43">
        <f t="shared" si="91"/>
        <v>59364397144.956551</v>
      </c>
      <c r="M301" s="2">
        <f t="shared" si="92"/>
        <v>3.9682608068260734</v>
      </c>
      <c r="N301" s="48">
        <f t="shared" si="79"/>
        <v>54365250090.760941</v>
      </c>
      <c r="O301" s="28">
        <f t="shared" si="80"/>
        <v>3.6340888068260728</v>
      </c>
      <c r="P301" s="94">
        <f t="shared" si="81"/>
        <v>136056977230.03513</v>
      </c>
      <c r="Q301" s="95">
        <f t="shared" si="82"/>
        <v>9.0948379197521305</v>
      </c>
      <c r="R301" s="44">
        <f>KONSTANTEN!$B$3 * $D$5 * $D$6 / H300^2</f>
        <v>3.4967693809339848E+22</v>
      </c>
      <c r="S301" s="46">
        <f t="shared" si="87"/>
        <v>29690.126787979469</v>
      </c>
      <c r="T301" s="48">
        <f t="shared" si="83"/>
        <v>147462229801.6156</v>
      </c>
      <c r="U301" s="28">
        <f t="shared" si="84"/>
        <v>9.8572311882501005</v>
      </c>
      <c r="V301" s="48">
        <f t="shared" si="93"/>
        <v>56864823617.858742</v>
      </c>
      <c r="W301" s="28">
        <f t="shared" si="94"/>
        <v>3.8011748068260731</v>
      </c>
      <c r="X301" s="50">
        <f t="shared" si="85"/>
        <v>1</v>
      </c>
      <c r="Y301" s="31">
        <f t="shared" si="86"/>
        <v>0.99999999999999989</v>
      </c>
      <c r="Z301" s="50">
        <v>6048000</v>
      </c>
      <c r="AA301" s="62">
        <v>1.972006E-7</v>
      </c>
      <c r="AB301" s="71">
        <v>4.2595329716E-3</v>
      </c>
      <c r="AC301" s="71">
        <v>1.1808730190078101</v>
      </c>
      <c r="AD301" s="58">
        <v>150548154591.901</v>
      </c>
      <c r="AE301" s="28">
        <v>3.96826080683</v>
      </c>
      <c r="AF301" s="28">
        <v>-9.0948379197500007</v>
      </c>
      <c r="AG301" s="50"/>
      <c r="AH301" s="62"/>
      <c r="AI301" s="65"/>
      <c r="AJ301" s="58"/>
      <c r="AK301" s="28"/>
      <c r="AL301" s="28"/>
    </row>
    <row r="302" spans="1:38">
      <c r="A302" s="11"/>
      <c r="B302" s="25">
        <v>281</v>
      </c>
      <c r="C302" s="1">
        <f>B302 * KONSTANTEN!$B$6</f>
        <v>6069600</v>
      </c>
      <c r="D302" s="63">
        <f>SQRT( KONSTANTEN!$B$3 * $D$6 / H301^3 )</f>
        <v>1.9721993313290197E-7</v>
      </c>
      <c r="E302" s="41">
        <f>(KONSTANTEN!$B$4 + D302 * C302) - (KONSTANTEN!$B$4 + D302 * C301)</f>
        <v>4.259950555670855E-3</v>
      </c>
      <c r="F302" s="41">
        <f t="shared" si="88"/>
        <v>1.1851329695634845</v>
      </c>
      <c r="G302" s="73">
        <f t="shared" si="76"/>
        <v>67.9031173177939</v>
      </c>
      <c r="H302" s="43">
        <f t="shared" si="89"/>
        <v>150538297203.32974</v>
      </c>
      <c r="I302" s="2">
        <f t="shared" si="90"/>
        <v>10.062853384321111</v>
      </c>
      <c r="J302" s="48">
        <f t="shared" si="77"/>
        <v>148657748796.67026</v>
      </c>
      <c r="K302" s="28">
        <f t="shared" si="78"/>
        <v>9.9371466156788895</v>
      </c>
      <c r="L302" s="43">
        <f t="shared" si="91"/>
        <v>58774438167.446838</v>
      </c>
      <c r="M302" s="2">
        <f t="shared" si="92"/>
        <v>3.9288245251373972</v>
      </c>
      <c r="N302" s="48">
        <f t="shared" si="79"/>
        <v>53775291113.251236</v>
      </c>
      <c r="O302" s="28">
        <f t="shared" si="80"/>
        <v>3.5946525251373966</v>
      </c>
      <c r="P302" s="94">
        <f t="shared" si="81"/>
        <v>136293935809.70245</v>
      </c>
      <c r="Q302" s="95">
        <f t="shared" si="82"/>
        <v>9.11067760632789</v>
      </c>
      <c r="R302" s="44">
        <f>KONSTANTEN!$B$3 * $D$5 * $D$6 / H301^2</f>
        <v>3.4972264636133073E+22</v>
      </c>
      <c r="S302" s="46">
        <f t="shared" si="87"/>
        <v>29691.096981896571</v>
      </c>
      <c r="T302" s="48">
        <f t="shared" si="83"/>
        <v>147454729760.65875</v>
      </c>
      <c r="U302" s="28">
        <f t="shared" si="84"/>
        <v>9.8567298419885372</v>
      </c>
      <c r="V302" s="48">
        <f t="shared" si="93"/>
        <v>56274864640.349037</v>
      </c>
      <c r="W302" s="28">
        <f t="shared" si="94"/>
        <v>3.7617385251373969</v>
      </c>
      <c r="X302" s="50">
        <f t="shared" si="85"/>
        <v>1</v>
      </c>
      <c r="Y302" s="31">
        <f t="shared" si="86"/>
        <v>1</v>
      </c>
      <c r="Z302" s="50">
        <v>6069600</v>
      </c>
      <c r="AA302" s="62">
        <v>1.9721993E-7</v>
      </c>
      <c r="AB302" s="71">
        <v>4.2599505556699998E-3</v>
      </c>
      <c r="AC302" s="71">
        <v>1.18513296956348</v>
      </c>
      <c r="AD302" s="58">
        <v>150538297203.32901</v>
      </c>
      <c r="AE302" s="28">
        <v>3.92882452514</v>
      </c>
      <c r="AF302" s="28">
        <v>-9.1106776063300003</v>
      </c>
      <c r="AG302" s="50"/>
      <c r="AH302" s="62"/>
      <c r="AI302" s="65"/>
      <c r="AJ302" s="58"/>
      <c r="AK302" s="28"/>
      <c r="AL302" s="28"/>
    </row>
    <row r="303" spans="1:38">
      <c r="A303" s="11"/>
      <c r="B303" s="25">
        <v>282</v>
      </c>
      <c r="C303" s="1">
        <f>B303 * KONSTANTEN!$B$6</f>
        <v>6091200</v>
      </c>
      <c r="D303" s="63">
        <f>SQRT( KONSTANTEN!$B$3 * $D$6 / H302^3 )</f>
        <v>1.9723930466867388E-7</v>
      </c>
      <c r="E303" s="41">
        <f>(KONSTANTEN!$B$4 + D303 * C303) - (KONSTANTEN!$B$4 + D303 * C302)</f>
        <v>4.2603689808433653E-3</v>
      </c>
      <c r="F303" s="41">
        <f t="shared" si="88"/>
        <v>1.1893933385443278</v>
      </c>
      <c r="G303" s="73">
        <f t="shared" si="76"/>
        <v>68.147218479564685</v>
      </c>
      <c r="H303" s="43">
        <f t="shared" si="89"/>
        <v>150528421780.72928</v>
      </c>
      <c r="I303" s="2">
        <f t="shared" si="90"/>
        <v>10.062193253765745</v>
      </c>
      <c r="J303" s="48">
        <f t="shared" si="77"/>
        <v>148667624219.27072</v>
      </c>
      <c r="K303" s="28">
        <f t="shared" si="78"/>
        <v>9.937806746234255</v>
      </c>
      <c r="L303" s="43">
        <f t="shared" si="91"/>
        <v>58183399863.790955</v>
      </c>
      <c r="M303" s="2">
        <f t="shared" si="92"/>
        <v>3.8893160950255981</v>
      </c>
      <c r="N303" s="48">
        <f t="shared" si="79"/>
        <v>53184252809.595352</v>
      </c>
      <c r="O303" s="28">
        <f t="shared" si="80"/>
        <v>3.5551440950255975</v>
      </c>
      <c r="P303" s="94">
        <f t="shared" si="81"/>
        <v>136528443952.92056</v>
      </c>
      <c r="Q303" s="95">
        <f t="shared" si="82"/>
        <v>9.126353491511086</v>
      </c>
      <c r="R303" s="44">
        <f>KONSTANTEN!$B$3 * $D$5 * $D$6 / H302^2</f>
        <v>3.4976844819314938E+22</v>
      </c>
      <c r="S303" s="46">
        <f t="shared" si="87"/>
        <v>29692.069066390934</v>
      </c>
      <c r="T303" s="48">
        <f t="shared" si="83"/>
        <v>147447294053.505</v>
      </c>
      <c r="U303" s="28">
        <f t="shared" si="84"/>
        <v>9.8562327961717138</v>
      </c>
      <c r="V303" s="48">
        <f t="shared" si="93"/>
        <v>55683826336.693153</v>
      </c>
      <c r="W303" s="28">
        <f t="shared" si="94"/>
        <v>3.7222300950255978</v>
      </c>
      <c r="X303" s="50">
        <f t="shared" si="85"/>
        <v>1</v>
      </c>
      <c r="Y303" s="31">
        <f t="shared" si="86"/>
        <v>0.99999999999999978</v>
      </c>
      <c r="Z303" s="50">
        <v>6091200</v>
      </c>
      <c r="AA303" s="62">
        <v>1.9723930000000001E-7</v>
      </c>
      <c r="AB303" s="71">
        <v>4.26036898084E-3</v>
      </c>
      <c r="AC303" s="71">
        <v>1.18939333854433</v>
      </c>
      <c r="AD303" s="58">
        <v>150528421780.729</v>
      </c>
      <c r="AE303" s="28">
        <v>3.8893160950299999</v>
      </c>
      <c r="AF303" s="28">
        <v>-9.1263534915100006</v>
      </c>
      <c r="AG303" s="50"/>
      <c r="AH303" s="62"/>
      <c r="AI303" s="65"/>
      <c r="AJ303" s="58"/>
      <c r="AK303" s="28"/>
      <c r="AL303" s="28"/>
    </row>
    <row r="304" spans="1:38">
      <c r="A304" s="11"/>
      <c r="B304" s="25">
        <v>283</v>
      </c>
      <c r="C304" s="1">
        <f>B304 * KONSTANTEN!$B$6</f>
        <v>6112800</v>
      </c>
      <c r="D304" s="63">
        <f>SQRT( KONSTANTEN!$B$3 * $D$6 / H303^3 )</f>
        <v>1.9725871482467991E-7</v>
      </c>
      <c r="E304" s="41">
        <f>(KONSTANTEN!$B$4 + D304 * C304) - (KONSTANTEN!$B$4 + D304 * C303)</f>
        <v>4.2607882402130315E-3</v>
      </c>
      <c r="F304" s="41">
        <f t="shared" si="88"/>
        <v>1.1936541267845409</v>
      </c>
      <c r="G304" s="73">
        <f t="shared" si="76"/>
        <v>68.39134366312787</v>
      </c>
      <c r="H304" s="43">
        <f t="shared" si="89"/>
        <v>150518528496.40524</v>
      </c>
      <c r="I304" s="2">
        <f t="shared" si="90"/>
        <v>10.061531929229123</v>
      </c>
      <c r="J304" s="48">
        <f t="shared" si="77"/>
        <v>148677517503.59473</v>
      </c>
      <c r="K304" s="28">
        <f t="shared" si="78"/>
        <v>9.9384680707708775</v>
      </c>
      <c r="L304" s="43">
        <f t="shared" si="91"/>
        <v>57591292546.361206</v>
      </c>
      <c r="M304" s="2">
        <f t="shared" si="92"/>
        <v>3.8497362058294855</v>
      </c>
      <c r="N304" s="48">
        <f t="shared" si="79"/>
        <v>52592145492.165604</v>
      </c>
      <c r="O304" s="28">
        <f t="shared" si="80"/>
        <v>3.5155642058294849</v>
      </c>
      <c r="P304" s="94">
        <f t="shared" si="81"/>
        <v>136760496718.873</v>
      </c>
      <c r="Q304" s="95">
        <f t="shared" si="82"/>
        <v>9.1418652450288747</v>
      </c>
      <c r="R304" s="44">
        <f>KONSTANTEN!$B$3 * $D$5 * $D$6 / H303^2</f>
        <v>3.498143428421585E+22</v>
      </c>
      <c r="S304" s="46">
        <f t="shared" si="87"/>
        <v>29693.043025054012</v>
      </c>
      <c r="T304" s="48">
        <f t="shared" si="83"/>
        <v>147439923247.70908</v>
      </c>
      <c r="U304" s="28">
        <f t="shared" si="84"/>
        <v>9.855740088738278</v>
      </c>
      <c r="V304" s="48">
        <f t="shared" si="93"/>
        <v>55091719019.263405</v>
      </c>
      <c r="W304" s="28">
        <f t="shared" si="94"/>
        <v>3.6826502058294852</v>
      </c>
      <c r="X304" s="50">
        <f t="shared" si="85"/>
        <v>1</v>
      </c>
      <c r="Y304" s="31">
        <f t="shared" si="86"/>
        <v>1.0000000000000002</v>
      </c>
      <c r="Z304" s="50">
        <v>6112800</v>
      </c>
      <c r="AA304" s="62">
        <v>1.9725871000000001E-7</v>
      </c>
      <c r="AB304" s="71">
        <v>4.2607882402100001E-3</v>
      </c>
      <c r="AC304" s="71">
        <v>1.19365412678454</v>
      </c>
      <c r="AD304" s="58">
        <v>150518528496.405</v>
      </c>
      <c r="AE304" s="28">
        <v>3.8497362058300002</v>
      </c>
      <c r="AF304" s="28">
        <v>-9.1418652450300009</v>
      </c>
      <c r="AG304" s="50"/>
      <c r="AH304" s="62"/>
      <c r="AI304" s="65"/>
      <c r="AJ304" s="58"/>
      <c r="AK304" s="28"/>
      <c r="AL304" s="28"/>
    </row>
    <row r="305" spans="1:38">
      <c r="A305" s="11"/>
      <c r="B305" s="25">
        <v>284</v>
      </c>
      <c r="C305" s="1">
        <f>B305 * KONSTANTEN!$B$6</f>
        <v>6134400</v>
      </c>
      <c r="D305" s="63">
        <f>SQRT( KONSTANTEN!$B$3 * $D$6 / H304^3 )</f>
        <v>1.9727816328034134E-7</v>
      </c>
      <c r="E305" s="41">
        <f>(KONSTANTEN!$B$4 + D305 * C305) - (KONSTANTEN!$B$4 + D305 * C304)</f>
        <v>4.2612083268553924E-3</v>
      </c>
      <c r="F305" s="41">
        <f t="shared" si="88"/>
        <v>1.1979153351113963</v>
      </c>
      <c r="G305" s="73">
        <f t="shared" si="76"/>
        <v>68.635492915882693</v>
      </c>
      <c r="H305" s="43">
        <f t="shared" si="89"/>
        <v>150508617523.07794</v>
      </c>
      <c r="I305" s="2">
        <f t="shared" si="90"/>
        <v>10.060869422256866</v>
      </c>
      <c r="J305" s="48">
        <f t="shared" si="77"/>
        <v>148687428476.92206</v>
      </c>
      <c r="K305" s="28">
        <f t="shared" si="78"/>
        <v>9.9391305777431338</v>
      </c>
      <c r="L305" s="43">
        <f t="shared" si="91"/>
        <v>56998126552.362488</v>
      </c>
      <c r="M305" s="2">
        <f t="shared" si="92"/>
        <v>3.8100855485478231</v>
      </c>
      <c r="N305" s="48">
        <f t="shared" si="79"/>
        <v>51998979498.166878</v>
      </c>
      <c r="O305" s="28">
        <f t="shared" si="80"/>
        <v>3.4759135485478225</v>
      </c>
      <c r="P305" s="94">
        <f t="shared" si="81"/>
        <v>136990089206.84689</v>
      </c>
      <c r="Q305" s="95">
        <f t="shared" si="82"/>
        <v>9.1572125392891675</v>
      </c>
      <c r="R305" s="44">
        <f>KONSTANTEN!$B$3 * $D$5 * $D$6 / H304^2</f>
        <v>3.4986032955921074E+22</v>
      </c>
      <c r="S305" s="46">
        <f t="shared" si="87"/>
        <v>29694.018841430545</v>
      </c>
      <c r="T305" s="48">
        <f t="shared" si="83"/>
        <v>147432617906.44382</v>
      </c>
      <c r="U305" s="28">
        <f t="shared" si="84"/>
        <v>9.855251757333976</v>
      </c>
      <c r="V305" s="48">
        <f t="shared" si="93"/>
        <v>54498553025.264679</v>
      </c>
      <c r="W305" s="28">
        <f t="shared" si="94"/>
        <v>3.6429995485478228</v>
      </c>
      <c r="X305" s="50">
        <f t="shared" si="85"/>
        <v>1</v>
      </c>
      <c r="Y305" s="31">
        <f t="shared" si="86"/>
        <v>1.0000000000000002</v>
      </c>
      <c r="Z305" s="50">
        <v>6134400</v>
      </c>
      <c r="AA305" s="62">
        <v>1.9727816E-7</v>
      </c>
      <c r="AB305" s="71">
        <v>4.2612083268599998E-3</v>
      </c>
      <c r="AC305" s="71">
        <v>1.1979153351114</v>
      </c>
      <c r="AD305" s="58">
        <v>150508617523.077</v>
      </c>
      <c r="AE305" s="28">
        <v>3.81008554855</v>
      </c>
      <c r="AF305" s="28">
        <v>-9.1572125392900006</v>
      </c>
      <c r="AG305" s="50"/>
      <c r="AH305" s="62"/>
      <c r="AI305" s="65"/>
      <c r="AJ305" s="58"/>
      <c r="AK305" s="28"/>
      <c r="AL305" s="28"/>
    </row>
    <row r="306" spans="1:38">
      <c r="A306" s="11"/>
      <c r="B306" s="25">
        <v>285</v>
      </c>
      <c r="C306" s="1">
        <f>B306 * KONSTANTEN!$B$6</f>
        <v>6156000</v>
      </c>
      <c r="D306" s="63">
        <f>SQRT( KONSTANTEN!$B$3 * $D$6 / H305^3 )</f>
        <v>1.9729764971408061E-7</v>
      </c>
      <c r="E306" s="41">
        <f>(KONSTANTEN!$B$4 + D306 * C306) - (KONSTANTEN!$B$4 + D306 * C305)</f>
        <v>4.2616292338240047E-3</v>
      </c>
      <c r="F306" s="41">
        <f t="shared" si="88"/>
        <v>1.2021769643452203</v>
      </c>
      <c r="G306" s="73">
        <f t="shared" si="76"/>
        <v>68.879666284830364</v>
      </c>
      <c r="H306" s="43">
        <f t="shared" si="89"/>
        <v>150498689033.88004</v>
      </c>
      <c r="I306" s="2">
        <f t="shared" si="90"/>
        <v>10.060205744422174</v>
      </c>
      <c r="J306" s="48">
        <f t="shared" si="77"/>
        <v>148697356966.11996</v>
      </c>
      <c r="K306" s="28">
        <f t="shared" si="78"/>
        <v>9.9397942555778265</v>
      </c>
      <c r="L306" s="43">
        <f t="shared" si="91"/>
        <v>56403912243.688545</v>
      </c>
      <c r="M306" s="2">
        <f t="shared" si="92"/>
        <v>3.7703648158297214</v>
      </c>
      <c r="N306" s="48">
        <f t="shared" si="79"/>
        <v>51404765189.492935</v>
      </c>
      <c r="O306" s="28">
        <f t="shared" si="80"/>
        <v>3.4361928158297212</v>
      </c>
      <c r="P306" s="94">
        <f t="shared" si="81"/>
        <v>137217216556.36375</v>
      </c>
      <c r="Q306" s="95">
        <f t="shared" si="82"/>
        <v>9.1723950493893742</v>
      </c>
      <c r="R306" s="44">
        <f>KONSTANTEN!$B$3 * $D$5 * $D$6 / H305^2</f>
        <v>3.4990640759271328E+22</v>
      </c>
      <c r="S306" s="46">
        <f t="shared" si="87"/>
        <v>29694.996499018765</v>
      </c>
      <c r="T306" s="48">
        <f t="shared" si="83"/>
        <v>147425378588.45395</v>
      </c>
      <c r="U306" s="28">
        <f t="shared" si="84"/>
        <v>9.8547678393085416</v>
      </c>
      <c r="V306" s="48">
        <f t="shared" si="93"/>
        <v>53904338716.590744</v>
      </c>
      <c r="W306" s="28">
        <f t="shared" si="94"/>
        <v>3.6032788158297215</v>
      </c>
      <c r="X306" s="50">
        <f t="shared" si="85"/>
        <v>1</v>
      </c>
      <c r="Y306" s="31">
        <f t="shared" si="86"/>
        <v>1</v>
      </c>
      <c r="Z306" s="50">
        <v>6156000</v>
      </c>
      <c r="AA306" s="62">
        <v>1.9729765E-7</v>
      </c>
      <c r="AB306" s="71">
        <v>4.2616292338200001E-3</v>
      </c>
      <c r="AC306" s="71">
        <v>1.20217696434522</v>
      </c>
      <c r="AD306" s="58">
        <v>150498689033.88</v>
      </c>
      <c r="AE306" s="28">
        <v>3.7703648158299998</v>
      </c>
      <c r="AF306" s="28">
        <v>-9.1723950493899995</v>
      </c>
      <c r="AG306" s="50"/>
      <c r="AH306" s="62"/>
      <c r="AI306" s="65"/>
      <c r="AJ306" s="58"/>
      <c r="AK306" s="28"/>
      <c r="AL306" s="28"/>
    </row>
    <row r="307" spans="1:38">
      <c r="A307" s="11"/>
      <c r="B307" s="25">
        <v>286</v>
      </c>
      <c r="C307" s="1">
        <f>B307 * KONSTANTEN!$B$6</f>
        <v>6177600</v>
      </c>
      <c r="D307" s="63">
        <f>SQRT( KONSTANTEN!$B$3 * $D$6 / H306^3 )</f>
        <v>1.9731717380332447E-7</v>
      </c>
      <c r="E307" s="41">
        <f>(KONSTANTEN!$B$4 + D307 * C307) - (KONSTANTEN!$B$4 + D307 * C306)</f>
        <v>4.2620509541517748E-3</v>
      </c>
      <c r="F307" s="41">
        <f t="shared" si="88"/>
        <v>1.206439015299372</v>
      </c>
      <c r="G307" s="73">
        <f t="shared" si="76"/>
        <v>69.123863816572978</v>
      </c>
      <c r="H307" s="43">
        <f t="shared" si="89"/>
        <v>150488743202.35437</v>
      </c>
      <c r="I307" s="2">
        <f t="shared" si="90"/>
        <v>10.059540907325653</v>
      </c>
      <c r="J307" s="48">
        <f t="shared" si="77"/>
        <v>148707302797.64563</v>
      </c>
      <c r="K307" s="28">
        <f t="shared" si="78"/>
        <v>9.9404590926743488</v>
      </c>
      <c r="L307" s="43">
        <f t="shared" si="91"/>
        <v>55808660006.777412</v>
      </c>
      <c r="M307" s="2">
        <f t="shared" si="92"/>
        <v>3.7305747019649727</v>
      </c>
      <c r="N307" s="48">
        <f t="shared" si="79"/>
        <v>50809512952.58181</v>
      </c>
      <c r="O307" s="28">
        <f t="shared" si="80"/>
        <v>3.3964027019649725</v>
      </c>
      <c r="P307" s="94">
        <f t="shared" si="81"/>
        <v>137441873947.30957</v>
      </c>
      <c r="Q307" s="95">
        <f t="shared" si="82"/>
        <v>9.1874124531251038</v>
      </c>
      <c r="R307" s="44">
        <f>KONSTANTEN!$B$3 * $D$5 * $D$6 / H306^2</f>
        <v>3.4995257618863508E+22</v>
      </c>
      <c r="S307" s="46">
        <f t="shared" si="87"/>
        <v>29695.975981270589</v>
      </c>
      <c r="T307" s="48">
        <f t="shared" si="83"/>
        <v>147418205848.00946</v>
      </c>
      <c r="U307" s="28">
        <f t="shared" si="84"/>
        <v>9.8542883717126042</v>
      </c>
      <c r="V307" s="48">
        <f t="shared" si="93"/>
        <v>53309086479.679611</v>
      </c>
      <c r="W307" s="28">
        <f t="shared" si="94"/>
        <v>3.5634887019649724</v>
      </c>
      <c r="X307" s="50">
        <f t="shared" si="85"/>
        <v>0.99999999999999989</v>
      </c>
      <c r="Y307" s="31">
        <f t="shared" si="86"/>
        <v>0.99999999999999978</v>
      </c>
      <c r="Z307" s="50">
        <v>6177600</v>
      </c>
      <c r="AA307" s="62">
        <v>1.9731717E-7</v>
      </c>
      <c r="AB307" s="71">
        <v>4.2620509541500002E-3</v>
      </c>
      <c r="AC307" s="71">
        <v>1.20643901529937</v>
      </c>
      <c r="AD307" s="58">
        <v>150488743202.354</v>
      </c>
      <c r="AE307" s="28">
        <v>3.7305747019600002</v>
      </c>
      <c r="AF307" s="28">
        <v>-9.1874124531299994</v>
      </c>
      <c r="AG307" s="50"/>
      <c r="AH307" s="62"/>
      <c r="AI307" s="65"/>
      <c r="AJ307" s="58"/>
      <c r="AK307" s="28"/>
      <c r="AL307" s="28"/>
    </row>
    <row r="308" spans="1:38">
      <c r="A308" s="11"/>
      <c r="B308" s="25">
        <v>287</v>
      </c>
      <c r="C308" s="1">
        <f>B308 * KONSTANTEN!$B$6</f>
        <v>6199200</v>
      </c>
      <c r="D308" s="63">
        <f>SQRT( KONSTANTEN!$B$3 * $D$6 / H307^3 )</f>
        <v>1.973367352245067E-7</v>
      </c>
      <c r="E308" s="41">
        <f>(KONSTANTEN!$B$4 + D308 * C308) - (KONSTANTEN!$B$4 + D308 * C307)</f>
        <v>4.2624734808491826E-3</v>
      </c>
      <c r="F308" s="41">
        <f t="shared" si="88"/>
        <v>1.2107014887802212</v>
      </c>
      <c r="G308" s="73">
        <f t="shared" si="76"/>
        <v>69.368085557312071</v>
      </c>
      <c r="H308" s="43">
        <f t="shared" si="89"/>
        <v>150478780202.45151</v>
      </c>
      <c r="I308" s="2">
        <f t="shared" si="90"/>
        <v>10.058874922595166</v>
      </c>
      <c r="J308" s="48">
        <f t="shared" si="77"/>
        <v>148717265797.54849</v>
      </c>
      <c r="K308" s="28">
        <f t="shared" si="78"/>
        <v>9.9411250774048341</v>
      </c>
      <c r="L308" s="43">
        <f t="shared" si="91"/>
        <v>55212380252.466202</v>
      </c>
      <c r="M308" s="2">
        <f t="shared" si="92"/>
        <v>3.6907159028743446</v>
      </c>
      <c r="N308" s="48">
        <f t="shared" si="79"/>
        <v>50213233198.270592</v>
      </c>
      <c r="O308" s="28">
        <f t="shared" si="80"/>
        <v>3.3565439028743445</v>
      </c>
      <c r="P308" s="94">
        <f t="shared" si="81"/>
        <v>137664056600.06482</v>
      </c>
      <c r="Q308" s="95">
        <f t="shared" si="82"/>
        <v>9.2022644309988522</v>
      </c>
      <c r="R308" s="44">
        <f>KONSTANTEN!$B$3 * $D$5 * $D$6 / H307^2</f>
        <v>3.4999883459051215E+22</v>
      </c>
      <c r="S308" s="46">
        <f t="shared" si="87"/>
        <v>29696.957271591786</v>
      </c>
      <c r="T308" s="48">
        <f t="shared" si="83"/>
        <v>147411100234.85983</v>
      </c>
      <c r="U308" s="28">
        <f t="shared" si="84"/>
        <v>9.8538133912946044</v>
      </c>
      <c r="V308" s="48">
        <f t="shared" si="93"/>
        <v>52712806725.368393</v>
      </c>
      <c r="W308" s="28">
        <f t="shared" si="94"/>
        <v>3.5236299028743447</v>
      </c>
      <c r="X308" s="50">
        <f t="shared" si="85"/>
        <v>1</v>
      </c>
      <c r="Y308" s="31">
        <f t="shared" si="86"/>
        <v>0.99999999999999989</v>
      </c>
      <c r="Z308" s="50">
        <v>6199200</v>
      </c>
      <c r="AA308" s="62">
        <v>1.9733674E-7</v>
      </c>
      <c r="AB308" s="71">
        <v>4.2624734808499997E-3</v>
      </c>
      <c r="AC308" s="71">
        <v>1.2107014887802201</v>
      </c>
      <c r="AD308" s="58">
        <v>150478780202.45099</v>
      </c>
      <c r="AE308" s="28">
        <v>3.6907159028700001</v>
      </c>
      <c r="AF308" s="28">
        <v>-9.2022644309999997</v>
      </c>
      <c r="AG308" s="50"/>
      <c r="AH308" s="62"/>
      <c r="AI308" s="65"/>
      <c r="AJ308" s="58"/>
      <c r="AK308" s="28"/>
      <c r="AL308" s="28"/>
    </row>
    <row r="309" spans="1:38">
      <c r="A309" s="11"/>
      <c r="B309" s="25">
        <v>288</v>
      </c>
      <c r="C309" s="1">
        <f>B309 * KONSTANTEN!$B$6</f>
        <v>6220800</v>
      </c>
      <c r="D309" s="63">
        <f>SQRT( KONSTANTEN!$B$3 * $D$6 / H308^3 )</f>
        <v>1.9735633365307106E-7</v>
      </c>
      <c r="E309" s="41">
        <f>(KONSTANTEN!$B$4 + D309 * C309) - (KONSTANTEN!$B$4 + D309 * C308)</f>
        <v>4.26289680690628E-3</v>
      </c>
      <c r="F309" s="41">
        <f t="shared" si="88"/>
        <v>1.2149643855871275</v>
      </c>
      <c r="G309" s="73">
        <f t="shared" si="76"/>
        <v>69.612331552847593</v>
      </c>
      <c r="H309" s="43">
        <f t="shared" si="89"/>
        <v>150468800208.52713</v>
      </c>
      <c r="I309" s="2">
        <f t="shared" si="90"/>
        <v>10.058207801885665</v>
      </c>
      <c r="J309" s="48">
        <f t="shared" si="77"/>
        <v>148727245791.47287</v>
      </c>
      <c r="K309" s="28">
        <f t="shared" si="78"/>
        <v>9.9417921981143351</v>
      </c>
      <c r="L309" s="43">
        <f t="shared" si="91"/>
        <v>54615083415.844955</v>
      </c>
      <c r="M309" s="2">
        <f t="shared" si="92"/>
        <v>3.6507891160998134</v>
      </c>
      <c r="N309" s="48">
        <f t="shared" si="79"/>
        <v>49615936361.649353</v>
      </c>
      <c r="O309" s="28">
        <f t="shared" si="80"/>
        <v>3.3166171160998132</v>
      </c>
      <c r="P309" s="94">
        <f t="shared" si="81"/>
        <v>137883759775.634</v>
      </c>
      <c r="Q309" s="95">
        <f t="shared" si="82"/>
        <v>9.2169506662286587</v>
      </c>
      <c r="R309" s="44">
        <f>KONSTANTEN!$B$3 * $D$5 * $D$6 / H308^2</f>
        <v>3.5004518203945375E+22</v>
      </c>
      <c r="S309" s="46">
        <f t="shared" si="87"/>
        <v>29697.940353342165</v>
      </c>
      <c r="T309" s="48">
        <f t="shared" si="83"/>
        <v>147404062294.18799</v>
      </c>
      <c r="U309" s="28">
        <f t="shared" si="84"/>
        <v>9.8533429344977357</v>
      </c>
      <c r="V309" s="48">
        <f t="shared" si="93"/>
        <v>52115509888.747154</v>
      </c>
      <c r="W309" s="28">
        <f t="shared" si="94"/>
        <v>3.4837031160998135</v>
      </c>
      <c r="X309" s="50">
        <f t="shared" si="85"/>
        <v>0.99999999999999978</v>
      </c>
      <c r="Y309" s="31">
        <f t="shared" si="86"/>
        <v>0.99999999999999978</v>
      </c>
      <c r="Z309" s="50">
        <v>6220800</v>
      </c>
      <c r="AA309" s="62">
        <v>1.9735632999999999E-7</v>
      </c>
      <c r="AB309" s="71">
        <v>4.2628968069100001E-3</v>
      </c>
      <c r="AC309" s="71">
        <v>1.2149643855871299</v>
      </c>
      <c r="AD309" s="58">
        <v>150468800208.52701</v>
      </c>
      <c r="AE309" s="28">
        <v>3.6507891160999999</v>
      </c>
      <c r="AF309" s="28">
        <v>-9.2169506662299998</v>
      </c>
      <c r="AG309" s="50"/>
      <c r="AH309" s="62"/>
      <c r="AI309" s="65"/>
      <c r="AJ309" s="58"/>
      <c r="AK309" s="28"/>
      <c r="AL309" s="28"/>
    </row>
    <row r="310" spans="1:38">
      <c r="A310" s="11"/>
      <c r="B310" s="25">
        <v>289</v>
      </c>
      <c r="C310" s="1">
        <f>B310 * KONSTANTEN!$B$6</f>
        <v>6242400</v>
      </c>
      <c r="D310" s="63">
        <f>SQRT( KONSTANTEN!$B$3 * $D$6 / H309^3 )</f>
        <v>1.9737596876347476E-7</v>
      </c>
      <c r="E310" s="41">
        <f>(KONSTANTEN!$B$4 + D310 * C310) - (KONSTANTEN!$B$4 + D310 * C309)</f>
        <v>4.2633209252911364E-3</v>
      </c>
      <c r="F310" s="41">
        <f t="shared" si="88"/>
        <v>1.2192277065124186</v>
      </c>
      <c r="G310" s="73">
        <f t="shared" si="76"/>
        <v>69.856601848576588</v>
      </c>
      <c r="H310" s="43">
        <f t="shared" si="89"/>
        <v>150458803395.33978</v>
      </c>
      <c r="I310" s="2">
        <f t="shared" si="90"/>
        <v>10.057539556879023</v>
      </c>
      <c r="J310" s="48">
        <f t="shared" si="77"/>
        <v>148737242604.66022</v>
      </c>
      <c r="K310" s="28">
        <f t="shared" si="78"/>
        <v>9.9424604431209769</v>
      </c>
      <c r="L310" s="43">
        <f t="shared" si="91"/>
        <v>54016779956.109917</v>
      </c>
      <c r="M310" s="2">
        <f t="shared" si="92"/>
        <v>3.6107950407947516</v>
      </c>
      <c r="N310" s="48">
        <f t="shared" si="79"/>
        <v>49017632901.914314</v>
      </c>
      <c r="O310" s="28">
        <f t="shared" si="80"/>
        <v>3.276623040794751</v>
      </c>
      <c r="P310" s="94">
        <f t="shared" si="81"/>
        <v>138100978775.77496</v>
      </c>
      <c r="Q310" s="95">
        <f t="shared" si="82"/>
        <v>9.2314708447567497</v>
      </c>
      <c r="R310" s="44">
        <f>KONSTANTEN!$B$3 * $D$5 * $D$6 / H309^2</f>
        <v>3.5009161777414977E+22</v>
      </c>
      <c r="S310" s="46">
        <f t="shared" si="87"/>
        <v>29698.925209835776</v>
      </c>
      <c r="T310" s="48">
        <f t="shared" si="83"/>
        <v>147397092566.56488</v>
      </c>
      <c r="U310" s="28">
        <f t="shared" si="84"/>
        <v>9.8528770374568975</v>
      </c>
      <c r="V310" s="48">
        <f t="shared" si="93"/>
        <v>51517206429.012115</v>
      </c>
      <c r="W310" s="28">
        <f t="shared" si="94"/>
        <v>3.4437090407947513</v>
      </c>
      <c r="X310" s="50">
        <f t="shared" si="85"/>
        <v>1.0000000000000002</v>
      </c>
      <c r="Y310" s="31">
        <f t="shared" si="86"/>
        <v>0.99999999999999989</v>
      </c>
      <c r="Z310" s="50">
        <v>6242400</v>
      </c>
      <c r="AA310" s="62">
        <v>1.9737597E-7</v>
      </c>
      <c r="AB310" s="71">
        <v>4.2633209252900001E-3</v>
      </c>
      <c r="AC310" s="71">
        <v>1.21922770651242</v>
      </c>
      <c r="AD310" s="58">
        <v>150458803395.33899</v>
      </c>
      <c r="AE310" s="28">
        <v>3.6107950407899998</v>
      </c>
      <c r="AF310" s="28">
        <v>-9.2314708447600005</v>
      </c>
      <c r="AG310" s="50"/>
      <c r="AH310" s="62"/>
      <c r="AI310" s="65"/>
      <c r="AJ310" s="58"/>
      <c r="AK310" s="28"/>
      <c r="AL310" s="28"/>
    </row>
    <row r="311" spans="1:38">
      <c r="A311" s="11"/>
      <c r="B311" s="25">
        <v>290</v>
      </c>
      <c r="C311" s="1">
        <f>B311 * KONSTANTEN!$B$6</f>
        <v>6264000</v>
      </c>
      <c r="D311" s="63">
        <f>SQRT( KONSTANTEN!$B$3 * $D$6 / H310^3 )</f>
        <v>1.9739564022919123E-7</v>
      </c>
      <c r="E311" s="41">
        <f>(KONSTANTEN!$B$4 + D311 * C311) - (KONSTANTEN!$B$4 + D311 * C310)</f>
        <v>4.2637458289507268E-3</v>
      </c>
      <c r="F311" s="41">
        <f t="shared" si="88"/>
        <v>1.2234914523413694</v>
      </c>
      <c r="G311" s="73">
        <f t="shared" si="76"/>
        <v>70.100896489491973</v>
      </c>
      <c r="H311" s="43">
        <f t="shared" si="89"/>
        <v>150448789938.04834</v>
      </c>
      <c r="I311" s="2">
        <f t="shared" si="90"/>
        <v>10.056870199283875</v>
      </c>
      <c r="J311" s="48">
        <f t="shared" si="77"/>
        <v>148747256061.95166</v>
      </c>
      <c r="K311" s="28">
        <f t="shared" si="78"/>
        <v>9.9431298007161271</v>
      </c>
      <c r="L311" s="43">
        <f t="shared" si="91"/>
        <v>53417480356.415932</v>
      </c>
      <c r="M311" s="2">
        <f t="shared" si="92"/>
        <v>3.5707343777140643</v>
      </c>
      <c r="N311" s="48">
        <f t="shared" si="79"/>
        <v>48418333302.220322</v>
      </c>
      <c r="O311" s="28">
        <f t="shared" si="80"/>
        <v>3.2365623777140637</v>
      </c>
      <c r="P311" s="94">
        <f t="shared" si="81"/>
        <v>138315708943.12759</v>
      </c>
      <c r="Q311" s="95">
        <f t="shared" si="82"/>
        <v>9.2458246552581507</v>
      </c>
      <c r="R311" s="44">
        <f>KONSTANTEN!$B$3 * $D$5 * $D$6 / H310^2</f>
        <v>3.5013814103087618E+22</v>
      </c>
      <c r="S311" s="46">
        <f t="shared" si="87"/>
        <v>29699.911824341107</v>
      </c>
      <c r="T311" s="48">
        <f t="shared" si="83"/>
        <v>147390191587.90421</v>
      </c>
      <c r="U311" s="28">
        <f t="shared" si="84"/>
        <v>9.8524157359956686</v>
      </c>
      <c r="V311" s="48">
        <f t="shared" si="93"/>
        <v>50917906829.318123</v>
      </c>
      <c r="W311" s="28">
        <f t="shared" si="94"/>
        <v>3.403648377714064</v>
      </c>
      <c r="X311" s="50">
        <f t="shared" si="85"/>
        <v>1.0000000000000004</v>
      </c>
      <c r="Y311" s="31">
        <f t="shared" si="86"/>
        <v>0.99999999999999989</v>
      </c>
      <c r="Z311" s="50">
        <v>6264000</v>
      </c>
      <c r="AA311" s="62">
        <v>1.9739563999999999E-7</v>
      </c>
      <c r="AB311" s="71">
        <v>4.26374582895E-3</v>
      </c>
      <c r="AC311" s="71">
        <v>1.22349145234137</v>
      </c>
      <c r="AD311" s="58">
        <v>150448789938.048</v>
      </c>
      <c r="AE311" s="28">
        <v>3.57073437771</v>
      </c>
      <c r="AF311" s="28">
        <v>-9.2458246552599999</v>
      </c>
      <c r="AG311" s="50"/>
      <c r="AH311" s="62"/>
      <c r="AI311" s="65"/>
      <c r="AJ311" s="58"/>
      <c r="AK311" s="28"/>
      <c r="AL311" s="28"/>
    </row>
    <row r="312" spans="1:38">
      <c r="A312" s="11"/>
      <c r="B312" s="25">
        <v>291</v>
      </c>
      <c r="C312" s="1">
        <f>B312 * KONSTANTEN!$B$6</f>
        <v>6285600</v>
      </c>
      <c r="D312" s="63">
        <f>SQRT( KONSTANTEN!$B$3 * $D$6 / H311^3 )</f>
        <v>1.9741534772271319E-7</v>
      </c>
      <c r="E312" s="41">
        <f>(KONSTANTEN!$B$4 + D312 * C312) - (KONSTANTEN!$B$4 + D312 * C311)</f>
        <v>4.2641715108107103E-3</v>
      </c>
      <c r="F312" s="41">
        <f t="shared" si="88"/>
        <v>1.2277556238521801</v>
      </c>
      <c r="G312" s="73">
        <f t="shared" si="76"/>
        <v>70.345215520181355</v>
      </c>
      <c r="H312" s="43">
        <f t="shared" si="89"/>
        <v>150438760012.20947</v>
      </c>
      <c r="I312" s="2">
        <f t="shared" si="90"/>
        <v>10.056199740835442</v>
      </c>
      <c r="J312" s="48">
        <f t="shared" si="77"/>
        <v>148757285987.79056</v>
      </c>
      <c r="K312" s="28">
        <f t="shared" si="78"/>
        <v>9.9438002591645578</v>
      </c>
      <c r="L312" s="43">
        <f t="shared" si="91"/>
        <v>52817195123.728058</v>
      </c>
      <c r="M312" s="2">
        <f t="shared" si="92"/>
        <v>3.5306078292042709</v>
      </c>
      <c r="N312" s="48">
        <f t="shared" si="79"/>
        <v>47818048069.532455</v>
      </c>
      <c r="O312" s="28">
        <f t="shared" si="80"/>
        <v>3.1964358292042707</v>
      </c>
      <c r="P312" s="94">
        <f t="shared" si="81"/>
        <v>138527945661.3425</v>
      </c>
      <c r="Q312" s="95">
        <f t="shared" si="82"/>
        <v>9.2600117891492815</v>
      </c>
      <c r="R312" s="44">
        <f>KONSTANTEN!$B$3 * $D$5 * $D$6 / H311^2</f>
        <v>3.5018475104350203E+22</v>
      </c>
      <c r="S312" s="46">
        <f t="shared" si="87"/>
        <v>29700.900180081248</v>
      </c>
      <c r="T312" s="48">
        <f t="shared" si="83"/>
        <v>147383359889.41739</v>
      </c>
      <c r="U312" s="28">
        <f t="shared" si="84"/>
        <v>9.8519590656233103</v>
      </c>
      <c r="V312" s="48">
        <f t="shared" si="93"/>
        <v>50317621596.630257</v>
      </c>
      <c r="W312" s="28">
        <f t="shared" si="94"/>
        <v>3.3635218292042706</v>
      </c>
      <c r="X312" s="50">
        <f t="shared" si="85"/>
        <v>0.99999999999999978</v>
      </c>
      <c r="Y312" s="31">
        <f t="shared" si="86"/>
        <v>1.0000000000000002</v>
      </c>
      <c r="Z312" s="50">
        <v>6285600</v>
      </c>
      <c r="AA312" s="62">
        <v>1.9741535E-7</v>
      </c>
      <c r="AB312" s="71">
        <v>4.26417151081E-3</v>
      </c>
      <c r="AC312" s="71">
        <v>1.2277556238521801</v>
      </c>
      <c r="AD312" s="58">
        <v>150438760012.20901</v>
      </c>
      <c r="AE312" s="28">
        <v>3.5306078292</v>
      </c>
      <c r="AF312" s="28">
        <v>-9.2600117891499991</v>
      </c>
      <c r="AG312" s="50"/>
      <c r="AH312" s="62"/>
      <c r="AI312" s="65"/>
      <c r="AJ312" s="58"/>
      <c r="AK312" s="28"/>
      <c r="AL312" s="28"/>
    </row>
    <row r="313" spans="1:38">
      <c r="A313" s="11"/>
      <c r="B313" s="25">
        <v>292</v>
      </c>
      <c r="C313" s="1">
        <f>B313 * KONSTANTEN!$B$6</f>
        <v>6307200</v>
      </c>
      <c r="D313" s="63">
        <f>SQRT( KONSTANTEN!$B$3 * $D$6 / H312^3 )</f>
        <v>1.9743509091555622E-7</v>
      </c>
      <c r="E313" s="41">
        <f>(KONSTANTEN!$B$4 + D313 * C313) - (KONSTANTEN!$B$4 + D313 * C312)</f>
        <v>4.2645979637758735E-3</v>
      </c>
      <c r="F313" s="41">
        <f t="shared" si="88"/>
        <v>1.2320202218159559</v>
      </c>
      <c r="G313" s="73">
        <f t="shared" si="76"/>
        <v>70.589558984825786</v>
      </c>
      <c r="H313" s="43">
        <f t="shared" si="89"/>
        <v>150428713793.77515</v>
      </c>
      <c r="I313" s="2">
        <f t="shared" si="90"/>
        <v>10.055528193295384</v>
      </c>
      <c r="J313" s="48">
        <f t="shared" si="77"/>
        <v>148767332206.22485</v>
      </c>
      <c r="K313" s="28">
        <f t="shared" si="78"/>
        <v>9.9444718067046143</v>
      </c>
      <c r="L313" s="43">
        <f t="shared" si="91"/>
        <v>52215934788.67247</v>
      </c>
      <c r="M313" s="2">
        <f t="shared" si="92"/>
        <v>3.4904160991935345</v>
      </c>
      <c r="N313" s="48">
        <f t="shared" si="79"/>
        <v>47216787734.47686</v>
      </c>
      <c r="O313" s="28">
        <f t="shared" si="80"/>
        <v>3.1562440991935343</v>
      </c>
      <c r="P313" s="94">
        <f t="shared" si="81"/>
        <v>138737684355.20926</v>
      </c>
      <c r="Q313" s="95">
        <f t="shared" si="82"/>
        <v>9.2740319405965188</v>
      </c>
      <c r="R313" s="44">
        <f>KONSTANTEN!$B$3 * $D$5 * $D$6 / H312^2</f>
        <v>3.5023144704349613E+22</v>
      </c>
      <c r="S313" s="46">
        <f t="shared" si="87"/>
        <v>29701.890260234122</v>
      </c>
      <c r="T313" s="48">
        <f t="shared" si="83"/>
        <v>147376597997.56906</v>
      </c>
      <c r="U313" s="28">
        <f t="shared" si="84"/>
        <v>9.8515070615317608</v>
      </c>
      <c r="V313" s="48">
        <f t="shared" si="93"/>
        <v>49716361261.574661</v>
      </c>
      <c r="W313" s="28">
        <f t="shared" si="94"/>
        <v>3.3233300991935346</v>
      </c>
      <c r="X313" s="50">
        <f t="shared" si="85"/>
        <v>1.0000000000000002</v>
      </c>
      <c r="Y313" s="31">
        <f t="shared" si="86"/>
        <v>1</v>
      </c>
      <c r="Z313" s="50">
        <v>6307200</v>
      </c>
      <c r="AA313" s="62">
        <v>1.9743509E-7</v>
      </c>
      <c r="AB313" s="71">
        <v>4.2645979637800004E-3</v>
      </c>
      <c r="AC313" s="71">
        <v>1.2320202218159599</v>
      </c>
      <c r="AD313" s="58">
        <v>150428713793.77499</v>
      </c>
      <c r="AE313" s="28">
        <v>3.49041609919</v>
      </c>
      <c r="AF313" s="28">
        <v>-9.2740319406000005</v>
      </c>
      <c r="AG313" s="50"/>
      <c r="AH313" s="62"/>
      <c r="AI313" s="65"/>
      <c r="AJ313" s="58"/>
      <c r="AK313" s="28"/>
      <c r="AL313" s="28"/>
    </row>
    <row r="314" spans="1:38">
      <c r="A314" s="11"/>
      <c r="B314" s="25">
        <v>293</v>
      </c>
      <c r="C314" s="1">
        <f>B314 * KONSTANTEN!$B$6</f>
        <v>6328800</v>
      </c>
      <c r="D314" s="63">
        <f>SQRT( KONSTANTEN!$B$3 * $D$6 / H313^3 )</f>
        <v>1.9745486947826166E-7</v>
      </c>
      <c r="E314" s="41">
        <f>(KONSTANTEN!$B$4 + D314 * C314) - (KONSTANTEN!$B$4 + D314 * C313)</f>
        <v>4.265025180730353E-3</v>
      </c>
      <c r="F314" s="41">
        <f t="shared" si="88"/>
        <v>1.2362852469966863</v>
      </c>
      <c r="G314" s="73">
        <f t="shared" si="76"/>
        <v>70.833926927198661</v>
      </c>
      <c r="H314" s="43">
        <f t="shared" si="89"/>
        <v>150418651459.09027</v>
      </c>
      <c r="I314" s="2">
        <f t="shared" si="90"/>
        <v>10.054855568451615</v>
      </c>
      <c r="J314" s="48">
        <f t="shared" si="77"/>
        <v>148777394540.90973</v>
      </c>
      <c r="K314" s="28">
        <f t="shared" si="78"/>
        <v>9.9451444315483855</v>
      </c>
      <c r="L314" s="43">
        <f t="shared" si="91"/>
        <v>51613709905.386406</v>
      </c>
      <c r="M314" s="2">
        <f t="shared" si="92"/>
        <v>3.4501598931816368</v>
      </c>
      <c r="N314" s="48">
        <f t="shared" si="79"/>
        <v>46614562851.190804</v>
      </c>
      <c r="O314" s="28">
        <f t="shared" si="80"/>
        <v>3.1159878931816367</v>
      </c>
      <c r="P314" s="94">
        <f t="shared" si="81"/>
        <v>138944920490.784</v>
      </c>
      <c r="Q314" s="95">
        <f t="shared" si="82"/>
        <v>9.287884806524751</v>
      </c>
      <c r="R314" s="44">
        <f>KONSTANTEN!$B$3 * $D$5 * $D$6 / H313^2</f>
        <v>3.50278228259934E+22</v>
      </c>
      <c r="S314" s="46">
        <f t="shared" si="87"/>
        <v>29702.88204793265</v>
      </c>
      <c r="T314" s="48">
        <f t="shared" si="83"/>
        <v>147369906434.03226</v>
      </c>
      <c r="U314" s="28">
        <f t="shared" si="84"/>
        <v>9.8510597585926831</v>
      </c>
      <c r="V314" s="48">
        <f t="shared" si="93"/>
        <v>49114136378.288605</v>
      </c>
      <c r="W314" s="28">
        <f t="shared" si="94"/>
        <v>3.2830738931816366</v>
      </c>
      <c r="X314" s="50">
        <f t="shared" si="85"/>
        <v>1</v>
      </c>
      <c r="Y314" s="31">
        <f t="shared" si="86"/>
        <v>1.0000000000000002</v>
      </c>
      <c r="Z314" s="50">
        <v>6328800</v>
      </c>
      <c r="AA314" s="62">
        <v>1.9745487E-7</v>
      </c>
      <c r="AB314" s="71">
        <v>4.26502518073E-3</v>
      </c>
      <c r="AC314" s="71">
        <v>1.2362852469966901</v>
      </c>
      <c r="AD314" s="58">
        <v>150418651459.09</v>
      </c>
      <c r="AE314" s="28">
        <v>3.4501598931799999</v>
      </c>
      <c r="AF314" s="28">
        <v>-9.2878848065199993</v>
      </c>
      <c r="AG314" s="50"/>
      <c r="AH314" s="62"/>
      <c r="AI314" s="65"/>
      <c r="AJ314" s="58"/>
      <c r="AK314" s="28"/>
      <c r="AL314" s="28"/>
    </row>
    <row r="315" spans="1:38">
      <c r="A315" s="11"/>
      <c r="B315" s="25">
        <v>294</v>
      </c>
      <c r="C315" s="1">
        <f>B315 * KONSTANTEN!$B$6</f>
        <v>6350400</v>
      </c>
      <c r="D315" s="63">
        <f>SQRT( KONSTANTEN!$B$3 * $D$6 / H314^3 )</f>
        <v>1.9747468308039973E-7</v>
      </c>
      <c r="E315" s="41">
        <f>(KONSTANTEN!$B$4 + D315 * C315) - (KONSTANTEN!$B$4 + D315 * C314)</f>
        <v>4.2654531545367469E-3</v>
      </c>
      <c r="F315" s="41">
        <f t="shared" si="88"/>
        <v>1.240550700151223</v>
      </c>
      <c r="G315" s="73">
        <f t="shared" si="76"/>
        <v>71.078319390664376</v>
      </c>
      <c r="H315" s="43">
        <f t="shared" si="89"/>
        <v>150408573184.89001</v>
      </c>
      <c r="I315" s="2">
        <f t="shared" si="90"/>
        <v>10.054181878118136</v>
      </c>
      <c r="J315" s="48">
        <f t="shared" si="77"/>
        <v>148787472815.10999</v>
      </c>
      <c r="K315" s="28">
        <f t="shared" si="78"/>
        <v>9.9458181218818638</v>
      </c>
      <c r="L315" s="43">
        <f t="shared" si="91"/>
        <v>51010531051.367645</v>
      </c>
      <c r="M315" s="2">
        <f t="shared" si="92"/>
        <v>3.4098399182299115</v>
      </c>
      <c r="N315" s="48">
        <f t="shared" si="79"/>
        <v>46011383997.172035</v>
      </c>
      <c r="O315" s="28">
        <f t="shared" si="80"/>
        <v>3.0756679182299114</v>
      </c>
      <c r="P315" s="94">
        <f t="shared" si="81"/>
        <v>139149649575.51706</v>
      </c>
      <c r="Q315" s="95">
        <f t="shared" si="82"/>
        <v>9.3015700866258832</v>
      </c>
      <c r="R315" s="44">
        <f>KONSTANTEN!$B$3 * $D$5 * $D$6 / H314^2</f>
        <v>3.5032509391950385E+22</v>
      </c>
      <c r="S315" s="46">
        <f t="shared" si="87"/>
        <v>29703.875526264957</v>
      </c>
      <c r="T315" s="48">
        <f t="shared" si="83"/>
        <v>147363285715.64462</v>
      </c>
      <c r="U315" s="28">
        <f t="shared" si="84"/>
        <v>9.8506171913545035</v>
      </c>
      <c r="V315" s="48">
        <f t="shared" si="93"/>
        <v>48510957524.269844</v>
      </c>
      <c r="W315" s="28">
        <f t="shared" si="94"/>
        <v>3.2427539182299112</v>
      </c>
      <c r="X315" s="50">
        <f t="shared" si="85"/>
        <v>0.99999999999999989</v>
      </c>
      <c r="Y315" s="31">
        <f t="shared" si="86"/>
        <v>0.99999999999999989</v>
      </c>
      <c r="Z315" s="50">
        <v>6350400</v>
      </c>
      <c r="AA315" s="62">
        <v>1.9747467999999999E-7</v>
      </c>
      <c r="AB315" s="71">
        <v>4.2654531545400004E-3</v>
      </c>
      <c r="AC315" s="71">
        <v>1.2405507001512199</v>
      </c>
      <c r="AD315" s="58">
        <v>150408573184.89001</v>
      </c>
      <c r="AE315" s="28">
        <v>3.4098399182299999</v>
      </c>
      <c r="AF315" s="28">
        <v>-9.3015700866300008</v>
      </c>
      <c r="AG315" s="50"/>
      <c r="AH315" s="62"/>
      <c r="AI315" s="65"/>
      <c r="AJ315" s="58"/>
      <c r="AK315" s="28"/>
      <c r="AL315" s="28"/>
    </row>
    <row r="316" spans="1:38">
      <c r="A316" s="11"/>
      <c r="B316" s="25">
        <v>295</v>
      </c>
      <c r="C316" s="1">
        <f>B316 * KONSTANTEN!$B$6</f>
        <v>6372000</v>
      </c>
      <c r="D316" s="63">
        <f>SQRT( KONSTANTEN!$B$3 * $D$6 / H315^3 )</f>
        <v>1.9749453139057317E-7</v>
      </c>
      <c r="E316" s="41">
        <f>(KONSTANTEN!$B$4 + D316 * C316) - (KONSTANTEN!$B$4 + D316 * C315)</f>
        <v>4.2658818780363372E-3</v>
      </c>
      <c r="F316" s="41">
        <f t="shared" si="88"/>
        <v>1.2448165820292594</v>
      </c>
      <c r="G316" s="73">
        <f t="shared" si="76"/>
        <v>71.3227364181772</v>
      </c>
      <c r="H316" s="43">
        <f t="shared" si="89"/>
        <v>150398479148.29736</v>
      </c>
      <c r="I316" s="2">
        <f t="shared" si="90"/>
        <v>10.053507134134879</v>
      </c>
      <c r="J316" s="48">
        <f t="shared" si="77"/>
        <v>148797566851.70267</v>
      </c>
      <c r="K316" s="28">
        <f t="shared" si="78"/>
        <v>9.9464928658651228</v>
      </c>
      <c r="L316" s="43">
        <f t="shared" si="91"/>
        <v>50406408827.323036</v>
      </c>
      <c r="M316" s="2">
        <f t="shared" si="92"/>
        <v>3.3694568829511229</v>
      </c>
      <c r="N316" s="48">
        <f t="shared" si="79"/>
        <v>45407261773.127434</v>
      </c>
      <c r="O316" s="28">
        <f t="shared" si="80"/>
        <v>3.0352848829511228</v>
      </c>
      <c r="P316" s="94">
        <f t="shared" si="81"/>
        <v>139351867158.37994</v>
      </c>
      <c r="Q316" s="95">
        <f t="shared" si="82"/>
        <v>9.3150874833673409</v>
      </c>
      <c r="R316" s="44">
        <f>KONSTANTEN!$B$3 * $D$5 * $D$6 / H315^2</f>
        <v>3.5037204324651457E+22</v>
      </c>
      <c r="S316" s="46">
        <f t="shared" si="87"/>
        <v>29704.870678274583</v>
      </c>
      <c r="T316" s="48">
        <f t="shared" si="83"/>
        <v>147356736354.36447</v>
      </c>
      <c r="U316" s="28">
        <f t="shared" si="84"/>
        <v>9.8501793940394844</v>
      </c>
      <c r="V316" s="48">
        <f t="shared" si="93"/>
        <v>47906835300.225235</v>
      </c>
      <c r="W316" s="28">
        <f t="shared" si="94"/>
        <v>3.2023708829511226</v>
      </c>
      <c r="X316" s="50">
        <f t="shared" si="85"/>
        <v>0.99999999999999978</v>
      </c>
      <c r="Y316" s="31">
        <f t="shared" si="86"/>
        <v>0.99999999999999978</v>
      </c>
      <c r="Z316" s="50">
        <v>6372000</v>
      </c>
      <c r="AA316" s="62">
        <v>1.9749453E-7</v>
      </c>
      <c r="AB316" s="71">
        <v>4.2658818780400001E-3</v>
      </c>
      <c r="AC316" s="71">
        <v>1.24481658202926</v>
      </c>
      <c r="AD316" s="58">
        <v>150398479148.297</v>
      </c>
      <c r="AE316" s="28">
        <v>3.3694568829499998</v>
      </c>
      <c r="AF316" s="28">
        <v>-9.3150874833700001</v>
      </c>
      <c r="AG316" s="50"/>
      <c r="AH316" s="62"/>
      <c r="AI316" s="65"/>
      <c r="AJ316" s="58"/>
      <c r="AK316" s="28"/>
      <c r="AL316" s="28"/>
    </row>
    <row r="317" spans="1:38">
      <c r="A317" s="11"/>
      <c r="B317" s="25">
        <v>296</v>
      </c>
      <c r="C317" s="1">
        <f>B317 * KONSTANTEN!$B$6</f>
        <v>6393600</v>
      </c>
      <c r="D317" s="63">
        <f>SQRT( KONSTANTEN!$B$3 * $D$6 / H316^3 )</f>
        <v>1.9751441407642034E-7</v>
      </c>
      <c r="E317" s="41">
        <f>(KONSTANTEN!$B$4 + D317 * C317) - (KONSTANTEN!$B$4 + D317 * C316)</f>
        <v>4.2663113440506439E-3</v>
      </c>
      <c r="F317" s="41">
        <f t="shared" si="88"/>
        <v>1.24908289337331</v>
      </c>
      <c r="G317" s="73">
        <f t="shared" si="76"/>
        <v>71.567178052280084</v>
      </c>
      <c r="H317" s="43">
        <f t="shared" si="89"/>
        <v>150388369526.8205</v>
      </c>
      <c r="I317" s="2">
        <f t="shared" si="90"/>
        <v>10.052831348367517</v>
      </c>
      <c r="J317" s="48">
        <f t="shared" si="77"/>
        <v>148807676473.1795</v>
      </c>
      <c r="K317" s="28">
        <f t="shared" si="78"/>
        <v>9.9471686516324826</v>
      </c>
      <c r="L317" s="43">
        <f t="shared" si="91"/>
        <v>49801353857.016136</v>
      </c>
      <c r="M317" s="2">
        <f t="shared" si="92"/>
        <v>3.3290114974992773</v>
      </c>
      <c r="N317" s="48">
        <f t="shared" si="79"/>
        <v>44802206802.820526</v>
      </c>
      <c r="O317" s="28">
        <f t="shared" si="80"/>
        <v>2.9948394974992771</v>
      </c>
      <c r="P317" s="94">
        <f t="shared" si="81"/>
        <v>139551568829.99203</v>
      </c>
      <c r="Q317" s="95">
        <f t="shared" si="82"/>
        <v>9.3284367020005377</v>
      </c>
      <c r="R317" s="44">
        <f>KONSTANTEN!$B$3 * $D$5 * $D$6 / H316^2</f>
        <v>3.5041907546290196E+22</v>
      </c>
      <c r="S317" s="46">
        <f t="shared" si="87"/>
        <v>29705.867486960677</v>
      </c>
      <c r="T317" s="48">
        <f t="shared" si="83"/>
        <v>147350258857.22717</v>
      </c>
      <c r="U317" s="28">
        <f t="shared" si="84"/>
        <v>9.8497464005408144</v>
      </c>
      <c r="V317" s="48">
        <f t="shared" si="93"/>
        <v>47301780329.918335</v>
      </c>
      <c r="W317" s="28">
        <f t="shared" si="94"/>
        <v>3.1619254974992774</v>
      </c>
      <c r="X317" s="50">
        <f t="shared" si="85"/>
        <v>1</v>
      </c>
      <c r="Y317" s="31">
        <f t="shared" si="86"/>
        <v>1</v>
      </c>
      <c r="Z317" s="50">
        <v>6393600</v>
      </c>
      <c r="AA317" s="62">
        <v>1.9751441000000001E-7</v>
      </c>
      <c r="AB317" s="71">
        <v>4.2663113440500004E-3</v>
      </c>
      <c r="AC317" s="71">
        <v>1.24908289337331</v>
      </c>
      <c r="AD317" s="58">
        <v>150388369526.82001</v>
      </c>
      <c r="AE317" s="28">
        <v>3.3290114974999998</v>
      </c>
      <c r="AF317" s="28">
        <v>-9.3284367019999994</v>
      </c>
      <c r="AG317" s="50"/>
      <c r="AH317" s="62"/>
      <c r="AI317" s="65"/>
      <c r="AJ317" s="58"/>
      <c r="AK317" s="28"/>
      <c r="AL317" s="28"/>
    </row>
    <row r="318" spans="1:38">
      <c r="A318" s="11"/>
      <c r="B318" s="25">
        <v>297</v>
      </c>
      <c r="C318" s="1">
        <f>B318 * KONSTANTEN!$B$6</f>
        <v>6415200</v>
      </c>
      <c r="D318" s="63">
        <f>SQRT( KONSTANTEN!$B$3 * $D$6 / H317^3 )</f>
        <v>1.9753433080461857E-7</v>
      </c>
      <c r="E318" s="41">
        <f>(KONSTANTEN!$B$4 + D318 * C318) - (KONSTANTEN!$B$4 + D318 * C317)</f>
        <v>4.2667415453796487E-3</v>
      </c>
      <c r="F318" s="41">
        <f t="shared" si="88"/>
        <v>1.2533496349186897</v>
      </c>
      <c r="G318" s="73">
        <f t="shared" si="76"/>
        <v>71.811644335103466</v>
      </c>
      <c r="H318" s="43">
        <f t="shared" si="89"/>
        <v>150378244498.35028</v>
      </c>
      <c r="I318" s="2">
        <f t="shared" si="90"/>
        <v>10.052154532707313</v>
      </c>
      <c r="J318" s="48">
        <f t="shared" si="77"/>
        <v>148817801501.64969</v>
      </c>
      <c r="K318" s="28">
        <f t="shared" si="78"/>
        <v>9.9478454672926855</v>
      </c>
      <c r="L318" s="43">
        <f t="shared" si="91"/>
        <v>49195376787.114296</v>
      </c>
      <c r="M318" s="2">
        <f t="shared" si="92"/>
        <v>3.2885044735594064</v>
      </c>
      <c r="N318" s="48">
        <f t="shared" si="79"/>
        <v>44196229732.918694</v>
      </c>
      <c r="O318" s="28">
        <f t="shared" si="80"/>
        <v>2.9543324735594063</v>
      </c>
      <c r="P318" s="94">
        <f t="shared" si="81"/>
        <v>139748750222.74692</v>
      </c>
      <c r="Q318" s="95">
        <f t="shared" si="82"/>
        <v>9.341617450569311</v>
      </c>
      <c r="R318" s="44">
        <f>KONSTANTEN!$B$3 * $D$5 * $D$6 / H317^2</f>
        <v>3.5046618978823642E+22</v>
      </c>
      <c r="S318" s="46">
        <f t="shared" si="87"/>
        <v>29706.86593527818</v>
      </c>
      <c r="T318" s="48">
        <f t="shared" si="83"/>
        <v>147343853726.30197</v>
      </c>
      <c r="U318" s="28">
        <f t="shared" si="84"/>
        <v>9.8493182444197132</v>
      </c>
      <c r="V318" s="48">
        <f t="shared" si="93"/>
        <v>46695803260.016495</v>
      </c>
      <c r="W318" s="28">
        <f t="shared" si="94"/>
        <v>3.1214184735594062</v>
      </c>
      <c r="X318" s="50">
        <f t="shared" si="85"/>
        <v>0.99999999999999989</v>
      </c>
      <c r="Y318" s="31">
        <f t="shared" si="86"/>
        <v>0.99999999999999967</v>
      </c>
      <c r="Z318" s="50">
        <v>6415200</v>
      </c>
      <c r="AA318" s="62">
        <v>1.9753433000000001E-7</v>
      </c>
      <c r="AB318" s="71">
        <v>4.26674154538E-3</v>
      </c>
      <c r="AC318" s="71">
        <v>1.2533496349186899</v>
      </c>
      <c r="AD318" s="58">
        <v>150378244498.35001</v>
      </c>
      <c r="AE318" s="28">
        <v>3.2885044735600002</v>
      </c>
      <c r="AF318" s="28">
        <v>-9.3416174505700003</v>
      </c>
      <c r="AG318" s="50"/>
      <c r="AH318" s="62"/>
      <c r="AI318" s="65"/>
      <c r="AJ318" s="58"/>
      <c r="AK318" s="28"/>
      <c r="AL318" s="28"/>
    </row>
    <row r="319" spans="1:38">
      <c r="A319" s="11"/>
      <c r="B319" s="25">
        <v>298</v>
      </c>
      <c r="C319" s="1">
        <f>B319 * KONSTANTEN!$B$6</f>
        <v>6436800</v>
      </c>
      <c r="D319" s="63">
        <f>SQRT( KONSTANTEN!$B$3 * $D$6 / H318^3 )</f>
        <v>1.9755428124088771E-7</v>
      </c>
      <c r="E319" s="41">
        <f>(KONSTANTEN!$B$4 + D319 * C319) - (KONSTANTEN!$B$4 + D319 * C318)</f>
        <v>4.267172474803127E-3</v>
      </c>
      <c r="F319" s="41">
        <f t="shared" si="88"/>
        <v>1.2576168073934928</v>
      </c>
      <c r="G319" s="73">
        <f t="shared" si="76"/>
        <v>72.056135308364077</v>
      </c>
      <c r="H319" s="43">
        <f t="shared" si="89"/>
        <v>150368104241.1579</v>
      </c>
      <c r="I319" s="2">
        <f t="shared" si="90"/>
        <v>10.051476699070943</v>
      </c>
      <c r="J319" s="48">
        <f t="shared" si="77"/>
        <v>148827941758.84213</v>
      </c>
      <c r="K319" s="28">
        <f t="shared" si="78"/>
        <v>9.9485233009290592</v>
      </c>
      <c r="L319" s="43">
        <f t="shared" si="91"/>
        <v>48588488287.034813</v>
      </c>
      <c r="M319" s="2">
        <f t="shared" si="92"/>
        <v>3.2479365243372778</v>
      </c>
      <c r="N319" s="48">
        <f t="shared" si="79"/>
        <v>43589341232.839203</v>
      </c>
      <c r="O319" s="28">
        <f t="shared" si="80"/>
        <v>2.9137645243372772</v>
      </c>
      <c r="P319" s="94">
        <f t="shared" si="81"/>
        <v>139943407010.93832</v>
      </c>
      <c r="Q319" s="95">
        <f t="shared" si="82"/>
        <v>9.3546294399183569</v>
      </c>
      <c r="R319" s="44">
        <f>KONSTANTEN!$B$3 * $D$5 * $D$6 / H318^2</f>
        <v>3.505133854397297E+22</v>
      </c>
      <c r="S319" s="46">
        <f t="shared" si="87"/>
        <v>29707.866006138065</v>
      </c>
      <c r="T319" s="48">
        <f t="shared" si="83"/>
        <v>147337521458.64908</v>
      </c>
      <c r="U319" s="28">
        <f t="shared" si="84"/>
        <v>9.8488949589025729</v>
      </c>
      <c r="V319" s="48">
        <f t="shared" si="93"/>
        <v>46088914759.937012</v>
      </c>
      <c r="W319" s="28">
        <f t="shared" si="94"/>
        <v>3.0808505243372775</v>
      </c>
      <c r="X319" s="50">
        <f t="shared" si="85"/>
        <v>1</v>
      </c>
      <c r="Y319" s="31">
        <f t="shared" si="86"/>
        <v>1.0000000000000002</v>
      </c>
      <c r="Z319" s="50">
        <v>6436800</v>
      </c>
      <c r="AA319" s="62">
        <v>1.9755428000000001E-7</v>
      </c>
      <c r="AB319" s="71">
        <v>4.2671724748000002E-3</v>
      </c>
      <c r="AC319" s="71">
        <v>1.2576168073934899</v>
      </c>
      <c r="AD319" s="58">
        <v>150368104241.15701</v>
      </c>
      <c r="AE319" s="28">
        <v>3.24793652434</v>
      </c>
      <c r="AF319" s="28">
        <v>-9.3546294399200001</v>
      </c>
      <c r="AG319" s="50"/>
      <c r="AH319" s="62"/>
      <c r="AI319" s="65"/>
      <c r="AJ319" s="58"/>
      <c r="AK319" s="28"/>
      <c r="AL319" s="28"/>
    </row>
    <row r="320" spans="1:38">
      <c r="A320" s="11"/>
      <c r="B320" s="25">
        <v>299</v>
      </c>
      <c r="C320" s="1">
        <f>B320 * KONSTANTEN!$B$6</f>
        <v>6458400</v>
      </c>
      <c r="D320" s="63">
        <f>SQRT( KONSTANTEN!$B$3 * $D$6 / H319^3 )</f>
        <v>1.97574265049993E-7</v>
      </c>
      <c r="E320" s="41">
        <f>(KONSTANTEN!$B$4 + D320 * C320) - (KONSTANTEN!$B$4 + D320 * C319)</f>
        <v>4.2676041250797603E-3</v>
      </c>
      <c r="F320" s="41">
        <f t="shared" si="88"/>
        <v>1.2618844115185726</v>
      </c>
      <c r="G320" s="73">
        <f t="shared" si="76"/>
        <v>72.300651013363776</v>
      </c>
      <c r="H320" s="43">
        <f t="shared" si="89"/>
        <v>150357948933.89175</v>
      </c>
      <c r="I320" s="2">
        <f t="shared" si="90"/>
        <v>10.050797859400305</v>
      </c>
      <c r="J320" s="48">
        <f t="shared" si="77"/>
        <v>148838097066.10825</v>
      </c>
      <c r="K320" s="28">
        <f t="shared" si="78"/>
        <v>9.9492021405996951</v>
      </c>
      <c r="L320" s="43">
        <f t="shared" si="91"/>
        <v>47980699048.790375</v>
      </c>
      <c r="M320" s="2">
        <f t="shared" si="92"/>
        <v>3.2073083645490676</v>
      </c>
      <c r="N320" s="48">
        <f t="shared" si="79"/>
        <v>42981551994.594772</v>
      </c>
      <c r="O320" s="28">
        <f t="shared" si="80"/>
        <v>2.8731363645490671</v>
      </c>
      <c r="P320" s="94">
        <f t="shared" si="81"/>
        <v>140135534910.88562</v>
      </c>
      <c r="Q320" s="95">
        <f t="shared" si="82"/>
        <v>9.3674723837015978</v>
      </c>
      <c r="R320" s="44">
        <f>KONSTANTEN!$B$3 * $D$5 * $D$6 / H319^2</f>
        <v>3.505606616322416E+22</v>
      </c>
      <c r="S320" s="46">
        <f t="shared" si="87"/>
        <v>29708.867682407508</v>
      </c>
      <c r="T320" s="48">
        <f t="shared" si="83"/>
        <v>147331262546.27698</v>
      </c>
      <c r="U320" s="28">
        <f t="shared" si="84"/>
        <v>9.8484765768780917</v>
      </c>
      <c r="V320" s="48">
        <f t="shared" si="93"/>
        <v>45481125521.692574</v>
      </c>
      <c r="W320" s="28">
        <f t="shared" si="94"/>
        <v>3.0402223645490674</v>
      </c>
      <c r="X320" s="50">
        <f t="shared" si="85"/>
        <v>0.99999999999999978</v>
      </c>
      <c r="Y320" s="31">
        <f t="shared" si="86"/>
        <v>1</v>
      </c>
      <c r="Z320" s="50">
        <v>6458400</v>
      </c>
      <c r="AA320" s="62">
        <v>1.9757426999999999E-7</v>
      </c>
      <c r="AB320" s="71">
        <v>4.2676041250799997E-3</v>
      </c>
      <c r="AC320" s="71">
        <v>1.2618844115185699</v>
      </c>
      <c r="AD320" s="58">
        <v>150357948933.89099</v>
      </c>
      <c r="AE320" s="28">
        <v>3.2073083645499998</v>
      </c>
      <c r="AF320" s="28">
        <v>-9.3674723836999991</v>
      </c>
      <c r="AG320" s="50"/>
      <c r="AH320" s="62"/>
      <c r="AI320" s="65"/>
      <c r="AJ320" s="58"/>
      <c r="AK320" s="28"/>
      <c r="AL320" s="28"/>
    </row>
    <row r="321" spans="1:38">
      <c r="A321" s="11"/>
      <c r="B321" s="25">
        <v>300</v>
      </c>
      <c r="C321" s="1">
        <f>B321 * KONSTANTEN!$B$6</f>
        <v>6480000</v>
      </c>
      <c r="D321" s="63">
        <f>SQRT( KONSTANTEN!$B$3 * $D$6 / H320^3 )</f>
        <v>1.9759428189574949E-7</v>
      </c>
      <c r="E321" s="41">
        <f>(KONSTANTEN!$B$4 + D321 * C321) - (KONSTANTEN!$B$4 + D321 * C320)</f>
        <v>4.2680364889480238E-3</v>
      </c>
      <c r="F321" s="41">
        <f t="shared" si="88"/>
        <v>1.2661524480075206</v>
      </c>
      <c r="G321" s="73">
        <f t="shared" si="76"/>
        <v>72.54519149098833</v>
      </c>
      <c r="H321" s="43">
        <f t="shared" si="89"/>
        <v>150347778755.57544</v>
      </c>
      <c r="I321" s="2">
        <f t="shared" si="90"/>
        <v>10.050118025662373</v>
      </c>
      <c r="J321" s="48">
        <f t="shared" si="77"/>
        <v>148848267244.42459</v>
      </c>
      <c r="K321" s="28">
        <f t="shared" si="78"/>
        <v>9.949881974337627</v>
      </c>
      <c r="L321" s="43">
        <f t="shared" si="91"/>
        <v>47372019786.833702</v>
      </c>
      <c r="M321" s="2">
        <f t="shared" si="92"/>
        <v>3.1666207104109727</v>
      </c>
      <c r="N321" s="48">
        <f t="shared" si="79"/>
        <v>42372872732.6381</v>
      </c>
      <c r="O321" s="28">
        <f t="shared" si="80"/>
        <v>2.8324487104109726</v>
      </c>
      <c r="P321" s="94">
        <f t="shared" si="81"/>
        <v>140325129681.05899</v>
      </c>
      <c r="Q321" s="95">
        <f t="shared" si="82"/>
        <v>9.3801459983905691</v>
      </c>
      <c r="R321" s="44">
        <f>KONSTANTEN!$B$3 * $D$5 * $D$6 / H320^2</f>
        <v>3.5060801757828941E+22</v>
      </c>
      <c r="S321" s="46">
        <f t="shared" si="87"/>
        <v>29709.870946910116</v>
      </c>
      <c r="T321" s="48">
        <f t="shared" si="83"/>
        <v>147325077476.10013</v>
      </c>
      <c r="U321" s="28">
        <f t="shared" si="84"/>
        <v>9.8480631308944613</v>
      </c>
      <c r="V321" s="48">
        <f t="shared" si="93"/>
        <v>44872446259.735901</v>
      </c>
      <c r="W321" s="28">
        <f t="shared" si="94"/>
        <v>2.9995347104109724</v>
      </c>
      <c r="X321" s="50">
        <f t="shared" si="85"/>
        <v>0.99999999999999989</v>
      </c>
      <c r="Y321" s="31">
        <f t="shared" si="86"/>
        <v>1.0000000000000002</v>
      </c>
      <c r="Z321" s="50">
        <v>6480000</v>
      </c>
      <c r="AA321" s="62">
        <v>1.9759428E-7</v>
      </c>
      <c r="AB321" s="71">
        <v>4.2680364889499996E-3</v>
      </c>
      <c r="AC321" s="71">
        <v>1.2661524480075199</v>
      </c>
      <c r="AD321" s="58">
        <v>150347778755.57501</v>
      </c>
      <c r="AE321" s="28">
        <v>3.1666207104100002</v>
      </c>
      <c r="AF321" s="28">
        <v>-9.3801459983900006</v>
      </c>
      <c r="AG321" s="50"/>
      <c r="AH321" s="62"/>
      <c r="AI321" s="65"/>
      <c r="AJ321" s="58"/>
      <c r="AK321" s="28"/>
      <c r="AL321" s="28"/>
    </row>
    <row r="322" spans="1:38">
      <c r="A322" s="11"/>
      <c r="B322" s="25">
        <v>301</v>
      </c>
      <c r="C322" s="1">
        <f>B322 * KONSTANTEN!$B$6</f>
        <v>6501600</v>
      </c>
      <c r="D322" s="63">
        <f>SQRT( KONSTANTEN!$B$3 * $D$6 / H321^3 )</f>
        <v>1.9761433144102459E-7</v>
      </c>
      <c r="E322" s="41">
        <f>(KONSTANTEN!$B$4 + D322 * C322) - (KONSTANTEN!$B$4 + D322 * C321)</f>
        <v>4.2684695591261868E-3</v>
      </c>
      <c r="F322" s="41">
        <f t="shared" si="88"/>
        <v>1.2704209175666468</v>
      </c>
      <c r="G322" s="73">
        <f t="shared" si="76"/>
        <v>72.78975678170633</v>
      </c>
      <c r="H322" s="43">
        <f t="shared" si="89"/>
        <v>150337593885.60474</v>
      </c>
      <c r="I322" s="2">
        <f t="shared" si="90"/>
        <v>10.049437209849007</v>
      </c>
      <c r="J322" s="48">
        <f t="shared" si="77"/>
        <v>148858452114.39526</v>
      </c>
      <c r="K322" s="28">
        <f t="shared" si="78"/>
        <v>9.950562790150995</v>
      </c>
      <c r="L322" s="43">
        <f t="shared" si="91"/>
        <v>46762461237.901382</v>
      </c>
      <c r="M322" s="2">
        <f t="shared" si="92"/>
        <v>3.125874279628774</v>
      </c>
      <c r="N322" s="48">
        <f t="shared" si="79"/>
        <v>41763314183.705772</v>
      </c>
      <c r="O322" s="28">
        <f t="shared" si="80"/>
        <v>2.7917022796287738</v>
      </c>
      <c r="P322" s="94">
        <f t="shared" si="81"/>
        <v>140512187122.20419</v>
      </c>
      <c r="Q322" s="95">
        <f t="shared" si="82"/>
        <v>9.3926500032827445</v>
      </c>
      <c r="R322" s="44">
        <f>KONSTANTEN!$B$3 * $D$5 * $D$6 / H321^2</f>
        <v>3.5065545248805273E+22</v>
      </c>
      <c r="S322" s="46">
        <f t="shared" si="87"/>
        <v>29710.875782426119</v>
      </c>
      <c r="T322" s="48">
        <f t="shared" si="83"/>
        <v>147318966729.89713</v>
      </c>
      <c r="U322" s="28">
        <f t="shared" si="84"/>
        <v>9.847654653156555</v>
      </c>
      <c r="V322" s="48">
        <f t="shared" si="93"/>
        <v>44262887710.803574</v>
      </c>
      <c r="W322" s="28">
        <f t="shared" si="94"/>
        <v>2.9587882796287741</v>
      </c>
      <c r="X322" s="50">
        <f t="shared" si="85"/>
        <v>1.0000000000000002</v>
      </c>
      <c r="Y322" s="31">
        <f t="shared" si="86"/>
        <v>1</v>
      </c>
      <c r="Z322" s="50">
        <v>6501600</v>
      </c>
      <c r="AA322" s="62">
        <v>1.9761432999999999E-7</v>
      </c>
      <c r="AB322" s="71">
        <v>4.2684695591299997E-3</v>
      </c>
      <c r="AC322" s="71">
        <v>1.2704209175666501</v>
      </c>
      <c r="AD322" s="58">
        <v>150337593885.604</v>
      </c>
      <c r="AE322" s="28">
        <v>3.1258742796300001</v>
      </c>
      <c r="AF322" s="28">
        <v>-9.39265000328</v>
      </c>
      <c r="AG322" s="50"/>
      <c r="AH322" s="62"/>
      <c r="AI322" s="65"/>
      <c r="AJ322" s="58"/>
      <c r="AK322" s="28"/>
      <c r="AL322" s="28"/>
    </row>
    <row r="323" spans="1:38">
      <c r="A323" s="11"/>
      <c r="B323" s="25">
        <v>302</v>
      </c>
      <c r="C323" s="1">
        <f>B323 * KONSTANTEN!$B$6</f>
        <v>6523200</v>
      </c>
      <c r="D323" s="63">
        <f>SQRT( KONSTANTEN!$B$3 * $D$6 / H322^3 )</f>
        <v>1.9763441334774225E-7</v>
      </c>
      <c r="E323" s="41">
        <f>(KONSTANTEN!$B$4 + D323 * C323) - (KONSTANTEN!$B$4 + D323 * C322)</f>
        <v>4.2689033283114242E-3</v>
      </c>
      <c r="F323" s="41">
        <f t="shared" si="88"/>
        <v>1.2746898208949582</v>
      </c>
      <c r="G323" s="73">
        <f t="shared" si="76"/>
        <v>73.034346925567917</v>
      </c>
      <c r="H323" s="43">
        <f t="shared" si="89"/>
        <v>150327394503.74521</v>
      </c>
      <c r="I323" s="2">
        <f t="shared" si="90"/>
        <v>10.048755423976774</v>
      </c>
      <c r="J323" s="48">
        <f t="shared" si="77"/>
        <v>148868651496.25476</v>
      </c>
      <c r="K323" s="28">
        <f t="shared" si="78"/>
        <v>9.9512445760232247</v>
      </c>
      <c r="L323" s="43">
        <f t="shared" si="91"/>
        <v>46152034160.856964</v>
      </c>
      <c r="M323" s="2">
        <f t="shared" si="92"/>
        <v>3.0850697913873475</v>
      </c>
      <c r="N323" s="48">
        <f t="shared" si="79"/>
        <v>41152887106.661354</v>
      </c>
      <c r="O323" s="28">
        <f t="shared" si="80"/>
        <v>2.7508977913873474</v>
      </c>
      <c r="P323" s="94">
        <f t="shared" si="81"/>
        <v>140696703077.46674</v>
      </c>
      <c r="Q323" s="95">
        <f t="shared" si="82"/>
        <v>9.4049841205098517</v>
      </c>
      <c r="R323" s="44">
        <f>KONSTANTEN!$B$3 * $D$5 * $D$6 / H322^2</f>
        <v>3.5070296556938308E+22</v>
      </c>
      <c r="S323" s="46">
        <f t="shared" si="87"/>
        <v>29711.882171692614</v>
      </c>
      <c r="T323" s="48">
        <f t="shared" si="83"/>
        <v>147312930784.26868</v>
      </c>
      <c r="U323" s="28">
        <f t="shared" si="84"/>
        <v>9.8472511755231338</v>
      </c>
      <c r="V323" s="48">
        <f t="shared" si="93"/>
        <v>43652460633.759163</v>
      </c>
      <c r="W323" s="28">
        <f t="shared" si="94"/>
        <v>2.9179837913873472</v>
      </c>
      <c r="X323" s="50">
        <f t="shared" si="85"/>
        <v>0.99999999999999989</v>
      </c>
      <c r="Y323" s="31">
        <f t="shared" si="86"/>
        <v>1</v>
      </c>
      <c r="Z323" s="50">
        <v>6523200</v>
      </c>
      <c r="AA323" s="62">
        <v>1.9763441000000001E-7</v>
      </c>
      <c r="AB323" s="71">
        <v>4.26890332831E-3</v>
      </c>
      <c r="AC323" s="71">
        <v>1.27468982089496</v>
      </c>
      <c r="AD323" s="58">
        <v>150327394503.745</v>
      </c>
      <c r="AE323" s="28">
        <v>3.08506979139</v>
      </c>
      <c r="AF323" s="28">
        <v>-9.4049841205100009</v>
      </c>
      <c r="AG323" s="50"/>
      <c r="AH323" s="62"/>
      <c r="AI323" s="65"/>
      <c r="AJ323" s="58"/>
      <c r="AK323" s="28"/>
      <c r="AL323" s="28"/>
    </row>
    <row r="324" spans="1:38">
      <c r="A324" s="11"/>
      <c r="B324" s="25">
        <v>303</v>
      </c>
      <c r="C324" s="1">
        <f>B324 * KONSTANTEN!$B$6</f>
        <v>6544800</v>
      </c>
      <c r="D324" s="63">
        <f>SQRT( KONSTANTEN!$B$3 * $D$6 / H323^3 )</f>
        <v>1.9765452727688616E-7</v>
      </c>
      <c r="E324" s="41">
        <f>(KONSTANTEN!$B$4 + D324 * C324) - (KONSTANTEN!$B$4 + D324 * C323)</f>
        <v>4.2693377891807049E-3</v>
      </c>
      <c r="F324" s="41">
        <f t="shared" si="88"/>
        <v>1.2789591586841389</v>
      </c>
      <c r="G324" s="73">
        <f t="shared" si="76"/>
        <v>73.278961962203681</v>
      </c>
      <c r="H324" s="43">
        <f t="shared" si="89"/>
        <v>150317180790.12952</v>
      </c>
      <c r="I324" s="2">
        <f t="shared" si="90"/>
        <v>10.04807268008679</v>
      </c>
      <c r="J324" s="48">
        <f t="shared" si="77"/>
        <v>148878865209.87048</v>
      </c>
      <c r="K324" s="28">
        <f t="shared" si="78"/>
        <v>9.9519273199132101</v>
      </c>
      <c r="L324" s="43">
        <f t="shared" si="91"/>
        <v>45540749336.533356</v>
      </c>
      <c r="M324" s="2">
        <f t="shared" si="92"/>
        <v>3.0442079663401271</v>
      </c>
      <c r="N324" s="48">
        <f t="shared" si="79"/>
        <v>40541602282.337753</v>
      </c>
      <c r="O324" s="28">
        <f t="shared" si="80"/>
        <v>2.710035966340127</v>
      </c>
      <c r="P324" s="94">
        <f t="shared" si="81"/>
        <v>140878673432.51602</v>
      </c>
      <c r="Q324" s="95">
        <f t="shared" si="82"/>
        <v>9.4171480750461551</v>
      </c>
      <c r="R324" s="44">
        <f>KONSTANTEN!$B$3 * $D$5 * $D$6 / H323^2</f>
        <v>3.5075055602781039E+22</v>
      </c>
      <c r="S324" s="46">
        <f t="shared" si="87"/>
        <v>29712.890097403735</v>
      </c>
      <c r="T324" s="48">
        <f t="shared" si="83"/>
        <v>147306970110.59671</v>
      </c>
      <c r="U324" s="28">
        <f t="shared" si="84"/>
        <v>9.8468527295041017</v>
      </c>
      <c r="V324" s="48">
        <f t="shared" si="93"/>
        <v>43041175809.435555</v>
      </c>
      <c r="W324" s="28">
        <f t="shared" si="94"/>
        <v>2.8771219663401268</v>
      </c>
      <c r="X324" s="50">
        <f t="shared" si="85"/>
        <v>1</v>
      </c>
      <c r="Y324" s="31">
        <f t="shared" si="86"/>
        <v>1</v>
      </c>
      <c r="Z324" s="50">
        <v>6544800</v>
      </c>
      <c r="AA324" s="62">
        <v>1.9765452999999999E-7</v>
      </c>
      <c r="AB324" s="71">
        <v>4.2693377891799998E-3</v>
      </c>
      <c r="AC324" s="71">
        <v>1.27895915868414</v>
      </c>
      <c r="AD324" s="58">
        <v>150317180790.129</v>
      </c>
      <c r="AE324" s="28">
        <v>3.0442079663400001</v>
      </c>
      <c r="AF324" s="28">
        <v>-9.4171480750499992</v>
      </c>
      <c r="AG324" s="50"/>
      <c r="AH324" s="62"/>
      <c r="AI324" s="65"/>
      <c r="AJ324" s="58"/>
      <c r="AK324" s="28"/>
      <c r="AL324" s="28"/>
    </row>
    <row r="325" spans="1:38">
      <c r="A325" s="11"/>
      <c r="B325" s="25">
        <v>304</v>
      </c>
      <c r="C325" s="1">
        <f>B325 * KONSTANTEN!$B$6</f>
        <v>6566400</v>
      </c>
      <c r="D325" s="63">
        <f>SQRT( KONSTANTEN!$B$3 * $D$6 / H324^3 )</f>
        <v>1.9767467288850342E-7</v>
      </c>
      <c r="E325" s="41">
        <f>(KONSTANTEN!$B$4 + D325 * C325) - (KONSTANTEN!$B$4 + D325 * C324)</f>
        <v>4.2697729343916802E-3</v>
      </c>
      <c r="F325" s="41">
        <f t="shared" si="88"/>
        <v>1.2832289316185306</v>
      </c>
      <c r="G325" s="73">
        <f t="shared" si="76"/>
        <v>73.523601930823517</v>
      </c>
      <c r="H325" s="43">
        <f t="shared" si="89"/>
        <v>150306952925.2547</v>
      </c>
      <c r="I325" s="2">
        <f t="shared" si="90"/>
        <v>10.047388990244524</v>
      </c>
      <c r="J325" s="48">
        <f t="shared" si="77"/>
        <v>148889093074.7453</v>
      </c>
      <c r="K325" s="28">
        <f t="shared" si="78"/>
        <v>9.9526110097554756</v>
      </c>
      <c r="L325" s="43">
        <f t="shared" si="91"/>
        <v>44928617567.574142</v>
      </c>
      <c r="M325" s="2">
        <f t="shared" si="92"/>
        <v>3.0032895265984996</v>
      </c>
      <c r="N325" s="48">
        <f t="shared" si="79"/>
        <v>39929470513.37854</v>
      </c>
      <c r="O325" s="28">
        <f t="shared" si="80"/>
        <v>2.669117526598499</v>
      </c>
      <c r="P325" s="94">
        <f t="shared" si="81"/>
        <v>141058094115.66867</v>
      </c>
      <c r="Q325" s="95">
        <f t="shared" si="82"/>
        <v>9.4291415947167092</v>
      </c>
      <c r="R325" s="44">
        <f>KONSTANTEN!$B$3 * $D$5 * $D$6 / H324^2</f>
        <v>3.5079822306655097E+22</v>
      </c>
      <c r="S325" s="46">
        <f t="shared" si="87"/>
        <v>29713.899542210882</v>
      </c>
      <c r="T325" s="48">
        <f t="shared" si="83"/>
        <v>147301085175.00311</v>
      </c>
      <c r="U325" s="28">
        <f t="shared" si="84"/>
        <v>9.8464593462577472</v>
      </c>
      <c r="V325" s="48">
        <f t="shared" si="93"/>
        <v>42429044040.476341</v>
      </c>
      <c r="W325" s="28">
        <f t="shared" si="94"/>
        <v>2.8362035265984993</v>
      </c>
      <c r="X325" s="50">
        <f t="shared" si="85"/>
        <v>0.99999999999999978</v>
      </c>
      <c r="Y325" s="31">
        <f t="shared" si="86"/>
        <v>1</v>
      </c>
      <c r="Z325" s="50">
        <v>6566400</v>
      </c>
      <c r="AA325" s="62">
        <v>1.9767467E-7</v>
      </c>
      <c r="AB325" s="71">
        <v>4.2697729343900001E-3</v>
      </c>
      <c r="AC325" s="71">
        <v>1.2832289316185299</v>
      </c>
      <c r="AD325" s="58">
        <v>150306952925.254</v>
      </c>
      <c r="AE325" s="28">
        <v>3.0032895266000001</v>
      </c>
      <c r="AF325" s="28">
        <v>-9.4291415947200008</v>
      </c>
      <c r="AG325" s="50"/>
      <c r="AH325" s="62"/>
      <c r="AI325" s="65"/>
      <c r="AJ325" s="58"/>
      <c r="AK325" s="28"/>
      <c r="AL325" s="28"/>
    </row>
    <row r="326" spans="1:38">
      <c r="A326" s="11"/>
      <c r="B326" s="25">
        <v>305</v>
      </c>
      <c r="C326" s="1">
        <f>B326 * KONSTANTEN!$B$6</f>
        <v>6588000</v>
      </c>
      <c r="D326" s="63">
        <f>SQRT( KONSTANTEN!$B$3 * $D$6 / H325^3 )</f>
        <v>1.9769484984170832E-7</v>
      </c>
      <c r="E326" s="41">
        <f>(KONSTANTEN!$B$4 + D326 * C326) - (KONSTANTEN!$B$4 + D326 * C325)</f>
        <v>4.2702087565809066E-3</v>
      </c>
      <c r="F326" s="41">
        <f t="shared" si="88"/>
        <v>1.2874991403751115</v>
      </c>
      <c r="G326" s="73">
        <f t="shared" si="76"/>
        <v>73.768266870215413</v>
      </c>
      <c r="H326" s="43">
        <f t="shared" si="89"/>
        <v>150296711089.97955</v>
      </c>
      <c r="I326" s="2">
        <f t="shared" si="90"/>
        <v>10.046704366539627</v>
      </c>
      <c r="J326" s="48">
        <f t="shared" si="77"/>
        <v>148899334910.02045</v>
      </c>
      <c r="K326" s="28">
        <f t="shared" si="78"/>
        <v>9.9532956334603728</v>
      </c>
      <c r="L326" s="43">
        <f t="shared" si="91"/>
        <v>44315649678.274452</v>
      </c>
      <c r="M326" s="2">
        <f t="shared" si="92"/>
        <v>2.9623151957211662</v>
      </c>
      <c r="N326" s="48">
        <f t="shared" si="79"/>
        <v>39316502624.07885</v>
      </c>
      <c r="O326" s="28">
        <f t="shared" si="80"/>
        <v>2.6281431957211661</v>
      </c>
      <c r="P326" s="94">
        <f t="shared" si="81"/>
        <v>141234961098.01172</v>
      </c>
      <c r="Q326" s="95">
        <f t="shared" si="82"/>
        <v>9.4409644102055914</v>
      </c>
      <c r="R326" s="44">
        <f>KONSTANTEN!$B$3 * $D$5 * $D$6 / H325^2</f>
        <v>3.5084596588651569E+22</v>
      </c>
      <c r="S326" s="46">
        <f t="shared" si="87"/>
        <v>29714.910488722948</v>
      </c>
      <c r="T326" s="48">
        <f t="shared" si="83"/>
        <v>147295276438.30905</v>
      </c>
      <c r="U326" s="28">
        <f t="shared" si="84"/>
        <v>9.8460710565880341</v>
      </c>
      <c r="V326" s="48">
        <f t="shared" si="93"/>
        <v>41816076151.176651</v>
      </c>
      <c r="W326" s="28">
        <f t="shared" si="94"/>
        <v>2.7952291957211663</v>
      </c>
      <c r="X326" s="50">
        <f t="shared" si="85"/>
        <v>0.99999999999999989</v>
      </c>
      <c r="Y326" s="31">
        <f t="shared" si="86"/>
        <v>1.0000000000000002</v>
      </c>
      <c r="Z326" s="50">
        <v>6588000</v>
      </c>
      <c r="AA326" s="62">
        <v>1.9769485000000001E-7</v>
      </c>
      <c r="AB326" s="71">
        <v>4.2702087565800002E-3</v>
      </c>
      <c r="AC326" s="71">
        <v>1.2874991403751099</v>
      </c>
      <c r="AD326" s="58">
        <v>150296711089.979</v>
      </c>
      <c r="AE326" s="28">
        <v>2.96231519572</v>
      </c>
      <c r="AF326" s="28">
        <v>-9.4409644102100003</v>
      </c>
      <c r="AG326" s="50"/>
      <c r="AH326" s="62"/>
      <c r="AI326" s="65"/>
      <c r="AJ326" s="58"/>
      <c r="AK326" s="28"/>
      <c r="AL326" s="28"/>
    </row>
    <row r="327" spans="1:38">
      <c r="A327" s="11"/>
      <c r="B327" s="25">
        <v>306</v>
      </c>
      <c r="C327" s="1">
        <f>B327 * KONSTANTEN!$B$6</f>
        <v>6609600</v>
      </c>
      <c r="D327" s="63">
        <f>SQRT( KONSTANTEN!$B$3 * $D$6 / H326^3 )</f>
        <v>1.9771505779468593E-7</v>
      </c>
      <c r="E327" s="41">
        <f>(KONSTANTEN!$B$4 + D327 * C327) - (KONSTANTEN!$B$4 + D327 * C326)</f>
        <v>4.2706452483651791E-3</v>
      </c>
      <c r="F327" s="41">
        <f t="shared" si="88"/>
        <v>1.2917697856234767</v>
      </c>
      <c r="G327" s="73">
        <f t="shared" si="76"/>
        <v>74.012956818744343</v>
      </c>
      <c r="H327" s="43">
        <f t="shared" si="89"/>
        <v>150286455465.52197</v>
      </c>
      <c r="I327" s="2">
        <f t="shared" si="90"/>
        <v>10.046018821085756</v>
      </c>
      <c r="J327" s="48">
        <f t="shared" si="77"/>
        <v>148909590534.47803</v>
      </c>
      <c r="K327" s="28">
        <f t="shared" si="78"/>
        <v>9.9539811789142441</v>
      </c>
      <c r="L327" s="43">
        <f t="shared" si="91"/>
        <v>43701856514.420898</v>
      </c>
      <c r="M327" s="2">
        <f t="shared" si="92"/>
        <v>2.9212856987034446</v>
      </c>
      <c r="N327" s="48">
        <f t="shared" si="79"/>
        <v>38702709460.225296</v>
      </c>
      <c r="O327" s="28">
        <f t="shared" si="80"/>
        <v>2.5871136987034444</v>
      </c>
      <c r="P327" s="94">
        <f t="shared" si="81"/>
        <v>141409270393.52518</v>
      </c>
      <c r="Q327" s="95">
        <f t="shared" si="82"/>
        <v>9.4526162550640915</v>
      </c>
      <c r="R327" s="44">
        <f>KONSTANTEN!$B$3 * $D$5 * $D$6 / H326^2</f>
        <v>3.5089378368631763E+22</v>
      </c>
      <c r="S327" s="46">
        <f t="shared" si="87"/>
        <v>29715.92291950652</v>
      </c>
      <c r="T327" s="48">
        <f t="shared" si="83"/>
        <v>147289544355.99484</v>
      </c>
      <c r="U327" s="28">
        <f t="shared" si="84"/>
        <v>9.8456878909419032</v>
      </c>
      <c r="V327" s="48">
        <f t="shared" si="93"/>
        <v>41202282987.323097</v>
      </c>
      <c r="W327" s="28">
        <f t="shared" si="94"/>
        <v>2.7541996987034443</v>
      </c>
      <c r="X327" s="50">
        <f t="shared" si="85"/>
        <v>1</v>
      </c>
      <c r="Y327" s="31">
        <f t="shared" si="86"/>
        <v>1</v>
      </c>
      <c r="Z327" s="50">
        <v>6609600</v>
      </c>
      <c r="AA327" s="62">
        <v>1.9771506E-7</v>
      </c>
      <c r="AB327" s="71">
        <v>4.2706452483699999E-3</v>
      </c>
      <c r="AC327" s="71">
        <v>1.29176978562348</v>
      </c>
      <c r="AD327" s="58">
        <v>150286455465.521</v>
      </c>
      <c r="AE327" s="28">
        <v>2.9212856987000002</v>
      </c>
      <c r="AF327" s="28">
        <v>-9.4526162550600006</v>
      </c>
      <c r="AG327" s="50"/>
      <c r="AH327" s="62"/>
      <c r="AI327" s="65"/>
      <c r="AJ327" s="58"/>
      <c r="AK327" s="28"/>
      <c r="AL327" s="28"/>
    </row>
    <row r="328" spans="1:38">
      <c r="A328" s="11"/>
      <c r="B328" s="25">
        <v>307</v>
      </c>
      <c r="C328" s="1">
        <f>B328 * KONSTANTEN!$B$6</f>
        <v>6631200</v>
      </c>
      <c r="D328" s="63">
        <f>SQRT( KONSTANTEN!$B$3 * $D$6 / H327^3 )</f>
        <v>1.9773529640469588E-7</v>
      </c>
      <c r="E328" s="41">
        <f>(KONSTANTEN!$B$4 + D328 * C328) - (KONSTANTEN!$B$4 + D328 * C327)</f>
        <v>4.2710824023413085E-3</v>
      </c>
      <c r="F328" s="41">
        <f t="shared" si="88"/>
        <v>1.296040868025818</v>
      </c>
      <c r="G328" s="73">
        <f t="shared" si="76"/>
        <v>74.257671814351099</v>
      </c>
      <c r="H328" s="43">
        <f t="shared" si="89"/>
        <v>150276186233.45633</v>
      </c>
      <c r="I328" s="2">
        <f t="shared" si="90"/>
        <v>10.045332366020395</v>
      </c>
      <c r="J328" s="48">
        <f t="shared" si="77"/>
        <v>148919859766.54367</v>
      </c>
      <c r="K328" s="28">
        <f t="shared" si="78"/>
        <v>9.9546676339796054</v>
      </c>
      <c r="L328" s="43">
        <f t="shared" si="91"/>
        <v>43087248943.130699</v>
      </c>
      <c r="M328" s="2">
        <f t="shared" si="92"/>
        <v>2.8802017619665135</v>
      </c>
      <c r="N328" s="48">
        <f t="shared" si="79"/>
        <v>38088101888.935089</v>
      </c>
      <c r="O328" s="28">
        <f t="shared" si="80"/>
        <v>2.5460297619665129</v>
      </c>
      <c r="P328" s="94">
        <f t="shared" si="81"/>
        <v>141581018059.20428</v>
      </c>
      <c r="Q328" s="95">
        <f t="shared" si="82"/>
        <v>9.4640968657188953</v>
      </c>
      <c r="R328" s="44">
        <f>KONSTANTEN!$B$3 * $D$5 * $D$6 / H327^2</f>
        <v>3.5094167566228019E+22</v>
      </c>
      <c r="S328" s="46">
        <f t="shared" si="87"/>
        <v>29716.936817086116</v>
      </c>
      <c r="T328" s="48">
        <f t="shared" si="83"/>
        <v>147283889378.15967</v>
      </c>
      <c r="U328" s="28">
        <f t="shared" si="84"/>
        <v>9.8453098794066083</v>
      </c>
      <c r="V328" s="48">
        <f t="shared" si="93"/>
        <v>40587675416.032898</v>
      </c>
      <c r="W328" s="28">
        <f t="shared" si="94"/>
        <v>2.7131157619665132</v>
      </c>
      <c r="X328" s="50">
        <f t="shared" si="85"/>
        <v>0.99999999999999978</v>
      </c>
      <c r="Y328" s="31">
        <f t="shared" si="86"/>
        <v>1.0000000000000002</v>
      </c>
      <c r="Z328" s="50">
        <v>6631200</v>
      </c>
      <c r="AA328" s="62">
        <v>1.9773529999999999E-7</v>
      </c>
      <c r="AB328" s="71">
        <v>4.2710824023399997E-3</v>
      </c>
      <c r="AC328" s="71">
        <v>1.29604086802582</v>
      </c>
      <c r="AD328" s="58">
        <v>150276186233.45599</v>
      </c>
      <c r="AE328" s="28">
        <v>2.88020176197</v>
      </c>
      <c r="AF328" s="28">
        <v>-9.4640968657200002</v>
      </c>
      <c r="AG328" s="50"/>
      <c r="AH328" s="62"/>
      <c r="AI328" s="65"/>
      <c r="AJ328" s="58"/>
      <c r="AK328" s="28"/>
      <c r="AL328" s="28"/>
    </row>
    <row r="329" spans="1:38">
      <c r="A329" s="11"/>
      <c r="B329" s="25">
        <v>308</v>
      </c>
      <c r="C329" s="1">
        <f>B329 * KONSTANTEN!$B$6</f>
        <v>6652800</v>
      </c>
      <c r="D329" s="63">
        <f>SQRT( KONSTANTEN!$B$3 * $D$6 / H328^3 )</f>
        <v>1.9775556532807592E-7</v>
      </c>
      <c r="E329" s="41">
        <f>(KONSTANTEN!$B$4 + D329 * C329) - (KONSTANTEN!$B$4 + D329 * C328)</f>
        <v>4.2715202110863437E-3</v>
      </c>
      <c r="F329" s="41">
        <f t="shared" si="88"/>
        <v>1.3003123882369043</v>
      </c>
      <c r="G329" s="73">
        <f t="shared" si="76"/>
        <v>74.502411894551173</v>
      </c>
      <c r="H329" s="43">
        <f t="shared" si="89"/>
        <v>150265903575.71057</v>
      </c>
      <c r="I329" s="2">
        <f t="shared" si="90"/>
        <v>10.044645013504663</v>
      </c>
      <c r="J329" s="48">
        <f t="shared" si="77"/>
        <v>148930142424.28943</v>
      </c>
      <c r="K329" s="28">
        <f t="shared" si="78"/>
        <v>9.9553549864953368</v>
      </c>
      <c r="L329" s="43">
        <f t="shared" si="91"/>
        <v>42471837852.690033</v>
      </c>
      <c r="M329" s="2">
        <f t="shared" si="92"/>
        <v>2.8390641133466072</v>
      </c>
      <c r="N329" s="48">
        <f t="shared" si="79"/>
        <v>37472690798.494431</v>
      </c>
      <c r="O329" s="28">
        <f t="shared" si="80"/>
        <v>2.5048921133466067</v>
      </c>
      <c r="P329" s="94">
        <f t="shared" si="81"/>
        <v>141750200195.18137</v>
      </c>
      <c r="Q329" s="95">
        <f t="shared" si="82"/>
        <v>9.4754059814802094</v>
      </c>
      <c r="R329" s="44">
        <f>KONSTANTEN!$B$3 * $D$5 * $D$6 / H328^2</f>
        <v>3.5098964100844479E+22</v>
      </c>
      <c r="S329" s="46">
        <f t="shared" si="87"/>
        <v>29717.952163944377</v>
      </c>
      <c r="T329" s="48">
        <f t="shared" si="83"/>
        <v>147278311949.48227</v>
      </c>
      <c r="U329" s="28">
        <f t="shared" si="84"/>
        <v>9.8449370517070456</v>
      </c>
      <c r="V329" s="48">
        <f t="shared" si="93"/>
        <v>39972264325.592232</v>
      </c>
      <c r="W329" s="28">
        <f t="shared" si="94"/>
        <v>2.671978113346607</v>
      </c>
      <c r="X329" s="50">
        <f t="shared" si="85"/>
        <v>1</v>
      </c>
      <c r="Y329" s="31">
        <f t="shared" si="86"/>
        <v>1</v>
      </c>
      <c r="Z329" s="50">
        <v>6652800</v>
      </c>
      <c r="AA329" s="62">
        <v>1.9775556999999999E-7</v>
      </c>
      <c r="AB329" s="71">
        <v>4.2715202110899997E-3</v>
      </c>
      <c r="AC329" s="71">
        <v>1.3003123882369001</v>
      </c>
      <c r="AD329" s="58">
        <v>150265903575.70999</v>
      </c>
      <c r="AE329" s="28">
        <v>2.8390641133500001</v>
      </c>
      <c r="AF329" s="28">
        <v>-9.4754059814799998</v>
      </c>
      <c r="AG329" s="50"/>
      <c r="AH329" s="62"/>
      <c r="AI329" s="65"/>
      <c r="AJ329" s="58"/>
      <c r="AK329" s="28"/>
      <c r="AL329" s="28"/>
    </row>
    <row r="330" spans="1:38">
      <c r="A330" s="11"/>
      <c r="B330" s="25">
        <v>309</v>
      </c>
      <c r="C330" s="1">
        <f>B330 * KONSTANTEN!$B$6</f>
        <v>6674400</v>
      </c>
      <c r="D330" s="63">
        <f>SQRT( KONSTANTEN!$B$3 * $D$6 / H329^3 )</f>
        <v>1.9777586422024608E-7</v>
      </c>
      <c r="E330" s="41">
        <f>(KONSTANTEN!$B$4 + D330 * C330) - (KONSTANTEN!$B$4 + D330 * C329)</f>
        <v>4.2719586671573495E-3</v>
      </c>
      <c r="F330" s="41">
        <f t="shared" si="88"/>
        <v>1.3045843469040617</v>
      </c>
      <c r="G330" s="73">
        <f t="shared" si="76"/>
        <v>74.747177096433617</v>
      </c>
      <c r="H330" s="43">
        <f t="shared" si="89"/>
        <v>150255607674.56378</v>
      </c>
      <c r="I330" s="2">
        <f t="shared" si="90"/>
        <v>10.043956775723151</v>
      </c>
      <c r="J330" s="48">
        <f t="shared" si="77"/>
        <v>148940438325.43622</v>
      </c>
      <c r="K330" s="28">
        <f t="shared" si="78"/>
        <v>9.9560432242768488</v>
      </c>
      <c r="L330" s="43">
        <f t="shared" si="91"/>
        <v>41855634152.391724</v>
      </c>
      <c r="M330" s="2">
        <f t="shared" si="92"/>
        <v>2.7978734820841664</v>
      </c>
      <c r="N330" s="48">
        <f t="shared" si="79"/>
        <v>36856487098.196121</v>
      </c>
      <c r="O330" s="28">
        <f t="shared" si="80"/>
        <v>2.4637014820841667</v>
      </c>
      <c r="P330" s="94">
        <f t="shared" si="81"/>
        <v>141916812944.84711</v>
      </c>
      <c r="Q330" s="95">
        <f t="shared" si="82"/>
        <v>9.4865433445498883</v>
      </c>
      <c r="R330" s="44">
        <f>KONSTANTEN!$B$3 * $D$5 * $D$6 / H329^2</f>
        <v>3.5103767891658001E+22</v>
      </c>
      <c r="S330" s="46">
        <f t="shared" si="87"/>
        <v>29718.968942522326</v>
      </c>
      <c r="T330" s="48">
        <f t="shared" si="83"/>
        <v>147272812509.18152</v>
      </c>
      <c r="U330" s="28">
        <f t="shared" si="84"/>
        <v>9.8445694372031589</v>
      </c>
      <c r="V330" s="48">
        <f t="shared" si="93"/>
        <v>39356060625.293922</v>
      </c>
      <c r="W330" s="28">
        <f t="shared" si="94"/>
        <v>2.6307874820841666</v>
      </c>
      <c r="X330" s="50">
        <f t="shared" si="85"/>
        <v>1.0000000000000002</v>
      </c>
      <c r="Y330" s="31">
        <f t="shared" si="86"/>
        <v>1</v>
      </c>
      <c r="Z330" s="50">
        <v>6674400</v>
      </c>
      <c r="AA330" s="62">
        <v>1.9777586000000001E-7</v>
      </c>
      <c r="AB330" s="71">
        <v>4.2719586671600002E-3</v>
      </c>
      <c r="AC330" s="71">
        <v>1.3045843469040601</v>
      </c>
      <c r="AD330" s="58">
        <v>150255607674.56299</v>
      </c>
      <c r="AE330" s="28">
        <v>2.79787348208</v>
      </c>
      <c r="AF330" s="28">
        <v>-9.4865433445500003</v>
      </c>
      <c r="AG330" s="50"/>
      <c r="AH330" s="62"/>
      <c r="AI330" s="65"/>
      <c r="AJ330" s="58"/>
      <c r="AK330" s="28"/>
      <c r="AL330" s="28"/>
    </row>
    <row r="331" spans="1:38">
      <c r="A331" s="11"/>
      <c r="B331" s="25">
        <v>310</v>
      </c>
      <c r="C331" s="1">
        <f>B331 * KONSTANTEN!$B$6</f>
        <v>6696000</v>
      </c>
      <c r="D331" s="63">
        <f>SQRT( KONSTANTEN!$B$3 * $D$6 / H330^3 )</f>
        <v>1.97796192735712E-7</v>
      </c>
      <c r="E331" s="41">
        <f>(KONSTANTEN!$B$4 + D331 * C331) - (KONSTANTEN!$B$4 + D331 * C330)</f>
        <v>4.2723977630914067E-3</v>
      </c>
      <c r="F331" s="41">
        <f t="shared" si="88"/>
        <v>1.3088567446671531</v>
      </c>
      <c r="G331" s="73">
        <f t="shared" si="76"/>
        <v>74.991967456659893</v>
      </c>
      <c r="H331" s="43">
        <f t="shared" si="89"/>
        <v>150245298712.64319</v>
      </c>
      <c r="I331" s="2">
        <f t="shared" si="90"/>
        <v>10.043267664883725</v>
      </c>
      <c r="J331" s="48">
        <f t="shared" si="77"/>
        <v>148950747287.35681</v>
      </c>
      <c r="K331" s="28">
        <f t="shared" si="78"/>
        <v>9.9567323351162749</v>
      </c>
      <c r="L331" s="43">
        <f t="shared" si="91"/>
        <v>41238648772.371979</v>
      </c>
      <c r="M331" s="2">
        <f t="shared" si="92"/>
        <v>2.7566305988129254</v>
      </c>
      <c r="N331" s="48">
        <f t="shared" si="79"/>
        <v>36239501718.176376</v>
      </c>
      <c r="O331" s="28">
        <f t="shared" si="80"/>
        <v>2.4224585988129252</v>
      </c>
      <c r="P331" s="94">
        <f t="shared" si="81"/>
        <v>142080852494.97137</v>
      </c>
      <c r="Q331" s="95">
        <f t="shared" si="82"/>
        <v>9.4975087000295044</v>
      </c>
      <c r="R331" s="44">
        <f>KONSTANTEN!$B$3 * $D$5 * $D$6 / H330^2</f>
        <v>3.5108578857618869E+22</v>
      </c>
      <c r="S331" s="46">
        <f t="shared" si="87"/>
        <v>29719.987135219544</v>
      </c>
      <c r="T331" s="48">
        <f t="shared" si="83"/>
        <v>147267391490.97748</v>
      </c>
      <c r="U331" s="28">
        <f t="shared" si="84"/>
        <v>9.8442070648873159</v>
      </c>
      <c r="V331" s="48">
        <f t="shared" si="93"/>
        <v>38739075245.274178</v>
      </c>
      <c r="W331" s="28">
        <f t="shared" si="94"/>
        <v>2.5895445988129251</v>
      </c>
      <c r="X331" s="50">
        <f t="shared" si="85"/>
        <v>1.0000000000000002</v>
      </c>
      <c r="Y331" s="31">
        <f t="shared" si="86"/>
        <v>1.0000000000000002</v>
      </c>
      <c r="Z331" s="50">
        <v>6696000</v>
      </c>
      <c r="AA331" s="62">
        <v>1.9779619000000001E-7</v>
      </c>
      <c r="AB331" s="71">
        <v>4.2723977630899999E-3</v>
      </c>
      <c r="AC331" s="71">
        <v>1.30885674466715</v>
      </c>
      <c r="AD331" s="58">
        <v>150245298712.64301</v>
      </c>
      <c r="AE331" s="28">
        <v>2.7566305988100002</v>
      </c>
      <c r="AF331" s="28">
        <v>-9.49750870003</v>
      </c>
      <c r="AG331" s="50"/>
      <c r="AH331" s="62"/>
      <c r="AI331" s="65"/>
      <c r="AJ331" s="58"/>
      <c r="AK331" s="28"/>
      <c r="AL331" s="28"/>
    </row>
    <row r="332" spans="1:38">
      <c r="A332" s="11"/>
      <c r="B332" s="25">
        <v>311</v>
      </c>
      <c r="C332" s="1">
        <f>B332 * KONSTANTEN!$B$6</f>
        <v>6717600</v>
      </c>
      <c r="D332" s="63">
        <f>SQRT( KONSTANTEN!$B$3 * $D$6 / H331^3 )</f>
        <v>1.9781655052806928E-7</v>
      </c>
      <c r="E332" s="41">
        <f>(KONSTANTEN!$B$4 + D332 * C332) - (KONSTANTEN!$B$4 + D332 * C331)</f>
        <v>4.2728374914062783E-3</v>
      </c>
      <c r="F332" s="41">
        <f t="shared" si="88"/>
        <v>1.3131295821585593</v>
      </c>
      <c r="G332" s="73">
        <f t="shared" si="76"/>
        <v>75.236783011462734</v>
      </c>
      <c r="H332" s="43">
        <f t="shared" si="89"/>
        <v>150234976872.9216</v>
      </c>
      <c r="I332" s="2">
        <f t="shared" si="90"/>
        <v>10.04257769321735</v>
      </c>
      <c r="J332" s="48">
        <f t="shared" si="77"/>
        <v>148961069127.0784</v>
      </c>
      <c r="K332" s="28">
        <f t="shared" si="78"/>
        <v>9.9574223067826502</v>
      </c>
      <c r="L332" s="43">
        <f t="shared" si="91"/>
        <v>40620892663.446442</v>
      </c>
      <c r="M332" s="2">
        <f t="shared" si="92"/>
        <v>2.715336195548951</v>
      </c>
      <c r="N332" s="48">
        <f t="shared" si="79"/>
        <v>35621745609.250839</v>
      </c>
      <c r="O332" s="28">
        <f t="shared" si="80"/>
        <v>2.3811641955489509</v>
      </c>
      <c r="P332" s="94">
        <f t="shared" si="81"/>
        <v>142242315075.82385</v>
      </c>
      <c r="Q332" s="95">
        <f t="shared" si="82"/>
        <v>9.5083017959284035</v>
      </c>
      <c r="R332" s="44">
        <f>KONSTANTEN!$B$3 * $D$5 * $D$6 / H331^2</f>
        <v>3.5113396917451729E+22</v>
      </c>
      <c r="S332" s="46">
        <f t="shared" si="87"/>
        <v>29721.006724394443</v>
      </c>
      <c r="T332" s="48">
        <f t="shared" si="83"/>
        <v>147262049323.05298</v>
      </c>
      <c r="U332" s="28">
        <f t="shared" si="84"/>
        <v>9.843849963381734</v>
      </c>
      <c r="V332" s="48">
        <f t="shared" si="93"/>
        <v>38121319136.34864</v>
      </c>
      <c r="W332" s="28">
        <f t="shared" si="94"/>
        <v>2.5482501955489507</v>
      </c>
      <c r="X332" s="50">
        <f t="shared" si="85"/>
        <v>1.0000000000000002</v>
      </c>
      <c r="Y332" s="31">
        <f t="shared" si="86"/>
        <v>1</v>
      </c>
      <c r="Z332" s="50">
        <v>6717600</v>
      </c>
      <c r="AA332" s="62">
        <v>1.9781655000000001E-7</v>
      </c>
      <c r="AB332" s="71">
        <v>4.2728374914100002E-3</v>
      </c>
      <c r="AC332" s="71">
        <v>1.31312958215856</v>
      </c>
      <c r="AD332" s="58">
        <v>150234976872.92099</v>
      </c>
      <c r="AE332" s="28">
        <v>2.7153361955499999</v>
      </c>
      <c r="AF332" s="28">
        <v>-9.5083017959300005</v>
      </c>
      <c r="AG332" s="50"/>
      <c r="AH332" s="62"/>
      <c r="AI332" s="65"/>
      <c r="AJ332" s="58"/>
      <c r="AK332" s="28"/>
      <c r="AL332" s="28"/>
    </row>
    <row r="333" spans="1:38">
      <c r="A333" s="11"/>
      <c r="B333" s="25">
        <v>312</v>
      </c>
      <c r="C333" s="1">
        <f>B333 * KONSTANTEN!$B$6</f>
        <v>6739200</v>
      </c>
      <c r="D333" s="63">
        <f>SQRT( KONSTANTEN!$B$3 * $D$6 / H332^3 )</f>
        <v>1.9783693725000721E-7</v>
      </c>
      <c r="E333" s="41">
        <f>(KONSTANTEN!$B$4 + D333 * C333) - (KONSTANTEN!$B$4 + D333 * C332)</f>
        <v>4.2732778446001873E-3</v>
      </c>
      <c r="F333" s="41">
        <f t="shared" si="88"/>
        <v>1.3174028600031595</v>
      </c>
      <c r="G333" s="73">
        <f t="shared" si="76"/>
        <v>75.481623796645081</v>
      </c>
      <c r="H333" s="43">
        <f t="shared" si="89"/>
        <v>150224642338.71457</v>
      </c>
      <c r="I333" s="2">
        <f t="shared" si="90"/>
        <v>10.041886872977898</v>
      </c>
      <c r="J333" s="48">
        <f t="shared" si="77"/>
        <v>148971403661.28543</v>
      </c>
      <c r="K333" s="28">
        <f t="shared" si="78"/>
        <v>9.9581131270221022</v>
      </c>
      <c r="L333" s="43">
        <f t="shared" si="91"/>
        <v>40002376796.945389</v>
      </c>
      <c r="M333" s="2">
        <f t="shared" si="92"/>
        <v>2.6739910056796261</v>
      </c>
      <c r="N333" s="48">
        <f t="shared" si="79"/>
        <v>35003229742.749786</v>
      </c>
      <c r="O333" s="28">
        <f t="shared" si="80"/>
        <v>2.339819005679626</v>
      </c>
      <c r="P333" s="94">
        <f t="shared" si="81"/>
        <v>142401196961.29385</v>
      </c>
      <c r="Q333" s="95">
        <f t="shared" si="82"/>
        <v>9.5189223831717253</v>
      </c>
      <c r="R333" s="44">
        <f>KONSTANTEN!$B$3 * $D$5 * $D$6 / H332^2</f>
        <v>3.5118221989656413E+22</v>
      </c>
      <c r="S333" s="46">
        <f t="shared" si="87"/>
        <v>29722.027692364474</v>
      </c>
      <c r="T333" s="48">
        <f t="shared" si="83"/>
        <v>147256786428.01526</v>
      </c>
      <c r="U333" s="28">
        <f t="shared" si="84"/>
        <v>9.8434981609359404</v>
      </c>
      <c r="V333" s="48">
        <f t="shared" si="93"/>
        <v>37502803269.84758</v>
      </c>
      <c r="W333" s="28">
        <f t="shared" si="94"/>
        <v>2.5069050056796263</v>
      </c>
      <c r="X333" s="50">
        <f t="shared" si="85"/>
        <v>0.99999999999999989</v>
      </c>
      <c r="Y333" s="31">
        <f t="shared" si="86"/>
        <v>0.99999999999999967</v>
      </c>
      <c r="Z333" s="50">
        <v>6739200</v>
      </c>
      <c r="AA333" s="62">
        <v>1.9783693999999999E-7</v>
      </c>
      <c r="AB333" s="71">
        <v>4.2732778446E-3</v>
      </c>
      <c r="AC333" s="71">
        <v>1.31740286000316</v>
      </c>
      <c r="AD333" s="58">
        <v>150224642338.71399</v>
      </c>
      <c r="AE333" s="28">
        <v>2.67399100568</v>
      </c>
      <c r="AF333" s="28">
        <v>-9.5189223831700005</v>
      </c>
      <c r="AG333" s="50"/>
      <c r="AH333" s="62"/>
      <c r="AI333" s="65"/>
      <c r="AJ333" s="58"/>
      <c r="AK333" s="28"/>
      <c r="AL333" s="28"/>
    </row>
    <row r="334" spans="1:38">
      <c r="A334" s="11"/>
      <c r="B334" s="25">
        <v>313</v>
      </c>
      <c r="C334" s="1">
        <f>B334 * KONSTANTEN!$B$6</f>
        <v>6760800</v>
      </c>
      <c r="D334" s="63">
        <f>SQRT( KONSTANTEN!$B$3 * $D$6 / H333^3 )</f>
        <v>1.9785735255331258E-7</v>
      </c>
      <c r="E334" s="41">
        <f>(KONSTANTEN!$B$4 + D334 * C334) - (KONSTANTEN!$B$4 + D334 * C333)</f>
        <v>4.2737188151515948E-3</v>
      </c>
      <c r="F334" s="41">
        <f t="shared" si="88"/>
        <v>1.3216765788183111</v>
      </c>
      <c r="G334" s="73">
        <f t="shared" si="76"/>
        <v>75.726489847578932</v>
      </c>
      <c r="H334" s="43">
        <f t="shared" si="89"/>
        <v>150214295293.6777</v>
      </c>
      <c r="I334" s="2">
        <f t="shared" si="90"/>
        <v>10.041195216441977</v>
      </c>
      <c r="J334" s="48">
        <f t="shared" si="77"/>
        <v>148981750706.3223</v>
      </c>
      <c r="K334" s="28">
        <f t="shared" si="78"/>
        <v>9.9588047835580227</v>
      </c>
      <c r="L334" s="43">
        <f t="shared" si="91"/>
        <v>39383112164.548203</v>
      </c>
      <c r="M334" s="2">
        <f t="shared" si="92"/>
        <v>2.6325957639525894</v>
      </c>
      <c r="N334" s="48">
        <f t="shared" si="79"/>
        <v>34383965110.352608</v>
      </c>
      <c r="O334" s="28">
        <f t="shared" si="80"/>
        <v>2.2984237639525897</v>
      </c>
      <c r="P334" s="94">
        <f t="shared" si="81"/>
        <v>142557494469.00998</v>
      </c>
      <c r="Q334" s="95">
        <f t="shared" si="82"/>
        <v>9.529370215608397</v>
      </c>
      <c r="R334" s="44">
        <f>KONSTANTEN!$B$3 * $D$5 * $D$6 / H333^2</f>
        <v>3.5123053992508771E+22</v>
      </c>
      <c r="S334" s="46">
        <f t="shared" si="87"/>
        <v>29723.050021406336</v>
      </c>
      <c r="T334" s="48">
        <f t="shared" si="83"/>
        <v>147251603222.85837</v>
      </c>
      <c r="U334" s="28">
        <f t="shared" si="84"/>
        <v>9.8431516854242354</v>
      </c>
      <c r="V334" s="48">
        <f t="shared" si="93"/>
        <v>36883538637.450401</v>
      </c>
      <c r="W334" s="28">
        <f t="shared" si="94"/>
        <v>2.4655097639525896</v>
      </c>
      <c r="X334" s="50">
        <f t="shared" si="85"/>
        <v>1</v>
      </c>
      <c r="Y334" s="31">
        <f t="shared" si="86"/>
        <v>0.99999999999999989</v>
      </c>
      <c r="Z334" s="50">
        <v>6760800</v>
      </c>
      <c r="AA334" s="62">
        <v>1.9785735E-7</v>
      </c>
      <c r="AB334" s="71">
        <v>4.2737188151499997E-3</v>
      </c>
      <c r="AC334" s="71">
        <v>1.32167657881831</v>
      </c>
      <c r="AD334" s="58">
        <v>150214295293.677</v>
      </c>
      <c r="AE334" s="28">
        <v>2.6325957639499999</v>
      </c>
      <c r="AF334" s="28">
        <v>-9.5293702156099993</v>
      </c>
      <c r="AG334" s="50"/>
      <c r="AH334" s="62"/>
      <c r="AI334" s="65"/>
      <c r="AJ334" s="58"/>
      <c r="AK334" s="28"/>
      <c r="AL334" s="28"/>
    </row>
    <row r="335" spans="1:38">
      <c r="A335" s="11"/>
      <c r="B335" s="25">
        <v>314</v>
      </c>
      <c r="C335" s="1">
        <f>B335 * KONSTANTEN!$B$6</f>
        <v>6782400</v>
      </c>
      <c r="D335" s="63">
        <f>SQRT( KONSTANTEN!$B$3 * $D$6 / H334^3 )</f>
        <v>1.9787779608887381E-7</v>
      </c>
      <c r="E335" s="41">
        <f>(KONSTANTEN!$B$4 + D335 * C335) - (KONSTANTEN!$B$4 + D335 * C334)</f>
        <v>4.2741603955196439E-3</v>
      </c>
      <c r="F335" s="41">
        <f t="shared" si="88"/>
        <v>1.3259507392138308</v>
      </c>
      <c r="G335" s="73">
        <f t="shared" si="76"/>
        <v>75.971381199204174</v>
      </c>
      <c r="H335" s="43">
        <f t="shared" si="89"/>
        <v>150203935921.80377</v>
      </c>
      <c r="I335" s="2">
        <f t="shared" si="90"/>
        <v>10.040502735908735</v>
      </c>
      <c r="J335" s="48">
        <f t="shared" si="77"/>
        <v>148992110078.1962</v>
      </c>
      <c r="K335" s="28">
        <f t="shared" si="78"/>
        <v>9.9594972640912651</v>
      </c>
      <c r="L335" s="43">
        <f t="shared" si="91"/>
        <v>38763109778.117065</v>
      </c>
      <c r="M335" s="2">
        <f t="shared" si="92"/>
        <v>2.5911512064646116</v>
      </c>
      <c r="N335" s="48">
        <f t="shared" si="79"/>
        <v>33763962723.921467</v>
      </c>
      <c r="O335" s="28">
        <f t="shared" si="80"/>
        <v>2.2569792064646115</v>
      </c>
      <c r="P335" s="94">
        <f t="shared" si="81"/>
        <v>142711203960.45905</v>
      </c>
      <c r="Q335" s="95">
        <f t="shared" si="82"/>
        <v>9.5396450500190824</v>
      </c>
      <c r="R335" s="44">
        <f>KONSTANTEN!$B$3 * $D$5 * $D$6 / H334^2</f>
        <v>3.5127892844061546E+22</v>
      </c>
      <c r="S335" s="46">
        <f t="shared" si="87"/>
        <v>29724.073693756236</v>
      </c>
      <c r="T335" s="48">
        <f t="shared" si="83"/>
        <v>147246500118.92551</v>
      </c>
      <c r="U335" s="28">
        <f t="shared" si="84"/>
        <v>9.8428105643431891</v>
      </c>
      <c r="V335" s="48">
        <f t="shared" si="93"/>
        <v>36263536251.019264</v>
      </c>
      <c r="W335" s="28">
        <f t="shared" si="94"/>
        <v>2.4240652064646113</v>
      </c>
      <c r="X335" s="50">
        <f t="shared" si="85"/>
        <v>0.99999999999999978</v>
      </c>
      <c r="Y335" s="31">
        <f t="shared" si="86"/>
        <v>1</v>
      </c>
      <c r="Z335" s="50">
        <v>6782400</v>
      </c>
      <c r="AA335" s="62">
        <v>1.9787780000000001E-7</v>
      </c>
      <c r="AB335" s="71">
        <v>4.2741603955200004E-3</v>
      </c>
      <c r="AC335" s="71">
        <v>1.3259507392138301</v>
      </c>
      <c r="AD335" s="58">
        <v>150203935921.80301</v>
      </c>
      <c r="AE335" s="28">
        <v>2.5911512064600002</v>
      </c>
      <c r="AF335" s="28">
        <v>-9.5396450500200007</v>
      </c>
      <c r="AG335" s="50"/>
      <c r="AH335" s="62"/>
      <c r="AI335" s="65"/>
      <c r="AJ335" s="58"/>
      <c r="AK335" s="28"/>
      <c r="AL335" s="28"/>
    </row>
    <row r="336" spans="1:38">
      <c r="A336" s="11"/>
      <c r="B336" s="25">
        <v>315</v>
      </c>
      <c r="C336" s="1">
        <f>B336 * KONSTANTEN!$B$6</f>
        <v>6804000</v>
      </c>
      <c r="D336" s="63">
        <f>SQRT( KONSTANTEN!$B$3 * $D$6 / H335^3 )</f>
        <v>1.9789826750668511E-7</v>
      </c>
      <c r="E336" s="41">
        <f>(KONSTANTEN!$B$4 + D336 * C336) - (KONSTANTEN!$B$4 + D336 * C335)</f>
        <v>4.2746025781443819E-3</v>
      </c>
      <c r="F336" s="41">
        <f t="shared" si="88"/>
        <v>1.3302253417919752</v>
      </c>
      <c r="G336" s="73">
        <f t="shared" si="76"/>
        <v>76.216297886027576</v>
      </c>
      <c r="H336" s="43">
        <f t="shared" si="89"/>
        <v>150193564407.42004</v>
      </c>
      <c r="I336" s="2">
        <f t="shared" si="90"/>
        <v>10.039809443699671</v>
      </c>
      <c r="J336" s="48">
        <f t="shared" si="77"/>
        <v>149002481592.57996</v>
      </c>
      <c r="K336" s="28">
        <f t="shared" si="78"/>
        <v>9.9601905563003292</v>
      </c>
      <c r="L336" s="43">
        <f t="shared" si="91"/>
        <v>38142380669.529755</v>
      </c>
      <c r="M336" s="2">
        <f t="shared" si="92"/>
        <v>2.5496580706504224</v>
      </c>
      <c r="N336" s="48">
        <f t="shared" si="79"/>
        <v>33143233615.334148</v>
      </c>
      <c r="O336" s="28">
        <f t="shared" si="80"/>
        <v>2.2154860706504222</v>
      </c>
      <c r="P336" s="94">
        <f t="shared" si="81"/>
        <v>142862321841.10483</v>
      </c>
      <c r="Q336" s="95">
        <f t="shared" si="82"/>
        <v>9.5497466461241167</v>
      </c>
      <c r="R336" s="44">
        <f>KONSTANTEN!$B$3 * $D$5 * $D$6 / H335^2</f>
        <v>3.5132738462145294E+22</v>
      </c>
      <c r="S336" s="46">
        <f t="shared" si="87"/>
        <v>29725.09869161011</v>
      </c>
      <c r="T336" s="48">
        <f t="shared" si="83"/>
        <v>147241477521.87225</v>
      </c>
      <c r="U336" s="28">
        <f t="shared" si="84"/>
        <v>9.8424748248091678</v>
      </c>
      <c r="V336" s="48">
        <f t="shared" si="93"/>
        <v>35642807142.431946</v>
      </c>
      <c r="W336" s="28">
        <f t="shared" si="94"/>
        <v>2.3825720706504221</v>
      </c>
      <c r="X336" s="50">
        <f t="shared" si="85"/>
        <v>0.99999999999999989</v>
      </c>
      <c r="Y336" s="31">
        <f t="shared" si="86"/>
        <v>0.99999999999999989</v>
      </c>
      <c r="Z336" s="50">
        <v>6804000</v>
      </c>
      <c r="AA336" s="62">
        <v>1.9789826999999999E-7</v>
      </c>
      <c r="AB336" s="71">
        <v>4.27460257814E-3</v>
      </c>
      <c r="AC336" s="71">
        <v>1.33022534179198</v>
      </c>
      <c r="AD336" s="58">
        <v>150193564407.42001</v>
      </c>
      <c r="AE336" s="28">
        <v>2.5496580706500001</v>
      </c>
      <c r="AF336" s="28">
        <v>-9.5497466461199991</v>
      </c>
      <c r="AG336" s="50"/>
      <c r="AH336" s="62"/>
      <c r="AI336" s="65"/>
      <c r="AJ336" s="58"/>
      <c r="AK336" s="28"/>
      <c r="AL336" s="28"/>
    </row>
    <row r="337" spans="1:38">
      <c r="A337" s="11"/>
      <c r="B337" s="25">
        <v>316</v>
      </c>
      <c r="C337" s="1">
        <f>B337 * KONSTANTEN!$B$6</f>
        <v>6825600</v>
      </c>
      <c r="D337" s="63">
        <f>SQRT( KONSTANTEN!$B$3 * $D$6 / H336^3 )</f>
        <v>1.9791876645585009E-7</v>
      </c>
      <c r="E337" s="41">
        <f>(KONSTANTEN!$B$4 + D337 * C337) - (KONSTANTEN!$B$4 + D337 * C336)</f>
        <v>4.2750453554463164E-3</v>
      </c>
      <c r="F337" s="41">
        <f t="shared" si="88"/>
        <v>1.3345003871474215</v>
      </c>
      <c r="G337" s="73">
        <f t="shared" si="76"/>
        <v>76.461239942121665</v>
      </c>
      <c r="H337" s="43">
        <f t="shared" si="89"/>
        <v>150183180935.18536</v>
      </c>
      <c r="I337" s="2">
        <f t="shared" si="90"/>
        <v>10.039115352158454</v>
      </c>
      <c r="J337" s="48">
        <f t="shared" si="77"/>
        <v>149012865064.81467</v>
      </c>
      <c r="K337" s="28">
        <f t="shared" si="78"/>
        <v>9.9608846478415476</v>
      </c>
      <c r="L337" s="43">
        <f t="shared" si="91"/>
        <v>37520935890.51178</v>
      </c>
      <c r="M337" s="2">
        <f t="shared" si="92"/>
        <v>2.5081170952714915</v>
      </c>
      <c r="N337" s="48">
        <f t="shared" si="79"/>
        <v>32521788836.316177</v>
      </c>
      <c r="O337" s="28">
        <f t="shared" si="80"/>
        <v>2.1739450952714914</v>
      </c>
      <c r="P337" s="94">
        <f t="shared" si="81"/>
        <v>143010844560.50598</v>
      </c>
      <c r="Q337" s="95">
        <f t="shared" si="82"/>
        <v>9.5596747665914013</v>
      </c>
      <c r="R337" s="44">
        <f>KONSTANTEN!$B$3 * $D$5 * $D$6 / H336^2</f>
        <v>3.5137590764369208E+22</v>
      </c>
      <c r="S337" s="46">
        <f t="shared" si="87"/>
        <v>29726.124997123847</v>
      </c>
      <c r="T337" s="48">
        <f t="shared" si="83"/>
        <v>147236535831.62961</v>
      </c>
      <c r="U337" s="28">
        <f t="shared" si="84"/>
        <v>9.8421444935558835</v>
      </c>
      <c r="V337" s="48">
        <f t="shared" si="93"/>
        <v>35021362363.413979</v>
      </c>
      <c r="W337" s="28">
        <f t="shared" si="94"/>
        <v>2.3410310952714912</v>
      </c>
      <c r="X337" s="50">
        <f t="shared" si="85"/>
        <v>1</v>
      </c>
      <c r="Y337" s="31">
        <f t="shared" si="86"/>
        <v>1</v>
      </c>
      <c r="Z337" s="50">
        <v>6825600</v>
      </c>
      <c r="AA337" s="62">
        <v>1.9791877E-7</v>
      </c>
      <c r="AB337" s="71">
        <v>4.27504535545E-3</v>
      </c>
      <c r="AC337" s="71">
        <v>1.3345003871474199</v>
      </c>
      <c r="AD337" s="58">
        <v>150183180935.185</v>
      </c>
      <c r="AE337" s="28">
        <v>2.5081170952699998</v>
      </c>
      <c r="AF337" s="28">
        <v>-9.5596747665899997</v>
      </c>
      <c r="AG337" s="50"/>
      <c r="AH337" s="62"/>
      <c r="AI337" s="65"/>
      <c r="AJ337" s="58"/>
      <c r="AK337" s="28"/>
      <c r="AL337" s="28"/>
    </row>
    <row r="338" spans="1:38">
      <c r="A338" s="11"/>
      <c r="B338" s="25">
        <v>317</v>
      </c>
      <c r="C338" s="1">
        <f>B338 * KONSTANTEN!$B$6</f>
        <v>6847200</v>
      </c>
      <c r="D338" s="63">
        <f>SQRT( KONSTANTEN!$B$3 * $D$6 / H337^3 )</f>
        <v>1.9793929258458647E-7</v>
      </c>
      <c r="E338" s="41">
        <f>(KONSTANTEN!$B$4 + D338 * C338) - (KONSTANTEN!$B$4 + D338 * C337)</f>
        <v>4.2754887198270808E-3</v>
      </c>
      <c r="F338" s="41">
        <f t="shared" si="88"/>
        <v>1.3387758758672486</v>
      </c>
      <c r="G338" s="73">
        <f t="shared" si="76"/>
        <v>76.706207401123535</v>
      </c>
      <c r="H338" s="43">
        <f t="shared" si="89"/>
        <v>150172785690.08737</v>
      </c>
      <c r="I338" s="2">
        <f t="shared" si="90"/>
        <v>10.038420473650735</v>
      </c>
      <c r="J338" s="48">
        <f t="shared" si="77"/>
        <v>149023260309.91266</v>
      </c>
      <c r="K338" s="28">
        <f t="shared" si="78"/>
        <v>9.961579526349265</v>
      </c>
      <c r="L338" s="43">
        <f t="shared" si="91"/>
        <v>36898786512.467667</v>
      </c>
      <c r="M338" s="2">
        <f t="shared" si="92"/>
        <v>2.4665290204047459</v>
      </c>
      <c r="N338" s="48">
        <f t="shared" si="79"/>
        <v>31899639458.272068</v>
      </c>
      <c r="O338" s="28">
        <f t="shared" si="80"/>
        <v>2.1323570204047462</v>
      </c>
      <c r="P338" s="94">
        <f t="shared" si="81"/>
        <v>143156768612.43384</v>
      </c>
      <c r="Q338" s="95">
        <f t="shared" si="82"/>
        <v>9.5694291770442614</v>
      </c>
      <c r="R338" s="44">
        <f>KONSTANTEN!$B$3 * $D$5 * $D$6 / H337^2</f>
        <v>3.5142449668122089E+22</v>
      </c>
      <c r="S338" s="46">
        <f t="shared" si="87"/>
        <v>29727.152592413546</v>
      </c>
      <c r="T338" s="48">
        <f t="shared" si="83"/>
        <v>147231675442.36792</v>
      </c>
      <c r="U338" s="28">
        <f t="shared" si="84"/>
        <v>9.841819596931968</v>
      </c>
      <c r="V338" s="48">
        <f t="shared" si="93"/>
        <v>34399212985.369865</v>
      </c>
      <c r="W338" s="28">
        <f t="shared" si="94"/>
        <v>2.299443020404746</v>
      </c>
      <c r="X338" s="50">
        <f t="shared" si="85"/>
        <v>1</v>
      </c>
      <c r="Y338" s="31">
        <f t="shared" si="86"/>
        <v>1</v>
      </c>
      <c r="Z338" s="50">
        <v>6847200</v>
      </c>
      <c r="AA338" s="62">
        <v>1.9793929E-7</v>
      </c>
      <c r="AB338" s="71">
        <v>4.2754887198300003E-3</v>
      </c>
      <c r="AC338" s="71">
        <v>1.3387758758672501</v>
      </c>
      <c r="AD338" s="58">
        <v>150172785690.08701</v>
      </c>
      <c r="AE338" s="28">
        <v>2.4665290203999999</v>
      </c>
      <c r="AF338" s="28">
        <v>-9.56942917704</v>
      </c>
      <c r="AG338" s="50"/>
      <c r="AH338" s="62"/>
      <c r="AI338" s="65"/>
      <c r="AJ338" s="58"/>
      <c r="AK338" s="28"/>
      <c r="AL338" s="28"/>
    </row>
    <row r="339" spans="1:38">
      <c r="A339" s="11"/>
      <c r="B339" s="25">
        <v>318</v>
      </c>
      <c r="C339" s="1">
        <f>B339 * KONSTANTEN!$B$6</f>
        <v>6868800</v>
      </c>
      <c r="D339" s="63">
        <f>SQRT( KONSTANTEN!$B$3 * $D$6 / H338^3 )</f>
        <v>1.9795984554022978E-7</v>
      </c>
      <c r="E339" s="41">
        <f>(KONSTANTEN!$B$4 + D339 * C339) - (KONSTANTEN!$B$4 + D339 * C338)</f>
        <v>4.2759326636689909E-3</v>
      </c>
      <c r="F339" s="41">
        <f t="shared" si="88"/>
        <v>1.3430518085309175</v>
      </c>
      <c r="G339" s="73">
        <f t="shared" si="76"/>
        <v>76.951200296233907</v>
      </c>
      <c r="H339" s="43">
        <f t="shared" si="89"/>
        <v>150162378857.43973</v>
      </c>
      <c r="I339" s="2">
        <f t="shared" si="90"/>
        <v>10.037724820563954</v>
      </c>
      <c r="J339" s="48">
        <f t="shared" si="77"/>
        <v>149033667142.56027</v>
      </c>
      <c r="K339" s="28">
        <f t="shared" si="78"/>
        <v>9.9622751794360465</v>
      </c>
      <c r="L339" s="43">
        <f t="shared" si="91"/>
        <v>36275943626.311516</v>
      </c>
      <c r="M339" s="2">
        <f t="shared" si="92"/>
        <v>2.4248945874312469</v>
      </c>
      <c r="N339" s="48">
        <f t="shared" si="79"/>
        <v>31276796572.115917</v>
      </c>
      <c r="O339" s="28">
        <f t="shared" si="80"/>
        <v>2.0907225874312467</v>
      </c>
      <c r="P339" s="94">
        <f t="shared" si="81"/>
        <v>143300090534.98941</v>
      </c>
      <c r="Q339" s="95">
        <f t="shared" si="82"/>
        <v>9.5790096460692826</v>
      </c>
      <c r="R339" s="44">
        <f>KONSTANTEN!$B$3 * $D$5 * $D$6 / H338^2</f>
        <v>3.5147315090573192E+22</v>
      </c>
      <c r="S339" s="46">
        <f t="shared" si="87"/>
        <v>29728.181459555726</v>
      </c>
      <c r="T339" s="48">
        <f t="shared" si="83"/>
        <v>147226896742.46082</v>
      </c>
      <c r="U339" s="28">
        <f t="shared" si="84"/>
        <v>9.8415001608985726</v>
      </c>
      <c r="V339" s="48">
        <f t="shared" si="93"/>
        <v>33776370099.213715</v>
      </c>
      <c r="W339" s="28">
        <f t="shared" si="94"/>
        <v>2.2578085874312466</v>
      </c>
      <c r="X339" s="50">
        <f t="shared" si="85"/>
        <v>1.0000000000000002</v>
      </c>
      <c r="Y339" s="31">
        <f t="shared" si="86"/>
        <v>1.0000000000000004</v>
      </c>
      <c r="Z339" s="50">
        <v>6868800</v>
      </c>
      <c r="AA339" s="62">
        <v>1.9795984999999999E-7</v>
      </c>
      <c r="AB339" s="71">
        <v>4.2759326636699997E-3</v>
      </c>
      <c r="AC339" s="71">
        <v>1.34305180853092</v>
      </c>
      <c r="AD339" s="58">
        <v>150162378857.439</v>
      </c>
      <c r="AE339" s="28">
        <v>2.4248945874299999</v>
      </c>
      <c r="AF339" s="28">
        <v>-9.5790096460700003</v>
      </c>
      <c r="AG339" s="50"/>
      <c r="AH339" s="62"/>
      <c r="AI339" s="65"/>
      <c r="AJ339" s="58"/>
      <c r="AK339" s="28"/>
      <c r="AL339" s="28"/>
    </row>
    <row r="340" spans="1:38">
      <c r="A340" s="11"/>
      <c r="B340" s="25">
        <v>319</v>
      </c>
      <c r="C340" s="1">
        <f>B340 * KONSTANTEN!$B$6</f>
        <v>6890400</v>
      </c>
      <c r="D340" s="63">
        <f>SQRT( KONSTANTEN!$B$3 * $D$6 / H339^3 )</f>
        <v>1.9798042496923771E-7</v>
      </c>
      <c r="E340" s="41">
        <f>(KONSTANTEN!$B$4 + D340 * C340) - (KONSTANTEN!$B$4 + D340 * C339)</f>
        <v>4.2763771793357108E-3</v>
      </c>
      <c r="F340" s="41">
        <f t="shared" si="88"/>
        <v>1.3473281857102533</v>
      </c>
      <c r="G340" s="73">
        <f t="shared" si="76"/>
        <v>77.196218660215905</v>
      </c>
      <c r="H340" s="43">
        <f t="shared" si="89"/>
        <v>150151960622.87921</v>
      </c>
      <c r="I340" s="2">
        <f t="shared" si="90"/>
        <v>10.037028405307149</v>
      </c>
      <c r="J340" s="48">
        <f t="shared" si="77"/>
        <v>149044085377.12076</v>
      </c>
      <c r="K340" s="28">
        <f t="shared" si="78"/>
        <v>9.9629715946928492</v>
      </c>
      <c r="L340" s="43">
        <f t="shared" si="91"/>
        <v>35652418342.296623</v>
      </c>
      <c r="M340" s="2">
        <f t="shared" si="92"/>
        <v>2.3832145390247987</v>
      </c>
      <c r="N340" s="48">
        <f t="shared" si="79"/>
        <v>30653271288.101028</v>
      </c>
      <c r="O340" s="28">
        <f t="shared" si="80"/>
        <v>2.049042539024799</v>
      </c>
      <c r="P340" s="94">
        <f t="shared" si="81"/>
        <v>143440806910.72012</v>
      </c>
      <c r="Q340" s="95">
        <f t="shared" si="82"/>
        <v>9.5884159452240976</v>
      </c>
      <c r="R340" s="44">
        <f>KONSTANTEN!$B$3 * $D$5 * $D$6 / H339^2</f>
        <v>3.5152186948673186E+22</v>
      </c>
      <c r="S340" s="46">
        <f t="shared" si="87"/>
        <v>29729.211580587591</v>
      </c>
      <c r="T340" s="48">
        <f t="shared" si="83"/>
        <v>147222200114.44995</v>
      </c>
      <c r="U340" s="28">
        <f t="shared" si="84"/>
        <v>9.8411862110269972</v>
      </c>
      <c r="V340" s="48">
        <f t="shared" si="93"/>
        <v>33152844815.198826</v>
      </c>
      <c r="W340" s="28">
        <f t="shared" si="94"/>
        <v>2.2161285390247989</v>
      </c>
      <c r="X340" s="50">
        <f t="shared" si="85"/>
        <v>1</v>
      </c>
      <c r="Y340" s="31">
        <f t="shared" si="86"/>
        <v>1</v>
      </c>
      <c r="Z340" s="50">
        <v>6890400</v>
      </c>
      <c r="AA340" s="62">
        <v>1.9798041999999999E-7</v>
      </c>
      <c r="AB340" s="71">
        <v>4.2763771793399999E-3</v>
      </c>
      <c r="AC340" s="71">
        <v>1.3473281857102499</v>
      </c>
      <c r="AD340" s="58">
        <v>150151960622.879</v>
      </c>
      <c r="AE340" s="28">
        <v>2.3832145390199999</v>
      </c>
      <c r="AF340" s="28">
        <v>-9.5884159452199995</v>
      </c>
      <c r="AG340" s="50"/>
      <c r="AH340" s="62"/>
      <c r="AI340" s="65"/>
      <c r="AJ340" s="58"/>
      <c r="AK340" s="28"/>
      <c r="AL340" s="28"/>
    </row>
    <row r="341" spans="1:38">
      <c r="A341" s="11"/>
      <c r="B341" s="25">
        <v>320</v>
      </c>
      <c r="C341" s="1">
        <f>B341 * KONSTANTEN!$B$6</f>
        <v>6912000</v>
      </c>
      <c r="D341" s="63">
        <f>SQRT( KONSTANTEN!$B$3 * $D$6 / H340^3 )</f>
        <v>1.9800103051719427E-7</v>
      </c>
      <c r="E341" s="41">
        <f>(KONSTANTEN!$B$4 + D341 * C341) - (KONSTANTEN!$B$4 + D341 * C340)</f>
        <v>4.2768222591713645E-3</v>
      </c>
      <c r="F341" s="41">
        <f t="shared" si="88"/>
        <v>1.3516050079694246</v>
      </c>
      <c r="G341" s="73">
        <f t="shared" ref="G341:G404" si="95">F341 * 180 / PI()</f>
        <v>77.441262525394038</v>
      </c>
      <c r="H341" s="43">
        <f t="shared" si="89"/>
        <v>150141531172.36295</v>
      </c>
      <c r="I341" s="2">
        <f t="shared" si="90"/>
        <v>10.036331240310773</v>
      </c>
      <c r="J341" s="48">
        <f t="shared" ref="J341:J404" si="96">$D$3 * ( 1 - $D$4 * COS(F341) )</f>
        <v>149054514827.63705</v>
      </c>
      <c r="K341" s="28">
        <f t="shared" ref="K341:K404" si="97">$E$3 * ( 1 - $D$4 * COS(F341) )</f>
        <v>9.9636687596892273</v>
      </c>
      <c r="L341" s="43">
        <f t="shared" si="91"/>
        <v>35028221789.844566</v>
      </c>
      <c r="M341" s="2">
        <f t="shared" si="92"/>
        <v>2.3414896191405261</v>
      </c>
      <c r="N341" s="48">
        <f t="shared" ref="N341:N404" si="98">$D$3 * ( COS(F341) - $D$4 )</f>
        <v>30029074735.648972</v>
      </c>
      <c r="O341" s="28">
        <f t="shared" ref="O341:O404" si="99">$E$3 * ( COS(F341) - $D$4 )</f>
        <v>2.0073176191405264</v>
      </c>
      <c r="P341" s="94">
        <f t="shared" ref="P341:P404" si="100">$D$10 * SIN(F341)</f>
        <v>143578914366.7359</v>
      </c>
      <c r="Q341" s="95">
        <f t="shared" ref="Q341:Q404" si="101">$E$10 * SIN(F341)</f>
        <v>9.5976478490451651</v>
      </c>
      <c r="R341" s="44">
        <f>KONSTANTEN!$B$3 * $D$5 * $D$6 / H340^2</f>
        <v>3.5157065159155045E+22</v>
      </c>
      <c r="S341" s="46">
        <f t="shared" si="87"/>
        <v>29730.242937507261</v>
      </c>
      <c r="T341" s="48">
        <f t="shared" ref="T341:T404" si="102">SQRT( V341^2 + P341^2 )</f>
        <v>147217585935.00977</v>
      </c>
      <c r="U341" s="28">
        <f t="shared" ref="U341:U404" si="103">SQRT( W341^2 + Q341^2 )</f>
        <v>9.8408777724963485</v>
      </c>
      <c r="V341" s="48">
        <f t="shared" si="93"/>
        <v>32528648262.746769</v>
      </c>
      <c r="W341" s="28">
        <f t="shared" si="94"/>
        <v>2.1744036191405263</v>
      </c>
      <c r="X341" s="50">
        <f t="shared" ref="X341:X404" si="104">(V341 / $D$3 )^2 + ( P341 / $D$10 )^2</f>
        <v>1</v>
      </c>
      <c r="Y341" s="31">
        <f t="shared" ref="Y341:Y404" si="105">(W341 / $E$3 )^2 + ( Q341 / $E$10 )^2</f>
        <v>1</v>
      </c>
      <c r="Z341" s="50">
        <v>6912000</v>
      </c>
      <c r="AA341" s="62">
        <v>1.9800103E-7</v>
      </c>
      <c r="AB341" s="71">
        <v>4.2768222591700001E-3</v>
      </c>
      <c r="AC341" s="71">
        <v>1.35160500796942</v>
      </c>
      <c r="AD341" s="58">
        <v>150141531172.362</v>
      </c>
      <c r="AE341" s="28">
        <v>2.3414896191399999</v>
      </c>
      <c r="AF341" s="28">
        <v>-9.5976478490500003</v>
      </c>
      <c r="AG341" s="50"/>
      <c r="AH341" s="62"/>
      <c r="AI341" s="65"/>
      <c r="AJ341" s="58"/>
      <c r="AK341" s="28"/>
      <c r="AL341" s="28"/>
    </row>
    <row r="342" spans="1:38">
      <c r="A342" s="11"/>
      <c r="B342" s="25">
        <v>321</v>
      </c>
      <c r="C342" s="1">
        <f>B342 * KONSTANTEN!$B$6</f>
        <v>6933600</v>
      </c>
      <c r="D342" s="63">
        <f>SQRT( KONSTANTEN!$B$3 * $D$6 / H341^3 )</f>
        <v>1.9802166182881397E-7</v>
      </c>
      <c r="E342" s="41">
        <f>(KONSTANTEN!$B$4 + D342 * C342) - (KONSTANTEN!$B$4 + D342 * C341)</f>
        <v>4.2772678955023125E-3</v>
      </c>
      <c r="F342" s="41">
        <f t="shared" si="88"/>
        <v>1.3558822758649269</v>
      </c>
      <c r="G342" s="73">
        <f t="shared" si="95"/>
        <v>77.686331923653114</v>
      </c>
      <c r="H342" s="43">
        <f t="shared" si="89"/>
        <v>150131090692.16528</v>
      </c>
      <c r="I342" s="2">
        <f t="shared" si="90"/>
        <v>10.035633338026484</v>
      </c>
      <c r="J342" s="48">
        <f t="shared" si="96"/>
        <v>149064955307.83472</v>
      </c>
      <c r="K342" s="28">
        <f t="shared" si="97"/>
        <v>9.9643666619735161</v>
      </c>
      <c r="L342" s="43">
        <f t="shared" si="91"/>
        <v>34403365117.373192</v>
      </c>
      <c r="M342" s="2">
        <f t="shared" si="92"/>
        <v>2.2997205730033738</v>
      </c>
      <c r="N342" s="48">
        <f t="shared" si="98"/>
        <v>29404218063.177597</v>
      </c>
      <c r="O342" s="28">
        <f t="shared" si="99"/>
        <v>1.9655485730033742</v>
      </c>
      <c r="P342" s="94">
        <f t="shared" si="100"/>
        <v>143714409574.82483</v>
      </c>
      <c r="Q342" s="95">
        <f t="shared" si="101"/>
        <v>9.6067051350554848</v>
      </c>
      <c r="R342" s="44">
        <f>KONSTANTEN!$B$3 * $D$5 * $D$6 / H341^2</f>
        <v>3.5161949638534971E+22</v>
      </c>
      <c r="S342" s="46">
        <f t="shared" ref="S342:S405" si="106">D342 * H341</f>
        <v>29731.275512273987</v>
      </c>
      <c r="T342" s="48">
        <f t="shared" si="102"/>
        <v>147213054574.91272</v>
      </c>
      <c r="U342" s="28">
        <f t="shared" si="103"/>
        <v>9.8405748700912135</v>
      </c>
      <c r="V342" s="48">
        <f t="shared" si="93"/>
        <v>31903791590.275394</v>
      </c>
      <c r="W342" s="28">
        <f t="shared" si="94"/>
        <v>2.132634573003374</v>
      </c>
      <c r="X342" s="50">
        <f t="shared" si="104"/>
        <v>1</v>
      </c>
      <c r="Y342" s="31">
        <f t="shared" si="105"/>
        <v>1.0000000000000002</v>
      </c>
      <c r="Z342" s="50">
        <v>6933600</v>
      </c>
      <c r="AA342" s="62">
        <v>1.9802166000000001E-7</v>
      </c>
      <c r="AB342" s="71">
        <v>4.2772678955000001E-3</v>
      </c>
      <c r="AC342" s="71">
        <v>1.35588227586493</v>
      </c>
      <c r="AD342" s="58">
        <v>150131090692.16501</v>
      </c>
      <c r="AE342" s="28">
        <v>2.2997205730000001</v>
      </c>
      <c r="AF342" s="28">
        <v>-9.6067051350600003</v>
      </c>
      <c r="AG342" s="50"/>
      <c r="AH342" s="62"/>
      <c r="AI342" s="65"/>
      <c r="AJ342" s="58"/>
      <c r="AK342" s="28"/>
      <c r="AL342" s="28"/>
    </row>
    <row r="343" spans="1:38">
      <c r="A343" s="11"/>
      <c r="B343" s="25">
        <v>322</v>
      </c>
      <c r="C343" s="1">
        <f>B343 * KONSTANTEN!$B$6</f>
        <v>6955200</v>
      </c>
      <c r="D343" s="63">
        <f>SQRT( KONSTANTEN!$B$3 * $D$6 / H342^3 )</f>
        <v>1.980423185479466E-7</v>
      </c>
      <c r="E343" s="41">
        <f>(KONSTANTEN!$B$4 + D343 * C343) - (KONSTANTEN!$B$4 + D343 * C342)</f>
        <v>4.2777140806355973E-3</v>
      </c>
      <c r="F343" s="41">
        <f t="shared" ref="F343:F406" si="107">IF( (F342 + E343) &gt; 2 * PI(), (F342 + E343) - 2 * PI(), (F342 + E343) )</f>
        <v>1.3601599899455625</v>
      </c>
      <c r="G343" s="73">
        <f t="shared" si="95"/>
        <v>77.931426886437222</v>
      </c>
      <c r="H343" s="43">
        <f t="shared" ref="H343:H406" si="108">$D$3 * ( 1 + $D$4 * COS(F343) )</f>
        <v>150120639368.87521</v>
      </c>
      <c r="I343" s="2">
        <f t="shared" ref="I343:I406" si="109">$E$3 * ( 1 + $D$4 * COS(F343) )</f>
        <v>10.034934710926978</v>
      </c>
      <c r="J343" s="48">
        <f t="shared" si="96"/>
        <v>149075406631.12476</v>
      </c>
      <c r="K343" s="28">
        <f t="shared" si="97"/>
        <v>9.9650652890730225</v>
      </c>
      <c r="L343" s="43">
        <f t="shared" ref="L343:L406" si="110">$D$3 * ( COS(F343) + $D$4 )</f>
        <v>33777859492.124054</v>
      </c>
      <c r="M343" s="2">
        <f t="shared" ref="M343:M406" si="111">$E$3 * ( COS(F343) + $D$4 )</f>
        <v>2.2579081470965732</v>
      </c>
      <c r="N343" s="48">
        <f t="shared" si="98"/>
        <v>28778712437.928455</v>
      </c>
      <c r="O343" s="28">
        <f t="shared" si="99"/>
        <v>1.9237361470965733</v>
      </c>
      <c r="P343" s="94">
        <f t="shared" si="100"/>
        <v>143847289251.5683</v>
      </c>
      <c r="Q343" s="95">
        <f t="shared" si="101"/>
        <v>9.6155875837723013</v>
      </c>
      <c r="R343" s="44">
        <f>KONSTANTEN!$B$3 * $D$5 * $D$6 / H342^2</f>
        <v>3.5166840303113478E+22</v>
      </c>
      <c r="S343" s="46">
        <f t="shared" si="106"/>
        <v>29732.309286808457</v>
      </c>
      <c r="T343" s="48">
        <f t="shared" si="102"/>
        <v>147208606398.99527</v>
      </c>
      <c r="U343" s="28">
        <f t="shared" si="103"/>
        <v>9.8402775281993744</v>
      </c>
      <c r="V343" s="48">
        <f t="shared" ref="V343:V406" si="112">$D$3 * COS(F343)</f>
        <v>31278285965.026253</v>
      </c>
      <c r="W343" s="28">
        <f t="shared" ref="W343:W406" si="113">$E$3 * COS(F343)</f>
        <v>2.0908221470965733</v>
      </c>
      <c r="X343" s="50">
        <f t="shared" si="104"/>
        <v>1.0000000000000002</v>
      </c>
      <c r="Y343" s="31">
        <f t="shared" si="105"/>
        <v>1.0000000000000002</v>
      </c>
      <c r="Z343" s="50">
        <v>6955200</v>
      </c>
      <c r="AA343" s="62">
        <v>1.9804231999999999E-7</v>
      </c>
      <c r="AB343" s="71">
        <v>4.2777140806400001E-3</v>
      </c>
      <c r="AC343" s="71">
        <v>1.3601599899455601</v>
      </c>
      <c r="AD343" s="58">
        <v>150120639368.875</v>
      </c>
      <c r="AE343" s="28">
        <v>2.2579081471000002</v>
      </c>
      <c r="AF343" s="28">
        <v>-9.6155875837699991</v>
      </c>
      <c r="AG343" s="50"/>
      <c r="AH343" s="62"/>
      <c r="AI343" s="65"/>
      <c r="AJ343" s="58"/>
      <c r="AK343" s="28"/>
      <c r="AL343" s="28"/>
    </row>
    <row r="344" spans="1:38">
      <c r="A344" s="11"/>
      <c r="B344" s="25">
        <v>323</v>
      </c>
      <c r="C344" s="1">
        <f>B344 * KONSTANTEN!$B$6</f>
        <v>6976800</v>
      </c>
      <c r="D344" s="63">
        <f>SQRT( KONSTANTEN!$B$3 * $D$6 / H343^3 )</f>
        <v>1.9806300031758094E-7</v>
      </c>
      <c r="E344" s="41">
        <f>(KONSTANTEN!$B$4 + D344 * C344) - (KONSTANTEN!$B$4 + D344 * C343)</f>
        <v>4.27816080685961E-3</v>
      </c>
      <c r="F344" s="41">
        <f t="shared" si="107"/>
        <v>1.3644381507524221</v>
      </c>
      <c r="G344" s="73">
        <f t="shared" si="95"/>
        <v>78.176547444748564</v>
      </c>
      <c r="H344" s="43">
        <f t="shared" si="108"/>
        <v>150110177389.39343</v>
      </c>
      <c r="I344" s="2">
        <f t="shared" si="109"/>
        <v>10.034235371505773</v>
      </c>
      <c r="J344" s="48">
        <f t="shared" si="96"/>
        <v>149085868610.60657</v>
      </c>
      <c r="K344" s="28">
        <f t="shared" si="97"/>
        <v>9.9657646284942274</v>
      </c>
      <c r="L344" s="43">
        <f t="shared" si="110"/>
        <v>33151716099.989002</v>
      </c>
      <c r="M344" s="2">
        <f t="shared" si="111"/>
        <v>2.2160530891500487</v>
      </c>
      <c r="N344" s="48">
        <f t="shared" si="98"/>
        <v>28152569045.793404</v>
      </c>
      <c r="O344" s="28">
        <f t="shared" si="99"/>
        <v>1.8818810891500486</v>
      </c>
      <c r="P344" s="94">
        <f t="shared" si="100"/>
        <v>143977550158.45551</v>
      </c>
      <c r="Q344" s="95">
        <f t="shared" si="101"/>
        <v>9.6242949787147598</v>
      </c>
      <c r="R344" s="44">
        <f>KONSTANTEN!$B$3 * $D$5 * $D$6 / H343^2</f>
        <v>3.517173706897617E+22</v>
      </c>
      <c r="S344" s="46">
        <f t="shared" si="106"/>
        <v>29733.344242992986</v>
      </c>
      <c r="T344" s="48">
        <f t="shared" si="102"/>
        <v>147204241766.12378</v>
      </c>
      <c r="U344" s="28">
        <f t="shared" si="103"/>
        <v>9.8399857708095375</v>
      </c>
      <c r="V344" s="48">
        <f t="shared" si="112"/>
        <v>30652142572.891201</v>
      </c>
      <c r="W344" s="28">
        <f t="shared" si="113"/>
        <v>2.0489670891500484</v>
      </c>
      <c r="X344" s="50">
        <f t="shared" si="104"/>
        <v>1</v>
      </c>
      <c r="Y344" s="31">
        <f t="shared" si="105"/>
        <v>0.99999999999999978</v>
      </c>
      <c r="Z344" s="50">
        <v>6976800</v>
      </c>
      <c r="AA344" s="62">
        <v>1.9806299999999999E-7</v>
      </c>
      <c r="AB344" s="71">
        <v>4.2781608068600003E-3</v>
      </c>
      <c r="AC344" s="71">
        <v>1.3644381507524199</v>
      </c>
      <c r="AD344" s="58">
        <v>150110177389.39301</v>
      </c>
      <c r="AE344" s="28">
        <v>2.2160530891499999</v>
      </c>
      <c r="AF344" s="28">
        <v>-9.6242949787099992</v>
      </c>
      <c r="AG344" s="50"/>
      <c r="AH344" s="62"/>
      <c r="AI344" s="65"/>
      <c r="AJ344" s="58"/>
      <c r="AK344" s="28"/>
      <c r="AL344" s="28"/>
    </row>
    <row r="345" spans="1:38">
      <c r="A345" s="11"/>
      <c r="B345" s="25">
        <v>324</v>
      </c>
      <c r="C345" s="1">
        <f>B345 * KONSTANTEN!$B$6</f>
        <v>6998400</v>
      </c>
      <c r="D345" s="63">
        <f>SQRT( KONSTANTEN!$B$3 * $D$6 / H344^3 )</f>
        <v>1.9808370677984927E-7</v>
      </c>
      <c r="E345" s="41">
        <f>(KONSTANTEN!$B$4 + D345 * C345) - (KONSTANTEN!$B$4 + D345 * C344)</f>
        <v>4.2786080664447557E-3</v>
      </c>
      <c r="F345" s="41">
        <f t="shared" si="107"/>
        <v>1.3687167588188669</v>
      </c>
      <c r="G345" s="73">
        <f t="shared" si="95"/>
        <v>78.421693629146475</v>
      </c>
      <c r="H345" s="43">
        <f t="shared" si="108"/>
        <v>150099704940.92908</v>
      </c>
      <c r="I345" s="2">
        <f t="shared" si="109"/>
        <v>10.033535332277024</v>
      </c>
      <c r="J345" s="48">
        <f t="shared" si="96"/>
        <v>149096341059.07089</v>
      </c>
      <c r="K345" s="28">
        <f t="shared" si="97"/>
        <v>9.9664646677229758</v>
      </c>
      <c r="L345" s="43">
        <f t="shared" si="110"/>
        <v>32524946145.335899</v>
      </c>
      <c r="M345" s="2">
        <f t="shared" si="111"/>
        <v>2.1741561481287692</v>
      </c>
      <c r="N345" s="48">
        <f t="shared" si="98"/>
        <v>27525799091.140305</v>
      </c>
      <c r="O345" s="28">
        <f t="shared" si="99"/>
        <v>1.8399841481287693</v>
      </c>
      <c r="P345" s="94">
        <f t="shared" si="100"/>
        <v>144105189101.99777</v>
      </c>
      <c r="Q345" s="95">
        <f t="shared" si="101"/>
        <v>9.6328271064115452</v>
      </c>
      <c r="R345" s="44">
        <f>KONSTANTEN!$B$3 * $D$5 * $D$6 / H344^2</f>
        <v>3.5176639851994762E+22</v>
      </c>
      <c r="S345" s="46">
        <f t="shared" si="106"/>
        <v>29734.380362671767</v>
      </c>
      <c r="T345" s="48">
        <f t="shared" si="102"/>
        <v>147199961029.16122</v>
      </c>
      <c r="U345" s="28">
        <f t="shared" si="103"/>
        <v>9.8396996215091175</v>
      </c>
      <c r="V345" s="48">
        <f t="shared" si="112"/>
        <v>30025372618.238102</v>
      </c>
      <c r="W345" s="28">
        <f t="shared" si="113"/>
        <v>2.0070701481287694</v>
      </c>
      <c r="X345" s="50">
        <f t="shared" si="104"/>
        <v>1</v>
      </c>
      <c r="Y345" s="31">
        <f t="shared" si="105"/>
        <v>1</v>
      </c>
      <c r="Z345" s="50">
        <v>6998400</v>
      </c>
      <c r="AA345" s="62">
        <v>1.9808371E-7</v>
      </c>
      <c r="AB345" s="71">
        <v>4.2786080664399999E-3</v>
      </c>
      <c r="AC345" s="71">
        <v>1.36871675881887</v>
      </c>
      <c r="AD345" s="58">
        <v>150099704940.92899</v>
      </c>
      <c r="AE345" s="28">
        <v>2.1741561481299998</v>
      </c>
      <c r="AF345" s="28">
        <v>-9.6328271064099997</v>
      </c>
      <c r="AG345" s="50"/>
      <c r="AH345" s="62"/>
      <c r="AI345" s="65"/>
      <c r="AJ345" s="58"/>
      <c r="AK345" s="28"/>
      <c r="AL345" s="28"/>
    </row>
    <row r="346" spans="1:38">
      <c r="A346" s="11"/>
      <c r="B346" s="25">
        <v>325</v>
      </c>
      <c r="C346" s="1">
        <f>B346 * KONSTANTEN!$B$6</f>
        <v>7020000</v>
      </c>
      <c r="D346" s="63">
        <f>SQRT( KONSTANTEN!$B$3 * $D$6 / H345^3 )</f>
        <v>1.9810443757603249E-7</v>
      </c>
      <c r="E346" s="41">
        <f>(KONSTANTEN!$B$4 + D346 * C346) - (KONSTANTEN!$B$4 + D346 * C345)</f>
        <v>4.2790558516423438E-3</v>
      </c>
      <c r="F346" s="41">
        <f t="shared" si="107"/>
        <v>1.3729958146705092</v>
      </c>
      <c r="G346" s="73">
        <f t="shared" si="95"/>
        <v>78.666865469746341</v>
      </c>
      <c r="H346" s="43">
        <f t="shared" si="108"/>
        <v>150089222210.99738</v>
      </c>
      <c r="I346" s="2">
        <f t="shared" si="109"/>
        <v>10.03283460577533</v>
      </c>
      <c r="J346" s="48">
        <f t="shared" si="96"/>
        <v>149106823789.00262</v>
      </c>
      <c r="K346" s="28">
        <f t="shared" si="97"/>
        <v>9.9671653942246703</v>
      </c>
      <c r="L346" s="43">
        <f t="shared" si="110"/>
        <v>31897560850.833725</v>
      </c>
      <c r="M346" s="2">
        <f t="shared" si="111"/>
        <v>2.1322180742210559</v>
      </c>
      <c r="N346" s="48">
        <f t="shared" si="98"/>
        <v>26898413796.63813</v>
      </c>
      <c r="O346" s="28">
        <f t="shared" si="99"/>
        <v>1.7980460742210562</v>
      </c>
      <c r="P346" s="94">
        <f t="shared" si="100"/>
        <v>144230202933.84183</v>
      </c>
      <c r="Q346" s="95">
        <f t="shared" si="101"/>
        <v>9.6411837564084539</v>
      </c>
      <c r="R346" s="44">
        <f>KONSTANTEN!$B$3 * $D$5 * $D$6 / H345^2</f>
        <v>3.5181548567828202E+22</v>
      </c>
      <c r="S346" s="46">
        <f t="shared" si="106"/>
        <v>29735.417627651179</v>
      </c>
      <c r="T346" s="48">
        <f t="shared" si="102"/>
        <v>147195764534.93399</v>
      </c>
      <c r="U346" s="28">
        <f t="shared" si="103"/>
        <v>9.8394191034820029</v>
      </c>
      <c r="V346" s="48">
        <f t="shared" si="112"/>
        <v>29397987323.735928</v>
      </c>
      <c r="W346" s="28">
        <f t="shared" si="113"/>
        <v>1.9651320742210563</v>
      </c>
      <c r="X346" s="50">
        <f t="shared" si="104"/>
        <v>0.99999999999999989</v>
      </c>
      <c r="Y346" s="31">
        <f t="shared" si="105"/>
        <v>0.99999999999999978</v>
      </c>
      <c r="Z346" s="50">
        <v>7020000</v>
      </c>
      <c r="AA346" s="62">
        <v>1.9810443999999999E-7</v>
      </c>
      <c r="AB346" s="71">
        <v>4.2790558516400002E-3</v>
      </c>
      <c r="AC346" s="71">
        <v>1.3729958146705099</v>
      </c>
      <c r="AD346" s="58">
        <v>150089222210.99701</v>
      </c>
      <c r="AE346" s="28">
        <v>2.1322180742199999</v>
      </c>
      <c r="AF346" s="28">
        <v>-9.6411837564099994</v>
      </c>
      <c r="AG346" s="50"/>
      <c r="AH346" s="62"/>
      <c r="AI346" s="65"/>
      <c r="AJ346" s="58"/>
      <c r="AK346" s="28"/>
      <c r="AL346" s="28"/>
    </row>
    <row r="347" spans="1:38">
      <c r="A347" s="11"/>
      <c r="B347" s="25">
        <v>326</v>
      </c>
      <c r="C347" s="1">
        <f>B347 * KONSTANTEN!$B$6</f>
        <v>7041600</v>
      </c>
      <c r="D347" s="63">
        <f>SQRT( KONSTANTEN!$B$3 * $D$6 / H346^3 )</f>
        <v>1.9812519234656342E-7</v>
      </c>
      <c r="E347" s="41">
        <f>(KONSTANTEN!$B$4 + D347 * C347) - (KONSTANTEN!$B$4 + D347 * C346)</f>
        <v>4.2795041546856982E-3</v>
      </c>
      <c r="F347" s="41">
        <f t="shared" si="107"/>
        <v>1.3772753188251949</v>
      </c>
      <c r="G347" s="73">
        <f t="shared" si="95"/>
        <v>78.912062996218523</v>
      </c>
      <c r="H347" s="43">
        <f t="shared" si="108"/>
        <v>150078729387.41617</v>
      </c>
      <c r="I347" s="2">
        <f t="shared" si="109"/>
        <v>10.032133204555528</v>
      </c>
      <c r="J347" s="48">
        <f t="shared" si="96"/>
        <v>149117316612.5838</v>
      </c>
      <c r="K347" s="28">
        <f t="shared" si="97"/>
        <v>9.9678667954444702</v>
      </c>
      <c r="L347" s="43">
        <f t="shared" si="110"/>
        <v>31269571457.276714</v>
      </c>
      <c r="M347" s="2">
        <f t="shared" si="111"/>
        <v>2.0902396188268284</v>
      </c>
      <c r="N347" s="48">
        <f t="shared" si="98"/>
        <v>26270424403.081116</v>
      </c>
      <c r="O347" s="28">
        <f t="shared" si="99"/>
        <v>1.7560676188268287</v>
      </c>
      <c r="P347" s="94">
        <f t="shared" si="100"/>
        <v>144352588550.88306</v>
      </c>
      <c r="Q347" s="95">
        <f t="shared" si="101"/>
        <v>9.6493647212759672</v>
      </c>
      <c r="R347" s="44">
        <f>KONSTANTEN!$B$3 * $D$5 * $D$6 / H346^2</f>
        <v>3.518646313192341E+22</v>
      </c>
      <c r="S347" s="46">
        <f t="shared" si="106"/>
        <v>29736.456019699952</v>
      </c>
      <c r="T347" s="48">
        <f t="shared" si="102"/>
        <v>147191652624.19955</v>
      </c>
      <c r="U347" s="28">
        <f t="shared" si="103"/>
        <v>9.8391442395063997</v>
      </c>
      <c r="V347" s="48">
        <f t="shared" si="112"/>
        <v>28769997930.178913</v>
      </c>
      <c r="W347" s="28">
        <f t="shared" si="113"/>
        <v>1.9231536188268286</v>
      </c>
      <c r="X347" s="50">
        <f t="shared" si="104"/>
        <v>1</v>
      </c>
      <c r="Y347" s="31">
        <f t="shared" si="105"/>
        <v>1</v>
      </c>
      <c r="Z347" s="50">
        <v>7041600</v>
      </c>
      <c r="AA347" s="62">
        <v>1.9812519000000001E-7</v>
      </c>
      <c r="AB347" s="71">
        <v>4.2795041546900003E-3</v>
      </c>
      <c r="AC347" s="71">
        <v>1.3772753188252</v>
      </c>
      <c r="AD347" s="58">
        <v>150078729387.41599</v>
      </c>
      <c r="AE347" s="28">
        <v>2.0902396188300001</v>
      </c>
      <c r="AF347" s="28">
        <v>-9.6493647212799996</v>
      </c>
      <c r="AG347" s="50"/>
      <c r="AH347" s="62"/>
      <c r="AI347" s="65"/>
      <c r="AJ347" s="58"/>
      <c r="AK347" s="28"/>
      <c r="AL347" s="28"/>
    </row>
    <row r="348" spans="1:38">
      <c r="A348" s="11"/>
      <c r="B348" s="25">
        <v>327</v>
      </c>
      <c r="C348" s="1">
        <f>B348 * KONSTANTEN!$B$6</f>
        <v>7063200</v>
      </c>
      <c r="D348" s="63">
        <f>SQRT( KONSTANTEN!$B$3 * $D$6 / H347^3 )</f>
        <v>1.9814597073103234E-7</v>
      </c>
      <c r="E348" s="41">
        <f>(KONSTANTEN!$B$4 + D348 * C348) - (KONSTANTEN!$B$4 + D348 * C347)</f>
        <v>4.2799529677901571E-3</v>
      </c>
      <c r="F348" s="41">
        <f t="shared" si="107"/>
        <v>1.3815552717929851</v>
      </c>
      <c r="G348" s="73">
        <f t="shared" si="95"/>
        <v>79.157286237787389</v>
      </c>
      <c r="H348" s="43">
        <f t="shared" si="108"/>
        <v>150068226658.30338</v>
      </c>
      <c r="I348" s="2">
        <f t="shared" si="109"/>
        <v>10.031431141192513</v>
      </c>
      <c r="J348" s="48">
        <f t="shared" si="96"/>
        <v>149127819341.69662</v>
      </c>
      <c r="K348" s="28">
        <f t="shared" si="97"/>
        <v>9.9685688588074886</v>
      </c>
      <c r="L348" s="43">
        <f t="shared" si="110"/>
        <v>30640989223.407764</v>
      </c>
      <c r="M348" s="2">
        <f t="shared" si="111"/>
        <v>2.0482215345457986</v>
      </c>
      <c r="N348" s="48">
        <f t="shared" si="98"/>
        <v>25641842169.21217</v>
      </c>
      <c r="O348" s="28">
        <f t="shared" si="99"/>
        <v>1.7140495345457987</v>
      </c>
      <c r="P348" s="94">
        <f t="shared" si="100"/>
        <v>144472342895.37787</v>
      </c>
      <c r="Q348" s="95">
        <f t="shared" si="101"/>
        <v>9.6573697966167558</v>
      </c>
      <c r="R348" s="44">
        <f>KONSTANTEN!$B$3 * $D$5 * $D$6 / H347^2</f>
        <v>3.5191383459516509E+22</v>
      </c>
      <c r="S348" s="46">
        <f t="shared" si="106"/>
        <v>29737.495520549488</v>
      </c>
      <c r="T348" s="48">
        <f t="shared" si="102"/>
        <v>147187625631.61401</v>
      </c>
      <c r="U348" s="28">
        <f t="shared" si="103"/>
        <v>9.8388750519526607</v>
      </c>
      <c r="V348" s="48">
        <f t="shared" si="112"/>
        <v>28141415696.309967</v>
      </c>
      <c r="W348" s="28">
        <f t="shared" si="113"/>
        <v>1.8811355345457987</v>
      </c>
      <c r="X348" s="50">
        <f t="shared" si="104"/>
        <v>1.0000000000000002</v>
      </c>
      <c r="Y348" s="31">
        <f t="shared" si="105"/>
        <v>1</v>
      </c>
      <c r="Z348" s="50">
        <v>7063200</v>
      </c>
      <c r="AA348" s="62">
        <v>1.9814597E-7</v>
      </c>
      <c r="AB348" s="71">
        <v>4.2799529677900001E-3</v>
      </c>
      <c r="AC348" s="71">
        <v>1.38155527179299</v>
      </c>
      <c r="AD348" s="58">
        <v>150068226658.30301</v>
      </c>
      <c r="AE348" s="28">
        <v>2.0482215345500001</v>
      </c>
      <c r="AF348" s="28">
        <v>-9.6573697966199994</v>
      </c>
      <c r="AG348" s="50"/>
      <c r="AH348" s="62"/>
      <c r="AI348" s="65"/>
      <c r="AJ348" s="58"/>
      <c r="AK348" s="28"/>
      <c r="AL348" s="28"/>
    </row>
    <row r="349" spans="1:38">
      <c r="A349" s="11"/>
      <c r="B349" s="25">
        <v>328</v>
      </c>
      <c r="C349" s="1">
        <f>B349 * KONSTANTEN!$B$6</f>
        <v>7084800</v>
      </c>
      <c r="D349" s="63">
        <f>SQRT( KONSTANTEN!$B$3 * $D$6 / H348^3 )</f>
        <v>1.9816677236819085E-7</v>
      </c>
      <c r="E349" s="41">
        <f>(KONSTANTEN!$B$4 + D349 * C349) - (KONSTANTEN!$B$4 + D349 * C348)</f>
        <v>4.280402283152851E-3</v>
      </c>
      <c r="F349" s="41">
        <f t="shared" si="107"/>
        <v>1.3858356740761379</v>
      </c>
      <c r="G349" s="73">
        <f t="shared" si="95"/>
        <v>79.402535223230217</v>
      </c>
      <c r="H349" s="43">
        <f t="shared" si="108"/>
        <v>150057714212.07367</v>
      </c>
      <c r="I349" s="2">
        <f t="shared" si="109"/>
        <v>10.030728428281012</v>
      </c>
      <c r="J349" s="48">
        <f t="shared" si="96"/>
        <v>149138331787.92633</v>
      </c>
      <c r="K349" s="28">
        <f t="shared" si="97"/>
        <v>9.9692715717189877</v>
      </c>
      <c r="L349" s="43">
        <f t="shared" si="110"/>
        <v>30011825425.741096</v>
      </c>
      <c r="M349" s="2">
        <f t="shared" si="111"/>
        <v>2.0061645751656156</v>
      </c>
      <c r="N349" s="48">
        <f t="shared" si="98"/>
        <v>25012678371.545498</v>
      </c>
      <c r="O349" s="28">
        <f t="shared" si="99"/>
        <v>1.6719925751656155</v>
      </c>
      <c r="P349" s="94">
        <f t="shared" si="100"/>
        <v>144589462955.05573</v>
      </c>
      <c r="Q349" s="95">
        <f t="shared" si="101"/>
        <v>9.6651987810731779</v>
      </c>
      <c r="R349" s="44">
        <f>KONSTANTEN!$B$3 * $D$5 * $D$6 / H348^2</f>
        <v>3.5196309465633657E+22</v>
      </c>
      <c r="S349" s="46">
        <f t="shared" si="106"/>
        <v>29738.536111894075</v>
      </c>
      <c r="T349" s="48">
        <f t="shared" si="102"/>
        <v>147183683885.70059</v>
      </c>
      <c r="U349" s="28">
        <f t="shared" si="103"/>
        <v>9.8386115627811854</v>
      </c>
      <c r="V349" s="48">
        <f t="shared" si="112"/>
        <v>27512251898.643299</v>
      </c>
      <c r="W349" s="28">
        <f t="shared" si="113"/>
        <v>1.8390785751656156</v>
      </c>
      <c r="X349" s="50">
        <f t="shared" si="104"/>
        <v>1.0000000000000004</v>
      </c>
      <c r="Y349" s="31">
        <f t="shared" si="105"/>
        <v>1</v>
      </c>
      <c r="Z349" s="50">
        <v>7084800</v>
      </c>
      <c r="AA349" s="62">
        <v>1.9816676999999999E-7</v>
      </c>
      <c r="AB349" s="71">
        <v>4.28040228315E-3</v>
      </c>
      <c r="AC349" s="71">
        <v>1.3858356740761399</v>
      </c>
      <c r="AD349" s="58">
        <v>150057714212.073</v>
      </c>
      <c r="AE349" s="28">
        <v>2.0061645751700001</v>
      </c>
      <c r="AF349" s="28">
        <v>-9.66519878107</v>
      </c>
      <c r="AG349" s="50"/>
      <c r="AH349" s="62"/>
      <c r="AI349" s="65"/>
      <c r="AJ349" s="58"/>
      <c r="AK349" s="28"/>
      <c r="AL349" s="28"/>
    </row>
    <row r="350" spans="1:38">
      <c r="A350" s="11"/>
      <c r="B350" s="25">
        <v>329</v>
      </c>
      <c r="C350" s="1">
        <f>B350 * KONSTANTEN!$B$6</f>
        <v>7106400</v>
      </c>
      <c r="D350" s="63">
        <f>SQRT( KONSTANTEN!$B$3 * $D$6 / H349^3 )</f>
        <v>1.9818759689595701E-7</v>
      </c>
      <c r="E350" s="41">
        <f>(KONSTANTEN!$B$4 + D350 * C350) - (KONSTANTEN!$B$4 + D350 * C349)</f>
        <v>4.2808520929524807E-3</v>
      </c>
      <c r="F350" s="41">
        <f t="shared" si="107"/>
        <v>1.3901165261690904</v>
      </c>
      <c r="G350" s="73">
        <f t="shared" si="95"/>
        <v>79.647809980876133</v>
      </c>
      <c r="H350" s="43">
        <f t="shared" si="108"/>
        <v>150047192237.43582</v>
      </c>
      <c r="I350" s="2">
        <f t="shared" si="109"/>
        <v>10.030025078435417</v>
      </c>
      <c r="J350" s="48">
        <f t="shared" si="96"/>
        <v>149148853762.56418</v>
      </c>
      <c r="K350" s="28">
        <f t="shared" si="97"/>
        <v>9.9699749215645834</v>
      </c>
      <c r="L350" s="43">
        <f t="shared" si="110"/>
        <v>29382091358.38414</v>
      </c>
      <c r="M350" s="2">
        <f t="shared" si="111"/>
        <v>1.9640694956499618</v>
      </c>
      <c r="N350" s="48">
        <f t="shared" si="98"/>
        <v>24382944304.188541</v>
      </c>
      <c r="O350" s="28">
        <f t="shared" si="99"/>
        <v>1.6298974956499621</v>
      </c>
      <c r="P350" s="94">
        <f t="shared" si="100"/>
        <v>144703945763.23044</v>
      </c>
      <c r="Q350" s="95">
        <f t="shared" si="101"/>
        <v>9.6728514763347153</v>
      </c>
      <c r="R350" s="44">
        <f>KONSTANTEN!$B$3 * $D$5 * $D$6 / H349^2</f>
        <v>3.5201241065092222E+22</v>
      </c>
      <c r="S350" s="46">
        <f t="shared" si="106"/>
        <v>29739.577775391175</v>
      </c>
      <c r="T350" s="48">
        <f t="shared" si="102"/>
        <v>147179827708.81805</v>
      </c>
      <c r="U350" s="28">
        <f t="shared" si="103"/>
        <v>9.8383537935403105</v>
      </c>
      <c r="V350" s="48">
        <f t="shared" si="112"/>
        <v>26882517831.286343</v>
      </c>
      <c r="W350" s="28">
        <f t="shared" si="113"/>
        <v>1.796983495649962</v>
      </c>
      <c r="X350" s="50">
        <f t="shared" si="104"/>
        <v>0.99999999999999978</v>
      </c>
      <c r="Y350" s="31">
        <f t="shared" si="105"/>
        <v>1</v>
      </c>
      <c r="Z350" s="50">
        <v>7106400</v>
      </c>
      <c r="AA350" s="62">
        <v>1.9818760000000001E-7</v>
      </c>
      <c r="AB350" s="71">
        <v>4.28085209295E-3</v>
      </c>
      <c r="AC350" s="71">
        <v>1.39011652616909</v>
      </c>
      <c r="AD350" s="58">
        <v>150047192237.435</v>
      </c>
      <c r="AE350" s="28">
        <v>1.96406949565</v>
      </c>
      <c r="AF350" s="28">
        <v>-9.6728514763300009</v>
      </c>
      <c r="AG350" s="50"/>
      <c r="AH350" s="62"/>
      <c r="AI350" s="65"/>
      <c r="AJ350" s="58"/>
      <c r="AK350" s="28"/>
      <c r="AL350" s="28"/>
    </row>
    <row r="351" spans="1:38">
      <c r="A351" s="11"/>
      <c r="B351" s="25">
        <v>330</v>
      </c>
      <c r="C351" s="1">
        <f>B351 * KONSTANTEN!$B$6</f>
        <v>7128000</v>
      </c>
      <c r="D351" s="63">
        <f>SQRT( KONSTANTEN!$B$3 * $D$6 / H350^3 )</f>
        <v>1.9820844395141945E-7</v>
      </c>
      <c r="E351" s="41">
        <f>(KONSTANTEN!$B$4 + D351 * C351) - (KONSTANTEN!$B$4 + D351 * C350)</f>
        <v>4.2813023893506497E-3</v>
      </c>
      <c r="F351" s="41">
        <f t="shared" si="107"/>
        <v>1.3943978285584411</v>
      </c>
      <c r="G351" s="73">
        <f t="shared" si="95"/>
        <v>79.8931105386052</v>
      </c>
      <c r="H351" s="43">
        <f t="shared" si="108"/>
        <v>150036660923.38953</v>
      </c>
      <c r="I351" s="2">
        <f t="shared" si="109"/>
        <v>10.029321104289561</v>
      </c>
      <c r="J351" s="48">
        <f t="shared" si="96"/>
        <v>149159385076.61047</v>
      </c>
      <c r="K351" s="28">
        <f t="shared" si="97"/>
        <v>9.9706788957104369</v>
      </c>
      <c r="L351" s="43">
        <f t="shared" si="110"/>
        <v>28751798332.858501</v>
      </c>
      <c r="M351" s="2">
        <f t="shared" si="111"/>
        <v>1.9219370521265846</v>
      </c>
      <c r="N351" s="48">
        <f t="shared" si="98"/>
        <v>23752651278.662903</v>
      </c>
      <c r="O351" s="28">
        <f t="shared" si="99"/>
        <v>1.5877650521265849</v>
      </c>
      <c r="P351" s="94">
        <f t="shared" si="100"/>
        <v>144815788398.91122</v>
      </c>
      <c r="Q351" s="95">
        <f t="shared" si="101"/>
        <v>9.6803276871453878</v>
      </c>
      <c r="R351" s="44">
        <f>KONSTANTEN!$B$3 * $D$5 * $D$6 / H350^2</f>
        <v>3.5206178172501685E+22</v>
      </c>
      <c r="S351" s="46">
        <f t="shared" si="106"/>
        <v>29740.620492661659</v>
      </c>
      <c r="T351" s="48">
        <f t="shared" si="102"/>
        <v>147176057417.13028</v>
      </c>
      <c r="U351" s="28">
        <f t="shared" si="103"/>
        <v>9.8381017653642591</v>
      </c>
      <c r="V351" s="48">
        <f t="shared" si="112"/>
        <v>26252224805.760704</v>
      </c>
      <c r="W351" s="28">
        <f t="shared" si="113"/>
        <v>1.7548510521265848</v>
      </c>
      <c r="X351" s="50">
        <f t="shared" si="104"/>
        <v>0.99999999999999989</v>
      </c>
      <c r="Y351" s="31">
        <f t="shared" si="105"/>
        <v>0.99999999999999989</v>
      </c>
      <c r="Z351" s="50">
        <v>7128000</v>
      </c>
      <c r="AA351" s="62">
        <v>1.9820844000000001E-7</v>
      </c>
      <c r="AB351" s="71">
        <v>4.28130238935E-3</v>
      </c>
      <c r="AC351" s="71">
        <v>1.39439782855844</v>
      </c>
      <c r="AD351" s="58">
        <v>150036660923.38901</v>
      </c>
      <c r="AE351" s="28">
        <v>1.9219370521300001</v>
      </c>
      <c r="AF351" s="28">
        <v>-9.6803276871499992</v>
      </c>
      <c r="AG351" s="50"/>
      <c r="AH351" s="62"/>
      <c r="AI351" s="65"/>
      <c r="AJ351" s="58"/>
      <c r="AK351" s="28"/>
      <c r="AL351" s="28"/>
    </row>
    <row r="352" spans="1:38">
      <c r="A352" s="11"/>
      <c r="B352" s="25">
        <v>331</v>
      </c>
      <c r="C352" s="1">
        <f>B352 * KONSTANTEN!$B$6</f>
        <v>7149600</v>
      </c>
      <c r="D352" s="63">
        <f>SQRT( KONSTANTEN!$B$3 * $D$6 / H351^3 )</f>
        <v>1.9822931317084235E-7</v>
      </c>
      <c r="E352" s="41">
        <f>(KONSTANTEN!$B$4 + D352 * C352) - (KONSTANTEN!$B$4 + D352 * C351)</f>
        <v>4.2817531644900875E-3</v>
      </c>
      <c r="F352" s="41">
        <f t="shared" si="107"/>
        <v>1.3986795817229312</v>
      </c>
      <c r="G352" s="73">
        <f t="shared" si="95"/>
        <v>80.13843692384728</v>
      </c>
      <c r="H352" s="43">
        <f t="shared" si="108"/>
        <v>150026120459.22244</v>
      </c>
      <c r="I352" s="2">
        <f t="shared" si="109"/>
        <v>10.028616518496534</v>
      </c>
      <c r="J352" s="48">
        <f t="shared" si="96"/>
        <v>149169925540.77756</v>
      </c>
      <c r="K352" s="28">
        <f t="shared" si="97"/>
        <v>9.9713834815034659</v>
      </c>
      <c r="L352" s="43">
        <f t="shared" si="110"/>
        <v>28120957677.920383</v>
      </c>
      <c r="M352" s="2">
        <f t="shared" si="111"/>
        <v>1.8797680018752909</v>
      </c>
      <c r="N352" s="48">
        <f t="shared" si="98"/>
        <v>23121810623.724785</v>
      </c>
      <c r="O352" s="28">
        <f t="shared" si="99"/>
        <v>1.5455960018752912</v>
      </c>
      <c r="P352" s="94">
        <f t="shared" si="100"/>
        <v>144924987986.91272</v>
      </c>
      <c r="Q352" s="95">
        <f t="shared" si="101"/>
        <v>9.6876272213111232</v>
      </c>
      <c r="R352" s="44">
        <f>KONSTANTEN!$B$3 * $D$5 * $D$6 / H351^2</f>
        <v>3.5211120702264732E+22</v>
      </c>
      <c r="S352" s="46">
        <f t="shared" si="106"/>
        <v>29741.664245290067</v>
      </c>
      <c r="T352" s="48">
        <f t="shared" si="102"/>
        <v>147172373320.57541</v>
      </c>
      <c r="U352" s="28">
        <f t="shared" si="103"/>
        <v>9.8378554989710949</v>
      </c>
      <c r="V352" s="48">
        <f t="shared" si="112"/>
        <v>25621384150.822586</v>
      </c>
      <c r="W352" s="28">
        <f t="shared" si="113"/>
        <v>1.7126820018752911</v>
      </c>
      <c r="X352" s="50">
        <f t="shared" si="104"/>
        <v>0.99999999999999978</v>
      </c>
      <c r="Y352" s="31">
        <f t="shared" si="105"/>
        <v>1</v>
      </c>
      <c r="Z352" s="50">
        <v>7149600</v>
      </c>
      <c r="AA352" s="62">
        <v>1.9822931000000001E-7</v>
      </c>
      <c r="AB352" s="71">
        <v>4.2817531644899999E-3</v>
      </c>
      <c r="AC352" s="71">
        <v>1.3986795817229301</v>
      </c>
      <c r="AD352" s="58">
        <v>150026120459.22198</v>
      </c>
      <c r="AE352" s="28">
        <v>1.87976800188</v>
      </c>
      <c r="AF352" s="28">
        <v>-9.6876272213100005</v>
      </c>
      <c r="AG352" s="50"/>
      <c r="AH352" s="62"/>
      <c r="AI352" s="65"/>
      <c r="AJ352" s="58"/>
      <c r="AK352" s="28"/>
      <c r="AL352" s="28"/>
    </row>
    <row r="353" spans="1:38">
      <c r="A353" s="11"/>
      <c r="B353" s="25">
        <v>332</v>
      </c>
      <c r="C353" s="1">
        <f>B353 * KONSTANTEN!$B$6</f>
        <v>7171200</v>
      </c>
      <c r="D353" s="63">
        <f>SQRT( KONSTANTEN!$B$3 * $D$6 / H352^3 )</f>
        <v>1.9825020418967004E-7</v>
      </c>
      <c r="E353" s="41">
        <f>(KONSTANTEN!$B$4 + D353 * C353) - (KONSTANTEN!$B$4 + D353 * C352)</f>
        <v>4.2822044104968704E-3</v>
      </c>
      <c r="F353" s="41">
        <f t="shared" si="107"/>
        <v>1.402961786133428</v>
      </c>
      <c r="G353" s="73">
        <f t="shared" si="95"/>
        <v>80.383789163581056</v>
      </c>
      <c r="H353" s="43">
        <f t="shared" si="108"/>
        <v>150015571034.50714</v>
      </c>
      <c r="I353" s="2">
        <f t="shared" si="109"/>
        <v>10.027911333728463</v>
      </c>
      <c r="J353" s="48">
        <f t="shared" si="96"/>
        <v>149180474965.49286</v>
      </c>
      <c r="K353" s="28">
        <f t="shared" si="97"/>
        <v>9.9720886662715369</v>
      </c>
      <c r="L353" s="43">
        <f t="shared" si="110"/>
        <v>27489580739.379936</v>
      </c>
      <c r="M353" s="2">
        <f t="shared" si="111"/>
        <v>1.8375631033158732</v>
      </c>
      <c r="N353" s="48">
        <f t="shared" si="98"/>
        <v>22490433685.184341</v>
      </c>
      <c r="O353" s="28">
        <f t="shared" si="99"/>
        <v>1.5033911033158733</v>
      </c>
      <c r="P353" s="94">
        <f t="shared" si="100"/>
        <v>145031541697.96494</v>
      </c>
      <c r="Q353" s="95">
        <f t="shared" si="101"/>
        <v>9.6947498897070954</v>
      </c>
      <c r="R353" s="44">
        <f>KONSTANTEN!$B$3 * $D$5 * $D$6 / H352^2</f>
        <v>3.5216068568578316E+22</v>
      </c>
      <c r="S353" s="46">
        <f t="shared" si="106"/>
        <v>29742.709014824883</v>
      </c>
      <c r="T353" s="48">
        <f t="shared" si="102"/>
        <v>147168775722.83618</v>
      </c>
      <c r="U353" s="28">
        <f t="shared" si="103"/>
        <v>9.8376150146607344</v>
      </c>
      <c r="V353" s="48">
        <f t="shared" si="112"/>
        <v>24990007212.282139</v>
      </c>
      <c r="W353" s="28">
        <f t="shared" si="113"/>
        <v>1.6704771033158732</v>
      </c>
      <c r="X353" s="50">
        <f t="shared" si="104"/>
        <v>1.0000000000000002</v>
      </c>
      <c r="Y353" s="31">
        <f t="shared" si="105"/>
        <v>1.0000000000000002</v>
      </c>
      <c r="Z353" s="50">
        <v>7171200</v>
      </c>
      <c r="AA353" s="62">
        <v>1.982502E-7</v>
      </c>
      <c r="AB353" s="71">
        <v>4.2822044104999998E-3</v>
      </c>
      <c r="AC353" s="71">
        <v>1.40296178613343</v>
      </c>
      <c r="AD353" s="58">
        <v>150015571034.50699</v>
      </c>
      <c r="AE353" s="28">
        <v>1.8375631033199999</v>
      </c>
      <c r="AF353" s="28">
        <v>-9.6947498897099997</v>
      </c>
      <c r="AG353" s="50"/>
      <c r="AH353" s="62"/>
      <c r="AI353" s="65"/>
      <c r="AJ353" s="58"/>
      <c r="AK353" s="28"/>
      <c r="AL353" s="28"/>
    </row>
    <row r="354" spans="1:38">
      <c r="A354" s="11"/>
      <c r="B354" s="25">
        <v>333</v>
      </c>
      <c r="C354" s="1">
        <f>B354 * KONSTANTEN!$B$6</f>
        <v>7192800</v>
      </c>
      <c r="D354" s="63">
        <f>SQRT( KONSTANTEN!$B$3 * $D$6 / H353^3 )</f>
        <v>1.9827111664253197E-7</v>
      </c>
      <c r="E354" s="41">
        <f>(KONSTANTEN!$B$4 + D354 * C354) - (KONSTANTEN!$B$4 + D354 * C353)</f>
        <v>4.282656119478645E-3</v>
      </c>
      <c r="F354" s="41">
        <f t="shared" si="107"/>
        <v>1.4072444422529067</v>
      </c>
      <c r="G354" s="73">
        <f t="shared" si="95"/>
        <v>80.62916728433305</v>
      </c>
      <c r="H354" s="43">
        <f t="shared" si="108"/>
        <v>150005012839.09818</v>
      </c>
      <c r="I354" s="2">
        <f t="shared" si="109"/>
        <v>10.027205562676331</v>
      </c>
      <c r="J354" s="48">
        <f t="shared" si="96"/>
        <v>149191033160.90182</v>
      </c>
      <c r="K354" s="28">
        <f t="shared" si="97"/>
        <v>9.9727944373236692</v>
      </c>
      <c r="L354" s="43">
        <f t="shared" si="110"/>
        <v>26857678879.920078</v>
      </c>
      <c r="M354" s="2">
        <f t="shared" si="111"/>
        <v>1.7953231159959968</v>
      </c>
      <c r="N354" s="48">
        <f t="shared" si="98"/>
        <v>21858531825.724483</v>
      </c>
      <c r="O354" s="28">
        <f t="shared" si="99"/>
        <v>1.4611511159959969</v>
      </c>
      <c r="P354" s="94">
        <f t="shared" si="100"/>
        <v>145135446748.8222</v>
      </c>
      <c r="Q354" s="95">
        <f t="shared" si="101"/>
        <v>9.701695506285013</v>
      </c>
      <c r="R354" s="44">
        <f>KONSTANTEN!$B$3 * $D$5 * $D$6 / H353^2</f>
        <v>3.5221021685434724E+22</v>
      </c>
      <c r="S354" s="46">
        <f t="shared" si="106"/>
        <v>29743.754782778804</v>
      </c>
      <c r="T354" s="48">
        <f t="shared" si="102"/>
        <v>147165264921.31012</v>
      </c>
      <c r="U354" s="28">
        <f t="shared" si="103"/>
        <v>9.8373803323129572</v>
      </c>
      <c r="V354" s="48">
        <f t="shared" si="112"/>
        <v>24358105352.822281</v>
      </c>
      <c r="W354" s="28">
        <f t="shared" si="113"/>
        <v>1.6282371159959967</v>
      </c>
      <c r="X354" s="50">
        <f t="shared" si="104"/>
        <v>1.0000000000000002</v>
      </c>
      <c r="Y354" s="31">
        <f t="shared" si="105"/>
        <v>0.99999999999999978</v>
      </c>
      <c r="Z354" s="50">
        <v>7192800</v>
      </c>
      <c r="AA354" s="62">
        <v>1.9827112E-7</v>
      </c>
      <c r="AB354" s="71">
        <v>4.2826561194799998E-3</v>
      </c>
      <c r="AC354" s="71">
        <v>1.40724444225291</v>
      </c>
      <c r="AD354" s="58">
        <v>150005012839.09799</v>
      </c>
      <c r="AE354" s="28">
        <v>1.7953231160000001</v>
      </c>
      <c r="AF354" s="28">
        <v>-9.7016955062899992</v>
      </c>
      <c r="AG354" s="50"/>
      <c r="AH354" s="62"/>
      <c r="AI354" s="65"/>
      <c r="AJ354" s="58"/>
      <c r="AK354" s="28"/>
      <c r="AL354" s="28"/>
    </row>
    <row r="355" spans="1:38">
      <c r="A355" s="11"/>
      <c r="B355" s="25">
        <v>334</v>
      </c>
      <c r="C355" s="1">
        <f>B355 * KONSTANTEN!$B$6</f>
        <v>7214400</v>
      </c>
      <c r="D355" s="63">
        <f>SQRT( KONSTANTEN!$B$3 * $D$6 / H354^3 )</f>
        <v>1.98292050163247E-7</v>
      </c>
      <c r="E355" s="41">
        <f>(KONSTANTEN!$B$4 + D355 * C355) - (KONSTANTEN!$B$4 + D355 * C354)</f>
        <v>4.2831082835261824E-3</v>
      </c>
      <c r="F355" s="41">
        <f t="shared" si="107"/>
        <v>1.4115275505364329</v>
      </c>
      <c r="G355" s="73">
        <f t="shared" si="95"/>
        <v>80.874571312176613</v>
      </c>
      <c r="H355" s="43">
        <f t="shared" si="108"/>
        <v>149994446063.12891</v>
      </c>
      <c r="I355" s="2">
        <f t="shared" si="109"/>
        <v>10.026499218049754</v>
      </c>
      <c r="J355" s="48">
        <f t="shared" si="96"/>
        <v>149201599936.87106</v>
      </c>
      <c r="K355" s="28">
        <f t="shared" si="97"/>
        <v>9.9735007819502446</v>
      </c>
      <c r="L355" s="43">
        <f t="shared" si="110"/>
        <v>26225263478.914318</v>
      </c>
      <c r="M355" s="2">
        <f t="shared" si="111"/>
        <v>1.7530488005790235</v>
      </c>
      <c r="N355" s="48">
        <f t="shared" si="98"/>
        <v>21226116424.718719</v>
      </c>
      <c r="O355" s="28">
        <f t="shared" si="99"/>
        <v>1.4188768005790235</v>
      </c>
      <c r="P355" s="94">
        <f t="shared" si="100"/>
        <v>145236700402.37195</v>
      </c>
      <c r="Q355" s="95">
        <f t="shared" si="101"/>
        <v>9.7084638880803897</v>
      </c>
      <c r="R355" s="44">
        <f>KONSTANTEN!$B$3 * $D$5 * $D$6 / H354^2</f>
        <v>3.5225979966622594E+22</v>
      </c>
      <c r="S355" s="46">
        <f t="shared" si="106"/>
        <v>29744.801530628967</v>
      </c>
      <c r="T355" s="48">
        <f t="shared" si="102"/>
        <v>147161841207.08084</v>
      </c>
      <c r="U355" s="28">
        <f t="shared" si="103"/>
        <v>9.8371514713854769</v>
      </c>
      <c r="V355" s="48">
        <f t="shared" si="112"/>
        <v>23725689951.816517</v>
      </c>
      <c r="W355" s="28">
        <f t="shared" si="113"/>
        <v>1.5859628005790236</v>
      </c>
      <c r="X355" s="50">
        <f t="shared" si="104"/>
        <v>1.0000000000000002</v>
      </c>
      <c r="Y355" s="31">
        <f t="shared" si="105"/>
        <v>1</v>
      </c>
      <c r="Z355" s="50">
        <v>7214400</v>
      </c>
      <c r="AA355" s="62">
        <v>1.9829205000000001E-7</v>
      </c>
      <c r="AB355" s="71">
        <v>4.2831082835299997E-3</v>
      </c>
      <c r="AC355" s="71">
        <v>1.41152755053643</v>
      </c>
      <c r="AD355" s="58">
        <v>149994446063.12799</v>
      </c>
      <c r="AE355" s="28">
        <v>1.75304880058</v>
      </c>
      <c r="AF355" s="28">
        <v>-9.7084638880800007</v>
      </c>
      <c r="AG355" s="50"/>
      <c r="AH355" s="62"/>
      <c r="AI355" s="65"/>
      <c r="AJ355" s="58"/>
      <c r="AK355" s="28"/>
      <c r="AL355" s="28"/>
    </row>
    <row r="356" spans="1:38">
      <c r="A356" s="11"/>
      <c r="B356" s="25">
        <v>335</v>
      </c>
      <c r="C356" s="1">
        <f>B356 * KONSTANTEN!$B$6</f>
        <v>7236000</v>
      </c>
      <c r="D356" s="63">
        <f>SQRT( KONSTANTEN!$B$3 * $D$6 / H355^3 )</f>
        <v>1.983130043848289E-7</v>
      </c>
      <c r="E356" s="41">
        <f>(KONSTANTEN!$B$4 + D356 * C356) - (KONSTANTEN!$B$4 + D356 * C355)</f>
        <v>4.2835608947122683E-3</v>
      </c>
      <c r="F356" s="41">
        <f t="shared" si="107"/>
        <v>1.4158111114311451</v>
      </c>
      <c r="G356" s="73">
        <f t="shared" si="95"/>
        <v>81.120001272730917</v>
      </c>
      <c r="H356" s="43">
        <f t="shared" si="108"/>
        <v>149983870897.00864</v>
      </c>
      <c r="I356" s="2">
        <f t="shared" si="109"/>
        <v>10.025792312576794</v>
      </c>
      <c r="J356" s="48">
        <f t="shared" si="96"/>
        <v>149212175102.99136</v>
      </c>
      <c r="K356" s="28">
        <f t="shared" si="97"/>
        <v>9.9742076874232062</v>
      </c>
      <c r="L356" s="43">
        <f t="shared" si="110"/>
        <v>25592345932.243999</v>
      </c>
      <c r="M356" s="2">
        <f t="shared" si="111"/>
        <v>1.7107409188317948</v>
      </c>
      <c r="N356" s="48">
        <f t="shared" si="98"/>
        <v>20593198878.048401</v>
      </c>
      <c r="O356" s="28">
        <f t="shared" si="99"/>
        <v>1.3765689188317951</v>
      </c>
      <c r="P356" s="94">
        <f t="shared" si="100"/>
        <v>145335299967.74252</v>
      </c>
      <c r="Q356" s="95">
        <f t="shared" si="101"/>
        <v>9.7150548552197478</v>
      </c>
      <c r="R356" s="44">
        <f>KONSTANTEN!$B$3 * $D$5 * $D$6 / H355^2</f>
        <v>3.5230943325728073E+22</v>
      </c>
      <c r="S356" s="46">
        <f t="shared" si="106"/>
        <v>29745.849239817264</v>
      </c>
      <c r="T356" s="48">
        <f t="shared" si="102"/>
        <v>147158504864.88907</v>
      </c>
      <c r="U356" s="28">
        <f t="shared" si="103"/>
        <v>9.8369284509120227</v>
      </c>
      <c r="V356" s="48">
        <f t="shared" si="112"/>
        <v>23092772405.146198</v>
      </c>
      <c r="W356" s="28">
        <f t="shared" si="113"/>
        <v>1.543654918831795</v>
      </c>
      <c r="X356" s="50">
        <f t="shared" si="104"/>
        <v>1</v>
      </c>
      <c r="Y356" s="31">
        <f t="shared" si="105"/>
        <v>1</v>
      </c>
      <c r="Z356" s="50">
        <v>7236000</v>
      </c>
      <c r="AA356" s="62">
        <v>1.9831300000000001E-7</v>
      </c>
      <c r="AB356" s="71">
        <v>4.2835608947100002E-3</v>
      </c>
      <c r="AC356" s="71">
        <v>1.41581111143115</v>
      </c>
      <c r="AD356" s="58">
        <v>149983870897.008</v>
      </c>
      <c r="AE356" s="28">
        <v>1.71074091883</v>
      </c>
      <c r="AF356" s="28">
        <v>-9.71505485522</v>
      </c>
      <c r="AG356" s="50"/>
      <c r="AH356" s="62"/>
      <c r="AI356" s="65"/>
      <c r="AJ356" s="58"/>
      <c r="AK356" s="28"/>
      <c r="AL356" s="28"/>
    </row>
    <row r="357" spans="1:38">
      <c r="A357" s="11"/>
      <c r="B357" s="25">
        <v>336</v>
      </c>
      <c r="C357" s="1">
        <f>B357 * KONSTANTEN!$B$6</f>
        <v>7257600</v>
      </c>
      <c r="D357" s="63">
        <f>SQRT( KONSTANTEN!$B$3 * $D$6 / H356^3 )</f>
        <v>1.9833397893949052E-7</v>
      </c>
      <c r="E357" s="41">
        <f>(KONSTANTEN!$B$4 + D357 * C357) - (KONSTANTEN!$B$4 + D357 * C356)</f>
        <v>4.2840139450930348E-3</v>
      </c>
      <c r="F357" s="41">
        <f t="shared" si="107"/>
        <v>1.4200951253762382</v>
      </c>
      <c r="G357" s="73">
        <f t="shared" si="95"/>
        <v>81.365457191159948</v>
      </c>
      <c r="H357" s="43">
        <f t="shared" si="108"/>
        <v>149973287531.41925</v>
      </c>
      <c r="I357" s="2">
        <f t="shared" si="109"/>
        <v>10.025084859003734</v>
      </c>
      <c r="J357" s="48">
        <f t="shared" si="96"/>
        <v>149222758468.58075</v>
      </c>
      <c r="K357" s="28">
        <f t="shared" si="97"/>
        <v>9.9749151409962646</v>
      </c>
      <c r="L357" s="43">
        <f t="shared" si="110"/>
        <v>24958937652.114552</v>
      </c>
      <c r="M357" s="2">
        <f t="shared" si="111"/>
        <v>1.6684002336123487</v>
      </c>
      <c r="N357" s="48">
        <f t="shared" si="98"/>
        <v>19959790597.918957</v>
      </c>
      <c r="O357" s="28">
        <f t="shared" si="99"/>
        <v>1.334228233612349</v>
      </c>
      <c r="P357" s="94">
        <f t="shared" si="100"/>
        <v>145431242800.41077</v>
      </c>
      <c r="Q357" s="95">
        <f t="shared" si="101"/>
        <v>9.72146823092781</v>
      </c>
      <c r="R357" s="44">
        <f>KONSTANTEN!$B$3 * $D$5 * $D$6 / H356^2</f>
        <v>3.5235911676135813E+22</v>
      </c>
      <c r="S357" s="46">
        <f t="shared" si="106"/>
        <v>29746.897891750577</v>
      </c>
      <c r="T357" s="48">
        <f t="shared" si="102"/>
        <v>147155256173.10486</v>
      </c>
      <c r="U357" s="28">
        <f t="shared" si="103"/>
        <v>9.8367112895004549</v>
      </c>
      <c r="V357" s="48">
        <f t="shared" si="112"/>
        <v>22459364125.016754</v>
      </c>
      <c r="W357" s="28">
        <f t="shared" si="113"/>
        <v>1.5013142336123488</v>
      </c>
      <c r="X357" s="50">
        <f t="shared" si="104"/>
        <v>1.0000000000000002</v>
      </c>
      <c r="Y357" s="31">
        <f t="shared" si="105"/>
        <v>1.0000000000000002</v>
      </c>
      <c r="Z357" s="50">
        <v>7257600</v>
      </c>
      <c r="AA357" s="62">
        <v>1.9833397999999999E-7</v>
      </c>
      <c r="AB357" s="71">
        <v>4.2840139450899999E-3</v>
      </c>
      <c r="AC357" s="71">
        <v>1.4200951253762399</v>
      </c>
      <c r="AD357" s="58">
        <v>149973287531.41901</v>
      </c>
      <c r="AE357" s="28">
        <v>1.6684002336099999</v>
      </c>
      <c r="AF357" s="28">
        <v>-9.7214682309300002</v>
      </c>
      <c r="AG357" s="50"/>
      <c r="AH357" s="62"/>
      <c r="AI357" s="65"/>
      <c r="AJ357" s="58"/>
      <c r="AK357" s="28"/>
      <c r="AL357" s="28"/>
    </row>
    <row r="358" spans="1:38">
      <c r="A358" s="11"/>
      <c r="B358" s="25">
        <v>337</v>
      </c>
      <c r="C358" s="1">
        <f>B358 * KONSTANTEN!$B$6</f>
        <v>7279200</v>
      </c>
      <c r="D358" s="63">
        <f>SQRT( KONSTANTEN!$B$3 * $D$6 / H357^3 )</f>
        <v>1.9835497345864945E-7</v>
      </c>
      <c r="E358" s="41">
        <f>(KONSTANTEN!$B$4 + D358 * C358) - (KONSTANTEN!$B$4 + D358 * C357)</f>
        <v>4.2844674267068505E-3</v>
      </c>
      <c r="F358" s="41">
        <f t="shared" si="107"/>
        <v>1.424379592802945</v>
      </c>
      <c r="G358" s="73">
        <f t="shared" si="95"/>
        <v>81.61093909217152</v>
      </c>
      <c r="H358" s="43">
        <f t="shared" si="108"/>
        <v>149962696157.31244</v>
      </c>
      <c r="I358" s="2">
        <f t="shared" si="109"/>
        <v>10.024376870094898</v>
      </c>
      <c r="J358" s="48">
        <f t="shared" si="96"/>
        <v>149233349842.68756</v>
      </c>
      <c r="K358" s="28">
        <f t="shared" si="97"/>
        <v>9.9756231299051024</v>
      </c>
      <c r="L358" s="43">
        <f t="shared" si="110"/>
        <v>24325050066.871166</v>
      </c>
      <c r="M358" s="2">
        <f t="shared" si="111"/>
        <v>1.6260275088575982</v>
      </c>
      <c r="N358" s="48">
        <f t="shared" si="98"/>
        <v>19325903012.675571</v>
      </c>
      <c r="O358" s="28">
        <f t="shared" si="99"/>
        <v>1.2918555088575983</v>
      </c>
      <c r="P358" s="94">
        <f t="shared" si="100"/>
        <v>145524526302.30862</v>
      </c>
      <c r="Q358" s="95">
        <f t="shared" si="101"/>
        <v>9.7277038415346322</v>
      </c>
      <c r="R358" s="44">
        <f>KONSTANTEN!$B$3 * $D$5 * $D$6 / H357^2</f>
        <v>3.5240884931030227E+22</v>
      </c>
      <c r="S358" s="46">
        <f t="shared" si="106"/>
        <v>29747.94746780107</v>
      </c>
      <c r="T358" s="48">
        <f t="shared" si="102"/>
        <v>147152095403.69962</v>
      </c>
      <c r="U358" s="28">
        <f t="shared" si="103"/>
        <v>9.8365000053309277</v>
      </c>
      <c r="V358" s="48">
        <f t="shared" si="112"/>
        <v>21825476539.773369</v>
      </c>
      <c r="W358" s="28">
        <f t="shared" si="113"/>
        <v>1.4589415088575983</v>
      </c>
      <c r="X358" s="50">
        <f t="shared" si="104"/>
        <v>1</v>
      </c>
      <c r="Y358" s="31">
        <f t="shared" si="105"/>
        <v>0.99999999999999978</v>
      </c>
      <c r="Z358" s="50">
        <v>7279200</v>
      </c>
      <c r="AA358" s="62">
        <v>1.9835497E-7</v>
      </c>
      <c r="AB358" s="71">
        <v>4.2844674267099999E-3</v>
      </c>
      <c r="AC358" s="71">
        <v>1.4243795928029499</v>
      </c>
      <c r="AD358" s="58">
        <v>149962696157.31201</v>
      </c>
      <c r="AE358" s="28">
        <v>1.62602750886</v>
      </c>
      <c r="AF358" s="28">
        <v>-9.7277038415299995</v>
      </c>
      <c r="AG358" s="50"/>
      <c r="AH358" s="62"/>
      <c r="AI358" s="65"/>
      <c r="AJ358" s="58"/>
      <c r="AK358" s="28"/>
      <c r="AL358" s="28"/>
    </row>
    <row r="359" spans="1:38">
      <c r="A359" s="11"/>
      <c r="B359" s="25">
        <v>338</v>
      </c>
      <c r="C359" s="1">
        <f>B359 * KONSTANTEN!$B$6</f>
        <v>7300800</v>
      </c>
      <c r="D359" s="63">
        <f>SQRT( KONSTANTEN!$B$3 * $D$6 / H358^3 )</f>
        <v>1.983759875729323E-7</v>
      </c>
      <c r="E359" s="41">
        <f>(KONSTANTEN!$B$4 + D359 * C359) - (KONSTANTEN!$B$4 + D359 * C358)</f>
        <v>4.2849213315752088E-3</v>
      </c>
      <c r="F359" s="41">
        <f t="shared" si="107"/>
        <v>1.4286645141345202</v>
      </c>
      <c r="G359" s="73">
        <f t="shared" si="95"/>
        <v>81.85644700001636</v>
      </c>
      <c r="H359" s="43">
        <f t="shared" si="108"/>
        <v>149952096965.90646</v>
      </c>
      <c r="I359" s="2">
        <f t="shared" si="109"/>
        <v>10.023668358632419</v>
      </c>
      <c r="J359" s="48">
        <f t="shared" si="96"/>
        <v>149243949034.09354</v>
      </c>
      <c r="K359" s="28">
        <f t="shared" si="97"/>
        <v>9.9763316413675831</v>
      </c>
      <c r="L359" s="43">
        <f t="shared" si="110"/>
        <v>23690694620.81353</v>
      </c>
      <c r="M359" s="2">
        <f t="shared" si="111"/>
        <v>1.5836235095709472</v>
      </c>
      <c r="N359" s="48">
        <f t="shared" si="98"/>
        <v>18691547566.617928</v>
      </c>
      <c r="O359" s="28">
        <f t="shared" si="99"/>
        <v>1.2494515095709473</v>
      </c>
      <c r="P359" s="94">
        <f t="shared" si="100"/>
        <v>145615147921.9295</v>
      </c>
      <c r="Q359" s="95">
        <f t="shared" si="101"/>
        <v>9.7337615164827103</v>
      </c>
      <c r="R359" s="44">
        <f>KONSTANTEN!$B$3 * $D$5 * $D$6 / H358^2</f>
        <v>3.5245863003396426E+22</v>
      </c>
      <c r="S359" s="46">
        <f t="shared" si="106"/>
        <v>29748.997949306435</v>
      </c>
      <c r="T359" s="48">
        <f t="shared" si="102"/>
        <v>147149022822.21902</v>
      </c>
      <c r="U359" s="28">
        <f t="shared" si="103"/>
        <v>9.8362946161540563</v>
      </c>
      <c r="V359" s="48">
        <f t="shared" si="112"/>
        <v>21191121093.715729</v>
      </c>
      <c r="W359" s="28">
        <f t="shared" si="113"/>
        <v>1.4165375095709474</v>
      </c>
      <c r="X359" s="50">
        <f t="shared" si="104"/>
        <v>0.99999999999999978</v>
      </c>
      <c r="Y359" s="31">
        <f t="shared" si="105"/>
        <v>1</v>
      </c>
      <c r="Z359" s="50">
        <v>7300800</v>
      </c>
      <c r="AA359" s="62">
        <v>1.9837598999999999E-7</v>
      </c>
      <c r="AB359" s="71">
        <v>4.2849213315800001E-3</v>
      </c>
      <c r="AC359" s="71">
        <v>1.42866451413452</v>
      </c>
      <c r="AD359" s="58">
        <v>149952096965.90601</v>
      </c>
      <c r="AE359" s="28">
        <v>1.58362350957</v>
      </c>
      <c r="AF359" s="28">
        <v>-9.7337615164799995</v>
      </c>
      <c r="AG359" s="50"/>
      <c r="AH359" s="62"/>
      <c r="AI359" s="65"/>
      <c r="AJ359" s="58"/>
      <c r="AK359" s="28"/>
      <c r="AL359" s="28"/>
    </row>
    <row r="360" spans="1:38">
      <c r="A360" s="11"/>
      <c r="B360" s="25">
        <v>339</v>
      </c>
      <c r="C360" s="1">
        <f>B360 * KONSTANTEN!$B$6</f>
        <v>7322400</v>
      </c>
      <c r="D360" s="63">
        <f>SQRT( KONSTANTEN!$B$3 * $D$6 / H359^3 )</f>
        <v>1.9839702091218018E-7</v>
      </c>
      <c r="E360" s="41">
        <f>(KONSTANTEN!$B$4 + D360 * C360) - (KONSTANTEN!$B$4 + D360 * C359)</f>
        <v>4.2853756517029495E-3</v>
      </c>
      <c r="F360" s="41">
        <f t="shared" si="107"/>
        <v>1.4329498897862232</v>
      </c>
      <c r="G360" s="73">
        <f t="shared" si="95"/>
        <v>82.10198093848706</v>
      </c>
      <c r="H360" s="43">
        <f t="shared" si="108"/>
        <v>149941490148.68295</v>
      </c>
      <c r="I360" s="2">
        <f t="shared" si="109"/>
        <v>10.02295933741604</v>
      </c>
      <c r="J360" s="48">
        <f t="shared" si="96"/>
        <v>149254555851.31705</v>
      </c>
      <c r="K360" s="28">
        <f t="shared" si="97"/>
        <v>9.9770406625839598</v>
      </c>
      <c r="L360" s="43">
        <f t="shared" si="110"/>
        <v>23055882774.009804</v>
      </c>
      <c r="M360" s="2">
        <f t="shared" si="111"/>
        <v>1.5411890018098571</v>
      </c>
      <c r="N360" s="48">
        <f t="shared" si="98"/>
        <v>18056735719.814205</v>
      </c>
      <c r="O360" s="28">
        <f t="shared" si="99"/>
        <v>1.2070170018098572</v>
      </c>
      <c r="P360" s="94">
        <f t="shared" si="100"/>
        <v>145703105154.43387</v>
      </c>
      <c r="Q360" s="95">
        <f t="shared" si="101"/>
        <v>9.7396410883340288</v>
      </c>
      <c r="R360" s="44">
        <f>KONSTANTEN!$B$3 * $D$5 * $D$6 / H359^2</f>
        <v>3.5250845806021455E+22</v>
      </c>
      <c r="S360" s="46">
        <f t="shared" si="106"/>
        <v>29750.049317570214</v>
      </c>
      <c r="T360" s="48">
        <f t="shared" si="102"/>
        <v>147146038687.75638</v>
      </c>
      <c r="U360" s="28">
        <f t="shared" si="103"/>
        <v>9.8360951392891334</v>
      </c>
      <c r="V360" s="48">
        <f t="shared" si="112"/>
        <v>20556309246.912006</v>
      </c>
      <c r="W360" s="28">
        <f t="shared" si="113"/>
        <v>1.374103001809857</v>
      </c>
      <c r="X360" s="50">
        <f t="shared" si="104"/>
        <v>0.99999999999999978</v>
      </c>
      <c r="Y360" s="31">
        <f t="shared" si="105"/>
        <v>1</v>
      </c>
      <c r="Z360" s="50">
        <v>7322400</v>
      </c>
      <c r="AA360" s="62">
        <v>1.9839701999999999E-7</v>
      </c>
      <c r="AB360" s="71">
        <v>4.2853756516999996E-3</v>
      </c>
      <c r="AC360" s="71">
        <v>1.4329498897862201</v>
      </c>
      <c r="AD360" s="58">
        <v>149941490148.68201</v>
      </c>
      <c r="AE360" s="28">
        <v>1.5411890018100001</v>
      </c>
      <c r="AF360" s="28">
        <v>-9.73964108833</v>
      </c>
      <c r="AG360" s="50"/>
      <c r="AH360" s="62"/>
      <c r="AI360" s="65"/>
      <c r="AJ360" s="58"/>
      <c r="AK360" s="28"/>
      <c r="AL360" s="28"/>
    </row>
    <row r="361" spans="1:38">
      <c r="A361" s="11"/>
      <c r="B361" s="25">
        <v>340</v>
      </c>
      <c r="C361" s="1">
        <f>B361 * KONSTANTEN!$B$6</f>
        <v>7344000</v>
      </c>
      <c r="D361" s="63">
        <f>SQRT( KONSTANTEN!$B$3 * $D$6 / H360^3 )</f>
        <v>1.9841807310545351E-7</v>
      </c>
      <c r="E361" s="41">
        <f>(KONSTANTEN!$B$4 + D361 * C361) - (KONSTANTEN!$B$4 + D361 * C360)</f>
        <v>4.2858303790778152E-3</v>
      </c>
      <c r="F361" s="41">
        <f t="shared" si="107"/>
        <v>1.437235720165301</v>
      </c>
      <c r="G361" s="73">
        <f t="shared" si="95"/>
        <v>82.347540930917177</v>
      </c>
      <c r="H361" s="43">
        <f t="shared" si="108"/>
        <v>149930875897.384</v>
      </c>
      <c r="I361" s="2">
        <f t="shared" si="109"/>
        <v>10.022249819262917</v>
      </c>
      <c r="J361" s="48">
        <f t="shared" si="96"/>
        <v>149265170102.616</v>
      </c>
      <c r="K361" s="28">
        <f t="shared" si="97"/>
        <v>9.9777501807370825</v>
      </c>
      <c r="L361" s="43">
        <f t="shared" si="110"/>
        <v>22420626002.109901</v>
      </c>
      <c r="M361" s="2">
        <f t="shared" si="111"/>
        <v>1.4987247526733627</v>
      </c>
      <c r="N361" s="48">
        <f t="shared" si="98"/>
        <v>17421478947.914303</v>
      </c>
      <c r="O361" s="28">
        <f t="shared" si="99"/>
        <v>1.1645527526733628</v>
      </c>
      <c r="P361" s="94">
        <f t="shared" si="100"/>
        <v>145788395541.75418</v>
      </c>
      <c r="Q361" s="95">
        <f t="shared" si="101"/>
        <v>9.7453423927770881</v>
      </c>
      <c r="R361" s="44">
        <f>KONSTANTEN!$B$3 * $D$5 * $D$6 / H360^2</f>
        <v>3.5255833251495423E+22</v>
      </c>
      <c r="S361" s="46">
        <f t="shared" si="106"/>
        <v>29751.101553862012</v>
      </c>
      <c r="T361" s="48">
        <f t="shared" si="102"/>
        <v>147143143252.92618</v>
      </c>
      <c r="U361" s="28">
        <f t="shared" si="103"/>
        <v>9.8359015916223829</v>
      </c>
      <c r="V361" s="48">
        <f t="shared" si="112"/>
        <v>19921052475.012104</v>
      </c>
      <c r="W361" s="28">
        <f t="shared" si="113"/>
        <v>1.3316387526733628</v>
      </c>
      <c r="X361" s="50">
        <f t="shared" si="104"/>
        <v>1</v>
      </c>
      <c r="Y361" s="31">
        <f t="shared" si="105"/>
        <v>0.99999999999999978</v>
      </c>
      <c r="Z361" s="50">
        <v>7344000</v>
      </c>
      <c r="AA361" s="62">
        <v>1.9841807000000001E-7</v>
      </c>
      <c r="AB361" s="71">
        <v>4.2858303790800001E-3</v>
      </c>
      <c r="AC361" s="71">
        <v>1.4372357201653001</v>
      </c>
      <c r="AD361" s="58">
        <v>149930875897.384</v>
      </c>
      <c r="AE361" s="28">
        <v>1.49872475267</v>
      </c>
      <c r="AF361" s="28">
        <v>-9.7453423927799996</v>
      </c>
      <c r="AG361" s="50"/>
      <c r="AH361" s="62"/>
      <c r="AI361" s="65"/>
      <c r="AJ361" s="58"/>
      <c r="AK361" s="28"/>
      <c r="AL361" s="28"/>
    </row>
    <row r="362" spans="1:38">
      <c r="A362" s="11"/>
      <c r="B362" s="25">
        <v>341</v>
      </c>
      <c r="C362" s="1">
        <f>B362 * KONSTANTEN!$B$6</f>
        <v>7365600</v>
      </c>
      <c r="D362" s="63">
        <f>SQRT( KONSTANTEN!$B$3 * $D$6 / H361^3 )</f>
        <v>1.9843914378103715E-7</v>
      </c>
      <c r="E362" s="41">
        <f>(KONSTANTEN!$B$4 + D362 * C362) - (KONSTANTEN!$B$4 + D362 * C361)</f>
        <v>4.2862855056704507E-3</v>
      </c>
      <c r="F362" s="41">
        <f t="shared" si="107"/>
        <v>1.4415220056709714</v>
      </c>
      <c r="G362" s="73">
        <f t="shared" si="95"/>
        <v>82.593127000180189</v>
      </c>
      <c r="H362" s="43">
        <f t="shared" si="108"/>
        <v>149920254404.00882</v>
      </c>
      <c r="I362" s="2">
        <f t="shared" si="109"/>
        <v>10.021539817007397</v>
      </c>
      <c r="J362" s="48">
        <f t="shared" si="96"/>
        <v>149275791595.99118</v>
      </c>
      <c r="K362" s="28">
        <f t="shared" si="97"/>
        <v>9.9784601829926043</v>
      </c>
      <c r="L362" s="43">
        <f t="shared" si="110"/>
        <v>21784935796.157974</v>
      </c>
      <c r="M362" s="2">
        <f t="shared" si="111"/>
        <v>1.4562315302895397</v>
      </c>
      <c r="N362" s="48">
        <f t="shared" si="98"/>
        <v>16785788741.962374</v>
      </c>
      <c r="O362" s="28">
        <f t="shared" si="99"/>
        <v>1.1220595302895395</v>
      </c>
      <c r="P362" s="94">
        <f t="shared" si="100"/>
        <v>145871016672.69922</v>
      </c>
      <c r="Q362" s="95">
        <f t="shared" si="101"/>
        <v>9.7508652686338806</v>
      </c>
      <c r="R362" s="44">
        <f>KONSTANTEN!$B$3 * $D$5 * $D$6 / H361^2</f>
        <v>3.5260825252212611E+22</v>
      </c>
      <c r="S362" s="46">
        <f t="shared" si="106"/>
        <v>29752.154639417822</v>
      </c>
      <c r="T362" s="48">
        <f t="shared" si="102"/>
        <v>147140336763.83844</v>
      </c>
      <c r="U362" s="28">
        <f t="shared" si="103"/>
        <v>9.8357139896052264</v>
      </c>
      <c r="V362" s="48">
        <f t="shared" si="112"/>
        <v>19285362269.060177</v>
      </c>
      <c r="W362" s="28">
        <f t="shared" si="113"/>
        <v>1.2891455302895396</v>
      </c>
      <c r="X362" s="50">
        <f t="shared" si="104"/>
        <v>0.99999999999999989</v>
      </c>
      <c r="Y362" s="31">
        <f t="shared" si="105"/>
        <v>1</v>
      </c>
      <c r="Z362" s="50">
        <v>7365600</v>
      </c>
      <c r="AA362" s="62">
        <v>1.9843914E-7</v>
      </c>
      <c r="AB362" s="71">
        <v>4.2862855056699997E-3</v>
      </c>
      <c r="AC362" s="71">
        <v>1.4415220056709701</v>
      </c>
      <c r="AD362" s="58">
        <v>149920254404.008</v>
      </c>
      <c r="AE362" s="28">
        <v>1.45623153029</v>
      </c>
      <c r="AF362" s="28">
        <v>-9.7508652686299992</v>
      </c>
      <c r="AG362" s="50"/>
      <c r="AH362" s="62"/>
      <c r="AI362" s="65"/>
      <c r="AJ362" s="58"/>
      <c r="AK362" s="28"/>
      <c r="AL362" s="28"/>
    </row>
    <row r="363" spans="1:38">
      <c r="A363" s="11"/>
      <c r="B363" s="25">
        <v>342</v>
      </c>
      <c r="C363" s="1">
        <f>B363 * KONSTANTEN!$B$6</f>
        <v>7387200</v>
      </c>
      <c r="D363" s="63">
        <f>SQRT( KONSTANTEN!$B$3 * $D$6 / H362^3 )</f>
        <v>1.9846023256644565E-7</v>
      </c>
      <c r="E363" s="41">
        <f>(KONSTANTEN!$B$4 + D363 * C363) - (KONSTANTEN!$B$4 + D363 * C362)</f>
        <v>4.2867410234352921E-3</v>
      </c>
      <c r="F363" s="41">
        <f t="shared" si="107"/>
        <v>1.4458087466944067</v>
      </c>
      <c r="G363" s="73">
        <f t="shared" si="95"/>
        <v>82.838739168688619</v>
      </c>
      <c r="H363" s="43">
        <f t="shared" si="108"/>
        <v>149909625860.81076</v>
      </c>
      <c r="I363" s="2">
        <f t="shared" si="109"/>
        <v>10.0208293435008</v>
      </c>
      <c r="J363" s="48">
        <f t="shared" si="96"/>
        <v>149286420139.18924</v>
      </c>
      <c r="K363" s="28">
        <f t="shared" si="97"/>
        <v>9.9791706564991998</v>
      </c>
      <c r="L363" s="43">
        <f t="shared" si="110"/>
        <v>21148823662.404022</v>
      </c>
      <c r="M363" s="2">
        <f t="shared" si="111"/>
        <v>1.4137101038029107</v>
      </c>
      <c r="N363" s="48">
        <f t="shared" si="98"/>
        <v>16149676608.20842</v>
      </c>
      <c r="O363" s="28">
        <f t="shared" si="99"/>
        <v>1.0795381038029106</v>
      </c>
      <c r="P363" s="94">
        <f t="shared" si="100"/>
        <v>145950966183.05804</v>
      </c>
      <c r="Q363" s="95">
        <f t="shared" si="101"/>
        <v>9.7562095578668213</v>
      </c>
      <c r="R363" s="44">
        <f>KONSTANTEN!$B$3 * $D$5 * $D$6 / H362^2</f>
        <v>3.5265821720372664E+22</v>
      </c>
      <c r="S363" s="46">
        <f t="shared" si="106"/>
        <v>29753.208555440287</v>
      </c>
      <c r="T363" s="48">
        <f t="shared" si="102"/>
        <v>147137619460.07343</v>
      </c>
      <c r="U363" s="28">
        <f t="shared" si="103"/>
        <v>9.8355323492525972</v>
      </c>
      <c r="V363" s="48">
        <f t="shared" si="112"/>
        <v>18649250135.306221</v>
      </c>
      <c r="W363" s="28">
        <f t="shared" si="113"/>
        <v>1.2466241038029107</v>
      </c>
      <c r="X363" s="50">
        <f t="shared" si="104"/>
        <v>1.0000000000000002</v>
      </c>
      <c r="Y363" s="31">
        <f t="shared" si="105"/>
        <v>1.0000000000000002</v>
      </c>
      <c r="Z363" s="50">
        <v>7387200</v>
      </c>
      <c r="AA363" s="62">
        <v>1.9846023000000001E-7</v>
      </c>
      <c r="AB363" s="71">
        <v>4.2867410234400001E-3</v>
      </c>
      <c r="AC363" s="71">
        <v>1.4458087466944101</v>
      </c>
      <c r="AD363" s="58">
        <v>149909625860.81</v>
      </c>
      <c r="AE363" s="28">
        <v>1.4137101038</v>
      </c>
      <c r="AF363" s="28">
        <v>-9.7562095578699992</v>
      </c>
      <c r="AG363" s="50"/>
      <c r="AH363" s="62"/>
      <c r="AI363" s="65"/>
      <c r="AJ363" s="58"/>
      <c r="AK363" s="28"/>
      <c r="AL363" s="28"/>
    </row>
    <row r="364" spans="1:38">
      <c r="A364" s="11"/>
      <c r="B364" s="25">
        <v>343</v>
      </c>
      <c r="C364" s="1">
        <f>B364 * KONSTANTEN!$B$6</f>
        <v>7408800</v>
      </c>
      <c r="D364" s="63">
        <f>SQRT( KONSTANTEN!$B$3 * $D$6 / H363^3 )</f>
        <v>1.9848133908842826E-7</v>
      </c>
      <c r="E364" s="41">
        <f>(KONSTANTEN!$B$4 + D364 * C364) - (KONSTANTEN!$B$4 + D364 * C363)</f>
        <v>4.2871969243101216E-3</v>
      </c>
      <c r="F364" s="41">
        <f t="shared" si="107"/>
        <v>1.4500959436187169</v>
      </c>
      <c r="G364" s="73">
        <f t="shared" si="95"/>
        <v>83.08437745839305</v>
      </c>
      <c r="H364" s="43">
        <f t="shared" si="108"/>
        <v>149898990460.2941</v>
      </c>
      <c r="I364" s="2">
        <f t="shared" si="109"/>
        <v>10.020118411611234</v>
      </c>
      <c r="J364" s="48">
        <f t="shared" si="96"/>
        <v>149297055539.7059</v>
      </c>
      <c r="K364" s="28">
        <f t="shared" si="97"/>
        <v>9.9798815883887642</v>
      </c>
      <c r="L364" s="43">
        <f t="shared" si="110"/>
        <v>20512301122.114803</v>
      </c>
      <c r="M364" s="2">
        <f t="shared" si="111"/>
        <v>1.3711612433618059</v>
      </c>
      <c r="N364" s="48">
        <f t="shared" si="98"/>
        <v>15513154067.919205</v>
      </c>
      <c r="O364" s="28">
        <f t="shared" si="99"/>
        <v>1.036989243361806</v>
      </c>
      <c r="P364" s="94">
        <f t="shared" si="100"/>
        <v>146028241755.70285</v>
      </c>
      <c r="Q364" s="95">
        <f t="shared" si="101"/>
        <v>9.7613751055856461</v>
      </c>
      <c r="R364" s="44">
        <f>KONSTANTEN!$B$3 * $D$5 * $D$6 / H363^2</f>
        <v>3.5270822567981718E+22</v>
      </c>
      <c r="S364" s="46">
        <f t="shared" si="106"/>
        <v>29754.263283098993</v>
      </c>
      <c r="T364" s="48">
        <f t="shared" si="102"/>
        <v>147134991574.65665</v>
      </c>
      <c r="U364" s="28">
        <f t="shared" si="103"/>
        <v>9.8353566861412798</v>
      </c>
      <c r="V364" s="48">
        <f t="shared" si="112"/>
        <v>18012727595.017006</v>
      </c>
      <c r="W364" s="28">
        <f t="shared" si="113"/>
        <v>1.204075243361806</v>
      </c>
      <c r="X364" s="50">
        <f t="shared" si="104"/>
        <v>0.99999999999999989</v>
      </c>
      <c r="Y364" s="31">
        <f t="shared" si="105"/>
        <v>1.0000000000000002</v>
      </c>
      <c r="Z364" s="50">
        <v>7408800</v>
      </c>
      <c r="AA364" s="62">
        <v>1.9848134E-7</v>
      </c>
      <c r="AB364" s="71">
        <v>4.2871969243100001E-3</v>
      </c>
      <c r="AC364" s="71">
        <v>1.45009594361872</v>
      </c>
      <c r="AD364" s="58">
        <v>149898990460.29401</v>
      </c>
      <c r="AE364" s="28">
        <v>1.37116124336</v>
      </c>
      <c r="AF364" s="28">
        <v>-9.76137510559</v>
      </c>
      <c r="AG364" s="50"/>
      <c r="AH364" s="62"/>
      <c r="AI364" s="65"/>
      <c r="AJ364" s="58"/>
      <c r="AK364" s="28"/>
      <c r="AL364" s="28"/>
    </row>
    <row r="365" spans="1:38">
      <c r="A365" s="11"/>
      <c r="B365" s="25">
        <v>344</v>
      </c>
      <c r="C365" s="1">
        <f>B365 * KONSTANTEN!$B$6</f>
        <v>7430400</v>
      </c>
      <c r="D365" s="63">
        <f>SQRT( KONSTANTEN!$B$3 * $D$6 / H364^3 )</f>
        <v>1.9850246297297404E-7</v>
      </c>
      <c r="E365" s="41">
        <f>(KONSTANTEN!$B$4 + D365 * C365) - (KONSTANTEN!$B$4 + D365 * C364)</f>
        <v>4.2876532002162904E-3</v>
      </c>
      <c r="F365" s="41">
        <f t="shared" si="107"/>
        <v>1.4543835968189331</v>
      </c>
      <c r="G365" s="73">
        <f t="shared" si="95"/>
        <v>83.330041890781217</v>
      </c>
      <c r="H365" s="43">
        <f t="shared" si="108"/>
        <v>149888348395.21075</v>
      </c>
      <c r="I365" s="2">
        <f t="shared" si="109"/>
        <v>10.019407034223358</v>
      </c>
      <c r="J365" s="48">
        <f t="shared" si="96"/>
        <v>149307697604.78925</v>
      </c>
      <c r="K365" s="28">
        <f t="shared" si="97"/>
        <v>9.9805929657766423</v>
      </c>
      <c r="L365" s="43">
        <f t="shared" si="110"/>
        <v>19875379711.383972</v>
      </c>
      <c r="M365" s="2">
        <f t="shared" si="111"/>
        <v>1.3285857201056708</v>
      </c>
      <c r="N365" s="48">
        <f t="shared" si="98"/>
        <v>14876232657.188372</v>
      </c>
      <c r="O365" s="28">
        <f t="shared" si="99"/>
        <v>0.99441372010567086</v>
      </c>
      <c r="P365" s="94">
        <f t="shared" si="100"/>
        <v>146102841120.69174</v>
      </c>
      <c r="Q365" s="95">
        <f t="shared" si="101"/>
        <v>9.7663617600542594</v>
      </c>
      <c r="R365" s="44">
        <f>KONSTANTEN!$B$3 * $D$5 * $D$6 / H364^2</f>
        <v>3.5275827706853599E+22</v>
      </c>
      <c r="S365" s="46">
        <f t="shared" si="106"/>
        <v>29755.318803530718</v>
      </c>
      <c r="T365" s="48">
        <f t="shared" si="102"/>
        <v>147132453334.03494</v>
      </c>
      <c r="U365" s="28">
        <f t="shared" si="103"/>
        <v>9.8351870154082821</v>
      </c>
      <c r="V365" s="48">
        <f t="shared" si="112"/>
        <v>17375806184.286171</v>
      </c>
      <c r="W365" s="28">
        <f t="shared" si="113"/>
        <v>1.1614997201056709</v>
      </c>
      <c r="X365" s="50">
        <f t="shared" si="104"/>
        <v>1</v>
      </c>
      <c r="Y365" s="31">
        <f t="shared" si="105"/>
        <v>1</v>
      </c>
      <c r="Z365" s="50">
        <v>7430400</v>
      </c>
      <c r="AA365" s="62">
        <v>1.9850245999999999E-7</v>
      </c>
      <c r="AB365" s="71">
        <v>4.2876532002200001E-3</v>
      </c>
      <c r="AC365" s="71">
        <v>1.45438359681893</v>
      </c>
      <c r="AD365" s="58">
        <v>149888348395.20999</v>
      </c>
      <c r="AE365" s="28">
        <v>1.32858572011</v>
      </c>
      <c r="AF365" s="28">
        <v>-9.7663617600499997</v>
      </c>
      <c r="AG365" s="50"/>
      <c r="AH365" s="62"/>
      <c r="AI365" s="65"/>
      <c r="AJ365" s="58"/>
      <c r="AK365" s="28"/>
      <c r="AL365" s="28"/>
    </row>
    <row r="366" spans="1:38">
      <c r="A366" s="11"/>
      <c r="B366" s="25">
        <v>345</v>
      </c>
      <c r="C366" s="1">
        <f>B366 * KONSTANTEN!$B$6</f>
        <v>7452000</v>
      </c>
      <c r="D366" s="63">
        <f>SQRT( KONSTANTEN!$B$3 * $D$6 / H365^3 )</f>
        <v>1.9852360384531763E-7</v>
      </c>
      <c r="E366" s="41">
        <f>(KONSTANTEN!$B$4 + D366 * C366) - (KONSTANTEN!$B$4 + D366 * C365)</f>
        <v>4.2881098430587183E-3</v>
      </c>
      <c r="F366" s="41">
        <f t="shared" si="107"/>
        <v>1.4586717066619919</v>
      </c>
      <c r="G366" s="73">
        <f t="shared" si="95"/>
        <v>83.575732486876973</v>
      </c>
      <c r="H366" s="43">
        <f t="shared" si="108"/>
        <v>149877699858.55728</v>
      </c>
      <c r="I366" s="2">
        <f t="shared" si="109"/>
        <v>10.018695224238176</v>
      </c>
      <c r="J366" s="48">
        <f t="shared" si="96"/>
        <v>149318346141.44272</v>
      </c>
      <c r="K366" s="28">
        <f t="shared" si="97"/>
        <v>9.9813047757618243</v>
      </c>
      <c r="L366" s="43">
        <f t="shared" si="110"/>
        <v>19238070980.941414</v>
      </c>
      <c r="M366" s="2">
        <f t="shared" si="111"/>
        <v>1.2859843061523222</v>
      </c>
      <c r="N366" s="48">
        <f t="shared" si="98"/>
        <v>14238923926.745811</v>
      </c>
      <c r="O366" s="28">
        <f t="shared" si="99"/>
        <v>0.95181230615232204</v>
      </c>
      <c r="P366" s="94">
        <f t="shared" si="100"/>
        <v>146174762055.37036</v>
      </c>
      <c r="Q366" s="95">
        <f t="shared" si="101"/>
        <v>9.7711693726975497</v>
      </c>
      <c r="R366" s="44">
        <f>KONSTANTEN!$B$3 * $D$5 * $D$6 / H365^2</f>
        <v>3.5280837048611073E+22</v>
      </c>
      <c r="S366" s="46">
        <f t="shared" si="106"/>
        <v>29756.375097839769</v>
      </c>
      <c r="T366" s="48">
        <f t="shared" si="102"/>
        <v>147130004958.05222</v>
      </c>
      <c r="U366" s="28">
        <f t="shared" si="103"/>
        <v>9.8350233517492551</v>
      </c>
      <c r="V366" s="48">
        <f t="shared" si="112"/>
        <v>16738497453.843613</v>
      </c>
      <c r="W366" s="28">
        <f t="shared" si="113"/>
        <v>1.1188983061523221</v>
      </c>
      <c r="X366" s="50">
        <f t="shared" si="104"/>
        <v>1.0000000000000002</v>
      </c>
      <c r="Y366" s="31">
        <f t="shared" si="105"/>
        <v>1</v>
      </c>
      <c r="Z366" s="50">
        <v>7452000</v>
      </c>
      <c r="AA366" s="62">
        <v>1.9852359999999999E-7</v>
      </c>
      <c r="AB366" s="71">
        <v>4.2881098430600003E-3</v>
      </c>
      <c r="AC366" s="71">
        <v>1.4586717066619901</v>
      </c>
      <c r="AD366" s="58">
        <v>149877699858.55701</v>
      </c>
      <c r="AE366" s="28">
        <v>1.28598430615</v>
      </c>
      <c r="AF366" s="28">
        <v>-9.7711693726999993</v>
      </c>
      <c r="AG366" s="50"/>
      <c r="AH366" s="62"/>
      <c r="AI366" s="65"/>
      <c r="AJ366" s="58"/>
      <c r="AK366" s="28"/>
      <c r="AL366" s="28"/>
    </row>
    <row r="367" spans="1:38">
      <c r="A367" s="11"/>
      <c r="B367" s="25">
        <v>346</v>
      </c>
      <c r="C367" s="1">
        <f>B367 * KONSTANTEN!$B$6</f>
        <v>7473600</v>
      </c>
      <c r="D367" s="63">
        <f>SQRT( KONSTANTEN!$B$3 * $D$6 / H366^3 )</f>
        <v>1.9854476132994397E-7</v>
      </c>
      <c r="E367" s="41">
        <f>(KONSTANTEN!$B$4 + D367 * C367) - (KONSTANTEN!$B$4 + D367 * C366)</f>
        <v>4.2885668447267822E-3</v>
      </c>
      <c r="F367" s="41">
        <f t="shared" si="107"/>
        <v>1.4629602735067186</v>
      </c>
      <c r="G367" s="73">
        <f t="shared" si="95"/>
        <v>83.821449267239572</v>
      </c>
      <c r="H367" s="43">
        <f t="shared" si="108"/>
        <v>149867045043.57156</v>
      </c>
      <c r="I367" s="2">
        <f t="shared" si="109"/>
        <v>10.017982994572833</v>
      </c>
      <c r="J367" s="48">
        <f t="shared" si="96"/>
        <v>149329000956.42844</v>
      </c>
      <c r="K367" s="28">
        <f t="shared" si="97"/>
        <v>9.9820170054271671</v>
      </c>
      <c r="L367" s="43">
        <f t="shared" si="110"/>
        <v>18600386495.961731</v>
      </c>
      <c r="M367" s="2">
        <f t="shared" si="111"/>
        <v>1.2433577745851447</v>
      </c>
      <c r="N367" s="48">
        <f t="shared" si="98"/>
        <v>13601239441.766129</v>
      </c>
      <c r="O367" s="28">
        <f t="shared" si="99"/>
        <v>0.9091857745851446</v>
      </c>
      <c r="P367" s="94">
        <f t="shared" si="100"/>
        <v>146244002384.47314</v>
      </c>
      <c r="Q367" s="95">
        <f t="shared" si="101"/>
        <v>9.7757977981081456</v>
      </c>
      <c r="R367" s="44">
        <f>KONSTANTEN!$B$3 * $D$5 * $D$6 / H366^2</f>
        <v>3.5285850504686935E+22</v>
      </c>
      <c r="S367" s="46">
        <f t="shared" si="106"/>
        <v>29757.432147098232</v>
      </c>
      <c r="T367" s="48">
        <f t="shared" si="102"/>
        <v>147127646659.9263</v>
      </c>
      <c r="U367" s="28">
        <f t="shared" si="103"/>
        <v>9.834865709416917</v>
      </c>
      <c r="V367" s="48">
        <f t="shared" si="112"/>
        <v>16100812968.863928</v>
      </c>
      <c r="W367" s="28">
        <f t="shared" si="113"/>
        <v>1.0762717745851447</v>
      </c>
      <c r="X367" s="50">
        <f t="shared" si="104"/>
        <v>1</v>
      </c>
      <c r="Y367" s="31">
        <f t="shared" si="105"/>
        <v>1</v>
      </c>
      <c r="Z367" s="50">
        <v>7473600</v>
      </c>
      <c r="AA367" s="62">
        <v>1.9854476000000001E-7</v>
      </c>
      <c r="AB367" s="71">
        <v>4.2885668447300001E-3</v>
      </c>
      <c r="AC367" s="71">
        <v>1.46296027350672</v>
      </c>
      <c r="AD367" s="58">
        <v>149867045043.57101</v>
      </c>
      <c r="AE367" s="28">
        <v>1.24335777459</v>
      </c>
      <c r="AF367" s="28">
        <v>-9.7757977981100002</v>
      </c>
      <c r="AG367" s="50"/>
      <c r="AH367" s="62"/>
      <c r="AI367" s="65"/>
      <c r="AJ367" s="58"/>
      <c r="AK367" s="28"/>
      <c r="AL367" s="28"/>
    </row>
    <row r="368" spans="1:38">
      <c r="A368" s="11"/>
      <c r="B368" s="25">
        <v>347</v>
      </c>
      <c r="C368" s="1">
        <f>B368 * KONSTANTEN!$B$6</f>
        <v>7495200</v>
      </c>
      <c r="D368" s="63">
        <f>SQRT( KONSTANTEN!$B$3 * $D$6 / H367^3 )</f>
        <v>1.9856593505059384E-7</v>
      </c>
      <c r="E368" s="41">
        <f>(KONSTANTEN!$B$4 + D368 * C368) - (KONSTANTEN!$B$4 + D368 * C367)</f>
        <v>4.2890241970927612E-3</v>
      </c>
      <c r="F368" s="41">
        <f t="shared" si="107"/>
        <v>1.4672492977038114</v>
      </c>
      <c r="G368" s="73">
        <f t="shared" si="95"/>
        <v>84.067192251962453</v>
      </c>
      <c r="H368" s="43">
        <f t="shared" si="108"/>
        <v>149856384143.72961</v>
      </c>
      <c r="I368" s="2">
        <f t="shared" si="109"/>
        <v>10.017270358160388</v>
      </c>
      <c r="J368" s="48">
        <f t="shared" si="96"/>
        <v>149339661856.27042</v>
      </c>
      <c r="K368" s="28">
        <f t="shared" si="97"/>
        <v>9.9827296418396134</v>
      </c>
      <c r="L368" s="43">
        <f t="shared" si="110"/>
        <v>17962337835.872181</v>
      </c>
      <c r="M368" s="2">
        <f t="shared" si="111"/>
        <v>1.2007068994402541</v>
      </c>
      <c r="N368" s="48">
        <f t="shared" si="98"/>
        <v>12963190781.67658</v>
      </c>
      <c r="O368" s="28">
        <f t="shared" si="99"/>
        <v>0.86653489944025397</v>
      </c>
      <c r="P368" s="94">
        <f t="shared" si="100"/>
        <v>146310559980.22403</v>
      </c>
      <c r="Q368" s="95">
        <f t="shared" si="101"/>
        <v>9.7802468940531426</v>
      </c>
      <c r="R368" s="44">
        <f>KONSTANTEN!$B$3 * $D$5 * $D$6 / H367^2</f>
        <v>3.5290867986325295E+22</v>
      </c>
      <c r="S368" s="46">
        <f t="shared" si="106"/>
        <v>29758.489932346252</v>
      </c>
      <c r="T368" s="48">
        <f t="shared" si="102"/>
        <v>147125378646.22623</v>
      </c>
      <c r="U368" s="28">
        <f t="shared" si="103"/>
        <v>9.8347141022195359</v>
      </c>
      <c r="V368" s="48">
        <f t="shared" si="112"/>
        <v>15462764308.774382</v>
      </c>
      <c r="W368" s="28">
        <f t="shared" si="113"/>
        <v>1.033620899440254</v>
      </c>
      <c r="X368" s="50">
        <f t="shared" si="104"/>
        <v>1</v>
      </c>
      <c r="Y368" s="31">
        <f t="shared" si="105"/>
        <v>1</v>
      </c>
      <c r="Z368" s="50">
        <v>7495200</v>
      </c>
      <c r="AA368" s="62">
        <v>1.9856594E-7</v>
      </c>
      <c r="AB368" s="71">
        <v>4.2890241970900004E-3</v>
      </c>
      <c r="AC368" s="71">
        <v>1.4672492977038101</v>
      </c>
      <c r="AD368" s="58">
        <v>149856384143.729</v>
      </c>
      <c r="AE368" s="28">
        <v>1.2007068994400001</v>
      </c>
      <c r="AF368" s="28">
        <v>-9.7802468940500003</v>
      </c>
      <c r="AG368" s="50"/>
      <c r="AH368" s="62"/>
      <c r="AI368" s="65"/>
      <c r="AJ368" s="58"/>
      <c r="AK368" s="28"/>
      <c r="AL368" s="28"/>
    </row>
    <row r="369" spans="1:38">
      <c r="A369" s="11"/>
      <c r="B369" s="25">
        <v>348</v>
      </c>
      <c r="C369" s="1">
        <f>B369 * KONSTANTEN!$B$6</f>
        <v>7516800</v>
      </c>
      <c r="D369" s="63">
        <f>SQRT( KONSTANTEN!$B$3 * $D$6 / H368^3 )</f>
        <v>1.9858712463026949E-7</v>
      </c>
      <c r="E369" s="41">
        <f>(KONSTANTEN!$B$4 + D369 * C369) - (KONSTANTEN!$B$4 + D369 * C368)</f>
        <v>4.2894818920138356E-3</v>
      </c>
      <c r="F369" s="41">
        <f t="shared" si="107"/>
        <v>1.4715387795958252</v>
      </c>
      <c r="G369" s="73">
        <f t="shared" si="95"/>
        <v>84.312961460672639</v>
      </c>
      <c r="H369" s="43">
        <f t="shared" si="108"/>
        <v>149845717352.74231</v>
      </c>
      <c r="I369" s="2">
        <f t="shared" si="109"/>
        <v>10.016557327949602</v>
      </c>
      <c r="J369" s="48">
        <f t="shared" si="96"/>
        <v>149350328647.25769</v>
      </c>
      <c r="K369" s="28">
        <f t="shared" si="97"/>
        <v>9.9834426720503977</v>
      </c>
      <c r="L369" s="43">
        <f t="shared" si="110"/>
        <v>17323936594.15958</v>
      </c>
      <c r="M369" s="2">
        <f t="shared" si="111"/>
        <v>1.1580324556935877</v>
      </c>
      <c r="N369" s="48">
        <f t="shared" si="98"/>
        <v>12324789539.96398</v>
      </c>
      <c r="O369" s="28">
        <f t="shared" si="99"/>
        <v>0.82386045569358757</v>
      </c>
      <c r="P369" s="94">
        <f t="shared" si="100"/>
        <v>146374432762.43616</v>
      </c>
      <c r="Q369" s="95">
        <f t="shared" si="101"/>
        <v>9.7845165214807786</v>
      </c>
      <c r="R369" s="44">
        <f>KONSTANTEN!$B$3 * $D$5 * $D$6 / H368^2</f>
        <v>3.5295889404582791E+22</v>
      </c>
      <c r="S369" s="46">
        <f t="shared" si="106"/>
        <v>29759.548434592372</v>
      </c>
      <c r="T369" s="48">
        <f t="shared" si="102"/>
        <v>147123201116.84973</v>
      </c>
      <c r="U369" s="28">
        <f t="shared" si="103"/>
        <v>9.8345685435194365</v>
      </c>
      <c r="V369" s="48">
        <f t="shared" si="112"/>
        <v>14824363067.061781</v>
      </c>
      <c r="W369" s="28">
        <f t="shared" si="113"/>
        <v>0.99094645569358764</v>
      </c>
      <c r="X369" s="50">
        <f t="shared" si="104"/>
        <v>1.0000000000000002</v>
      </c>
      <c r="Y369" s="31">
        <f t="shared" si="105"/>
        <v>0.99999999999999978</v>
      </c>
      <c r="Z369" s="50">
        <v>7516800</v>
      </c>
      <c r="AA369" s="62">
        <v>1.9858711999999999E-7</v>
      </c>
      <c r="AB369" s="71">
        <v>4.2894818920100001E-3</v>
      </c>
      <c r="AC369" s="71">
        <v>1.4715387795958299</v>
      </c>
      <c r="AD369" s="58">
        <v>149845717352.742</v>
      </c>
      <c r="AE369" s="28">
        <v>1.1580324556899999</v>
      </c>
      <c r="AF369" s="28">
        <v>-9.7845165214800005</v>
      </c>
      <c r="AG369" s="50"/>
      <c r="AH369" s="62"/>
      <c r="AI369" s="65"/>
      <c r="AJ369" s="58"/>
      <c r="AK369" s="28"/>
      <c r="AL369" s="28"/>
    </row>
    <row r="370" spans="1:38">
      <c r="A370" s="11"/>
      <c r="B370" s="25">
        <v>349</v>
      </c>
      <c r="C370" s="1">
        <f>B370 * KONSTANTEN!$B$6</f>
        <v>7538400</v>
      </c>
      <c r="D370" s="63">
        <f>SQRT( KONSTANTEN!$B$3 * $D$6 / H369^3 )</f>
        <v>1.9860832969123987E-7</v>
      </c>
      <c r="E370" s="41">
        <f>(KONSTANTEN!$B$4 + D370 * C370) - (KONSTANTEN!$B$4 + D370 * C369)</f>
        <v>4.2899399213307543E-3</v>
      </c>
      <c r="F370" s="41">
        <f t="shared" si="107"/>
        <v>1.475828719517156</v>
      </c>
      <c r="G370" s="73">
        <f t="shared" si="95"/>
        <v>84.558756912529574</v>
      </c>
      <c r="H370" s="43">
        <f t="shared" si="108"/>
        <v>149835044864.55234</v>
      </c>
      <c r="I370" s="2">
        <f t="shared" si="109"/>
        <v>10.015843916904728</v>
      </c>
      <c r="J370" s="48">
        <f t="shared" si="96"/>
        <v>149361001135.44766</v>
      </c>
      <c r="K370" s="28">
        <f t="shared" si="97"/>
        <v>9.9841560830952734</v>
      </c>
      <c r="L370" s="43">
        <f t="shared" si="110"/>
        <v>16685194378.176624</v>
      </c>
      <c r="M370" s="2">
        <f t="shared" si="111"/>
        <v>1.1153352192479591</v>
      </c>
      <c r="N370" s="48">
        <f t="shared" si="98"/>
        <v>11686047323.981022</v>
      </c>
      <c r="O370" s="28">
        <f t="shared" si="99"/>
        <v>0.78116321924795906</v>
      </c>
      <c r="P370" s="94">
        <f t="shared" si="100"/>
        <v>146435618698.61115</v>
      </c>
      <c r="Q370" s="95">
        <f t="shared" si="101"/>
        <v>9.7886065445270738</v>
      </c>
      <c r="R370" s="44">
        <f>KONSTANTEN!$B$3 * $D$5 * $D$6 / H369^2</f>
        <v>3.5300914670329844E+22</v>
      </c>
      <c r="S370" s="46">
        <f t="shared" si="106"/>
        <v>29760.607634813787</v>
      </c>
      <c r="T370" s="48">
        <f t="shared" si="102"/>
        <v>147121114265.00137</v>
      </c>
      <c r="U370" s="28">
        <f t="shared" si="103"/>
        <v>9.8344290462315413</v>
      </c>
      <c r="V370" s="48">
        <f t="shared" si="112"/>
        <v>14185620851.078823</v>
      </c>
      <c r="W370" s="28">
        <f t="shared" si="113"/>
        <v>0.94824921924795913</v>
      </c>
      <c r="X370" s="50">
        <f t="shared" si="104"/>
        <v>1</v>
      </c>
      <c r="Y370" s="31">
        <f t="shared" si="105"/>
        <v>1.0000000000000002</v>
      </c>
      <c r="Z370" s="50">
        <v>7538400</v>
      </c>
      <c r="AA370" s="62">
        <v>1.9860833000000001E-7</v>
      </c>
      <c r="AB370" s="71">
        <v>4.2899399213299997E-3</v>
      </c>
      <c r="AC370" s="71">
        <v>1.47582871951716</v>
      </c>
      <c r="AD370" s="58">
        <v>149835044864.552</v>
      </c>
      <c r="AE370" s="28">
        <v>1.1153352192499999</v>
      </c>
      <c r="AF370" s="28">
        <v>-9.7886065445299995</v>
      </c>
      <c r="AG370" s="50"/>
      <c r="AH370" s="62"/>
      <c r="AI370" s="65"/>
      <c r="AJ370" s="58"/>
      <c r="AK370" s="28"/>
      <c r="AL370" s="28"/>
    </row>
    <row r="371" spans="1:38">
      <c r="A371" s="11"/>
      <c r="B371" s="25">
        <v>350</v>
      </c>
      <c r="C371" s="1">
        <f>B371 * KONSTANTEN!$B$6</f>
        <v>7560000</v>
      </c>
      <c r="D371" s="63">
        <f>SQRT( KONSTANTEN!$B$3 * $D$6 / H370^3 )</f>
        <v>1.986295498550458E-7</v>
      </c>
      <c r="E371" s="41">
        <f>(KONSTANTEN!$B$4 + D371 * C371) - (KONSTANTEN!$B$4 + D371 * C370)</f>
        <v>4.2903982768691673E-3</v>
      </c>
      <c r="F371" s="41">
        <f t="shared" si="107"/>
        <v>1.4801191177940252</v>
      </c>
      <c r="G371" s="73">
        <f t="shared" si="95"/>
        <v>84.804578626224398</v>
      </c>
      <c r="H371" s="43">
        <f t="shared" si="108"/>
        <v>149824366873.33069</v>
      </c>
      <c r="I371" s="2">
        <f t="shared" si="109"/>
        <v>10.015130138005279</v>
      </c>
      <c r="J371" s="48">
        <f t="shared" si="96"/>
        <v>149371679126.66928</v>
      </c>
      <c r="K371" s="28">
        <f t="shared" si="97"/>
        <v>9.9848698619947189</v>
      </c>
      <c r="L371" s="43">
        <f t="shared" si="110"/>
        <v>16046122808.947273</v>
      </c>
      <c r="M371" s="2">
        <f t="shared" si="111"/>
        <v>1.072615966920049</v>
      </c>
      <c r="N371" s="48">
        <f t="shared" si="98"/>
        <v>11046975754.751671</v>
      </c>
      <c r="O371" s="28">
        <f t="shared" si="99"/>
        <v>0.73844396692004888</v>
      </c>
      <c r="P371" s="94">
        <f t="shared" si="100"/>
        <v>146494115804.03775</v>
      </c>
      <c r="Q371" s="95">
        <f t="shared" si="101"/>
        <v>9.7925168305224037</v>
      </c>
      <c r="R371" s="44">
        <f>KONSTANTEN!$B$3 * $D$5 * $D$6 / H370^2</f>
        <v>3.5305943694251806E+22</v>
      </c>
      <c r="S371" s="46">
        <f t="shared" si="106"/>
        <v>29761.667513956625</v>
      </c>
      <c r="T371" s="48">
        <f t="shared" si="102"/>
        <v>147119118277.17157</v>
      </c>
      <c r="U371" s="28">
        <f t="shared" si="103"/>
        <v>9.8342956228219389</v>
      </c>
      <c r="V371" s="48">
        <f t="shared" si="112"/>
        <v>13546549281.849472</v>
      </c>
      <c r="W371" s="28">
        <f t="shared" si="113"/>
        <v>0.90552996692004895</v>
      </c>
      <c r="X371" s="50">
        <f t="shared" si="104"/>
        <v>0.99999999999999978</v>
      </c>
      <c r="Y371" s="31">
        <f t="shared" si="105"/>
        <v>0.99999999999999978</v>
      </c>
      <c r="Z371" s="50">
        <v>7560000</v>
      </c>
      <c r="AA371" s="62">
        <v>1.9862955000000001E-7</v>
      </c>
      <c r="AB371" s="71">
        <v>4.29039827687E-3</v>
      </c>
      <c r="AC371" s="71">
        <v>1.48011911779403</v>
      </c>
      <c r="AD371" s="58">
        <v>149824366873.32999</v>
      </c>
      <c r="AE371" s="28">
        <v>1.0726159669199999</v>
      </c>
      <c r="AF371" s="28">
        <v>-9.7925168305200003</v>
      </c>
      <c r="AG371" s="50"/>
      <c r="AH371" s="62"/>
      <c r="AI371" s="65"/>
      <c r="AJ371" s="58"/>
      <c r="AK371" s="28"/>
      <c r="AL371" s="28"/>
    </row>
    <row r="372" spans="1:38">
      <c r="A372" s="11"/>
      <c r="B372" s="25">
        <v>351</v>
      </c>
      <c r="C372" s="1">
        <f>B372 * KONSTANTEN!$B$6</f>
        <v>7581600</v>
      </c>
      <c r="D372" s="63">
        <f>SQRT( KONSTANTEN!$B$3 * $D$6 / H371^3 )</f>
        <v>1.9865078474250615E-7</v>
      </c>
      <c r="E372" s="41">
        <f>(KONSTANTEN!$B$4 + D372 * C372) - (KONSTANTEN!$B$4 + D372 * C371)</f>
        <v>4.2908569504382932E-3</v>
      </c>
      <c r="F372" s="41">
        <f t="shared" si="107"/>
        <v>1.4844099747444635</v>
      </c>
      <c r="G372" s="73">
        <f t="shared" si="95"/>
        <v>85.050426619978879</v>
      </c>
      <c r="H372" s="43">
        <f t="shared" si="108"/>
        <v>149813683573.47363</v>
      </c>
      <c r="I372" s="2">
        <f t="shared" si="109"/>
        <v>10.014416004245835</v>
      </c>
      <c r="J372" s="48">
        <f t="shared" si="96"/>
        <v>149382362426.52637</v>
      </c>
      <c r="K372" s="28">
        <f t="shared" si="97"/>
        <v>9.9855839957541654</v>
      </c>
      <c r="L372" s="43">
        <f t="shared" si="110"/>
        <v>15406733520.971598</v>
      </c>
      <c r="M372" s="2">
        <f t="shared" si="111"/>
        <v>1.0298754764273588</v>
      </c>
      <c r="N372" s="48">
        <f t="shared" si="98"/>
        <v>10407586466.775997</v>
      </c>
      <c r="O372" s="28">
        <f t="shared" si="99"/>
        <v>0.69570347642735864</v>
      </c>
      <c r="P372" s="94">
        <f t="shared" si="100"/>
        <v>146549922141.88971</v>
      </c>
      <c r="Q372" s="95">
        <f t="shared" si="101"/>
        <v>9.796247249998066</v>
      </c>
      <c r="R372" s="44">
        <f>KONSTANTEN!$B$3 * $D$5 * $D$6 / H371^2</f>
        <v>3.5310976386850347E+22</v>
      </c>
      <c r="S372" s="46">
        <f t="shared" si="106"/>
        <v>29762.728052936283</v>
      </c>
      <c r="T372" s="48">
        <f t="shared" si="102"/>
        <v>147117213333.11542</v>
      </c>
      <c r="U372" s="28">
        <f t="shared" si="103"/>
        <v>9.8341682853065144</v>
      </c>
      <c r="V372" s="48">
        <f t="shared" si="112"/>
        <v>12907159993.873796</v>
      </c>
      <c r="W372" s="28">
        <f t="shared" si="113"/>
        <v>0.8627894764273587</v>
      </c>
      <c r="X372" s="50">
        <f t="shared" si="104"/>
        <v>0.99999999999999978</v>
      </c>
      <c r="Y372" s="31">
        <f t="shared" si="105"/>
        <v>1</v>
      </c>
      <c r="Z372" s="50">
        <v>7581600</v>
      </c>
      <c r="AA372" s="62">
        <v>1.9865077999999999E-7</v>
      </c>
      <c r="AB372" s="71">
        <v>4.2908569504400002E-3</v>
      </c>
      <c r="AC372" s="71">
        <v>1.4844099747444599</v>
      </c>
      <c r="AD372" s="58">
        <v>149813683573.47299</v>
      </c>
      <c r="AE372" s="28">
        <v>1.02987547643</v>
      </c>
      <c r="AF372" s="28">
        <v>-9.7962472500000004</v>
      </c>
      <c r="AG372" s="50"/>
      <c r="AH372" s="62"/>
      <c r="AI372" s="65"/>
      <c r="AJ372" s="58"/>
      <c r="AK372" s="28"/>
      <c r="AL372" s="28"/>
    </row>
    <row r="373" spans="1:38">
      <c r="A373" s="11"/>
      <c r="B373" s="25">
        <v>352</v>
      </c>
      <c r="C373" s="1">
        <f>B373 * KONSTANTEN!$B$6</f>
        <v>7603200</v>
      </c>
      <c r="D373" s="63">
        <f>SQRT( KONSTANTEN!$B$3 * $D$6 / H372^3 )</f>
        <v>1.9867203397372269E-7</v>
      </c>
      <c r="E373" s="41">
        <f>(KONSTANTEN!$B$4 + D373 * C373) - (KONSTANTEN!$B$4 + D373 * C372)</f>
        <v>4.2913159338324736E-3</v>
      </c>
      <c r="F373" s="41">
        <f t="shared" si="107"/>
        <v>1.4887012906782959</v>
      </c>
      <c r="G373" s="73">
        <f t="shared" si="95"/>
        <v>85.296300911544719</v>
      </c>
      <c r="H373" s="43">
        <f t="shared" si="108"/>
        <v>149802995159.59921</v>
      </c>
      <c r="I373" s="2">
        <f t="shared" si="109"/>
        <v>10.01370152863579</v>
      </c>
      <c r="J373" s="48">
        <f t="shared" si="96"/>
        <v>149393050840.40079</v>
      </c>
      <c r="K373" s="28">
        <f t="shared" si="97"/>
        <v>9.9862984713642096</v>
      </c>
      <c r="L373" s="43">
        <f t="shared" si="110"/>
        <v>14767038162.029621</v>
      </c>
      <c r="M373" s="2">
        <f t="shared" si="111"/>
        <v>0.98711452637509922</v>
      </c>
      <c r="N373" s="48">
        <f t="shared" si="98"/>
        <v>9767891107.8340187</v>
      </c>
      <c r="O373" s="28">
        <f t="shared" si="99"/>
        <v>0.6529425263750992</v>
      </c>
      <c r="P373" s="94">
        <f t="shared" si="100"/>
        <v>146603035823.32291</v>
      </c>
      <c r="Q373" s="95">
        <f t="shared" si="101"/>
        <v>9.799797676692755</v>
      </c>
      <c r="R373" s="44">
        <f>KONSTANTEN!$B$3 * $D$5 * $D$6 / H372^2</f>
        <v>3.5316012658444611E+22</v>
      </c>
      <c r="S373" s="46">
        <f t="shared" si="106"/>
        <v>29763.789232637693</v>
      </c>
      <c r="T373" s="48">
        <f t="shared" si="102"/>
        <v>147115399605.83258</v>
      </c>
      <c r="U373" s="28">
        <f t="shared" si="103"/>
        <v>9.8340470452495623</v>
      </c>
      <c r="V373" s="48">
        <f t="shared" si="112"/>
        <v>12267464634.93182</v>
      </c>
      <c r="W373" s="28">
        <f t="shared" si="113"/>
        <v>0.82002852637509926</v>
      </c>
      <c r="X373" s="50">
        <f t="shared" si="104"/>
        <v>0.99999999999999967</v>
      </c>
      <c r="Y373" s="31">
        <f t="shared" si="105"/>
        <v>0.99999999999999989</v>
      </c>
      <c r="Z373" s="50">
        <v>7603200</v>
      </c>
      <c r="AA373" s="62">
        <v>1.9867203E-7</v>
      </c>
      <c r="AB373" s="71">
        <v>4.2913159338299998E-3</v>
      </c>
      <c r="AC373" s="71">
        <v>1.4887012906782999</v>
      </c>
      <c r="AD373" s="58">
        <v>149802995159.599</v>
      </c>
      <c r="AE373" s="28">
        <v>0.98711452637499997</v>
      </c>
      <c r="AF373" s="28">
        <v>-9.7997976766899999</v>
      </c>
      <c r="AG373" s="50"/>
      <c r="AH373" s="62"/>
      <c r="AI373" s="65"/>
      <c r="AJ373" s="58"/>
      <c r="AK373" s="28"/>
      <c r="AL373" s="28"/>
    </row>
    <row r="374" spans="1:38">
      <c r="A374" s="11"/>
      <c r="B374" s="25">
        <v>353</v>
      </c>
      <c r="C374" s="1">
        <f>B374 * KONSTANTEN!$B$6</f>
        <v>7624800</v>
      </c>
      <c r="D374" s="63">
        <f>SQRT( KONSTANTEN!$B$3 * $D$6 / H373^3 )</f>
        <v>1.9869329716808639E-7</v>
      </c>
      <c r="E374" s="41">
        <f>(KONSTANTEN!$B$4 + D374 * C374) - (KONSTANTEN!$B$4 + D374 * C373)</f>
        <v>4.291775218830729E-3</v>
      </c>
      <c r="F374" s="41">
        <f t="shared" si="107"/>
        <v>1.4929930658971267</v>
      </c>
      <c r="G374" s="73">
        <f t="shared" si="95"/>
        <v>85.54220151820256</v>
      </c>
      <c r="H374" s="43">
        <f t="shared" si="108"/>
        <v>149792301826.54416</v>
      </c>
      <c r="I374" s="2">
        <f t="shared" si="109"/>
        <v>10.012986724199166</v>
      </c>
      <c r="J374" s="48">
        <f t="shared" si="96"/>
        <v>149403744173.45584</v>
      </c>
      <c r="K374" s="28">
        <f t="shared" si="97"/>
        <v>9.9870132758008339</v>
      </c>
      <c r="L374" s="43">
        <f t="shared" si="110"/>
        <v>14127048392.984478</v>
      </c>
      <c r="M374" s="2">
        <f t="shared" si="111"/>
        <v>0.94433389624303243</v>
      </c>
      <c r="N374" s="48">
        <f t="shared" si="98"/>
        <v>9127901338.7888756</v>
      </c>
      <c r="O374" s="28">
        <f t="shared" si="99"/>
        <v>0.6101618962430323</v>
      </c>
      <c r="P374" s="94">
        <f t="shared" si="100"/>
        <v>146653455007.57193</v>
      </c>
      <c r="Q374" s="95">
        <f t="shared" si="101"/>
        <v>9.8031679875590303</v>
      </c>
      <c r="R374" s="44">
        <f>KONSTANTEN!$B$3 * $D$5 * $D$6 / H373^2</f>
        <v>3.5321052419172587E+22</v>
      </c>
      <c r="S374" s="46">
        <f t="shared" si="106"/>
        <v>29764.851033915653</v>
      </c>
      <c r="T374" s="48">
        <f t="shared" si="102"/>
        <v>147113677261.54749</v>
      </c>
      <c r="U374" s="28">
        <f t="shared" si="103"/>
        <v>9.8339319137624894</v>
      </c>
      <c r="V374" s="48">
        <f t="shared" si="112"/>
        <v>11627474865.886677</v>
      </c>
      <c r="W374" s="28">
        <f t="shared" si="113"/>
        <v>0.77724789624303237</v>
      </c>
      <c r="X374" s="50">
        <f t="shared" si="104"/>
        <v>1.0000000000000002</v>
      </c>
      <c r="Y374" s="31">
        <f t="shared" si="105"/>
        <v>1.0000000000000002</v>
      </c>
      <c r="Z374" s="50">
        <v>7624800</v>
      </c>
      <c r="AA374" s="62">
        <v>1.9869329999999999E-7</v>
      </c>
      <c r="AB374" s="71">
        <v>4.2917752188300004E-3</v>
      </c>
      <c r="AC374" s="71">
        <v>1.49299306589713</v>
      </c>
      <c r="AD374" s="58">
        <v>149792301826.54401</v>
      </c>
      <c r="AE374" s="28">
        <v>0.94433389624300001</v>
      </c>
      <c r="AF374" s="28">
        <v>-9.8031679875600002</v>
      </c>
      <c r="AG374" s="50"/>
      <c r="AH374" s="62"/>
      <c r="AI374" s="65"/>
      <c r="AJ374" s="58"/>
      <c r="AK374" s="28"/>
      <c r="AL374" s="28"/>
    </row>
    <row r="375" spans="1:38">
      <c r="A375" s="11"/>
      <c r="B375" s="25">
        <v>354</v>
      </c>
      <c r="C375" s="1">
        <f>B375 * KONSTANTEN!$B$6</f>
        <v>7646400</v>
      </c>
      <c r="D375" s="63">
        <f>SQRT( KONSTANTEN!$B$3 * $D$6 / H374^3 )</f>
        <v>1.9871457394428247E-7</v>
      </c>
      <c r="E375" s="41">
        <f>(KONSTANTEN!$B$4 + D375 * C375) - (KONSTANTEN!$B$4 + D375 * C374)</f>
        <v>4.2922347971963148E-3</v>
      </c>
      <c r="F375" s="41">
        <f t="shared" si="107"/>
        <v>1.497285300694323</v>
      </c>
      <c r="G375" s="73">
        <f t="shared" si="95"/>
        <v>85.7881284567611</v>
      </c>
      <c r="H375" s="43">
        <f t="shared" si="108"/>
        <v>149781603769.36044</v>
      </c>
      <c r="I375" s="2">
        <f t="shared" si="109"/>
        <v>10.012271603974368</v>
      </c>
      <c r="J375" s="48">
        <f t="shared" si="96"/>
        <v>149414442230.63956</v>
      </c>
      <c r="K375" s="28">
        <f t="shared" si="97"/>
        <v>9.9877283960256324</v>
      </c>
      <c r="L375" s="43">
        <f t="shared" si="110"/>
        <v>13486775887.584917</v>
      </c>
      <c r="M375" s="2">
        <f t="shared" si="111"/>
        <v>0.90153436637226925</v>
      </c>
      <c r="N375" s="48">
        <f t="shared" si="98"/>
        <v>8487628833.3893156</v>
      </c>
      <c r="O375" s="28">
        <f t="shared" si="99"/>
        <v>0.56736236637226922</v>
      </c>
      <c r="P375" s="94">
        <f t="shared" si="100"/>
        <v>146701177902.04584</v>
      </c>
      <c r="Q375" s="95">
        <f t="shared" si="101"/>
        <v>9.8063580627697107</v>
      </c>
      <c r="R375" s="44">
        <f>KONSTANTEN!$B$3 * $D$5 * $D$6 / H374^2</f>
        <v>3.5326095578992325E+22</v>
      </c>
      <c r="S375" s="46">
        <f t="shared" si="106"/>
        <v>29765.913437595089</v>
      </c>
      <c r="T375" s="48">
        <f t="shared" si="102"/>
        <v>147112046459.69003</v>
      </c>
      <c r="U375" s="28">
        <f t="shared" si="103"/>
        <v>9.8338229015025185</v>
      </c>
      <c r="V375" s="48">
        <f t="shared" si="112"/>
        <v>10987202360.487116</v>
      </c>
      <c r="W375" s="28">
        <f t="shared" si="113"/>
        <v>0.73444836637226918</v>
      </c>
      <c r="X375" s="50">
        <f t="shared" si="104"/>
        <v>1</v>
      </c>
      <c r="Y375" s="31">
        <f t="shared" si="105"/>
        <v>1.0000000000000002</v>
      </c>
      <c r="Z375" s="50">
        <v>7646400</v>
      </c>
      <c r="AA375" s="62">
        <v>1.9871456999999999E-7</v>
      </c>
      <c r="AB375" s="71">
        <v>4.2922347972000003E-3</v>
      </c>
      <c r="AC375" s="71">
        <v>1.4972853006943201</v>
      </c>
      <c r="AD375" s="58">
        <v>149781603769.35999</v>
      </c>
      <c r="AE375" s="28">
        <v>0.90153436637200002</v>
      </c>
      <c r="AF375" s="28">
        <v>-9.8063580627700002</v>
      </c>
      <c r="AG375" s="50"/>
      <c r="AH375" s="62"/>
      <c r="AI375" s="65"/>
      <c r="AJ375" s="58"/>
      <c r="AK375" s="28"/>
      <c r="AL375" s="28"/>
    </row>
    <row r="376" spans="1:38">
      <c r="A376" s="11"/>
      <c r="B376" s="25">
        <v>355</v>
      </c>
      <c r="C376" s="1">
        <f>B376 * KONSTANTEN!$B$6</f>
        <v>7668000</v>
      </c>
      <c r="D376" s="63">
        <f>SQRT( KONSTANTEN!$B$3 * $D$6 / H375^3 )</f>
        <v>1.987358639202965E-7</v>
      </c>
      <c r="E376" s="41">
        <f>(KONSTANTEN!$B$4 + D376 * C376) - (KONSTANTEN!$B$4 + D376 * C375)</f>
        <v>4.2926946606784977E-3</v>
      </c>
      <c r="F376" s="41">
        <f t="shared" si="107"/>
        <v>1.5015779953550015</v>
      </c>
      <c r="G376" s="73">
        <f t="shared" si="95"/>
        <v>86.034081743556314</v>
      </c>
      <c r="H376" s="43">
        <f t="shared" si="108"/>
        <v>149770901183.31204</v>
      </c>
      <c r="I376" s="2">
        <f t="shared" si="109"/>
        <v>10.011556181013972</v>
      </c>
      <c r="J376" s="48">
        <f t="shared" si="96"/>
        <v>149425144816.68796</v>
      </c>
      <c r="K376" s="28">
        <f t="shared" si="97"/>
        <v>9.9884438189860276</v>
      </c>
      <c r="L376" s="43">
        <f t="shared" si="110"/>
        <v>12846232332.266768</v>
      </c>
      <c r="M376" s="2">
        <f t="shared" si="111"/>
        <v>0.85871671795199922</v>
      </c>
      <c r="N376" s="48">
        <f t="shared" si="98"/>
        <v>7847085278.071167</v>
      </c>
      <c r="O376" s="28">
        <f t="shared" si="99"/>
        <v>0.52454471795199908</v>
      </c>
      <c r="P376" s="94">
        <f t="shared" si="100"/>
        <v>146746202762.42343</v>
      </c>
      <c r="Q376" s="95">
        <f t="shared" si="101"/>
        <v>9.8093677857242429</v>
      </c>
      <c r="R376" s="44">
        <f>KONSTANTEN!$B$3 * $D$5 * $D$6 / H375^2</f>
        <v>3.5331142047683293E+22</v>
      </c>
      <c r="S376" s="46">
        <f t="shared" si="106"/>
        <v>29766.976424471388</v>
      </c>
      <c r="T376" s="48">
        <f t="shared" si="102"/>
        <v>147110507352.87698</v>
      </c>
      <c r="U376" s="28">
        <f t="shared" si="103"/>
        <v>9.8337200186714355</v>
      </c>
      <c r="V376" s="48">
        <f t="shared" si="112"/>
        <v>10346658805.168968</v>
      </c>
      <c r="W376" s="28">
        <f t="shared" si="113"/>
        <v>0.69163071795199915</v>
      </c>
      <c r="X376" s="50">
        <f t="shared" si="104"/>
        <v>1.0000000000000002</v>
      </c>
      <c r="Y376" s="31">
        <f t="shared" si="105"/>
        <v>1</v>
      </c>
      <c r="Z376" s="50">
        <v>7668000</v>
      </c>
      <c r="AA376" s="62">
        <v>1.9873586000000001E-7</v>
      </c>
      <c r="AB376" s="71">
        <v>4.29269466068E-3</v>
      </c>
      <c r="AC376" s="71">
        <v>1.5015779953549999</v>
      </c>
      <c r="AD376" s="58">
        <v>149770901183.31201</v>
      </c>
      <c r="AE376" s="28">
        <v>0.858716717952</v>
      </c>
      <c r="AF376" s="28">
        <v>-9.8093677857199992</v>
      </c>
      <c r="AG376" s="50"/>
      <c r="AH376" s="62"/>
      <c r="AI376" s="65"/>
      <c r="AJ376" s="58"/>
      <c r="AK376" s="28"/>
      <c r="AL376" s="28"/>
    </row>
    <row r="377" spans="1:38">
      <c r="A377" s="11"/>
      <c r="B377" s="25">
        <v>356</v>
      </c>
      <c r="C377" s="1">
        <f>B377 * KONSTANTEN!$B$6</f>
        <v>7689600</v>
      </c>
      <c r="D377" s="63">
        <f>SQRT( KONSTANTEN!$B$3 * $D$6 / H376^3 )</f>
        <v>1.9875716671341991E-7</v>
      </c>
      <c r="E377" s="41">
        <f>(KONSTANTEN!$B$4 + D377 * C377) - (KONSTANTEN!$B$4 + D377 * C376)</f>
        <v>4.2931548010098908E-3</v>
      </c>
      <c r="F377" s="41">
        <f t="shared" si="107"/>
        <v>1.5058711501560114</v>
      </c>
      <c r="G377" s="73">
        <f t="shared" si="95"/>
        <v>86.280061394450513</v>
      </c>
      <c r="H377" s="43">
        <f t="shared" si="108"/>
        <v>149760194263.87164</v>
      </c>
      <c r="I377" s="2">
        <f t="shared" si="109"/>
        <v>10.010840468384508</v>
      </c>
      <c r="J377" s="48">
        <f t="shared" si="96"/>
        <v>149435851736.12836</v>
      </c>
      <c r="K377" s="28">
        <f t="shared" si="97"/>
        <v>9.989159531615492</v>
      </c>
      <c r="L377" s="43">
        <f t="shared" si="110"/>
        <v>12205429425.954077</v>
      </c>
      <c r="M377" s="2">
        <f t="shared" si="111"/>
        <v>0.81588173300619604</v>
      </c>
      <c r="N377" s="48">
        <f t="shared" si="98"/>
        <v>7206282371.7584753</v>
      </c>
      <c r="O377" s="28">
        <f t="shared" si="99"/>
        <v>0.48170973300619591</v>
      </c>
      <c r="P377" s="94">
        <f t="shared" si="100"/>
        <v>146788527892.74753</v>
      </c>
      <c r="Q377" s="95">
        <f t="shared" si="101"/>
        <v>9.8121970430550096</v>
      </c>
      <c r="R377" s="44">
        <f>KONSTANTEN!$B$3 * $D$5 * $D$6 / H376^2</f>
        <v>3.5336191734847631E+22</v>
      </c>
      <c r="S377" s="46">
        <f t="shared" si="106"/>
        <v>29768.03997531069</v>
      </c>
      <c r="T377" s="48">
        <f t="shared" si="102"/>
        <v>147109060086.89365</v>
      </c>
      <c r="U377" s="28">
        <f t="shared" si="103"/>
        <v>9.8336232750143786</v>
      </c>
      <c r="V377" s="48">
        <f t="shared" si="112"/>
        <v>9705855898.8562756</v>
      </c>
      <c r="W377" s="28">
        <f t="shared" si="113"/>
        <v>0.64879573300619597</v>
      </c>
      <c r="X377" s="50">
        <f t="shared" si="104"/>
        <v>1</v>
      </c>
      <c r="Y377" s="31">
        <f t="shared" si="105"/>
        <v>0.99999999999999989</v>
      </c>
      <c r="Z377" s="50">
        <v>7689600</v>
      </c>
      <c r="AA377" s="62">
        <v>1.9875716999999999E-7</v>
      </c>
      <c r="AB377" s="71">
        <v>4.2931548010100001E-3</v>
      </c>
      <c r="AC377" s="71">
        <v>1.50587115015601</v>
      </c>
      <c r="AD377" s="58">
        <v>149760194263.871</v>
      </c>
      <c r="AE377" s="28">
        <v>0.81588173300599998</v>
      </c>
      <c r="AF377" s="28">
        <v>-9.8121970430599994</v>
      </c>
      <c r="AG377" s="50"/>
      <c r="AH377" s="62"/>
      <c r="AI377" s="65"/>
      <c r="AJ377" s="58"/>
      <c r="AK377" s="28"/>
      <c r="AL377" s="28"/>
    </row>
    <row r="378" spans="1:38">
      <c r="A378" s="11"/>
      <c r="B378" s="25">
        <v>357</v>
      </c>
      <c r="C378" s="1">
        <f>B378 * KONSTANTEN!$B$6</f>
        <v>7711200</v>
      </c>
      <c r="D378" s="63">
        <f>SQRT( KONSTANTEN!$B$3 * $D$6 / H377^3 )</f>
        <v>1.9877848194025571E-7</v>
      </c>
      <c r="E378" s="41">
        <f>(KONSTANTEN!$B$4 + D378 * C378) - (KONSTANTEN!$B$4 + D378 * C377)</f>
        <v>4.2936152099095626E-3</v>
      </c>
      <c r="F378" s="41">
        <f t="shared" si="107"/>
        <v>1.5101647653659209</v>
      </c>
      <c r="G378" s="73">
        <f t="shared" si="95"/>
        <v>86.52606742483151</v>
      </c>
      <c r="H378" s="43">
        <f t="shared" si="108"/>
        <v>149749483206.71716</v>
      </c>
      <c r="I378" s="2">
        <f t="shared" si="109"/>
        <v>10.010124479166222</v>
      </c>
      <c r="J378" s="48">
        <f t="shared" si="96"/>
        <v>149446562793.28287</v>
      </c>
      <c r="K378" s="28">
        <f t="shared" si="97"/>
        <v>9.9898755208337793</v>
      </c>
      <c r="L378" s="43">
        <f t="shared" si="110"/>
        <v>11564378879.859022</v>
      </c>
      <c r="M378" s="2">
        <f t="shared" si="111"/>
        <v>0.77303019438024412</v>
      </c>
      <c r="N378" s="48">
        <f t="shared" si="98"/>
        <v>6565231825.6634235</v>
      </c>
      <c r="O378" s="28">
        <f t="shared" si="99"/>
        <v>0.43885819438024415</v>
      </c>
      <c r="P378" s="94">
        <f t="shared" si="100"/>
        <v>146828151645.51877</v>
      </c>
      <c r="Q378" s="95">
        <f t="shared" si="101"/>
        <v>9.8148457246335923</v>
      </c>
      <c r="R378" s="44">
        <f>KONSTANTEN!$B$3 * $D$5 * $D$6 / H377^2</f>
        <v>3.5341244549911514E+22</v>
      </c>
      <c r="S378" s="46">
        <f t="shared" si="106"/>
        <v>29769.104070850197</v>
      </c>
      <c r="T378" s="48">
        <f t="shared" si="102"/>
        <v>147107704800.67624</v>
      </c>
      <c r="U378" s="28">
        <f t="shared" si="103"/>
        <v>9.8335326798186529</v>
      </c>
      <c r="V378" s="48">
        <f t="shared" si="112"/>
        <v>9064805352.7612228</v>
      </c>
      <c r="W378" s="28">
        <f t="shared" si="113"/>
        <v>0.60594419438024416</v>
      </c>
      <c r="X378" s="50">
        <f t="shared" si="104"/>
        <v>1.0000000000000002</v>
      </c>
      <c r="Y378" s="31">
        <f t="shared" si="105"/>
        <v>1.0000000000000002</v>
      </c>
      <c r="Z378" s="50">
        <v>7711200</v>
      </c>
      <c r="AA378" s="62">
        <v>1.9877848E-7</v>
      </c>
      <c r="AB378" s="71">
        <v>4.2936152099099997E-3</v>
      </c>
      <c r="AC378" s="71">
        <v>1.51016476536592</v>
      </c>
      <c r="AD378" s="58">
        <v>149749483206.71701</v>
      </c>
      <c r="AE378" s="28">
        <v>0.77303019437999998</v>
      </c>
      <c r="AF378" s="28">
        <v>-9.8148457246300005</v>
      </c>
      <c r="AG378" s="50"/>
      <c r="AH378" s="62"/>
      <c r="AI378" s="65"/>
      <c r="AJ378" s="58"/>
      <c r="AK378" s="28"/>
      <c r="AL378" s="28"/>
    </row>
    <row r="379" spans="1:38">
      <c r="A379" s="11"/>
      <c r="B379" s="25">
        <v>358</v>
      </c>
      <c r="C379" s="1">
        <f>B379 * KONSTANTEN!$B$6</f>
        <v>7732800</v>
      </c>
      <c r="D379" s="63">
        <f>SQRT( KONSTANTEN!$B$3 * $D$6 / H378^3 )</f>
        <v>1.9879980921672463E-7</v>
      </c>
      <c r="E379" s="41">
        <f>(KONSTANTEN!$B$4 + D379 * C379) - (KONSTANTEN!$B$4 + D379 * C378)</f>
        <v>4.2940758790812605E-3</v>
      </c>
      <c r="F379" s="41">
        <f t="shared" si="107"/>
        <v>1.5144588412450022</v>
      </c>
      <c r="G379" s="73">
        <f t="shared" si="95"/>
        <v>86.772099849611791</v>
      </c>
      <c r="H379" s="43">
        <f t="shared" si="108"/>
        <v>149738768207.72852</v>
      </c>
      <c r="I379" s="2">
        <f t="shared" si="109"/>
        <v>10.009408226452868</v>
      </c>
      <c r="J379" s="48">
        <f t="shared" si="96"/>
        <v>149457277792.27148</v>
      </c>
      <c r="K379" s="28">
        <f t="shared" si="97"/>
        <v>9.9905917735471323</v>
      </c>
      <c r="L379" s="43">
        <f t="shared" si="110"/>
        <v>10923092417.281378</v>
      </c>
      <c r="M379" s="2">
        <f t="shared" si="111"/>
        <v>0.73016288572753241</v>
      </c>
      <c r="N379" s="48">
        <f t="shared" si="98"/>
        <v>5923945363.0857763</v>
      </c>
      <c r="O379" s="28">
        <f t="shared" si="99"/>
        <v>0.39599088572753238</v>
      </c>
      <c r="P379" s="94">
        <f t="shared" si="100"/>
        <v>146865072421.78854</v>
      </c>
      <c r="Q379" s="95">
        <f t="shared" si="101"/>
        <v>9.8173137235769854</v>
      </c>
      <c r="R379" s="44">
        <f>KONSTANTEN!$B$3 * $D$5 * $D$6 / H378^2</f>
        <v>3.5346300402126486E+22</v>
      </c>
      <c r="S379" s="46">
        <f t="shared" si="106"/>
        <v>29770.168691798481</v>
      </c>
      <c r="T379" s="48">
        <f t="shared" si="102"/>
        <v>147106441626.29477</v>
      </c>
      <c r="U379" s="28">
        <f t="shared" si="103"/>
        <v>9.8334482419125813</v>
      </c>
      <c r="V379" s="48">
        <f t="shared" si="112"/>
        <v>8423518890.1835766</v>
      </c>
      <c r="W379" s="28">
        <f t="shared" si="113"/>
        <v>0.56307688572753245</v>
      </c>
      <c r="X379" s="50">
        <f t="shared" si="104"/>
        <v>1.0000000000000002</v>
      </c>
      <c r="Y379" s="31">
        <f t="shared" si="105"/>
        <v>1</v>
      </c>
      <c r="Z379" s="50">
        <v>7732800</v>
      </c>
      <c r="AA379" s="62">
        <v>1.9879981000000001E-7</v>
      </c>
      <c r="AB379" s="71">
        <v>4.2940758790800003E-3</v>
      </c>
      <c r="AC379" s="71">
        <v>1.514458841245</v>
      </c>
      <c r="AD379" s="58">
        <v>149738768207.728</v>
      </c>
      <c r="AE379" s="28">
        <v>0.73016288572800003</v>
      </c>
      <c r="AF379" s="28">
        <v>-9.8173137235799999</v>
      </c>
      <c r="AG379" s="50"/>
      <c r="AH379" s="62"/>
      <c r="AI379" s="65"/>
      <c r="AJ379" s="58"/>
      <c r="AK379" s="28"/>
      <c r="AL379" s="28"/>
    </row>
    <row r="380" spans="1:38">
      <c r="A380" s="11"/>
      <c r="B380" s="25">
        <v>359</v>
      </c>
      <c r="C380" s="1">
        <f>B380 * KONSTANTEN!$B$6</f>
        <v>7754400</v>
      </c>
      <c r="D380" s="63">
        <f>SQRT( KONSTANTEN!$B$3 * $D$6 / H379^3 )</f>
        <v>1.9882114815807081E-7</v>
      </c>
      <c r="E380" s="41">
        <f>(KONSTANTEN!$B$4 + D380 * C380) - (KONSTANTEN!$B$4 + D380 * C379)</f>
        <v>4.2945368002142992E-3</v>
      </c>
      <c r="F380" s="41">
        <f t="shared" si="107"/>
        <v>1.5187533780452165</v>
      </c>
      <c r="G380" s="73">
        <f t="shared" si="95"/>
        <v>87.018158683227696</v>
      </c>
      <c r="H380" s="43">
        <f t="shared" si="108"/>
        <v>149728049462.98428</v>
      </c>
      <c r="I380" s="2">
        <f t="shared" si="109"/>
        <v>10.00869172335147</v>
      </c>
      <c r="J380" s="48">
        <f t="shared" si="96"/>
        <v>149467996537.01572</v>
      </c>
      <c r="K380" s="28">
        <f t="shared" si="97"/>
        <v>9.9913082766485299</v>
      </c>
      <c r="L380" s="43">
        <f t="shared" si="110"/>
        <v>10281581773.40707</v>
      </c>
      <c r="M380" s="2">
        <f t="shared" si="111"/>
        <v>0.68728059149598997</v>
      </c>
      <c r="N380" s="48">
        <f t="shared" si="98"/>
        <v>5282434719.2114716</v>
      </c>
      <c r="O380" s="28">
        <f t="shared" si="99"/>
        <v>0.35310859149599</v>
      </c>
      <c r="P380" s="94">
        <f t="shared" si="100"/>
        <v>146899288671.25131</v>
      </c>
      <c r="Q380" s="95">
        <f t="shared" si="101"/>
        <v>9.8196009362537708</v>
      </c>
      <c r="R380" s="44">
        <f>KONSTANTEN!$B$3 * $D$5 * $D$6 / H379^2</f>
        <v>3.5351359200570806E+22</v>
      </c>
      <c r="S380" s="46">
        <f t="shared" si="106"/>
        <v>29771.233818835815</v>
      </c>
      <c r="T380" s="48">
        <f t="shared" si="102"/>
        <v>147105270688.9364</v>
      </c>
      <c r="U380" s="28">
        <f t="shared" si="103"/>
        <v>9.8333699696643979</v>
      </c>
      <c r="V380" s="48">
        <f t="shared" si="112"/>
        <v>7782008246.3092709</v>
      </c>
      <c r="W380" s="28">
        <f t="shared" si="113"/>
        <v>0.52019459149599001</v>
      </c>
      <c r="X380" s="50">
        <f t="shared" si="104"/>
        <v>1.0000000000000002</v>
      </c>
      <c r="Y380" s="31">
        <f t="shared" si="105"/>
        <v>1</v>
      </c>
      <c r="Z380" s="50">
        <v>7754400</v>
      </c>
      <c r="AA380" s="62">
        <v>1.9882114999999999E-7</v>
      </c>
      <c r="AB380" s="71">
        <v>4.2945368002099997E-3</v>
      </c>
      <c r="AC380" s="71">
        <v>1.51875337804522</v>
      </c>
      <c r="AD380" s="58">
        <v>149728049462.98401</v>
      </c>
      <c r="AE380" s="28">
        <v>0.68728059149599996</v>
      </c>
      <c r="AF380" s="28">
        <v>-9.8196009362499996</v>
      </c>
      <c r="AG380" s="50"/>
      <c r="AH380" s="62"/>
      <c r="AI380" s="65"/>
      <c r="AJ380" s="58"/>
      <c r="AK380" s="28"/>
      <c r="AL380" s="28"/>
    </row>
    <row r="381" spans="1:38">
      <c r="A381" s="11"/>
      <c r="B381" s="25">
        <v>360</v>
      </c>
      <c r="C381" s="1">
        <f>B381 * KONSTANTEN!$B$6</f>
        <v>7776000</v>
      </c>
      <c r="D381" s="63">
        <f>SQRT( KONSTANTEN!$B$3 * $D$6 / H380^3 )</f>
        <v>1.9884249837886739E-7</v>
      </c>
      <c r="E381" s="41">
        <f>(KONSTANTEN!$B$4 + D381 * C381) - (KONSTANTEN!$B$4 + D381 * C380)</f>
        <v>4.2949979649835601E-3</v>
      </c>
      <c r="F381" s="41">
        <f t="shared" si="107"/>
        <v>1.5230483760102</v>
      </c>
      <c r="G381" s="73">
        <f t="shared" si="95"/>
        <v>87.264243939638519</v>
      </c>
      <c r="H381" s="43">
        <f t="shared" si="108"/>
        <v>149717327168.75818</v>
      </c>
      <c r="I381" s="2">
        <f t="shared" si="109"/>
        <v>10.007974982982105</v>
      </c>
      <c r="J381" s="48">
        <f t="shared" si="96"/>
        <v>149478718831.24182</v>
      </c>
      <c r="K381" s="28">
        <f t="shared" si="97"/>
        <v>9.9920250170178946</v>
      </c>
      <c r="L381" s="43">
        <f t="shared" si="110"/>
        <v>9639858695.1060467</v>
      </c>
      <c r="M381" s="2">
        <f t="shared" si="111"/>
        <v>0.64438409691457266</v>
      </c>
      <c r="N381" s="48">
        <f t="shared" si="98"/>
        <v>4640711640.9104471</v>
      </c>
      <c r="O381" s="28">
        <f t="shared" si="99"/>
        <v>0.31021209691457263</v>
      </c>
      <c r="P381" s="94">
        <f t="shared" si="100"/>
        <v>146930798892.33615</v>
      </c>
      <c r="Q381" s="95">
        <f t="shared" si="101"/>
        <v>9.8217072622902357</v>
      </c>
      <c r="R381" s="44">
        <f>KONSTANTEN!$B$3 * $D$5 * $D$6 / H380^2</f>
        <v>3.5356420854150735E+22</v>
      </c>
      <c r="S381" s="46">
        <f t="shared" si="106"/>
        <v>29772.299432614429</v>
      </c>
      <c r="T381" s="48">
        <f t="shared" si="102"/>
        <v>147104192106.88934</v>
      </c>
      <c r="U381" s="28">
        <f t="shared" si="103"/>
        <v>9.8332978709811822</v>
      </c>
      <c r="V381" s="48">
        <f t="shared" si="112"/>
        <v>7140285168.0082464</v>
      </c>
      <c r="W381" s="28">
        <f t="shared" si="113"/>
        <v>0.47729809691457264</v>
      </c>
      <c r="X381" s="50">
        <f t="shared" si="104"/>
        <v>1</v>
      </c>
      <c r="Y381" s="31">
        <f t="shared" si="105"/>
        <v>1</v>
      </c>
      <c r="Z381" s="50">
        <v>7776000</v>
      </c>
      <c r="AA381" s="62">
        <v>1.9884249999999999E-7</v>
      </c>
      <c r="AB381" s="71">
        <v>4.2949979649799996E-3</v>
      </c>
      <c r="AC381" s="71">
        <v>1.5230483760102</v>
      </c>
      <c r="AD381" s="58">
        <v>149717327168.758</v>
      </c>
      <c r="AE381" s="28">
        <v>0.64438409691499998</v>
      </c>
      <c r="AF381" s="28">
        <v>-9.8217072622899995</v>
      </c>
      <c r="AG381" s="50"/>
      <c r="AH381" s="62"/>
      <c r="AI381" s="65"/>
      <c r="AJ381" s="58"/>
      <c r="AK381" s="28"/>
      <c r="AL381" s="28"/>
    </row>
    <row r="382" spans="1:38">
      <c r="A382" s="11"/>
      <c r="B382" s="25">
        <v>361</v>
      </c>
      <c r="C382" s="1">
        <f>B382 * KONSTANTEN!$B$6</f>
        <v>7797600</v>
      </c>
      <c r="D382" s="63">
        <f>SQRT( KONSTANTEN!$B$3 * $D$6 / H381^3 )</f>
        <v>1.9886385949302309E-7</v>
      </c>
      <c r="E382" s="41">
        <f>(KONSTANTEN!$B$4 + D382 * C382) - (KONSTANTEN!$B$4 + D382 * C381)</f>
        <v>4.2954593650494921E-3</v>
      </c>
      <c r="F382" s="41">
        <f t="shared" si="107"/>
        <v>1.5273438353752495</v>
      </c>
      <c r="G382" s="73">
        <f t="shared" si="95"/>
        <v>87.510355632325798</v>
      </c>
      <c r="H382" s="43">
        <f t="shared" si="108"/>
        <v>149706601521.51581</v>
      </c>
      <c r="I382" s="2">
        <f t="shared" si="109"/>
        <v>10.007258018477678</v>
      </c>
      <c r="J382" s="48">
        <f t="shared" si="96"/>
        <v>149489444478.48419</v>
      </c>
      <c r="K382" s="28">
        <f t="shared" si="97"/>
        <v>9.9927419815223235</v>
      </c>
      <c r="L382" s="43">
        <f t="shared" si="110"/>
        <v>8997934940.7293549</v>
      </c>
      <c r="M382" s="2">
        <f t="shared" si="111"/>
        <v>0.60147418797970043</v>
      </c>
      <c r="N382" s="48">
        <f t="shared" si="98"/>
        <v>3998787886.5337558</v>
      </c>
      <c r="O382" s="28">
        <f t="shared" si="99"/>
        <v>0.26730218797970046</v>
      </c>
      <c r="P382" s="94">
        <f t="shared" si="100"/>
        <v>146959601632.29752</v>
      </c>
      <c r="Q382" s="95">
        <f t="shared" si="101"/>
        <v>9.8236326045764351</v>
      </c>
      <c r="R382" s="44">
        <f>KONSTANTEN!$B$3 * $D$5 * $D$6 / H381^2</f>
        <v>3.5361485271602035E+22</v>
      </c>
      <c r="S382" s="46">
        <f t="shared" si="106"/>
        <v>29773.365513758894</v>
      </c>
      <c r="T382" s="48">
        <f t="shared" si="102"/>
        <v>147103205991.52747</v>
      </c>
      <c r="U382" s="28">
        <f t="shared" si="103"/>
        <v>9.8332319533077985</v>
      </c>
      <c r="V382" s="48">
        <f t="shared" si="112"/>
        <v>6498361413.6315556</v>
      </c>
      <c r="W382" s="28">
        <f t="shared" si="113"/>
        <v>0.43438818797970047</v>
      </c>
      <c r="X382" s="50">
        <f t="shared" si="104"/>
        <v>0.99999999999999989</v>
      </c>
      <c r="Y382" s="31">
        <f t="shared" si="105"/>
        <v>1.0000000000000002</v>
      </c>
      <c r="Z382" s="50">
        <v>7797600</v>
      </c>
      <c r="AA382" s="62">
        <v>1.9886385999999999E-7</v>
      </c>
      <c r="AB382" s="71">
        <v>4.2954593650500004E-3</v>
      </c>
      <c r="AC382" s="71">
        <v>1.52734383537525</v>
      </c>
      <c r="AD382" s="58">
        <v>149706601521.51501</v>
      </c>
      <c r="AE382" s="28">
        <v>0.60147418797999996</v>
      </c>
      <c r="AF382" s="28">
        <v>-9.8236326045800002</v>
      </c>
      <c r="AG382" s="50"/>
      <c r="AH382" s="62"/>
      <c r="AI382" s="65"/>
      <c r="AJ382" s="58"/>
      <c r="AK382" s="28"/>
      <c r="AL382" s="28"/>
    </row>
    <row r="383" spans="1:38">
      <c r="A383" s="11"/>
      <c r="B383" s="25">
        <v>362</v>
      </c>
      <c r="C383" s="1">
        <f>B383 * KONSTANTEN!$B$6</f>
        <v>7819200</v>
      </c>
      <c r="D383" s="63">
        <f>SQRT( KONSTANTEN!$B$3 * $D$6 / H382^3 )</f>
        <v>1.9888523111378769E-7</v>
      </c>
      <c r="E383" s="41">
        <f>(KONSTANTEN!$B$4 + D383 * C383) - (KONSTANTEN!$B$4 + D383 * C382)</f>
        <v>4.2959209920576669E-3</v>
      </c>
      <c r="F383" s="41">
        <f t="shared" si="107"/>
        <v>1.5316397563673072</v>
      </c>
      <c r="G383" s="73">
        <f t="shared" si="95"/>
        <v>87.756493774292366</v>
      </c>
      <c r="H383" s="43">
        <f t="shared" si="108"/>
        <v>149695872717.91116</v>
      </c>
      <c r="I383" s="2">
        <f t="shared" si="109"/>
        <v>10.006540842983679</v>
      </c>
      <c r="J383" s="48">
        <f t="shared" si="96"/>
        <v>149500173282.08884</v>
      </c>
      <c r="K383" s="28">
        <f t="shared" si="97"/>
        <v>9.9934591570163214</v>
      </c>
      <c r="L383" s="43">
        <f t="shared" si="110"/>
        <v>8355822279.9056015</v>
      </c>
      <c r="M383" s="2">
        <f t="shared" si="111"/>
        <v>0.55855165144165053</v>
      </c>
      <c r="N383" s="48">
        <f t="shared" si="98"/>
        <v>3356675225.7100015</v>
      </c>
      <c r="O383" s="28">
        <f t="shared" si="99"/>
        <v>0.22437965144165048</v>
      </c>
      <c r="P383" s="94">
        <f t="shared" si="100"/>
        <v>146985695487.30536</v>
      </c>
      <c r="Q383" s="95">
        <f t="shared" si="101"/>
        <v>9.8253768692722208</v>
      </c>
      <c r="R383" s="44">
        <f>KONSTANTEN!$B$3 * $D$5 * $D$6 / H382^2</f>
        <v>3.5366552361491226E+22</v>
      </c>
      <c r="S383" s="46">
        <f t="shared" si="106"/>
        <v>29774.432042866392</v>
      </c>
      <c r="T383" s="48">
        <f t="shared" si="102"/>
        <v>147102312447.29507</v>
      </c>
      <c r="U383" s="28">
        <f t="shared" si="103"/>
        <v>9.8331722236259154</v>
      </c>
      <c r="V383" s="48">
        <f t="shared" si="112"/>
        <v>5856248752.8078012</v>
      </c>
      <c r="W383" s="28">
        <f t="shared" si="113"/>
        <v>0.39146565144165046</v>
      </c>
      <c r="X383" s="50">
        <f t="shared" si="104"/>
        <v>0.99999999999999989</v>
      </c>
      <c r="Y383" s="31">
        <f t="shared" si="105"/>
        <v>0.99999999999999989</v>
      </c>
      <c r="Z383" s="50">
        <v>7819200</v>
      </c>
      <c r="AA383" s="62">
        <v>1.9888523000000001E-7</v>
      </c>
      <c r="AB383" s="71">
        <v>4.2959209920600001E-3</v>
      </c>
      <c r="AC383" s="71">
        <v>1.5316397563673101</v>
      </c>
      <c r="AD383" s="58">
        <v>149695872717.91101</v>
      </c>
      <c r="AE383" s="28">
        <v>0.55855165144200003</v>
      </c>
      <c r="AF383" s="28">
        <v>-9.8253768692700003</v>
      </c>
      <c r="AG383" s="50"/>
      <c r="AH383" s="62"/>
      <c r="AI383" s="65"/>
      <c r="AJ383" s="58"/>
      <c r="AK383" s="28"/>
      <c r="AL383" s="28"/>
    </row>
    <row r="384" spans="1:38">
      <c r="A384" s="11"/>
      <c r="B384" s="25">
        <v>363</v>
      </c>
      <c r="C384" s="1">
        <f>B384 * KONSTANTEN!$B$6</f>
        <v>7840800</v>
      </c>
      <c r="D384" s="63">
        <f>SQRT( KONSTANTEN!$B$3 * $D$6 / H383^3 )</f>
        <v>1.9890661285375833E-7</v>
      </c>
      <c r="E384" s="41">
        <f>(KONSTANTEN!$B$4 + D384 * C384) - (KONSTANTEN!$B$4 + D384 * C383)</f>
        <v>4.2963828376412216E-3</v>
      </c>
      <c r="F384" s="41">
        <f t="shared" si="107"/>
        <v>1.5359361392049484</v>
      </c>
      <c r="G384" s="73">
        <f t="shared" si="95"/>
        <v>88.002658378061639</v>
      </c>
      <c r="H384" s="43">
        <f t="shared" si="108"/>
        <v>149685140954.78329</v>
      </c>
      <c r="I384" s="2">
        <f t="shared" si="109"/>
        <v>10.005823469657971</v>
      </c>
      <c r="J384" s="48">
        <f t="shared" si="96"/>
        <v>149510905045.21671</v>
      </c>
      <c r="K384" s="28">
        <f t="shared" si="97"/>
        <v>9.9941765303420294</v>
      </c>
      <c r="L384" s="43">
        <f t="shared" si="110"/>
        <v>7713532493.3362818</v>
      </c>
      <c r="M384" s="2">
        <f t="shared" si="111"/>
        <v>0.51561727479087616</v>
      </c>
      <c r="N384" s="48">
        <f t="shared" si="98"/>
        <v>2714385439.1406808</v>
      </c>
      <c r="O384" s="28">
        <f t="shared" si="99"/>
        <v>0.18144527479087613</v>
      </c>
      <c r="P384" s="94">
        <f t="shared" si="100"/>
        <v>147009079102.53442</v>
      </c>
      <c r="Q384" s="95">
        <f t="shared" si="101"/>
        <v>9.8269399658132137</v>
      </c>
      <c r="R384" s="44">
        <f>KONSTANTEN!$B$3 * $D$5 * $D$6 / H383^2</f>
        <v>3.5371622032217056E+22</v>
      </c>
      <c r="S384" s="46">
        <f t="shared" si="106"/>
        <v>29775.499000507039</v>
      </c>
      <c r="T384" s="48">
        <f t="shared" si="102"/>
        <v>147101511571.69272</v>
      </c>
      <c r="U384" s="28">
        <f t="shared" si="103"/>
        <v>9.8331186884530357</v>
      </c>
      <c r="V384" s="48">
        <f t="shared" si="112"/>
        <v>5213958966.2384806</v>
      </c>
      <c r="W384" s="28">
        <f t="shared" si="113"/>
        <v>0.34853127479087614</v>
      </c>
      <c r="X384" s="50">
        <f t="shared" si="104"/>
        <v>1</v>
      </c>
      <c r="Y384" s="31">
        <f t="shared" si="105"/>
        <v>1</v>
      </c>
      <c r="Z384" s="50">
        <v>7840800</v>
      </c>
      <c r="AA384" s="62">
        <v>1.9890661000000001E-7</v>
      </c>
      <c r="AB384" s="71">
        <v>4.2963828376400004E-3</v>
      </c>
      <c r="AC384" s="71">
        <v>1.53593613920495</v>
      </c>
      <c r="AD384" s="58">
        <v>149685140954.78299</v>
      </c>
      <c r="AE384" s="28">
        <v>0.51561727479099995</v>
      </c>
      <c r="AF384" s="28">
        <v>-9.8269399658100003</v>
      </c>
      <c r="AG384" s="50"/>
      <c r="AH384" s="62"/>
      <c r="AI384" s="65"/>
      <c r="AJ384" s="58"/>
      <c r="AK384" s="28"/>
      <c r="AL384" s="28"/>
    </row>
    <row r="385" spans="1:38">
      <c r="A385" s="11"/>
      <c r="B385" s="25">
        <v>364</v>
      </c>
      <c r="C385" s="1">
        <f>B385 * KONSTANTEN!$B$6</f>
        <v>7862400</v>
      </c>
      <c r="D385" s="63">
        <f>SQRT( KONSTANTEN!$B$3 * $D$6 / H384^3 )</f>
        <v>1.9892800432488556E-7</v>
      </c>
      <c r="E385" s="41">
        <f>(KONSTANTEN!$B$4 + D385 * C385) - (KONSTANTEN!$B$4 + D385 * C384)</f>
        <v>4.2968448934175285E-3</v>
      </c>
      <c r="F385" s="41">
        <f t="shared" si="107"/>
        <v>1.540232984098366</v>
      </c>
      <c r="G385" s="73">
        <f t="shared" si="95"/>
        <v>88.248849455676805</v>
      </c>
      <c r="H385" s="43">
        <f t="shared" si="108"/>
        <v>149674406429.1528</v>
      </c>
      <c r="I385" s="2">
        <f t="shared" si="109"/>
        <v>10.005105911670558</v>
      </c>
      <c r="J385" s="48">
        <f t="shared" si="96"/>
        <v>149521639570.8472</v>
      </c>
      <c r="K385" s="28">
        <f t="shared" si="97"/>
        <v>9.9948940883294419</v>
      </c>
      <c r="L385" s="43">
        <f t="shared" si="110"/>
        <v>7071077372.5909014</v>
      </c>
      <c r="M385" s="2">
        <f t="shared" si="111"/>
        <v>0.4726718462443118</v>
      </c>
      <c r="N385" s="48">
        <f t="shared" si="98"/>
        <v>2071930318.3953009</v>
      </c>
      <c r="O385" s="28">
        <f t="shared" si="99"/>
        <v>0.13849984624431172</v>
      </c>
      <c r="P385" s="94">
        <f t="shared" si="100"/>
        <v>147029751172.25275</v>
      </c>
      <c r="Q385" s="95">
        <f t="shared" si="101"/>
        <v>9.828321806916712</v>
      </c>
      <c r="R385" s="44">
        <f>KONSTANTEN!$B$3 * $D$5 * $D$6 / H384^2</f>
        <v>3.5376694192011859E+22</v>
      </c>
      <c r="S385" s="46">
        <f t="shared" si="106"/>
        <v>29776.566367224234</v>
      </c>
      <c r="T385" s="48">
        <f t="shared" si="102"/>
        <v>147100803455.263</v>
      </c>
      <c r="U385" s="28">
        <f t="shared" si="103"/>
        <v>9.8330713538415573</v>
      </c>
      <c r="V385" s="48">
        <f t="shared" si="112"/>
        <v>4571503845.4931011</v>
      </c>
      <c r="W385" s="28">
        <f t="shared" si="113"/>
        <v>0.30558584624431173</v>
      </c>
      <c r="X385" s="50">
        <f t="shared" si="104"/>
        <v>0.99999999999999989</v>
      </c>
      <c r="Y385" s="31">
        <f t="shared" si="105"/>
        <v>1.0000000000000002</v>
      </c>
      <c r="Z385" s="50">
        <v>7862400</v>
      </c>
      <c r="AA385" s="62">
        <v>1.9892799999999999E-7</v>
      </c>
      <c r="AB385" s="71">
        <v>4.2968448934199996E-3</v>
      </c>
      <c r="AC385" s="71">
        <v>1.54023298409837</v>
      </c>
      <c r="AD385" s="58">
        <v>149674406429.15201</v>
      </c>
      <c r="AE385" s="28">
        <v>0.47267184624399999</v>
      </c>
      <c r="AF385" s="28">
        <v>-9.82832180692</v>
      </c>
      <c r="AG385" s="50"/>
      <c r="AH385" s="62"/>
      <c r="AI385" s="65"/>
      <c r="AJ385" s="58"/>
      <c r="AK385" s="28"/>
      <c r="AL385" s="28"/>
    </row>
    <row r="386" spans="1:38">
      <c r="A386" s="11"/>
      <c r="B386" s="25">
        <v>365</v>
      </c>
      <c r="C386" s="1">
        <f>B386 * KONSTANTEN!$B$6</f>
        <v>7884000</v>
      </c>
      <c r="D386" s="63">
        <f>SQRT( KONSTANTEN!$B$3 * $D$6 / H385^3 )</f>
        <v>1.9894940513847933E-7</v>
      </c>
      <c r="E386" s="41">
        <f>(KONSTANTEN!$B$4 + D386 * C386) - (KONSTANTEN!$B$4 + D386 * C385)</f>
        <v>4.297307150991081E-3</v>
      </c>
      <c r="F386" s="41">
        <f t="shared" si="107"/>
        <v>1.544530291249357</v>
      </c>
      <c r="G386" s="73">
        <f t="shared" si="95"/>
        <v>88.495067018699984</v>
      </c>
      <c r="H386" s="43">
        <f t="shared" si="108"/>
        <v>149663669338.21844</v>
      </c>
      <c r="I386" s="2">
        <f t="shared" si="109"/>
        <v>10.004388182203348</v>
      </c>
      <c r="J386" s="48">
        <f t="shared" si="96"/>
        <v>149532376661.78152</v>
      </c>
      <c r="K386" s="28">
        <f t="shared" si="97"/>
        <v>9.995611817796652</v>
      </c>
      <c r="L386" s="43">
        <f t="shared" si="110"/>
        <v>6428468719.9009275</v>
      </c>
      <c r="M386" s="2">
        <f t="shared" si="111"/>
        <v>0.42971615473159874</v>
      </c>
      <c r="N386" s="48">
        <f t="shared" si="98"/>
        <v>1429321665.7053275</v>
      </c>
      <c r="O386" s="28">
        <f t="shared" si="99"/>
        <v>9.5544154731598802E-2</v>
      </c>
      <c r="P386" s="94">
        <f t="shared" si="100"/>
        <v>147047710439.90964</v>
      </c>
      <c r="Q386" s="95">
        <f t="shared" si="101"/>
        <v>9.8295223085875705</v>
      </c>
      <c r="R386" s="44">
        <f>KONSTANTEN!$B$3 * $D$5 * $D$6 / H385^2</f>
        <v>3.5381768748942976E+22</v>
      </c>
      <c r="S386" s="46">
        <f t="shared" si="106"/>
        <v>29777.634123534935</v>
      </c>
      <c r="T386" s="48">
        <f t="shared" si="102"/>
        <v>147100188181.57758</v>
      </c>
      <c r="U386" s="28">
        <f t="shared" si="103"/>
        <v>9.8330302253778861</v>
      </c>
      <c r="V386" s="48">
        <f t="shared" si="112"/>
        <v>3928895192.8031278</v>
      </c>
      <c r="W386" s="28">
        <f t="shared" si="113"/>
        <v>0.26263015473159879</v>
      </c>
      <c r="X386" s="50">
        <f t="shared" si="104"/>
        <v>1</v>
      </c>
      <c r="Y386" s="31">
        <f t="shared" si="105"/>
        <v>0.99999999999999978</v>
      </c>
      <c r="Z386" s="50">
        <v>7884000</v>
      </c>
      <c r="AA386" s="62">
        <v>1.9894941E-7</v>
      </c>
      <c r="AB386" s="71">
        <v>4.2973071509900002E-3</v>
      </c>
      <c r="AC386" s="71">
        <v>1.5445302912493599</v>
      </c>
      <c r="AD386" s="58">
        <v>149663669338.21799</v>
      </c>
      <c r="AE386" s="28">
        <v>0.42971615473199998</v>
      </c>
      <c r="AF386" s="28">
        <v>-9.8295223085900005</v>
      </c>
      <c r="AG386" s="50"/>
      <c r="AH386" s="62"/>
      <c r="AI386" s="65"/>
      <c r="AJ386" s="58"/>
      <c r="AK386" s="28"/>
      <c r="AL386" s="28"/>
    </row>
    <row r="387" spans="1:38">
      <c r="A387" s="11"/>
      <c r="B387" s="25">
        <v>366</v>
      </c>
      <c r="C387" s="1">
        <f>B387 * KONSTANTEN!$B$6</f>
        <v>7905600</v>
      </c>
      <c r="D387" s="63">
        <f>SQRT( KONSTANTEN!$B$3 * $D$6 / H386^3 )</f>
        <v>1.9897081490521543E-7</v>
      </c>
      <c r="E387" s="41">
        <f>(KONSTANTEN!$B$4 + D387 * C387) - (KONSTANTEN!$B$4 + D387 * C386)</f>
        <v>4.2977696019526057E-3</v>
      </c>
      <c r="F387" s="41">
        <f t="shared" si="107"/>
        <v>1.5488280608513096</v>
      </c>
      <c r="G387" s="73">
        <f t="shared" si="95"/>
        <v>88.741311078211496</v>
      </c>
      <c r="H387" s="43">
        <f t="shared" si="108"/>
        <v>149652929879.35376</v>
      </c>
      <c r="I387" s="2">
        <f t="shared" si="109"/>
        <v>10.003670294449931</v>
      </c>
      <c r="J387" s="48">
        <f t="shared" si="96"/>
        <v>149543116120.64627</v>
      </c>
      <c r="K387" s="28">
        <f t="shared" si="97"/>
        <v>9.9963297055500693</v>
      </c>
      <c r="L387" s="43">
        <f t="shared" si="110"/>
        <v>5785718347.9531488</v>
      </c>
      <c r="M387" s="2">
        <f t="shared" si="111"/>
        <v>0.38675098988127327</v>
      </c>
      <c r="N387" s="48">
        <f t="shared" si="98"/>
        <v>786571293.75754857</v>
      </c>
      <c r="O387" s="28">
        <f t="shared" si="99"/>
        <v>5.2578989881273269E-2</v>
      </c>
      <c r="P387" s="94">
        <f t="shared" si="100"/>
        <v>147062955698.2225</v>
      </c>
      <c r="Q387" s="95">
        <f t="shared" si="101"/>
        <v>9.8305413901240222</v>
      </c>
      <c r="R387" s="44">
        <f>KONSTANTEN!$B$3 * $D$5 * $D$6 / H386^2</f>
        <v>3.5386845610914213E+22</v>
      </c>
      <c r="S387" s="46">
        <f t="shared" si="106"/>
        <v>29778.702249930029</v>
      </c>
      <c r="T387" s="48">
        <f t="shared" si="102"/>
        <v>147099665827.22406</v>
      </c>
      <c r="U387" s="28">
        <f t="shared" si="103"/>
        <v>9.8329953081815855</v>
      </c>
      <c r="V387" s="48">
        <f t="shared" si="112"/>
        <v>3286144820.8553486</v>
      </c>
      <c r="W387" s="28">
        <f t="shared" si="113"/>
        <v>0.21966498988127328</v>
      </c>
      <c r="X387" s="50">
        <f t="shared" si="104"/>
        <v>0.99999999999999967</v>
      </c>
      <c r="Y387" s="31">
        <f t="shared" si="105"/>
        <v>1.0000000000000002</v>
      </c>
      <c r="Z387" s="50">
        <v>7905600</v>
      </c>
      <c r="AA387" s="62">
        <v>1.9897080999999999E-7</v>
      </c>
      <c r="AB387" s="71">
        <v>4.2977696019500002E-3</v>
      </c>
      <c r="AC387" s="71">
        <v>1.5488280608513101</v>
      </c>
      <c r="AD387" s="58">
        <v>149652929879.353</v>
      </c>
      <c r="AE387" s="28">
        <v>0.38675098988099998</v>
      </c>
      <c r="AF387" s="28">
        <v>-9.8305413901200005</v>
      </c>
      <c r="AG387" s="50"/>
      <c r="AH387" s="62"/>
      <c r="AI387" s="65"/>
      <c r="AJ387" s="58"/>
      <c r="AK387" s="28"/>
      <c r="AL387" s="28"/>
    </row>
    <row r="388" spans="1:38">
      <c r="A388" s="11"/>
      <c r="B388" s="25">
        <v>367</v>
      </c>
      <c r="C388" s="1">
        <f>B388 * KONSTANTEN!$B$6</f>
        <v>7927200</v>
      </c>
      <c r="D388" s="63">
        <f>SQRT( KONSTANTEN!$B$3 * $D$6 / H387^3 )</f>
        <v>1.9899223323514123E-7</v>
      </c>
      <c r="E388" s="41">
        <f>(KONSTANTEN!$B$4 + D388 * C388) - (KONSTANTEN!$B$4 + D388 * C387)</f>
        <v>4.2982322378790627E-3</v>
      </c>
      <c r="F388" s="41">
        <f t="shared" si="107"/>
        <v>1.5531262930891887</v>
      </c>
      <c r="G388" s="73">
        <f t="shared" si="95"/>
        <v>88.987581644809026</v>
      </c>
      <c r="H388" s="43">
        <f t="shared" si="108"/>
        <v>149642188250.1033</v>
      </c>
      <c r="I388" s="2">
        <f t="shared" si="109"/>
        <v>10.002952261615336</v>
      </c>
      <c r="J388" s="48">
        <f t="shared" si="96"/>
        <v>149553857749.8967</v>
      </c>
      <c r="K388" s="28">
        <f t="shared" si="97"/>
        <v>9.9970477383846639</v>
      </c>
      <c r="L388" s="43">
        <f t="shared" si="110"/>
        <v>5142838079.6823139</v>
      </c>
      <c r="M388" s="2">
        <f t="shared" si="111"/>
        <v>0.34377714200690435</v>
      </c>
      <c r="N388" s="48">
        <f t="shared" si="98"/>
        <v>143691025.48671389</v>
      </c>
      <c r="O388" s="28">
        <f t="shared" si="99"/>
        <v>9.6051420069043214E-3</v>
      </c>
      <c r="P388" s="94">
        <f t="shared" si="100"/>
        <v>147075485789.26334</v>
      </c>
      <c r="Q388" s="95">
        <f t="shared" si="101"/>
        <v>9.8313789741234316</v>
      </c>
      <c r="R388" s="44">
        <f>KONSTANTEN!$B$3 * $D$5 * $D$6 / H387^2</f>
        <v>3.5391924685667175E+22</v>
      </c>
      <c r="S388" s="46">
        <f t="shared" si="106"/>
        <v>29779.770726874598</v>
      </c>
      <c r="T388" s="48">
        <f t="shared" si="102"/>
        <v>147099236461.79388</v>
      </c>
      <c r="U388" s="28">
        <f t="shared" si="103"/>
        <v>9.8329666069045505</v>
      </c>
      <c r="V388" s="48">
        <f t="shared" si="112"/>
        <v>2643264552.5845141</v>
      </c>
      <c r="W388" s="28">
        <f t="shared" si="113"/>
        <v>0.17669114200690433</v>
      </c>
      <c r="X388" s="50">
        <f t="shared" si="104"/>
        <v>1</v>
      </c>
      <c r="Y388" s="31">
        <f t="shared" si="105"/>
        <v>1</v>
      </c>
      <c r="Z388" s="50">
        <v>7927200</v>
      </c>
      <c r="AA388" s="62">
        <v>1.9899223E-7</v>
      </c>
      <c r="AB388" s="71">
        <v>4.2982322378800003E-3</v>
      </c>
      <c r="AC388" s="71">
        <v>1.55312629308919</v>
      </c>
      <c r="AD388" s="58">
        <v>149642188250.103</v>
      </c>
      <c r="AE388" s="28">
        <v>0.34377714200699999</v>
      </c>
      <c r="AF388" s="28">
        <v>-9.8313789741199997</v>
      </c>
      <c r="AG388" s="50"/>
      <c r="AH388" s="62"/>
      <c r="AI388" s="65"/>
      <c r="AJ388" s="58"/>
      <c r="AK388" s="28"/>
      <c r="AL388" s="28"/>
    </row>
    <row r="389" spans="1:38">
      <c r="A389" s="11"/>
      <c r="B389" s="25">
        <v>368</v>
      </c>
      <c r="C389" s="1">
        <f>B389 * KONSTANTEN!$B$6</f>
        <v>7948800</v>
      </c>
      <c r="D389" s="63">
        <f>SQRT( KONSTANTEN!$B$3 * $D$6 / H388^3 )</f>
        <v>1.9901365973768279E-7</v>
      </c>
      <c r="E389" s="41">
        <f>(KONSTANTEN!$B$4 + D389 * C389) - (KONSTANTEN!$B$4 + D389 * C388)</f>
        <v>4.2986950503338672E-3</v>
      </c>
      <c r="F389" s="41">
        <f t="shared" si="107"/>
        <v>1.5574249881395226</v>
      </c>
      <c r="G389" s="73">
        <f t="shared" si="95"/>
        <v>89.233878728606925</v>
      </c>
      <c r="H389" s="43">
        <f t="shared" si="108"/>
        <v>149631444648.17963</v>
      </c>
      <c r="I389" s="2">
        <f t="shared" si="109"/>
        <v>10.002234096915814</v>
      </c>
      <c r="J389" s="48">
        <f t="shared" si="96"/>
        <v>149564601351.82037</v>
      </c>
      <c r="K389" s="28">
        <f t="shared" si="97"/>
        <v>9.9977659030841863</v>
      </c>
      <c r="L389" s="43">
        <f t="shared" si="110"/>
        <v>4499839748.0630198</v>
      </c>
      <c r="M389" s="2">
        <f t="shared" si="111"/>
        <v>0.30079540209318273</v>
      </c>
      <c r="N389" s="48">
        <f t="shared" si="98"/>
        <v>-499307306.13258034</v>
      </c>
      <c r="O389" s="28">
        <f t="shared" si="99"/>
        <v>-3.3376597906817282E-2</v>
      </c>
      <c r="P389" s="94">
        <f t="shared" si="100"/>
        <v>147085299604.54398</v>
      </c>
      <c r="Q389" s="95">
        <f t="shared" si="101"/>
        <v>9.8320349864880221</v>
      </c>
      <c r="R389" s="44">
        <f>KONSTANTEN!$B$3 * $D$5 * $D$6 / H388^2</f>
        <v>3.5397005880782913E+22</v>
      </c>
      <c r="S389" s="46">
        <f t="shared" si="106"/>
        <v>29780.839534808332</v>
      </c>
      <c r="T389" s="48">
        <f t="shared" si="102"/>
        <v>147098900147.87057</v>
      </c>
      <c r="U389" s="28">
        <f t="shared" si="103"/>
        <v>9.8329441257302292</v>
      </c>
      <c r="V389" s="48">
        <f t="shared" si="112"/>
        <v>2000266220.9652197</v>
      </c>
      <c r="W389" s="28">
        <f t="shared" si="113"/>
        <v>0.13370940209318272</v>
      </c>
      <c r="X389" s="50">
        <f t="shared" si="104"/>
        <v>1</v>
      </c>
      <c r="Y389" s="31">
        <f t="shared" si="105"/>
        <v>0.99999999999999989</v>
      </c>
      <c r="Z389" s="50">
        <v>7948800</v>
      </c>
      <c r="AA389" s="62">
        <v>1.9901366E-7</v>
      </c>
      <c r="AB389" s="71">
        <v>4.2986950503299997E-3</v>
      </c>
      <c r="AC389" s="71">
        <v>1.5574249881395199</v>
      </c>
      <c r="AD389" s="58">
        <v>149631444648.17899</v>
      </c>
      <c r="AE389" s="28">
        <v>0.30079540209299999</v>
      </c>
      <c r="AF389" s="28">
        <v>-9.8320349864899992</v>
      </c>
      <c r="AG389" s="50"/>
      <c r="AH389" s="62"/>
      <c r="AI389" s="65"/>
      <c r="AJ389" s="58"/>
      <c r="AK389" s="28"/>
      <c r="AL389" s="28"/>
    </row>
    <row r="390" spans="1:38">
      <c r="A390" s="11"/>
      <c r="B390" s="25">
        <v>369</v>
      </c>
      <c r="C390" s="1">
        <f>B390 * KONSTANTEN!$B$6</f>
        <v>7970400</v>
      </c>
      <c r="D390" s="63">
        <f>SQRT( KONSTANTEN!$B$3 * $D$6 / H389^3 )</f>
        <v>1.9903509402165006E-7</v>
      </c>
      <c r="E390" s="41">
        <f>(KONSTANTEN!$B$4 + D390 * C390) - (KONSTANTEN!$B$4 + D390 * C389)</f>
        <v>4.2991580308675559E-3</v>
      </c>
      <c r="F390" s="41">
        <f t="shared" si="107"/>
        <v>1.5617241461703901</v>
      </c>
      <c r="G390" s="73">
        <f t="shared" si="95"/>
        <v>89.480202339235419</v>
      </c>
      <c r="H390" s="43">
        <f t="shared" si="108"/>
        <v>149620699271.45935</v>
      </c>
      <c r="I390" s="2">
        <f t="shared" si="109"/>
        <v>10.001515813578589</v>
      </c>
      <c r="J390" s="48">
        <f t="shared" si="96"/>
        <v>149575346728.54065</v>
      </c>
      <c r="K390" s="28">
        <f t="shared" si="97"/>
        <v>9.9984841864214111</v>
      </c>
      <c r="L390" s="43">
        <f t="shared" si="110"/>
        <v>3856735195.9007759</v>
      </c>
      <c r="M390" s="2">
        <f t="shared" si="111"/>
        <v>0.2578065617819546</v>
      </c>
      <c r="N390" s="48">
        <f t="shared" si="98"/>
        <v>-1142411858.2948241</v>
      </c>
      <c r="O390" s="28">
        <f t="shared" si="99"/>
        <v>-7.6365438218045437E-2</v>
      </c>
      <c r="P390" s="94">
        <f t="shared" si="100"/>
        <v>147092396085.10098</v>
      </c>
      <c r="Q390" s="95">
        <f t="shared" si="101"/>
        <v>9.832509356430533</v>
      </c>
      <c r="R390" s="44">
        <f>KONSTANTEN!$B$3 * $D$5 * $D$6 / H389^2</f>
        <v>3.5402089103683125E+22</v>
      </c>
      <c r="S390" s="46">
        <f t="shared" si="106"/>
        <v>29781.908654145758</v>
      </c>
      <c r="T390" s="48">
        <f t="shared" si="102"/>
        <v>147098656941.01865</v>
      </c>
      <c r="U390" s="28">
        <f t="shared" si="103"/>
        <v>9.8329278683728791</v>
      </c>
      <c r="V390" s="48">
        <f t="shared" si="112"/>
        <v>1357161668.8029761</v>
      </c>
      <c r="W390" s="28">
        <f t="shared" si="113"/>
        <v>9.0720561781954562E-2</v>
      </c>
      <c r="X390" s="50">
        <f t="shared" si="104"/>
        <v>0.99999999999999978</v>
      </c>
      <c r="Y390" s="31">
        <f t="shared" si="105"/>
        <v>1</v>
      </c>
      <c r="Z390" s="50">
        <v>7970400</v>
      </c>
      <c r="AA390" s="62">
        <v>1.9903508999999999E-7</v>
      </c>
      <c r="AB390" s="71">
        <v>4.2991580308700001E-3</v>
      </c>
      <c r="AC390" s="71">
        <v>1.5617241461703899</v>
      </c>
      <c r="AD390" s="58">
        <v>149620699271.45901</v>
      </c>
      <c r="AE390" s="28">
        <v>0.25780656178200001</v>
      </c>
      <c r="AF390" s="28">
        <v>-9.8325093564300001</v>
      </c>
      <c r="AG390" s="50"/>
      <c r="AH390" s="62"/>
      <c r="AI390" s="65"/>
      <c r="AJ390" s="58"/>
      <c r="AK390" s="28"/>
      <c r="AL390" s="28"/>
    </row>
    <row r="391" spans="1:38">
      <c r="A391" s="11"/>
      <c r="B391" s="25">
        <v>370</v>
      </c>
      <c r="C391" s="1">
        <f>B391 * KONSTANTEN!$B$6</f>
        <v>7992000</v>
      </c>
      <c r="D391" s="63">
        <f>SQRT( KONSTANTEN!$B$3 * $D$6 / H390^3 )</f>
        <v>1.9905653569524431E-7</v>
      </c>
      <c r="E391" s="41">
        <f>(KONSTANTEN!$B$4 + D391 * C391) - (KONSTANTEN!$B$4 + D391 * C390)</f>
        <v>4.2996211710173426E-3</v>
      </c>
      <c r="F391" s="41">
        <f t="shared" si="107"/>
        <v>1.5660237673414075</v>
      </c>
      <c r="G391" s="73">
        <f t="shared" si="95"/>
        <v>89.726552485839818</v>
      </c>
      <c r="H391" s="43">
        <f t="shared" si="108"/>
        <v>149609952317.97998</v>
      </c>
      <c r="I391" s="2">
        <f t="shared" si="109"/>
        <v>10.000797424841636</v>
      </c>
      <c r="J391" s="48">
        <f t="shared" si="96"/>
        <v>149586093682.02002</v>
      </c>
      <c r="K391" s="28">
        <f t="shared" si="97"/>
        <v>9.999202575158364</v>
      </c>
      <c r="L391" s="43">
        <f t="shared" si="110"/>
        <v>3213536275.6224256</v>
      </c>
      <c r="M391" s="2">
        <f t="shared" si="111"/>
        <v>0.21481141335821163</v>
      </c>
      <c r="N391" s="48">
        <f t="shared" si="98"/>
        <v>-1785610778.5731747</v>
      </c>
      <c r="O391" s="28">
        <f t="shared" si="99"/>
        <v>-0.11936058664178836</v>
      </c>
      <c r="P391" s="94">
        <f t="shared" si="100"/>
        <v>147096774221.57956</v>
      </c>
      <c r="Q391" s="95">
        <f t="shared" si="101"/>
        <v>9.83280201647983</v>
      </c>
      <c r="R391" s="44">
        <f>KONSTANTEN!$B$3 * $D$5 * $D$6 / H390^2</f>
        <v>3.5407174261631858E+22</v>
      </c>
      <c r="S391" s="46">
        <f t="shared" si="106"/>
        <v>29782.978065276664</v>
      </c>
      <c r="T391" s="48">
        <f t="shared" si="102"/>
        <v>147098506889.77313</v>
      </c>
      <c r="U391" s="28">
        <f t="shared" si="103"/>
        <v>9.832917838076856</v>
      </c>
      <c r="V391" s="48">
        <f t="shared" si="112"/>
        <v>713962748.52462506</v>
      </c>
      <c r="W391" s="28">
        <f t="shared" si="113"/>
        <v>4.7725413358211635E-2</v>
      </c>
      <c r="X391" s="50">
        <f t="shared" si="104"/>
        <v>0.99999999999999978</v>
      </c>
      <c r="Y391" s="31">
        <f t="shared" si="105"/>
        <v>1.0000000000000002</v>
      </c>
      <c r="Z391" s="50">
        <v>7992000</v>
      </c>
      <c r="AA391" s="62">
        <v>1.9905654000000001E-7</v>
      </c>
      <c r="AB391" s="71">
        <v>4.2996211710200002E-3</v>
      </c>
      <c r="AC391" s="71">
        <v>1.5660237673414099</v>
      </c>
      <c r="AD391" s="58">
        <v>149609952317.979</v>
      </c>
      <c r="AE391" s="28">
        <v>0.214811413358</v>
      </c>
      <c r="AF391" s="28">
        <v>-9.8328020164800005</v>
      </c>
      <c r="AG391" s="50"/>
      <c r="AH391" s="62"/>
      <c r="AI391" s="65"/>
      <c r="AJ391" s="58"/>
      <c r="AK391" s="28"/>
      <c r="AL391" s="28"/>
    </row>
    <row r="392" spans="1:38" s="89" customFormat="1">
      <c r="A392" s="75"/>
      <c r="B392" s="76">
        <v>371</v>
      </c>
      <c r="C392" s="77">
        <f>B392 * KONSTANTEN!$B$6</f>
        <v>8013600</v>
      </c>
      <c r="D392" s="78">
        <f>SQRT( KONSTANTEN!$B$3 * $D$6 / H391^3 )</f>
        <v>1.9907798436606363E-7</v>
      </c>
      <c r="E392" s="79">
        <f>(KONSTANTEN!$B$4 + D392 * C392) - (KONSTANTEN!$B$4 + D392 * C391)</f>
        <v>4.3000844623071188E-3</v>
      </c>
      <c r="F392" s="79">
        <f t="shared" si="107"/>
        <v>1.5703238518037146</v>
      </c>
      <c r="G392" s="80">
        <f t="shared" si="95"/>
        <v>89.972929177079806</v>
      </c>
      <c r="H392" s="81">
        <f t="shared" si="108"/>
        <v>149599203985.93622</v>
      </c>
      <c r="I392" s="82">
        <f t="shared" si="109"/>
        <v>10.000078943953438</v>
      </c>
      <c r="J392" s="81">
        <f t="shared" si="96"/>
        <v>149596842014.06375</v>
      </c>
      <c r="K392" s="82">
        <f t="shared" si="97"/>
        <v>9.9999210560465599</v>
      </c>
      <c r="L392" s="43">
        <f t="shared" si="110"/>
        <v>2570254849.065845</v>
      </c>
      <c r="M392" s="2">
        <f t="shared" si="111"/>
        <v>0.17181074973603394</v>
      </c>
      <c r="N392" s="48">
        <f t="shared" si="98"/>
        <v>-2428892205.1297555</v>
      </c>
      <c r="O392" s="28">
        <f t="shared" si="99"/>
        <v>-0.16236125026396608</v>
      </c>
      <c r="P392" s="94">
        <f t="shared" si="100"/>
        <v>147098433054.31656</v>
      </c>
      <c r="Q392" s="95">
        <f t="shared" si="101"/>
        <v>9.8329129024864574</v>
      </c>
      <c r="R392" s="83">
        <f>KONSTANTEN!$B$3 * $D$5 * $D$6 / H391^2</f>
        <v>3.5412261261736835E+22</v>
      </c>
      <c r="S392" s="84">
        <f t="shared" si="106"/>
        <v>29784.047748566343</v>
      </c>
      <c r="T392" s="81">
        <f t="shared" si="102"/>
        <v>147098450035.6293</v>
      </c>
      <c r="U392" s="82">
        <f t="shared" si="103"/>
        <v>9.8329140376159465</v>
      </c>
      <c r="V392" s="81">
        <f t="shared" si="112"/>
        <v>70681321.968044877</v>
      </c>
      <c r="W392" s="82">
        <f t="shared" si="113"/>
        <v>4.7247497360339364E-3</v>
      </c>
      <c r="X392" s="50">
        <f t="shared" si="104"/>
        <v>1</v>
      </c>
      <c r="Y392" s="31">
        <f t="shared" si="105"/>
        <v>1</v>
      </c>
      <c r="Z392" s="50">
        <v>8013600</v>
      </c>
      <c r="AA392" s="62">
        <v>1.9907798000000001E-7</v>
      </c>
      <c r="AB392" s="71">
        <v>4.3000844623100002E-3</v>
      </c>
      <c r="AC392" s="71">
        <v>1.5703238518037199</v>
      </c>
      <c r="AD392" s="58">
        <v>149599203985.936</v>
      </c>
      <c r="AE392" s="28">
        <v>0.171810749736</v>
      </c>
      <c r="AF392" s="28">
        <v>-9.8329129024899995</v>
      </c>
      <c r="AG392" s="85"/>
      <c r="AH392" s="86"/>
      <c r="AI392" s="88"/>
      <c r="AJ392" s="87"/>
      <c r="AK392" s="82"/>
      <c r="AL392" s="82"/>
    </row>
    <row r="393" spans="1:38">
      <c r="A393" s="11"/>
      <c r="B393" s="25">
        <v>372</v>
      </c>
      <c r="C393" s="1">
        <f>B393 * KONSTANTEN!$B$6</f>
        <v>8035200</v>
      </c>
      <c r="D393" s="63">
        <f>SQRT( KONSTANTEN!$B$3 * $D$6 / H392^3 )</f>
        <v>1.9909943964110998E-7</v>
      </c>
      <c r="E393" s="41">
        <f>(KONSTANTEN!$B$4 + D393 * C393) - (KONSTANTEN!$B$4 + D393 * C392)</f>
        <v>4.3005478962478971E-3</v>
      </c>
      <c r="F393" s="41">
        <f t="shared" si="107"/>
        <v>1.5746243996999625</v>
      </c>
      <c r="G393" s="73">
        <f t="shared" si="95"/>
        <v>90.219332421128655</v>
      </c>
      <c r="H393" s="43">
        <f t="shared" si="108"/>
        <v>149588454473.67651</v>
      </c>
      <c r="I393" s="2">
        <f t="shared" si="109"/>
        <v>9.999360384172757</v>
      </c>
      <c r="J393" s="48">
        <f t="shared" si="96"/>
        <v>149607591526.32349</v>
      </c>
      <c r="K393" s="28">
        <f t="shared" si="97"/>
        <v>10.000639615827243</v>
      </c>
      <c r="L393" s="43">
        <f t="shared" si="110"/>
        <v>1926902787.2688773</v>
      </c>
      <c r="M393" s="2">
        <f t="shared" si="111"/>
        <v>0.12880536444448049</v>
      </c>
      <c r="N393" s="48">
        <f t="shared" si="98"/>
        <v>-3072244266.926723</v>
      </c>
      <c r="O393" s="28">
        <f t="shared" si="99"/>
        <v>-0.20536663555551954</v>
      </c>
      <c r="P393" s="94">
        <f t="shared" si="100"/>
        <v>147097371673.42285</v>
      </c>
      <c r="Q393" s="95">
        <f t="shared" si="101"/>
        <v>9.8328419536281491</v>
      </c>
      <c r="R393" s="44">
        <f>KONSTANTEN!$B$3 * $D$5 * $D$6 / H392^2</f>
        <v>3.5417350010951006E+22</v>
      </c>
      <c r="S393" s="46">
        <f t="shared" si="106"/>
        <v>29785.117684356006</v>
      </c>
      <c r="T393" s="48">
        <f t="shared" si="102"/>
        <v>147098486413.03336</v>
      </c>
      <c r="U393" s="28">
        <f t="shared" si="103"/>
        <v>9.8329164692927389</v>
      </c>
      <c r="V393" s="48">
        <f t="shared" si="112"/>
        <v>-572670739.82892287</v>
      </c>
      <c r="W393" s="28">
        <f t="shared" si="113"/>
        <v>-3.8280635555519534E-2</v>
      </c>
      <c r="X393" s="50">
        <f t="shared" si="104"/>
        <v>1</v>
      </c>
      <c r="Y393" s="31">
        <f t="shared" si="105"/>
        <v>1</v>
      </c>
      <c r="Z393" s="50">
        <v>8035200</v>
      </c>
      <c r="AA393" s="62">
        <v>1.9909944000000001E-7</v>
      </c>
      <c r="AB393" s="71">
        <v>4.3005478962499996E-3</v>
      </c>
      <c r="AC393" s="71">
        <v>1.57462439969996</v>
      </c>
      <c r="AD393" s="58">
        <v>149588454473.67599</v>
      </c>
      <c r="AE393" s="28">
        <v>0.12880536444400001</v>
      </c>
      <c r="AF393" s="28">
        <v>-9.83284195363</v>
      </c>
      <c r="AG393" s="50"/>
      <c r="AH393" s="62"/>
      <c r="AI393" s="65"/>
      <c r="AJ393" s="58"/>
      <c r="AK393" s="28"/>
      <c r="AL393" s="28"/>
    </row>
    <row r="394" spans="1:38">
      <c r="A394" s="11"/>
      <c r="B394" s="25">
        <v>373</v>
      </c>
      <c r="C394" s="1">
        <f>B394 * KONSTANTEN!$B$6</f>
        <v>8056800</v>
      </c>
      <c r="D394" s="63">
        <f>SQRT( KONSTANTEN!$B$3 * $D$6 / H393^3 )</f>
        <v>1.9912090112679534E-7</v>
      </c>
      <c r="E394" s="41">
        <f>(KONSTANTEN!$B$4 + D394 * C394) - (KONSTANTEN!$B$4 + D394 * C393)</f>
        <v>4.3010114643386999E-3</v>
      </c>
      <c r="F394" s="41">
        <f t="shared" si="107"/>
        <v>1.5789254111643012</v>
      </c>
      <c r="G394" s="73">
        <f t="shared" si="95"/>
        <v>90.465762225672663</v>
      </c>
      <c r="H394" s="43">
        <f t="shared" si="108"/>
        <v>149577703979.69937</v>
      </c>
      <c r="I394" s="2">
        <f t="shared" si="109"/>
        <v>9.9986417587683878</v>
      </c>
      <c r="J394" s="48">
        <f t="shared" si="96"/>
        <v>149618342020.30063</v>
      </c>
      <c r="K394" s="28">
        <f t="shared" si="97"/>
        <v>10.001358241231612</v>
      </c>
      <c r="L394" s="43">
        <f t="shared" si="110"/>
        <v>1283491970.2574117</v>
      </c>
      <c r="M394" s="2">
        <f t="shared" si="111"/>
        <v>8.5796051613423518E-2</v>
      </c>
      <c r="N394" s="48">
        <f t="shared" si="98"/>
        <v>-3715655083.9381881</v>
      </c>
      <c r="O394" s="28">
        <f t="shared" si="99"/>
        <v>-0.24837594838657648</v>
      </c>
      <c r="P394" s="94">
        <f t="shared" si="100"/>
        <v>147093589218.8649</v>
      </c>
      <c r="Q394" s="95">
        <f t="shared" si="101"/>
        <v>9.8325891124152704</v>
      </c>
      <c r="R394" s="44">
        <f>KONSTANTEN!$B$3 * $D$5 * $D$6 / H393^2</f>
        <v>3.5422440416074044E+22</v>
      </c>
      <c r="S394" s="46">
        <f t="shared" si="106"/>
        <v>29786.187852963067</v>
      </c>
      <c r="T394" s="48">
        <f t="shared" si="102"/>
        <v>147098616049.37369</v>
      </c>
      <c r="U394" s="28">
        <f t="shared" si="103"/>
        <v>9.8329251349380264</v>
      </c>
      <c r="V394" s="48">
        <f t="shared" si="112"/>
        <v>-1216081556.8403883</v>
      </c>
      <c r="W394" s="28">
        <f t="shared" si="113"/>
        <v>-8.1289948386576494E-2</v>
      </c>
      <c r="X394" s="50">
        <f t="shared" si="104"/>
        <v>1</v>
      </c>
      <c r="Y394" s="31">
        <f t="shared" si="105"/>
        <v>1</v>
      </c>
      <c r="Z394" s="50">
        <v>8056800</v>
      </c>
      <c r="AA394" s="62">
        <v>1.9912090000000001E-7</v>
      </c>
      <c r="AB394" s="71">
        <v>4.30101146434E-3</v>
      </c>
      <c r="AC394" s="71">
        <v>1.5789254111643001</v>
      </c>
      <c r="AD394" s="58">
        <v>149577703979.69901</v>
      </c>
      <c r="AE394" s="28">
        <v>8.5796051613399996E-2</v>
      </c>
      <c r="AF394" s="28">
        <v>-9.8325891124200009</v>
      </c>
      <c r="AG394" s="50"/>
      <c r="AH394" s="62"/>
      <c r="AI394" s="65"/>
      <c r="AJ394" s="58"/>
      <c r="AK394" s="28"/>
      <c r="AL394" s="28"/>
    </row>
    <row r="395" spans="1:38">
      <c r="A395" s="11"/>
      <c r="B395" s="25">
        <v>374</v>
      </c>
      <c r="C395" s="1">
        <f>B395 * KONSTANTEN!$B$6</f>
        <v>8078400</v>
      </c>
      <c r="D395" s="63">
        <f>SQRT( KONSTANTEN!$B$3 * $D$6 / H394^3 )</f>
        <v>1.9914236842894864E-7</v>
      </c>
      <c r="E395" s="41">
        <f>(KONSTANTEN!$B$4 + D395 * C395) - (KONSTANTEN!$B$4 + D395 * C394)</f>
        <v>4.3014751580654487E-3</v>
      </c>
      <c r="F395" s="41">
        <f t="shared" si="107"/>
        <v>1.5832268863223666</v>
      </c>
      <c r="G395" s="73">
        <f t="shared" si="95"/>
        <v>90.712218597910166</v>
      </c>
      <c r="H395" s="43">
        <f t="shared" si="108"/>
        <v>149566952702.65012</v>
      </c>
      <c r="I395" s="2">
        <f t="shared" si="109"/>
        <v>9.9979230810189321</v>
      </c>
      <c r="J395" s="48">
        <f t="shared" si="96"/>
        <v>149629093297.34991</v>
      </c>
      <c r="K395" s="28">
        <f t="shared" si="97"/>
        <v>10.002076918981068</v>
      </c>
      <c r="L395" s="43">
        <f t="shared" si="110"/>
        <v>640034286.83293343</v>
      </c>
      <c r="M395" s="2">
        <f t="shared" si="111"/>
        <v>4.2783605959347028E-2</v>
      </c>
      <c r="N395" s="48">
        <f t="shared" si="98"/>
        <v>-4359112767.3626671</v>
      </c>
      <c r="O395" s="28">
        <f t="shared" si="99"/>
        <v>-0.29138839404065298</v>
      </c>
      <c r="P395" s="94">
        <f t="shared" si="100"/>
        <v>147087084880.54535</v>
      </c>
      <c r="Q395" s="95">
        <f t="shared" si="101"/>
        <v>9.832154324696214</v>
      </c>
      <c r="R395" s="44">
        <f>KONSTANTEN!$B$3 * $D$5 * $D$6 / H394^2</f>
        <v>3.5427532383753945E+22</v>
      </c>
      <c r="S395" s="46">
        <f t="shared" si="106"/>
        <v>29787.258234681511</v>
      </c>
      <c r="T395" s="48">
        <f t="shared" si="102"/>
        <v>147098838964.97226</v>
      </c>
      <c r="U395" s="28">
        <f t="shared" si="103"/>
        <v>9.8329400359102515</v>
      </c>
      <c r="V395" s="48">
        <f t="shared" si="112"/>
        <v>-1859539240.2648666</v>
      </c>
      <c r="W395" s="28">
        <f t="shared" si="113"/>
        <v>-0.12430239404065298</v>
      </c>
      <c r="X395" s="50">
        <f t="shared" si="104"/>
        <v>1</v>
      </c>
      <c r="Y395" s="31">
        <f t="shared" si="105"/>
        <v>1</v>
      </c>
      <c r="Z395" s="50">
        <v>8078400</v>
      </c>
      <c r="AA395" s="62">
        <v>1.9914236999999999E-7</v>
      </c>
      <c r="AB395" s="71">
        <v>4.3014751580699997E-3</v>
      </c>
      <c r="AC395" s="71">
        <v>1.58322688632237</v>
      </c>
      <c r="AD395" s="58">
        <v>149566952702.64999</v>
      </c>
      <c r="AE395" s="28">
        <v>4.2783605959300003E-2</v>
      </c>
      <c r="AF395" s="28">
        <v>-9.8321543246999994</v>
      </c>
      <c r="AG395" s="50"/>
      <c r="AH395" s="62"/>
      <c r="AI395" s="65"/>
      <c r="AJ395" s="58"/>
      <c r="AK395" s="28"/>
      <c r="AL395" s="28"/>
    </row>
    <row r="396" spans="1:38">
      <c r="A396" s="11"/>
      <c r="B396" s="25">
        <v>375</v>
      </c>
      <c r="C396" s="1">
        <f>B396 * KONSTANTEN!$B$6</f>
        <v>8100000</v>
      </c>
      <c r="D396" s="63">
        <f>SQRT( KONSTANTEN!$B$3 * $D$6 / H395^3 )</f>
        <v>1.9916384115282163E-7</v>
      </c>
      <c r="E396" s="41">
        <f>(KONSTANTEN!$B$4 + D396 * C396) - (KONSTANTEN!$B$4 + D396 * C395)</f>
        <v>4.3019389689009646E-3</v>
      </c>
      <c r="F396" s="41">
        <f t="shared" si="107"/>
        <v>1.5875288252912676</v>
      </c>
      <c r="G396" s="73">
        <f t="shared" si="95"/>
        <v>90.958701544551062</v>
      </c>
      <c r="H396" s="43">
        <f t="shared" si="108"/>
        <v>149556200841.31699</v>
      </c>
      <c r="I396" s="2">
        <f t="shared" si="109"/>
        <v>9.9972043642125534</v>
      </c>
      <c r="J396" s="48">
        <f t="shared" si="96"/>
        <v>149639845158.68301</v>
      </c>
      <c r="K396" s="28">
        <f t="shared" si="97"/>
        <v>10.002795635787447</v>
      </c>
      <c r="L396" s="43">
        <f t="shared" si="110"/>
        <v>-3458365.6406386816</v>
      </c>
      <c r="M396" s="2">
        <f t="shared" si="111"/>
        <v>-2.3117722890219489E-4</v>
      </c>
      <c r="N396" s="48">
        <f t="shared" si="98"/>
        <v>-5002605419.8362379</v>
      </c>
      <c r="O396" s="28">
        <f t="shared" si="99"/>
        <v>-0.33440317722890217</v>
      </c>
      <c r="P396" s="94">
        <f t="shared" si="100"/>
        <v>147077857898.38303</v>
      </c>
      <c r="Q396" s="95">
        <f t="shared" si="101"/>
        <v>9.8315375396627438</v>
      </c>
      <c r="R396" s="44">
        <f>KONSTANTEN!$B$3 * $D$5 * $D$6 / H395^2</f>
        <v>3.5432625820488352E+22</v>
      </c>
      <c r="S396" s="46">
        <f t="shared" si="106"/>
        <v>29788.328809782193</v>
      </c>
      <c r="T396" s="48">
        <f t="shared" si="102"/>
        <v>147099155173.07709</v>
      </c>
      <c r="U396" s="28">
        <f t="shared" si="103"/>
        <v>9.83296117309499</v>
      </c>
      <c r="V396" s="48">
        <f t="shared" si="112"/>
        <v>-2503031892.7384386</v>
      </c>
      <c r="W396" s="28">
        <f t="shared" si="113"/>
        <v>-0.16731717722890221</v>
      </c>
      <c r="X396" s="50">
        <f t="shared" si="104"/>
        <v>1</v>
      </c>
      <c r="Y396" s="31">
        <f t="shared" si="105"/>
        <v>1.0000000000000002</v>
      </c>
      <c r="Z396" s="50">
        <v>8100000</v>
      </c>
      <c r="AA396" s="62">
        <v>1.9916384E-7</v>
      </c>
      <c r="AB396" s="71">
        <v>4.3019389689000001E-3</v>
      </c>
      <c r="AC396" s="71">
        <v>1.58752882529127</v>
      </c>
      <c r="AD396" s="58">
        <v>149556200841.31601</v>
      </c>
      <c r="AE396" s="28">
        <v>-2.3117722891099999E-4</v>
      </c>
      <c r="AF396" s="28">
        <v>-9.8315375396599993</v>
      </c>
      <c r="AG396" s="50"/>
      <c r="AH396" s="62"/>
      <c r="AI396" s="65"/>
      <c r="AJ396" s="58"/>
      <c r="AK396" s="28"/>
      <c r="AL396" s="28"/>
    </row>
    <row r="397" spans="1:38">
      <c r="A397" s="11"/>
      <c r="B397" s="25">
        <v>376</v>
      </c>
      <c r="C397" s="1">
        <f>B397 * KONSTANTEN!$B$6</f>
        <v>8121600</v>
      </c>
      <c r="D397" s="63">
        <f>SQRT( KONSTANTEN!$B$3 * $D$6 / H396^3 )</f>
        <v>1.9918531890309627E-7</v>
      </c>
      <c r="E397" s="41">
        <f>(KONSTANTEN!$B$4 + D397 * C397) - (KONSTANTEN!$B$4 + D397 * C396)</f>
        <v>4.3024028883067444E-3</v>
      </c>
      <c r="F397" s="41">
        <f t="shared" si="107"/>
        <v>1.5918312281795743</v>
      </c>
      <c r="G397" s="73">
        <f t="shared" si="95"/>
        <v>91.205211071815924</v>
      </c>
      <c r="H397" s="43">
        <f t="shared" si="108"/>
        <v>149545448594.62781</v>
      </c>
      <c r="I397" s="2">
        <f t="shared" si="109"/>
        <v>9.9964856216467375</v>
      </c>
      <c r="J397" s="48">
        <f t="shared" si="96"/>
        <v>149650597405.37219</v>
      </c>
      <c r="K397" s="28">
        <f t="shared" si="97"/>
        <v>10.003514378353263</v>
      </c>
      <c r="L397" s="43">
        <f t="shared" si="110"/>
        <v>-646974081.45107234</v>
      </c>
      <c r="M397" s="2">
        <f t="shared" si="111"/>
        <v>-4.3247502104427696E-2</v>
      </c>
      <c r="N397" s="48">
        <f t="shared" si="98"/>
        <v>-5646121135.6466722</v>
      </c>
      <c r="O397" s="28">
        <f t="shared" si="99"/>
        <v>-0.37741950210442771</v>
      </c>
      <c r="P397" s="94">
        <f t="shared" si="100"/>
        <v>147065907562.39185</v>
      </c>
      <c r="Q397" s="95">
        <f t="shared" si="101"/>
        <v>9.8307387098552681</v>
      </c>
      <c r="R397" s="44">
        <f>KONSTANTEN!$B$3 * $D$5 * $D$6 / H396^2</f>
        <v>3.5437720632626308E+22</v>
      </c>
      <c r="S397" s="46">
        <f t="shared" si="106"/>
        <v>29789.39955851324</v>
      </c>
      <c r="T397" s="48">
        <f t="shared" si="102"/>
        <v>147099564679.85501</v>
      </c>
      <c r="U397" s="28">
        <f t="shared" si="103"/>
        <v>9.8329885469044633</v>
      </c>
      <c r="V397" s="48">
        <f t="shared" si="112"/>
        <v>-3146547608.5488725</v>
      </c>
      <c r="W397" s="28">
        <f t="shared" si="113"/>
        <v>-0.21033350210442769</v>
      </c>
      <c r="X397" s="50">
        <f t="shared" si="104"/>
        <v>1</v>
      </c>
      <c r="Y397" s="31">
        <f t="shared" si="105"/>
        <v>1</v>
      </c>
      <c r="Z397" s="50">
        <v>8121600</v>
      </c>
      <c r="AA397" s="62">
        <v>1.9918531999999999E-7</v>
      </c>
      <c r="AB397" s="71">
        <v>4.3024028883099997E-3</v>
      </c>
      <c r="AC397" s="71">
        <v>1.5918312281795799</v>
      </c>
      <c r="AD397" s="58">
        <v>149545448594.62701</v>
      </c>
      <c r="AE397" s="28">
        <v>-4.3247502104400003E-2</v>
      </c>
      <c r="AF397" s="28">
        <v>-9.8307387098600003</v>
      </c>
      <c r="AG397" s="50"/>
      <c r="AH397" s="62"/>
      <c r="AI397" s="65"/>
      <c r="AJ397" s="58"/>
      <c r="AK397" s="28"/>
      <c r="AL397" s="28"/>
    </row>
    <row r="398" spans="1:38">
      <c r="A398" s="11"/>
      <c r="B398" s="25">
        <v>377</v>
      </c>
      <c r="C398" s="1">
        <f>B398 * KONSTANTEN!$B$6</f>
        <v>8143200</v>
      </c>
      <c r="D398" s="63">
        <f>SQRT( KONSTANTEN!$B$3 * $D$6 / H397^3 )</f>
        <v>1.9920680128389078E-7</v>
      </c>
      <c r="E398" s="41">
        <f>(KONSTANTEN!$B$4 + D398 * C398) - (KONSTANTEN!$B$4 + D398 * C397)</f>
        <v>4.3028669077320725E-3</v>
      </c>
      <c r="F398" s="41">
        <f t="shared" si="107"/>
        <v>1.5961340950873064</v>
      </c>
      <c r="G398" s="73">
        <f t="shared" si="95"/>
        <v>91.45174718543548</v>
      </c>
      <c r="H398" s="43">
        <f t="shared" si="108"/>
        <v>149534696161.64621</v>
      </c>
      <c r="I398" s="2">
        <f t="shared" si="109"/>
        <v>9.9957668666280579</v>
      </c>
      <c r="J398" s="48">
        <f t="shared" si="96"/>
        <v>149661349838.35376</v>
      </c>
      <c r="K398" s="28">
        <f t="shared" si="97"/>
        <v>10.00423313337194</v>
      </c>
      <c r="L398" s="43">
        <f t="shared" si="110"/>
        <v>-1290500946.7525163</v>
      </c>
      <c r="M398" s="2">
        <f t="shared" si="111"/>
        <v>-8.6264572276634727E-2</v>
      </c>
      <c r="N398" s="48">
        <f t="shared" si="98"/>
        <v>-6289648000.9481163</v>
      </c>
      <c r="O398" s="28">
        <f t="shared" si="99"/>
        <v>-0.42043657227663467</v>
      </c>
      <c r="P398" s="94">
        <f t="shared" si="100"/>
        <v>147051233212.75916</v>
      </c>
      <c r="Q398" s="95">
        <f t="shared" si="101"/>
        <v>9.8297577911680794</v>
      </c>
      <c r="R398" s="44">
        <f>KONSTANTEN!$B$3 * $D$5 * $D$6 / H397^2</f>
        <v>3.544281672636968E+22</v>
      </c>
      <c r="S398" s="46">
        <f t="shared" si="106"/>
        <v>29790.470461100325</v>
      </c>
      <c r="T398" s="48">
        <f t="shared" si="102"/>
        <v>147100067484.38498</v>
      </c>
      <c r="U398" s="28">
        <f t="shared" si="103"/>
        <v>9.833022157277103</v>
      </c>
      <c r="V398" s="48">
        <f t="shared" si="112"/>
        <v>-3790074473.8503165</v>
      </c>
      <c r="W398" s="28">
        <f t="shared" si="113"/>
        <v>-0.25335057227663471</v>
      </c>
      <c r="X398" s="50">
        <f t="shared" si="104"/>
        <v>1.0000000000000002</v>
      </c>
      <c r="Y398" s="31">
        <f t="shared" si="105"/>
        <v>0.99999999999999967</v>
      </c>
      <c r="Z398" s="50">
        <v>8143200</v>
      </c>
      <c r="AA398" s="62">
        <v>1.9920680000000001E-7</v>
      </c>
      <c r="AB398" s="71">
        <v>4.3028669077300003E-3</v>
      </c>
      <c r="AC398" s="71">
        <v>1.59613409508731</v>
      </c>
      <c r="AD398" s="58">
        <v>149534696161.646</v>
      </c>
      <c r="AE398" s="28">
        <v>-8.6264572276600004E-2</v>
      </c>
      <c r="AF398" s="28">
        <v>-9.8297577911699996</v>
      </c>
      <c r="AG398" s="50"/>
      <c r="AH398" s="62"/>
      <c r="AI398" s="65"/>
      <c r="AJ398" s="58"/>
      <c r="AK398" s="28"/>
      <c r="AL398" s="28"/>
    </row>
    <row r="399" spans="1:38">
      <c r="A399" s="11"/>
      <c r="B399" s="25">
        <v>378</v>
      </c>
      <c r="C399" s="1">
        <f>B399 * KONSTANTEN!$B$6</f>
        <v>8164800</v>
      </c>
      <c r="D399" s="63">
        <f>SQRT( KONSTANTEN!$B$3 * $D$6 / H398^3 )</f>
        <v>1.9922828789876689E-7</v>
      </c>
      <c r="E399" s="41">
        <f>(KONSTANTEN!$B$4 + D399 * C399) - (KONSTANTEN!$B$4 + D399 * C398)</f>
        <v>4.3033310186135765E-3</v>
      </c>
      <c r="F399" s="41">
        <f t="shared" si="107"/>
        <v>1.60043742610592</v>
      </c>
      <c r="G399" s="73">
        <f t="shared" si="95"/>
        <v>91.698309890649767</v>
      </c>
      <c r="H399" s="43">
        <f t="shared" si="108"/>
        <v>149523943741.56827</v>
      </c>
      <c r="I399" s="2">
        <f t="shared" si="109"/>
        <v>9.995048112471931</v>
      </c>
      <c r="J399" s="48">
        <f t="shared" si="96"/>
        <v>149672102258.43173</v>
      </c>
      <c r="K399" s="28">
        <f t="shared" si="97"/>
        <v>10.004951887528069</v>
      </c>
      <c r="L399" s="43">
        <f t="shared" si="110"/>
        <v>-1934027039.7808158</v>
      </c>
      <c r="M399" s="2">
        <f t="shared" si="111"/>
        <v>-0.12928159082562313</v>
      </c>
      <c r="N399" s="48">
        <f t="shared" si="98"/>
        <v>-6933174093.9764156</v>
      </c>
      <c r="O399" s="28">
        <f t="shared" si="99"/>
        <v>-0.46345359082562315</v>
      </c>
      <c r="P399" s="94">
        <f t="shared" si="100"/>
        <v>147033834239.923</v>
      </c>
      <c r="Q399" s="95">
        <f t="shared" si="101"/>
        <v>9.8285947428545253</v>
      </c>
      <c r="R399" s="44">
        <f>KONSTANTEN!$B$3 * $D$5 * $D$6 / H398^2</f>
        <v>3.5447914007774773E+22</v>
      </c>
      <c r="S399" s="46">
        <f t="shared" si="106"/>
        <v>29791.541497747083</v>
      </c>
      <c r="T399" s="48">
        <f t="shared" si="102"/>
        <v>147100663578.6521</v>
      </c>
      <c r="U399" s="28">
        <f t="shared" si="103"/>
        <v>9.8330620036771563</v>
      </c>
      <c r="V399" s="48">
        <f t="shared" si="112"/>
        <v>-4433600566.8786154</v>
      </c>
      <c r="W399" s="28">
        <f t="shared" si="113"/>
        <v>-0.29636759082562314</v>
      </c>
      <c r="X399" s="50">
        <f t="shared" si="104"/>
        <v>0.99999999999999989</v>
      </c>
      <c r="Y399" s="31">
        <f t="shared" si="105"/>
        <v>1</v>
      </c>
      <c r="Z399" s="50">
        <v>8164800</v>
      </c>
      <c r="AA399" s="62">
        <v>1.9922829000000001E-7</v>
      </c>
      <c r="AB399" s="71">
        <v>4.3033310186100003E-3</v>
      </c>
      <c r="AC399" s="71">
        <v>1.60043742610592</v>
      </c>
      <c r="AD399" s="58">
        <v>149523943741.56799</v>
      </c>
      <c r="AE399" s="28">
        <v>-0.12928159082599999</v>
      </c>
      <c r="AF399" s="28">
        <v>-9.8285947428499991</v>
      </c>
      <c r="AG399" s="50"/>
      <c r="AH399" s="62"/>
      <c r="AI399" s="65"/>
      <c r="AJ399" s="58"/>
      <c r="AK399" s="28"/>
      <c r="AL399" s="28"/>
    </row>
    <row r="400" spans="1:38">
      <c r="A400" s="11"/>
      <c r="B400" s="25">
        <v>379</v>
      </c>
      <c r="C400" s="1">
        <f>B400 * KONSTANTEN!$B$6</f>
        <v>8186400</v>
      </c>
      <c r="D400" s="63">
        <f>SQRT( KONSTANTEN!$B$3 * $D$6 / H399^3 )</f>
        <v>1.9924977835073599E-7</v>
      </c>
      <c r="E400" s="41">
        <f>(KONSTANTEN!$B$4 + D400 * C400) - (KONSTANTEN!$B$4 + D400 * C399)</f>
        <v>4.3037952123758938E-3</v>
      </c>
      <c r="F400" s="41">
        <f t="shared" si="107"/>
        <v>1.6047412213182959</v>
      </c>
      <c r="G400" s="73">
        <f t="shared" si="95"/>
        <v>91.944899192207515</v>
      </c>
      <c r="H400" s="43">
        <f t="shared" si="108"/>
        <v>149513191533.71857</v>
      </c>
      <c r="I400" s="2">
        <f t="shared" si="109"/>
        <v>9.9943293725023725</v>
      </c>
      <c r="J400" s="48">
        <f t="shared" si="96"/>
        <v>149682854466.28143</v>
      </c>
      <c r="K400" s="28">
        <f t="shared" si="97"/>
        <v>10.005670627497627</v>
      </c>
      <c r="L400" s="43">
        <f t="shared" si="110"/>
        <v>-2577540431.0696278</v>
      </c>
      <c r="M400" s="2">
        <f t="shared" si="111"/>
        <v>-0.17229776031663385</v>
      </c>
      <c r="N400" s="48">
        <f t="shared" si="98"/>
        <v>-7576687485.2652283</v>
      </c>
      <c r="O400" s="28">
        <f t="shared" si="99"/>
        <v>-0.50646976031663393</v>
      </c>
      <c r="P400" s="94">
        <f t="shared" si="100"/>
        <v>147013710084.6488</v>
      </c>
      <c r="Q400" s="95">
        <f t="shared" si="101"/>
        <v>9.8272495275321123</v>
      </c>
      <c r="R400" s="44">
        <f>KONSTANTEN!$B$3 * $D$5 * $D$6 / H399^2</f>
        <v>3.545301238275386E+22</v>
      </c>
      <c r="S400" s="46">
        <f t="shared" si="106"/>
        <v>29792.612648635397</v>
      </c>
      <c r="T400" s="48">
        <f t="shared" si="102"/>
        <v>147101352947.54221</v>
      </c>
      <c r="U400" s="28">
        <f t="shared" si="103"/>
        <v>9.8331080850942936</v>
      </c>
      <c r="V400" s="48">
        <f t="shared" si="112"/>
        <v>-5077113958.167428</v>
      </c>
      <c r="W400" s="28">
        <f t="shared" si="113"/>
        <v>-0.33938376031663386</v>
      </c>
      <c r="X400" s="50">
        <f t="shared" si="104"/>
        <v>1.0000000000000002</v>
      </c>
      <c r="Y400" s="31">
        <f t="shared" si="105"/>
        <v>0.99999999999999989</v>
      </c>
      <c r="Z400" s="50">
        <v>8186400</v>
      </c>
      <c r="AA400" s="62">
        <v>1.9924978000000001E-7</v>
      </c>
      <c r="AB400" s="71">
        <v>4.3037952123799999E-3</v>
      </c>
      <c r="AC400" s="71">
        <v>1.6047412213183001</v>
      </c>
      <c r="AD400" s="58">
        <v>149513191533.71799</v>
      </c>
      <c r="AE400" s="28">
        <v>-0.172297760317</v>
      </c>
      <c r="AF400" s="28">
        <v>-9.8272495275300003</v>
      </c>
      <c r="AG400" s="50"/>
      <c r="AH400" s="62"/>
      <c r="AI400" s="65"/>
      <c r="AJ400" s="58"/>
      <c r="AK400" s="28"/>
      <c r="AL400" s="28"/>
    </row>
    <row r="401" spans="1:38">
      <c r="A401" s="11"/>
      <c r="B401" s="25">
        <v>380</v>
      </c>
      <c r="C401" s="1">
        <f>B401 * KONSTANTEN!$B$6</f>
        <v>8208000</v>
      </c>
      <c r="D401" s="63">
        <f>SQRT( KONSTANTEN!$B$3 * $D$6 / H400^3 )</f>
        <v>1.9927127224226656E-7</v>
      </c>
      <c r="E401" s="41">
        <f>(KONSTANTEN!$B$4 + D401 * C401) - (KONSTANTEN!$B$4 + D401 * C400)</f>
        <v>4.3042594804330037E-3</v>
      </c>
      <c r="F401" s="41">
        <f t="shared" si="107"/>
        <v>1.6090454807987289</v>
      </c>
      <c r="G401" s="73">
        <f t="shared" si="95"/>
        <v>92.191515094365514</v>
      </c>
      <c r="H401" s="43">
        <f t="shared" si="108"/>
        <v>149502439737.54691</v>
      </c>
      <c r="I401" s="2">
        <f t="shared" si="109"/>
        <v>9.9936106600517647</v>
      </c>
      <c r="J401" s="48">
        <f t="shared" si="96"/>
        <v>149693606262.45309</v>
      </c>
      <c r="K401" s="28">
        <f t="shared" si="97"/>
        <v>10.006389339948235</v>
      </c>
      <c r="L401" s="43">
        <f t="shared" si="110"/>
        <v>-3221029183.667417</v>
      </c>
      <c r="M401" s="2">
        <f t="shared" si="111"/>
        <v>-0.21531228281455411</v>
      </c>
      <c r="N401" s="48">
        <f t="shared" si="98"/>
        <v>-8220176237.8630171</v>
      </c>
      <c r="O401" s="28">
        <f t="shared" si="99"/>
        <v>-0.54948428281455408</v>
      </c>
      <c r="P401" s="94">
        <f t="shared" si="100"/>
        <v>146990860238.10483</v>
      </c>
      <c r="Q401" s="95">
        <f t="shared" si="101"/>
        <v>9.8257221111875825</v>
      </c>
      <c r="R401" s="44">
        <f>KONSTANTEN!$B$3 * $D$5 * $D$6 / H400^2</f>
        <v>3.5458111757076849E+22</v>
      </c>
      <c r="S401" s="46">
        <f t="shared" si="106"/>
        <v>29793.683893925776</v>
      </c>
      <c r="T401" s="48">
        <f t="shared" si="102"/>
        <v>147102135568.83694</v>
      </c>
      <c r="U401" s="28">
        <f t="shared" si="103"/>
        <v>9.8331604000433188</v>
      </c>
      <c r="V401" s="48">
        <f t="shared" si="112"/>
        <v>-5720602710.7652168</v>
      </c>
      <c r="W401" s="28">
        <f t="shared" si="113"/>
        <v>-0.38239828281455412</v>
      </c>
      <c r="X401" s="50">
        <f t="shared" si="104"/>
        <v>0.99999999999999989</v>
      </c>
      <c r="Y401" s="31">
        <f t="shared" si="105"/>
        <v>0.99999999999999989</v>
      </c>
      <c r="Z401" s="50">
        <v>8208000</v>
      </c>
      <c r="AA401" s="62">
        <v>1.9927127000000001E-7</v>
      </c>
      <c r="AB401" s="71">
        <v>4.30425948043E-3</v>
      </c>
      <c r="AC401" s="71">
        <v>1.60904548079873</v>
      </c>
      <c r="AD401" s="58">
        <v>149502439737.54599</v>
      </c>
      <c r="AE401" s="28">
        <v>-0.21531228281500001</v>
      </c>
      <c r="AF401" s="28">
        <v>-9.8257221111900002</v>
      </c>
      <c r="AG401" s="50"/>
      <c r="AH401" s="62"/>
      <c r="AI401" s="65"/>
      <c r="AJ401" s="58"/>
      <c r="AK401" s="28"/>
      <c r="AL401" s="28"/>
    </row>
    <row r="402" spans="1:38">
      <c r="A402" s="11"/>
      <c r="B402" s="25">
        <v>381</v>
      </c>
      <c r="C402" s="1">
        <f>B402 * KONSTANTEN!$B$6</f>
        <v>8229600</v>
      </c>
      <c r="D402" s="63">
        <f>SQRT( KONSTANTEN!$B$3 * $D$6 / H401^3 )</f>
        <v>1.992927691752905E-7</v>
      </c>
      <c r="E402" s="41">
        <f>(KONSTANTEN!$B$4 + D402 * C402) - (KONSTANTEN!$B$4 + D402 * C401)</f>
        <v>4.3047238141862287E-3</v>
      </c>
      <c r="F402" s="41">
        <f t="shared" si="107"/>
        <v>1.6133502046129151</v>
      </c>
      <c r="G402" s="73">
        <f t="shared" si="95"/>
        <v>92.438157600887834</v>
      </c>
      <c r="H402" s="43">
        <f t="shared" si="108"/>
        <v>149491688552.62445</v>
      </c>
      <c r="I402" s="2">
        <f t="shared" si="109"/>
        <v>9.9928919884606007</v>
      </c>
      <c r="J402" s="48">
        <f t="shared" si="96"/>
        <v>149704357447.37552</v>
      </c>
      <c r="K402" s="28">
        <f t="shared" si="97"/>
        <v>10.007108011539398</v>
      </c>
      <c r="L402" s="43">
        <f t="shared" si="110"/>
        <v>-3864481353.3548512</v>
      </c>
      <c r="M402" s="2">
        <f t="shared" si="111"/>
        <v>-0.25832435989844937</v>
      </c>
      <c r="N402" s="48">
        <f t="shared" si="98"/>
        <v>-8863628407.5504513</v>
      </c>
      <c r="O402" s="28">
        <f t="shared" si="99"/>
        <v>-0.5924963598984494</v>
      </c>
      <c r="P402" s="94">
        <f t="shared" si="100"/>
        <v>146965284241.93726</v>
      </c>
      <c r="Q402" s="95">
        <f t="shared" si="101"/>
        <v>9.8240124631819015</v>
      </c>
      <c r="R402" s="44">
        <f>KONSTANTEN!$B$3 * $D$5 * $D$6 / H401^2</f>
        <v>3.5463212036372776E+22</v>
      </c>
      <c r="S402" s="46">
        <f t="shared" si="106"/>
        <v>29794.755213757711</v>
      </c>
      <c r="T402" s="48">
        <f t="shared" si="102"/>
        <v>147103011413.20944</v>
      </c>
      <c r="U402" s="28">
        <f t="shared" si="103"/>
        <v>9.83321894656385</v>
      </c>
      <c r="V402" s="48">
        <f t="shared" si="112"/>
        <v>-6364054880.452651</v>
      </c>
      <c r="W402" s="28">
        <f t="shared" si="113"/>
        <v>-0.42541035989844939</v>
      </c>
      <c r="X402" s="50">
        <f t="shared" si="104"/>
        <v>1.0000000000000002</v>
      </c>
      <c r="Y402" s="31">
        <f t="shared" si="105"/>
        <v>1.0000000000000002</v>
      </c>
      <c r="Z402" s="50">
        <v>8229600</v>
      </c>
      <c r="AA402" s="62">
        <v>1.9929277E-7</v>
      </c>
      <c r="AB402" s="71">
        <v>4.30472381419E-3</v>
      </c>
      <c r="AC402" s="71">
        <v>1.61335020461292</v>
      </c>
      <c r="AD402" s="58">
        <v>149491688552.62399</v>
      </c>
      <c r="AE402" s="28">
        <v>-0.25832435989800001</v>
      </c>
      <c r="AF402" s="28">
        <v>-9.8240124631800008</v>
      </c>
      <c r="AG402" s="50"/>
      <c r="AH402" s="62"/>
      <c r="AI402" s="65"/>
      <c r="AJ402" s="58"/>
      <c r="AK402" s="28"/>
      <c r="AL402" s="28"/>
    </row>
    <row r="403" spans="1:38">
      <c r="A403" s="11"/>
      <c r="B403" s="25">
        <v>382</v>
      </c>
      <c r="C403" s="1">
        <f>B403 * KONSTANTEN!$B$6</f>
        <v>8251200</v>
      </c>
      <c r="D403" s="63">
        <f>SQRT( KONSTANTEN!$B$3 * $D$6 / H402^3 )</f>
        <v>1.9931426875121028E-7</v>
      </c>
      <c r="E403" s="41">
        <f>(KONSTANTEN!$B$4 + D403 * C403) - (KONSTANTEN!$B$4 + D403 * C402)</f>
        <v>4.3051882050262336E-3</v>
      </c>
      <c r="F403" s="41">
        <f t="shared" si="107"/>
        <v>1.6176553928179414</v>
      </c>
      <c r="G403" s="73">
        <f t="shared" si="95"/>
        <v>92.684826715045347</v>
      </c>
      <c r="H403" s="43">
        <f t="shared" si="108"/>
        <v>149480938178.6402</v>
      </c>
      <c r="I403" s="2">
        <f t="shared" si="109"/>
        <v>9.99217337107725</v>
      </c>
      <c r="J403" s="48">
        <f t="shared" si="96"/>
        <v>149715107821.3598</v>
      </c>
      <c r="K403" s="28">
        <f t="shared" si="97"/>
        <v>10.00782662892275</v>
      </c>
      <c r="L403" s="43">
        <f t="shared" si="110"/>
        <v>-4507884988.8631649</v>
      </c>
      <c r="M403" s="2">
        <f t="shared" si="111"/>
        <v>-0.30133319267616021</v>
      </c>
      <c r="N403" s="48">
        <f t="shared" si="98"/>
        <v>-9507032043.0587654</v>
      </c>
      <c r="O403" s="28">
        <f t="shared" si="99"/>
        <v>-0.63550519267616024</v>
      </c>
      <c r="P403" s="94">
        <f t="shared" si="100"/>
        <v>146936981688.3439</v>
      </c>
      <c r="Q403" s="95">
        <f t="shared" si="101"/>
        <v>9.8221205562552054</v>
      </c>
      <c r="R403" s="44">
        <f>KONSTANTEN!$B$3 * $D$5 * $D$6 / H402^2</f>
        <v>3.5468313126131489E+22</v>
      </c>
      <c r="S403" s="46">
        <f t="shared" si="106"/>
        <v>29795.826588250016</v>
      </c>
      <c r="T403" s="48">
        <f t="shared" si="102"/>
        <v>147103980444.22055</v>
      </c>
      <c r="U403" s="28">
        <f t="shared" si="103"/>
        <v>9.8332837222200826</v>
      </c>
      <c r="V403" s="48">
        <f t="shared" si="112"/>
        <v>-7007458515.9609652</v>
      </c>
      <c r="W403" s="28">
        <f t="shared" si="113"/>
        <v>-0.46841919267616022</v>
      </c>
      <c r="X403" s="50">
        <f t="shared" si="104"/>
        <v>1.0000000000000002</v>
      </c>
      <c r="Y403" s="31">
        <f t="shared" si="105"/>
        <v>1</v>
      </c>
      <c r="Z403" s="50">
        <v>8251200</v>
      </c>
      <c r="AA403" s="62">
        <v>1.9931427000000001E-7</v>
      </c>
      <c r="AB403" s="71">
        <v>4.3051882050299996E-3</v>
      </c>
      <c r="AC403" s="71">
        <v>1.61765539281794</v>
      </c>
      <c r="AD403" s="58">
        <v>149480938178.64001</v>
      </c>
      <c r="AE403" s="28">
        <v>-0.30133319267600001</v>
      </c>
      <c r="AF403" s="28">
        <v>-9.8221205562599998</v>
      </c>
      <c r="AG403" s="50"/>
      <c r="AH403" s="62"/>
      <c r="AI403" s="65"/>
      <c r="AJ403" s="58"/>
      <c r="AK403" s="28"/>
      <c r="AL403" s="28"/>
    </row>
    <row r="404" spans="1:38">
      <c r="A404" s="11"/>
      <c r="B404" s="25">
        <v>383</v>
      </c>
      <c r="C404" s="1">
        <f>B404 * KONSTANTEN!$B$6</f>
        <v>8272800</v>
      </c>
      <c r="D404" s="63">
        <f>SQRT( KONSTANTEN!$B$3 * $D$6 / H403^3 )</f>
        <v>1.9933577057090578E-7</v>
      </c>
      <c r="E404" s="41">
        <f>(KONSTANTEN!$B$4 + D404 * C404) - (KONSTANTEN!$B$4 + D404 * C403)</f>
        <v>4.3056526443314702E-3</v>
      </c>
      <c r="F404" s="41">
        <f t="shared" si="107"/>
        <v>1.6219610454622728</v>
      </c>
      <c r="G404" s="73">
        <f t="shared" si="95"/>
        <v>92.931522439614881</v>
      </c>
      <c r="H404" s="43">
        <f t="shared" si="108"/>
        <v>149470188815.39725</v>
      </c>
      <c r="I404" s="2">
        <f t="shared" si="109"/>
        <v>9.9914548212577152</v>
      </c>
      <c r="J404" s="48">
        <f t="shared" si="96"/>
        <v>149725857184.60275</v>
      </c>
      <c r="K404" s="28">
        <f t="shared" si="97"/>
        <v>10.008545178742285</v>
      </c>
      <c r="L404" s="43">
        <f t="shared" si="110"/>
        <v>-5151228132.0929861</v>
      </c>
      <c r="M404" s="2">
        <f t="shared" si="111"/>
        <v>-0.3443379817989296</v>
      </c>
      <c r="N404" s="48">
        <f t="shared" si="98"/>
        <v>-10150375186.288588</v>
      </c>
      <c r="O404" s="28">
        <f t="shared" si="99"/>
        <v>-0.67850998179892974</v>
      </c>
      <c r="P404" s="94">
        <f t="shared" si="100"/>
        <v>146905952220.14746</v>
      </c>
      <c r="Q404" s="95">
        <f t="shared" si="101"/>
        <v>9.8200463665316953</v>
      </c>
      <c r="R404" s="44">
        <f>KONSTANTEN!$B$3 * $D$5 * $D$6 / H403^2</f>
        <v>3.5473414931705219E+22</v>
      </c>
      <c r="S404" s="46">
        <f t="shared" si="106"/>
        <v>29796.897997501175</v>
      </c>
      <c r="T404" s="48">
        <f t="shared" si="102"/>
        <v>147105042618.31586</v>
      </c>
      <c r="U404" s="28">
        <f t="shared" si="103"/>
        <v>9.833354724100591</v>
      </c>
      <c r="V404" s="48">
        <f t="shared" si="112"/>
        <v>-7650801659.1907864</v>
      </c>
      <c r="W404" s="28">
        <f t="shared" si="113"/>
        <v>-0.51142398179892967</v>
      </c>
      <c r="X404" s="50">
        <f t="shared" si="104"/>
        <v>1</v>
      </c>
      <c r="Y404" s="31">
        <f t="shared" si="105"/>
        <v>1.0000000000000002</v>
      </c>
      <c r="Z404" s="50">
        <v>8272800</v>
      </c>
      <c r="AA404" s="62">
        <v>1.9933576999999999E-7</v>
      </c>
      <c r="AB404" s="71">
        <v>4.30565264433E-3</v>
      </c>
      <c r="AC404" s="71">
        <v>1.6219610454622699</v>
      </c>
      <c r="AD404" s="58">
        <v>149470188815.397</v>
      </c>
      <c r="AE404" s="28">
        <v>-0.34433798179899999</v>
      </c>
      <c r="AF404" s="28">
        <v>-9.8200463665300006</v>
      </c>
      <c r="AG404" s="50"/>
      <c r="AH404" s="62"/>
      <c r="AI404" s="65"/>
      <c r="AJ404" s="58"/>
      <c r="AK404" s="28"/>
      <c r="AL404" s="28"/>
    </row>
    <row r="405" spans="1:38">
      <c r="A405" s="11"/>
      <c r="B405" s="25">
        <v>384</v>
      </c>
      <c r="C405" s="1">
        <f>B405 * KONSTANTEN!$B$6</f>
        <v>8294400</v>
      </c>
      <c r="D405" s="63">
        <f>SQRT( KONSTANTEN!$B$3 * $D$6 / H404^3 )</f>
        <v>1.9935727423474125E-7</v>
      </c>
      <c r="E405" s="41">
        <f>(KONSTANTEN!$B$4 + D405 * C405) - (KONSTANTEN!$B$4 + D405 * C404)</f>
        <v>4.3061171234703988E-3</v>
      </c>
      <c r="F405" s="41">
        <f t="shared" si="107"/>
        <v>1.6262671625857432</v>
      </c>
      <c r="G405" s="73">
        <f t="shared" ref="G405:G468" si="114">F405 * 180 / PI()</f>
        <v>93.178244776878742</v>
      </c>
      <c r="H405" s="43">
        <f t="shared" si="108"/>
        <v>149459440662.80911</v>
      </c>
      <c r="I405" s="2">
        <f t="shared" si="109"/>
        <v>9.9907363523653725</v>
      </c>
      <c r="J405" s="48">
        <f t="shared" ref="J405:J468" si="115">$D$3 * ( 1 - $D$4 * COS(F405) )</f>
        <v>149736605337.19089</v>
      </c>
      <c r="K405" s="28">
        <f t="shared" ref="K405:K468" si="116">$E$3 * ( 1 - $D$4 * COS(F405) )</f>
        <v>10.009263647634628</v>
      </c>
      <c r="L405" s="43">
        <f t="shared" si="110"/>
        <v>-5794498818.3341656</v>
      </c>
      <c r="M405" s="2">
        <f t="shared" si="111"/>
        <v>-0.38733792747609808</v>
      </c>
      <c r="N405" s="48">
        <f t="shared" ref="N405:N468" si="117">$D$3 * ( COS(F405) - $D$4 )</f>
        <v>-10793645872.529766</v>
      </c>
      <c r="O405" s="28">
        <f t="shared" ref="O405:O468" si="118">$E$3 * ( COS(F405) - $D$4 )</f>
        <v>-0.72150992747609821</v>
      </c>
      <c r="P405" s="94">
        <f t="shared" ref="P405:P468" si="119">$D$10 * SIN(F405)</f>
        <v>146872195530.86771</v>
      </c>
      <c r="Q405" s="95">
        <f t="shared" ref="Q405:Q468" si="120">$E$10 * SIN(F405)</f>
        <v>9.8177898735244469</v>
      </c>
      <c r="R405" s="44">
        <f>KONSTANTEN!$B$3 * $D$5 * $D$6 / H404^2</f>
        <v>3.5478517358310243E+22</v>
      </c>
      <c r="S405" s="46">
        <f t="shared" si="106"/>
        <v>29797.969421589703</v>
      </c>
      <c r="T405" s="48">
        <f t="shared" ref="T405:T468" si="121">SQRT( V405^2 + P405^2 )</f>
        <v>147106197884.82297</v>
      </c>
      <c r="U405" s="28">
        <f t="shared" ref="U405:U468" si="122">SQRT( W405^2 + Q405^2 )</f>
        <v>9.8334319488181343</v>
      </c>
      <c r="V405" s="48">
        <f t="shared" si="112"/>
        <v>-8294072345.4319658</v>
      </c>
      <c r="W405" s="28">
        <f t="shared" si="113"/>
        <v>-0.55442392747609814</v>
      </c>
      <c r="X405" s="50">
        <f t="shared" ref="X405:X468" si="123">(V405 / $D$3 )^2 + ( P405 / $D$10 )^2</f>
        <v>0.99999999999999978</v>
      </c>
      <c r="Y405" s="31">
        <f t="shared" ref="Y405:Y468" si="124">(W405 / $E$3 )^2 + ( Q405 / $E$10 )^2</f>
        <v>1</v>
      </c>
      <c r="Z405" s="50">
        <v>8294400</v>
      </c>
      <c r="AA405" s="62">
        <v>1.9935727E-7</v>
      </c>
      <c r="AB405" s="71">
        <v>4.3061171234699998E-3</v>
      </c>
      <c r="AC405" s="71">
        <v>1.6262671625857399</v>
      </c>
      <c r="AD405" s="58">
        <v>149459440662.80899</v>
      </c>
      <c r="AE405" s="28">
        <v>-0.38733792747599999</v>
      </c>
      <c r="AF405" s="28">
        <v>-9.8177898735200007</v>
      </c>
      <c r="AG405" s="50"/>
      <c r="AH405" s="62"/>
      <c r="AI405" s="65"/>
      <c r="AJ405" s="58"/>
      <c r="AK405" s="28"/>
      <c r="AL405" s="28"/>
    </row>
    <row r="406" spans="1:38">
      <c r="A406" s="11"/>
      <c r="B406" s="25">
        <v>385</v>
      </c>
      <c r="C406" s="1">
        <f>B406 * KONSTANTEN!$B$6</f>
        <v>8316000</v>
      </c>
      <c r="D406" s="63">
        <f>SQRT( KONSTANTEN!$B$3 * $D$6 / H405^3 )</f>
        <v>1.9937877934257254E-7</v>
      </c>
      <c r="E406" s="41">
        <f>(KONSTANTEN!$B$4 + D406 * C406) - (KONSTANTEN!$B$4 + D406 * C405)</f>
        <v>4.3065816337994889E-3</v>
      </c>
      <c r="F406" s="41">
        <f t="shared" si="107"/>
        <v>1.6305737442195427</v>
      </c>
      <c r="G406" s="73">
        <f t="shared" si="114"/>
        <v>93.424993728624017</v>
      </c>
      <c r="H406" s="43">
        <f t="shared" si="108"/>
        <v>149448693920.89615</v>
      </c>
      <c r="I406" s="2">
        <f t="shared" si="109"/>
        <v>9.9900179777707461</v>
      </c>
      <c r="J406" s="48">
        <f t="shared" si="115"/>
        <v>149747352079.10385</v>
      </c>
      <c r="K406" s="28">
        <f t="shared" si="116"/>
        <v>10.009982022229254</v>
      </c>
      <c r="L406" s="43">
        <f t="shared" si="110"/>
        <v>-6437685076.485981</v>
      </c>
      <c r="M406" s="2">
        <f t="shared" si="111"/>
        <v>-0.43033222948982292</v>
      </c>
      <c r="N406" s="48">
        <f t="shared" si="117"/>
        <v>-11436832130.68158</v>
      </c>
      <c r="O406" s="28">
        <f t="shared" si="118"/>
        <v>-0.76450422948982288</v>
      </c>
      <c r="P406" s="94">
        <f t="shared" si="119"/>
        <v>146835711364.79279</v>
      </c>
      <c r="Q406" s="95">
        <f t="shared" si="120"/>
        <v>9.8153510601401983</v>
      </c>
      <c r="R406" s="44">
        <f>KONSTANTEN!$B$3 * $D$5 * $D$6 / H405^2</f>
        <v>3.548362031102855E+22</v>
      </c>
      <c r="S406" s="46">
        <f t="shared" ref="S406:S469" si="125">D406 * H405</f>
        <v>29799.040840574533</v>
      </c>
      <c r="T406" s="48">
        <f t="shared" si="121"/>
        <v>147107446185.94965</v>
      </c>
      <c r="U406" s="28">
        <f t="shared" si="122"/>
        <v>9.8335153925095415</v>
      </c>
      <c r="V406" s="48">
        <f t="shared" si="112"/>
        <v>-8937258603.5837803</v>
      </c>
      <c r="W406" s="28">
        <f t="shared" si="113"/>
        <v>-0.59741822948982293</v>
      </c>
      <c r="X406" s="50">
        <f t="shared" si="123"/>
        <v>1.0000000000000002</v>
      </c>
      <c r="Y406" s="31">
        <f t="shared" si="124"/>
        <v>0.99999999999999989</v>
      </c>
      <c r="Z406" s="50">
        <v>8316000</v>
      </c>
      <c r="AA406" s="62">
        <v>1.9937878E-7</v>
      </c>
      <c r="AB406" s="71">
        <v>4.3065816337999998E-3</v>
      </c>
      <c r="AC406" s="71">
        <v>1.63057374421954</v>
      </c>
      <c r="AD406" s="58">
        <v>149448693920.896</v>
      </c>
      <c r="AE406" s="28">
        <v>-0.43033222949</v>
      </c>
      <c r="AF406" s="28">
        <v>-9.8153510601399994</v>
      </c>
      <c r="AG406" s="50"/>
      <c r="AH406" s="62"/>
      <c r="AI406" s="65"/>
      <c r="AJ406" s="58"/>
      <c r="AK406" s="28"/>
      <c r="AL406" s="28"/>
    </row>
    <row r="407" spans="1:38">
      <c r="A407" s="11"/>
      <c r="B407" s="25">
        <v>386</v>
      </c>
      <c r="C407" s="1">
        <f>B407 * KONSTANTEN!$B$6</f>
        <v>8337600</v>
      </c>
      <c r="D407" s="63">
        <f>SQRT( KONSTANTEN!$B$3 * $D$6 / H406^3 )</f>
        <v>1.9940028549375385E-7</v>
      </c>
      <c r="E407" s="41">
        <f>(KONSTANTEN!$B$4 + D407 * C407) - (KONSTANTEN!$B$4 + D407 * C406)</f>
        <v>4.3070461666649962E-3</v>
      </c>
      <c r="F407" s="41">
        <f t="shared" ref="F407:F470" si="126">IF( (F406 + E407) &gt; 2 * PI(), (F406 + E407) - 2 * PI(), (F406 + E407) )</f>
        <v>1.6348807903862077</v>
      </c>
      <c r="G407" s="73">
        <f t="shared" si="114"/>
        <v>93.671769296141917</v>
      </c>
      <c r="H407" s="43">
        <f t="shared" ref="H407:H470" si="127">$D$3 * ( 1 + $D$4 * COS(F407) )</f>
        <v>149437948789.7818</v>
      </c>
      <c r="I407" s="2">
        <f t="shared" ref="I407:I470" si="128">$E$3 * ( 1 + $D$4 * COS(F407) )</f>
        <v>9.9892997108512454</v>
      </c>
      <c r="J407" s="48">
        <f t="shared" si="115"/>
        <v>149758097210.2182</v>
      </c>
      <c r="K407" s="28">
        <f t="shared" si="116"/>
        <v>10.010700289148755</v>
      </c>
      <c r="L407" s="43">
        <f t="shared" ref="L407:L470" si="129">$D$3 * ( COS(F407) + $D$4 )</f>
        <v>-7080774929.2782774</v>
      </c>
      <c r="M407" s="2">
        <f t="shared" ref="M407:M470" si="130">$E$3 * ( COS(F407) + $D$4 )</f>
        <v>-0.47332008720986085</v>
      </c>
      <c r="N407" s="48">
        <f t="shared" si="117"/>
        <v>-12079921983.473879</v>
      </c>
      <c r="O407" s="28">
        <f t="shared" si="118"/>
        <v>-0.80749208720986099</v>
      </c>
      <c r="P407" s="94">
        <f t="shared" si="119"/>
        <v>146796499517.04956</v>
      </c>
      <c r="Q407" s="95">
        <f t="shared" si="120"/>
        <v>9.8127299126840466</v>
      </c>
      <c r="R407" s="44">
        <f>KONSTANTEN!$B$3 * $D$5 * $D$6 / H406^2</f>
        <v>3.5488723694809428E+22</v>
      </c>
      <c r="S407" s="46">
        <f t="shared" si="125"/>
        <v>29800.112234495326</v>
      </c>
      <c r="T407" s="48">
        <f t="shared" si="121"/>
        <v>147108787456.7822</v>
      </c>
      <c r="U407" s="28">
        <f t="shared" si="122"/>
        <v>9.8336050508356134</v>
      </c>
      <c r="V407" s="48">
        <f t="shared" ref="V407:V470" si="131">$D$3 * COS(F407)</f>
        <v>-9580348456.3760777</v>
      </c>
      <c r="W407" s="28">
        <f t="shared" ref="W407:W470" si="132">$E$3 * COS(F407)</f>
        <v>-0.64040608720986092</v>
      </c>
      <c r="X407" s="50">
        <f t="shared" si="123"/>
        <v>0.99999999999999989</v>
      </c>
      <c r="Y407" s="31">
        <f t="shared" si="124"/>
        <v>1.0000000000000002</v>
      </c>
      <c r="Z407" s="50">
        <v>8337600</v>
      </c>
      <c r="AA407" s="62">
        <v>1.9940028999999999E-7</v>
      </c>
      <c r="AB407" s="71">
        <v>4.3070461666600002E-3</v>
      </c>
      <c r="AC407" s="71">
        <v>1.6348807903862099</v>
      </c>
      <c r="AD407" s="58">
        <v>149437948789.78101</v>
      </c>
      <c r="AE407" s="28">
        <v>-0.47332008721000002</v>
      </c>
      <c r="AF407" s="28">
        <v>-9.8127299126800001</v>
      </c>
      <c r="AG407" s="50"/>
      <c r="AH407" s="62"/>
      <c r="AI407" s="65"/>
      <c r="AJ407" s="58"/>
      <c r="AK407" s="28"/>
      <c r="AL407" s="28"/>
    </row>
    <row r="408" spans="1:38">
      <c r="A408" s="11"/>
      <c r="B408" s="25">
        <v>387</v>
      </c>
      <c r="C408" s="1">
        <f>B408 * KONSTANTEN!$B$6</f>
        <v>8359200</v>
      </c>
      <c r="D408" s="63">
        <f>SQRT( KONSTANTEN!$B$3 * $D$6 / H407^3 )</f>
        <v>1.9942179228714484E-7</v>
      </c>
      <c r="E408" s="41">
        <f>(KONSTANTEN!$B$4 + D408 * C408) - (KONSTANTEN!$B$4 + D408 * C407)</f>
        <v>4.3075107134025181E-3</v>
      </c>
      <c r="F408" s="41">
        <f t="shared" si="126"/>
        <v>1.6391883010996102</v>
      </c>
      <c r="G408" s="73">
        <f t="shared" si="114"/>
        <v>93.918571480227257</v>
      </c>
      <c r="H408" s="43">
        <f t="shared" si="127"/>
        <v>149427205469.68881</v>
      </c>
      <c r="I408" s="2">
        <f t="shared" si="128"/>
        <v>9.9885815649909233</v>
      </c>
      <c r="J408" s="48">
        <f t="shared" si="115"/>
        <v>149768840530.31119</v>
      </c>
      <c r="K408" s="28">
        <f t="shared" si="116"/>
        <v>10.011418435009077</v>
      </c>
      <c r="L408" s="43">
        <f t="shared" si="129"/>
        <v>-7723756393.4932232</v>
      </c>
      <c r="M408" s="2">
        <f t="shared" si="130"/>
        <v>-0.51630069960839142</v>
      </c>
      <c r="N408" s="48">
        <f t="shared" si="117"/>
        <v>-12722903447.688826</v>
      </c>
      <c r="O408" s="28">
        <f t="shared" si="118"/>
        <v>-0.85047269960839156</v>
      </c>
      <c r="P408" s="94">
        <f t="shared" si="119"/>
        <v>146754559833.6734</v>
      </c>
      <c r="Q408" s="95">
        <f t="shared" si="120"/>
        <v>9.8099264208640928</v>
      </c>
      <c r="R408" s="44">
        <f>KONSTANTEN!$B$3 * $D$5 * $D$6 / H407^2</f>
        <v>3.5493827414471144E+22</v>
      </c>
      <c r="S408" s="46">
        <f t="shared" si="125"/>
        <v>29801.183583372855</v>
      </c>
      <c r="T408" s="48">
        <f t="shared" si="121"/>
        <v>147110221625.28503</v>
      </c>
      <c r="U408" s="28">
        <f t="shared" si="122"/>
        <v>9.833700918981064</v>
      </c>
      <c r="V408" s="48">
        <f t="shared" si="131"/>
        <v>-10223329920.591024</v>
      </c>
      <c r="W408" s="28">
        <f t="shared" si="132"/>
        <v>-0.68338669960839149</v>
      </c>
      <c r="X408" s="50">
        <f t="shared" si="123"/>
        <v>0.99999999999999989</v>
      </c>
      <c r="Y408" s="31">
        <f t="shared" si="124"/>
        <v>0.99999999999999989</v>
      </c>
      <c r="Z408" s="50">
        <v>8359200</v>
      </c>
      <c r="AA408" s="62">
        <v>1.9942179E-7</v>
      </c>
      <c r="AB408" s="71">
        <v>4.3075107134000002E-3</v>
      </c>
      <c r="AC408" s="71">
        <v>1.63918830109961</v>
      </c>
      <c r="AD408" s="58">
        <v>149427205469.68799</v>
      </c>
      <c r="AE408" s="28">
        <v>-0.51630069960799996</v>
      </c>
      <c r="AF408" s="28">
        <v>-9.8099264208600001</v>
      </c>
      <c r="AG408" s="50"/>
      <c r="AH408" s="62"/>
      <c r="AI408" s="65"/>
      <c r="AJ408" s="58"/>
      <c r="AK408" s="28"/>
      <c r="AL408" s="28"/>
    </row>
    <row r="409" spans="1:38">
      <c r="A409" s="11"/>
      <c r="B409" s="25">
        <v>388</v>
      </c>
      <c r="C409" s="1">
        <f>B409 * KONSTANTEN!$B$6</f>
        <v>8380800</v>
      </c>
      <c r="D409" s="63">
        <f>SQRT( KONSTANTEN!$B$3 * $D$6 / H408^3 )</f>
        <v>1.9944329932111828E-7</v>
      </c>
      <c r="E409" s="41">
        <f>(KONSTANTEN!$B$4 + D409 * C409) - (KONSTANTEN!$B$4 + D409 * C408)</f>
        <v>4.3079752653361059E-3</v>
      </c>
      <c r="F409" s="41">
        <f t="shared" si="126"/>
        <v>1.6434962763649463</v>
      </c>
      <c r="G409" s="73">
        <f t="shared" si="114"/>
        <v>94.165400281177781</v>
      </c>
      <c r="H409" s="43">
        <f t="shared" si="127"/>
        <v>149416464160.93567</v>
      </c>
      <c r="I409" s="2">
        <f t="shared" si="128"/>
        <v>9.9878635535802278</v>
      </c>
      <c r="J409" s="48">
        <f t="shared" si="115"/>
        <v>149779581839.06433</v>
      </c>
      <c r="K409" s="28">
        <f t="shared" si="116"/>
        <v>10.012136446419772</v>
      </c>
      <c r="L409" s="43">
        <f t="shared" si="129"/>
        <v>-8366617480.1875811</v>
      </c>
      <c r="M409" s="2">
        <f t="shared" si="130"/>
        <v>-0.55927326527487464</v>
      </c>
      <c r="N409" s="48">
        <f t="shared" si="117"/>
        <v>-13365764534.383183</v>
      </c>
      <c r="O409" s="28">
        <f t="shared" si="118"/>
        <v>-0.89344526527487478</v>
      </c>
      <c r="P409" s="94">
        <f t="shared" si="119"/>
        <v>146709892211.67664</v>
      </c>
      <c r="Q409" s="95">
        <f t="shared" si="120"/>
        <v>9.8069405777960483</v>
      </c>
      <c r="R409" s="44">
        <f>KONSTANTEN!$B$3 * $D$5 * $D$6 / H408^2</f>
        <v>3.549893137470271E+22</v>
      </c>
      <c r="S409" s="46">
        <f t="shared" si="125"/>
        <v>29802.254867209391</v>
      </c>
      <c r="T409" s="48">
        <f t="shared" si="121"/>
        <v>147111748612.30011</v>
      </c>
      <c r="U409" s="28">
        <f t="shared" si="122"/>
        <v>9.8338029916545171</v>
      </c>
      <c r="V409" s="48">
        <f t="shared" si="131"/>
        <v>-10866191007.285381</v>
      </c>
      <c r="W409" s="28">
        <f t="shared" si="132"/>
        <v>-0.72635926527487471</v>
      </c>
      <c r="X409" s="50">
        <f t="shared" si="123"/>
        <v>1.0000000000000002</v>
      </c>
      <c r="Y409" s="31">
        <f t="shared" si="124"/>
        <v>1.0000000000000002</v>
      </c>
      <c r="Z409" s="50">
        <v>8380800</v>
      </c>
      <c r="AA409" s="62">
        <v>1.994433E-7</v>
      </c>
      <c r="AB409" s="71">
        <v>4.3079752653400003E-3</v>
      </c>
      <c r="AC409" s="71">
        <v>1.6434962763649501</v>
      </c>
      <c r="AD409" s="58">
        <v>149416464160.935</v>
      </c>
      <c r="AE409" s="28">
        <v>-0.55927326527499999</v>
      </c>
      <c r="AF409" s="28">
        <v>-9.8069405778000007</v>
      </c>
      <c r="AG409" s="50"/>
      <c r="AH409" s="62"/>
      <c r="AI409" s="65"/>
      <c r="AJ409" s="58"/>
      <c r="AK409" s="28"/>
      <c r="AL409" s="28"/>
    </row>
    <row r="410" spans="1:38">
      <c r="A410" s="11"/>
      <c r="B410" s="25">
        <v>389</v>
      </c>
      <c r="C410" s="1">
        <f>B410 * KONSTANTEN!$B$6</f>
        <v>8402400</v>
      </c>
      <c r="D410" s="63">
        <f>SQRT( KONSTANTEN!$B$3 * $D$6 / H409^3 )</f>
        <v>1.9946480619356662E-7</v>
      </c>
      <c r="E410" s="41">
        <f>(KONSTANTEN!$B$4 + D410 * C410) - (KONSTANTEN!$B$4 + D410 * C409)</f>
        <v>4.3084398137809288E-3</v>
      </c>
      <c r="F410" s="41">
        <f t="shared" si="126"/>
        <v>1.6478047161787273</v>
      </c>
      <c r="G410" s="73">
        <f t="shared" si="114"/>
        <v>94.412255698793544</v>
      </c>
      <c r="H410" s="43">
        <f t="shared" si="127"/>
        <v>149405725063.93277</v>
      </c>
      <c r="I410" s="2">
        <f t="shared" si="128"/>
        <v>9.9871456900157547</v>
      </c>
      <c r="J410" s="48">
        <f t="shared" si="115"/>
        <v>149790320936.06726</v>
      </c>
      <c r="K410" s="28">
        <f t="shared" si="116"/>
        <v>10.012854309984247</v>
      </c>
      <c r="L410" s="43">
        <f t="shared" si="129"/>
        <v>-9009346194.9160461</v>
      </c>
      <c r="M410" s="2">
        <f t="shared" si="130"/>
        <v>-0.60223698243098078</v>
      </c>
      <c r="N410" s="48">
        <f t="shared" si="117"/>
        <v>-14008493249.111647</v>
      </c>
      <c r="O410" s="28">
        <f t="shared" si="118"/>
        <v>-0.93640898243098081</v>
      </c>
      <c r="P410" s="94">
        <f t="shared" si="119"/>
        <v>146662496599.1163</v>
      </c>
      <c r="Q410" s="95">
        <f t="shared" si="120"/>
        <v>9.803772380007743</v>
      </c>
      <c r="R410" s="44">
        <f>KONSTANTEN!$B$3 * $D$5 * $D$6 / H409^2</f>
        <v>3.550403548006545E+22</v>
      </c>
      <c r="S410" s="46">
        <f t="shared" si="125"/>
        <v>29803.326065989026</v>
      </c>
      <c r="T410" s="48">
        <f t="shared" si="121"/>
        <v>147113368331.54749</v>
      </c>
      <c r="U410" s="28">
        <f t="shared" si="122"/>
        <v>9.8339112630885168</v>
      </c>
      <c r="V410" s="48">
        <f t="shared" si="131"/>
        <v>-11508919722.013845</v>
      </c>
      <c r="W410" s="28">
        <f t="shared" si="132"/>
        <v>-0.76932298243098085</v>
      </c>
      <c r="X410" s="50">
        <f t="shared" si="123"/>
        <v>1.0000000000000002</v>
      </c>
      <c r="Y410" s="31">
        <f t="shared" si="124"/>
        <v>1</v>
      </c>
      <c r="Z410" s="50">
        <v>8402400</v>
      </c>
      <c r="AA410" s="62">
        <v>1.9946480999999999E-7</v>
      </c>
      <c r="AB410" s="71">
        <v>4.3084398137799998E-3</v>
      </c>
      <c r="AC410" s="71">
        <v>1.6478047161787299</v>
      </c>
      <c r="AD410" s="58">
        <v>149405725063.93201</v>
      </c>
      <c r="AE410" s="28">
        <v>-0.60223698243099999</v>
      </c>
      <c r="AF410" s="28">
        <v>-9.8037723800100007</v>
      </c>
      <c r="AG410" s="50"/>
      <c r="AH410" s="62"/>
      <c r="AI410" s="65"/>
      <c r="AJ410" s="58"/>
      <c r="AK410" s="28"/>
      <c r="AL410" s="28"/>
    </row>
    <row r="411" spans="1:38">
      <c r="A411" s="11"/>
      <c r="B411" s="25">
        <v>390</v>
      </c>
      <c r="C411" s="1">
        <f>B411 * KONSTANTEN!$B$6</f>
        <v>8424000</v>
      </c>
      <c r="D411" s="63">
        <f>SQRT( KONSTANTEN!$B$3 * $D$6 / H410^3 )</f>
        <v>1.9948631250190954E-7</v>
      </c>
      <c r="E411" s="41">
        <f>(KONSTANTEN!$B$4 + D411 * C411) - (KONSTANTEN!$B$4 + D411 * C410)</f>
        <v>4.308904350041054E-3</v>
      </c>
      <c r="F411" s="41">
        <f t="shared" si="126"/>
        <v>1.6521136205287683</v>
      </c>
      <c r="G411" s="73">
        <f t="shared" si="114"/>
        <v>94.659137732376465</v>
      </c>
      <c r="H411" s="43">
        <f t="shared" si="127"/>
        <v>149394988379.17865</v>
      </c>
      <c r="I411" s="2">
        <f t="shared" si="128"/>
        <v>9.9864279876999884</v>
      </c>
      <c r="J411" s="48">
        <f t="shared" si="115"/>
        <v>149801057620.82135</v>
      </c>
      <c r="K411" s="28">
        <f t="shared" si="116"/>
        <v>10.013572012300012</v>
      </c>
      <c r="L411" s="43">
        <f t="shared" si="129"/>
        <v>-9651930537.9549141</v>
      </c>
      <c r="M411" s="2">
        <f t="shared" si="130"/>
        <v>-0.6451910489455408</v>
      </c>
      <c r="N411" s="48">
        <f t="shared" si="117"/>
        <v>-14651077592.150515</v>
      </c>
      <c r="O411" s="28">
        <f t="shared" si="118"/>
        <v>-0.97936304894554083</v>
      </c>
      <c r="P411" s="94">
        <f t="shared" si="119"/>
        <v>146612372995.16104</v>
      </c>
      <c r="Q411" s="95">
        <f t="shared" si="120"/>
        <v>9.8004218274436052</v>
      </c>
      <c r="R411" s="44">
        <f>KONSTANTEN!$B$3 * $D$5 * $D$6 / H410^2</f>
        <v>3.5509139634994763E+22</v>
      </c>
      <c r="S411" s="46">
        <f t="shared" si="125"/>
        <v>29804.397159678072</v>
      </c>
      <c r="T411" s="48">
        <f t="shared" si="121"/>
        <v>147115080689.62616</v>
      </c>
      <c r="U411" s="28">
        <f t="shared" si="122"/>
        <v>9.8340257270396005</v>
      </c>
      <c r="V411" s="48">
        <f t="shared" si="131"/>
        <v>-12151504065.052713</v>
      </c>
      <c r="W411" s="28">
        <f t="shared" si="132"/>
        <v>-0.81227704894554087</v>
      </c>
      <c r="X411" s="50">
        <f t="shared" si="123"/>
        <v>1</v>
      </c>
      <c r="Y411" s="31">
        <f t="shared" si="124"/>
        <v>0.99999999999999978</v>
      </c>
      <c r="Z411" s="50">
        <v>8424000</v>
      </c>
      <c r="AA411" s="62">
        <v>1.9948631E-7</v>
      </c>
      <c r="AB411" s="71">
        <v>4.3089043500400001E-3</v>
      </c>
      <c r="AC411" s="71">
        <v>1.6521136205287701</v>
      </c>
      <c r="AD411" s="58">
        <v>149394988379.17801</v>
      </c>
      <c r="AE411" s="28">
        <v>-0.64519104894599999</v>
      </c>
      <c r="AF411" s="28">
        <v>-9.8004218274399992</v>
      </c>
      <c r="AG411" s="50"/>
      <c r="AH411" s="62"/>
      <c r="AI411" s="65"/>
      <c r="AJ411" s="58"/>
      <c r="AK411" s="28"/>
      <c r="AL411" s="28"/>
    </row>
    <row r="412" spans="1:38">
      <c r="A412" s="11"/>
      <c r="B412" s="25">
        <v>391</v>
      </c>
      <c r="C412" s="1">
        <f>B412 * KONSTANTEN!$B$6</f>
        <v>8445600</v>
      </c>
      <c r="D412" s="63">
        <f>SQRT( KONSTANTEN!$B$3 * $D$6 / H411^3 )</f>
        <v>1.995078178431013E-7</v>
      </c>
      <c r="E412" s="41">
        <f>(KONSTANTEN!$B$4 + D412 * C412) - (KONSTANTEN!$B$4 + D412 * C411)</f>
        <v>4.3093688654110007E-3</v>
      </c>
      <c r="F412" s="41">
        <f t="shared" si="126"/>
        <v>1.6564229893941793</v>
      </c>
      <c r="G412" s="73">
        <f t="shared" si="114"/>
        <v>94.906046380729592</v>
      </c>
      <c r="H412" s="43">
        <f t="shared" si="127"/>
        <v>149384254307.25641</v>
      </c>
      <c r="I412" s="2">
        <f t="shared" si="128"/>
        <v>9.9857104600410658</v>
      </c>
      <c r="J412" s="48">
        <f t="shared" si="115"/>
        <v>149811791692.74359</v>
      </c>
      <c r="K412" s="28">
        <f t="shared" si="116"/>
        <v>10.014289539958934</v>
      </c>
      <c r="L412" s="43">
        <f t="shared" si="129"/>
        <v>-10294358504.526628</v>
      </c>
      <c r="M412" s="2">
        <f t="shared" si="130"/>
        <v>-0.68813466234955711</v>
      </c>
      <c r="N412" s="48">
        <f t="shared" si="117"/>
        <v>-15293505558.722229</v>
      </c>
      <c r="O412" s="28">
        <f t="shared" si="118"/>
        <v>-1.0223066623495571</v>
      </c>
      <c r="P412" s="94">
        <f t="shared" si="119"/>
        <v>146559521450.15701</v>
      </c>
      <c r="Q412" s="95">
        <f t="shared" si="120"/>
        <v>9.7968889234690639</v>
      </c>
      <c r="R412" s="44">
        <f>KONSTANTEN!$B$3 * $D$5 * $D$6 / H411^2</f>
        <v>3.5514243743801848E+22</v>
      </c>
      <c r="S412" s="46">
        <f t="shared" si="125"/>
        <v>29805.46812822541</v>
      </c>
      <c r="T412" s="48">
        <f t="shared" si="121"/>
        <v>147116885586.01578</v>
      </c>
      <c r="U412" s="28">
        <f t="shared" si="122"/>
        <v>9.8341463767884019</v>
      </c>
      <c r="V412" s="48">
        <f t="shared" si="131"/>
        <v>-12793932031.624428</v>
      </c>
      <c r="W412" s="28">
        <f t="shared" si="132"/>
        <v>-0.85522066234955718</v>
      </c>
      <c r="X412" s="50">
        <f t="shared" si="123"/>
        <v>1</v>
      </c>
      <c r="Y412" s="31">
        <f t="shared" si="124"/>
        <v>0.99999999999999978</v>
      </c>
      <c r="Z412" s="50">
        <v>8445600</v>
      </c>
      <c r="AA412" s="62">
        <v>1.9950782E-7</v>
      </c>
      <c r="AB412" s="71">
        <v>4.3093688654099998E-3</v>
      </c>
      <c r="AC412" s="71">
        <v>1.65642298939418</v>
      </c>
      <c r="AD412" s="58">
        <v>149384254307.25601</v>
      </c>
      <c r="AE412" s="28">
        <v>-0.68813466234999998</v>
      </c>
      <c r="AF412" s="28">
        <v>-9.7968889234700001</v>
      </c>
      <c r="AG412" s="50"/>
      <c r="AH412" s="62"/>
      <c r="AI412" s="65"/>
      <c r="AJ412" s="58"/>
      <c r="AK412" s="28"/>
      <c r="AL412" s="28"/>
    </row>
    <row r="413" spans="1:38">
      <c r="A413" s="11"/>
      <c r="B413" s="25">
        <v>392</v>
      </c>
      <c r="C413" s="1">
        <f>B413 * KONSTANTEN!$B$6</f>
        <v>8467200</v>
      </c>
      <c r="D413" s="63">
        <f>SQRT( KONSTANTEN!$B$3 * $D$6 / H412^3 )</f>
        <v>1.9952932181363773E-7</v>
      </c>
      <c r="E413" s="41">
        <f>(KONSTANTEN!$B$4 + D413 * C413) - (KONSTANTEN!$B$4 + D413 * C412)</f>
        <v>4.3098333511746301E-3</v>
      </c>
      <c r="F413" s="41">
        <f t="shared" si="126"/>
        <v>1.6607328227453539</v>
      </c>
      <c r="G413" s="73">
        <f t="shared" si="114"/>
        <v>95.152981642156632</v>
      </c>
      <c r="H413" s="43">
        <f t="shared" si="127"/>
        <v>149373523048.82968</v>
      </c>
      <c r="I413" s="2">
        <f t="shared" si="128"/>
        <v>9.9849931204525131</v>
      </c>
      <c r="J413" s="48">
        <f t="shared" si="115"/>
        <v>149822522951.17029</v>
      </c>
      <c r="K413" s="28">
        <f t="shared" si="116"/>
        <v>10.015006879547485</v>
      </c>
      <c r="L413" s="43">
        <f t="shared" si="129"/>
        <v>-10936618085.02483</v>
      </c>
      <c r="M413" s="2">
        <f t="shared" si="130"/>
        <v>-0.731067019851247</v>
      </c>
      <c r="N413" s="48">
        <f t="shared" si="117"/>
        <v>-15935765139.220432</v>
      </c>
      <c r="O413" s="28">
        <f t="shared" si="118"/>
        <v>-1.0652390198512471</v>
      </c>
      <c r="P413" s="94">
        <f t="shared" si="119"/>
        <v>146503942065.69284</v>
      </c>
      <c r="Q413" s="95">
        <f t="shared" si="120"/>
        <v>9.7931736748748914</v>
      </c>
      <c r="R413" s="44">
        <f>KONSTANTEN!$B$3 * $D$5 * $D$6 / H412^2</f>
        <v>3.5519347710675372E+22</v>
      </c>
      <c r="S413" s="46">
        <f t="shared" si="125"/>
        <v>29806.538951562863</v>
      </c>
      <c r="T413" s="48">
        <f t="shared" si="121"/>
        <v>147118782913.07861</v>
      </c>
      <c r="U413" s="28">
        <f t="shared" si="122"/>
        <v>9.8342732051397928</v>
      </c>
      <c r="V413" s="48">
        <f t="shared" si="131"/>
        <v>-13436191612.122631</v>
      </c>
      <c r="W413" s="28">
        <f t="shared" si="132"/>
        <v>-0.89815301985124707</v>
      </c>
      <c r="X413" s="50">
        <f t="shared" si="123"/>
        <v>1.0000000000000002</v>
      </c>
      <c r="Y413" s="31">
        <f t="shared" si="124"/>
        <v>0.99999999999999989</v>
      </c>
      <c r="Z413" s="50">
        <v>8467200</v>
      </c>
      <c r="AA413" s="62">
        <v>1.9952932000000001E-7</v>
      </c>
      <c r="AB413" s="71">
        <v>4.3098333511700001E-3</v>
      </c>
      <c r="AC413" s="71">
        <v>1.6607328227453499</v>
      </c>
      <c r="AD413" s="58">
        <v>149373523048.82901</v>
      </c>
      <c r="AE413" s="28">
        <v>-0.73106701985099998</v>
      </c>
      <c r="AF413" s="28">
        <v>-9.7931736748699993</v>
      </c>
      <c r="AG413" s="50"/>
      <c r="AH413" s="62"/>
      <c r="AI413" s="65"/>
      <c r="AJ413" s="58"/>
      <c r="AK413" s="28"/>
      <c r="AL413" s="28"/>
    </row>
    <row r="414" spans="1:38">
      <c r="A414" s="11"/>
      <c r="B414" s="25">
        <v>393</v>
      </c>
      <c r="C414" s="1">
        <f>B414 * KONSTANTEN!$B$6</f>
        <v>8488800</v>
      </c>
      <c r="D414" s="63">
        <f>SQRT( KONSTANTEN!$B$3 * $D$6 / H413^3 )</f>
        <v>1.9955082400956415E-7</v>
      </c>
      <c r="E414" s="41">
        <f>(KONSTANTEN!$B$4 + D414 * C414) - (KONSTANTEN!$B$4 + D414 * C413)</f>
        <v>4.3102977986066993E-3</v>
      </c>
      <c r="F414" s="41">
        <f t="shared" si="126"/>
        <v>1.6650431205439606</v>
      </c>
      <c r="G414" s="73">
        <f t="shared" si="114"/>
        <v>95.399943514461327</v>
      </c>
      <c r="H414" s="43">
        <f t="shared" si="127"/>
        <v>149362794804.63913</v>
      </c>
      <c r="I414" s="2">
        <f t="shared" si="128"/>
        <v>9.9842759823529974</v>
      </c>
      <c r="J414" s="48">
        <f t="shared" si="115"/>
        <v>149833251195.36084</v>
      </c>
      <c r="K414" s="28">
        <f t="shared" si="116"/>
        <v>10.015724017647001</v>
      </c>
      <c r="L414" s="43">
        <f t="shared" si="129"/>
        <v>-11578697265.240263</v>
      </c>
      <c r="M414" s="2">
        <f t="shared" si="130"/>
        <v>-0.77398731835114309</v>
      </c>
      <c r="N414" s="48">
        <f t="shared" si="117"/>
        <v>-16577844319.435863</v>
      </c>
      <c r="O414" s="28">
        <f t="shared" si="118"/>
        <v>-1.1081593183511431</v>
      </c>
      <c r="P414" s="94">
        <f t="shared" si="119"/>
        <v>146445634994.66357</v>
      </c>
      <c r="Q414" s="95">
        <f t="shared" si="120"/>
        <v>9.7892760918814812</v>
      </c>
      <c r="R414" s="44">
        <f>KONSTANTEN!$B$3 * $D$5 * $D$6 / H413^2</f>
        <v>3.5524451439683276E+22</v>
      </c>
      <c r="S414" s="46">
        <f t="shared" si="125"/>
        <v>29807.609609605584</v>
      </c>
      <c r="T414" s="48">
        <f t="shared" si="121"/>
        <v>147120772556.06238</v>
      </c>
      <c r="U414" s="28">
        <f t="shared" si="122"/>
        <v>9.8344062044230611</v>
      </c>
      <c r="V414" s="48">
        <f t="shared" si="131"/>
        <v>-14078270792.338064</v>
      </c>
      <c r="W414" s="28">
        <f t="shared" si="132"/>
        <v>-0.94107331835114316</v>
      </c>
      <c r="X414" s="50">
        <f t="shared" si="123"/>
        <v>0.99999999999999978</v>
      </c>
      <c r="Y414" s="31">
        <f t="shared" si="124"/>
        <v>0.99999999999999978</v>
      </c>
      <c r="Z414" s="50">
        <v>8488800</v>
      </c>
      <c r="AA414" s="62">
        <v>1.9955081999999999E-7</v>
      </c>
      <c r="AB414" s="71">
        <v>4.3102977986099996E-3</v>
      </c>
      <c r="AC414" s="71">
        <v>1.66504312054396</v>
      </c>
      <c r="AD414" s="58">
        <v>149362794804.63901</v>
      </c>
      <c r="AE414" s="28">
        <v>-0.77398731835099999</v>
      </c>
      <c r="AF414" s="28">
        <v>-9.7892760918799997</v>
      </c>
      <c r="AG414" s="50"/>
      <c r="AH414" s="62"/>
      <c r="AI414" s="65"/>
      <c r="AJ414" s="58"/>
      <c r="AK414" s="28"/>
      <c r="AL414" s="28"/>
    </row>
    <row r="415" spans="1:38">
      <c r="A415" s="11"/>
      <c r="B415" s="25">
        <v>394</v>
      </c>
      <c r="C415" s="1">
        <f>B415 * KONSTANTEN!$B$6</f>
        <v>8510400</v>
      </c>
      <c r="D415" s="63">
        <f>SQRT( KONSTANTEN!$B$3 * $D$6 / H414^3 )</f>
        <v>1.9957232402648224E-7</v>
      </c>
      <c r="E415" s="41">
        <f>(KONSTANTEN!$B$4 + D415 * C415) - (KONSTANTEN!$B$4 + D415 * C414)</f>
        <v>4.3107621989719735E-3</v>
      </c>
      <c r="F415" s="41">
        <f t="shared" si="126"/>
        <v>1.6693538827429326</v>
      </c>
      <c r="G415" s="73">
        <f t="shared" si="114"/>
        <v>95.646931994946954</v>
      </c>
      <c r="H415" s="43">
        <f t="shared" si="127"/>
        <v>149352069775.4985</v>
      </c>
      <c r="I415" s="2">
        <f t="shared" si="128"/>
        <v>9.9835590591660761</v>
      </c>
      <c r="J415" s="48">
        <f t="shared" si="115"/>
        <v>149843976224.5015</v>
      </c>
      <c r="K415" s="28">
        <f t="shared" si="116"/>
        <v>10.016440940833924</v>
      </c>
      <c r="L415" s="43">
        <f t="shared" si="129"/>
        <v>-12220584026.587208</v>
      </c>
      <c r="M415" s="2">
        <f t="shared" si="130"/>
        <v>-0.81689475445723025</v>
      </c>
      <c r="N415" s="48">
        <f t="shared" si="117"/>
        <v>-17219731080.78281</v>
      </c>
      <c r="O415" s="28">
        <f t="shared" si="118"/>
        <v>-1.1510667544572304</v>
      </c>
      <c r="P415" s="94">
        <f t="shared" si="119"/>
        <v>146384600441.33401</v>
      </c>
      <c r="Q415" s="95">
        <f t="shared" si="120"/>
        <v>9.7851961881430771</v>
      </c>
      <c r="R415" s="44">
        <f>KONSTANTEN!$B$3 * $D$5 * $D$6 / H414^2</f>
        <v>3.5529554834774464E+22</v>
      </c>
      <c r="S415" s="46">
        <f t="shared" si="125"/>
        <v>29808.68008225242</v>
      </c>
      <c r="T415" s="48">
        <f t="shared" si="121"/>
        <v>147122854393.10345</v>
      </c>
      <c r="U415" s="28">
        <f t="shared" si="122"/>
        <v>9.8345453664921401</v>
      </c>
      <c r="V415" s="48">
        <f t="shared" si="131"/>
        <v>-14720157553.685009</v>
      </c>
      <c r="W415" s="28">
        <f t="shared" si="132"/>
        <v>-0.98398075445723032</v>
      </c>
      <c r="X415" s="50">
        <f t="shared" si="123"/>
        <v>1</v>
      </c>
      <c r="Y415" s="31">
        <f t="shared" si="124"/>
        <v>1</v>
      </c>
      <c r="Z415" s="50">
        <v>8510400</v>
      </c>
      <c r="AA415" s="62">
        <v>1.9957232E-7</v>
      </c>
      <c r="AB415" s="71">
        <v>4.3107621989700003E-3</v>
      </c>
      <c r="AC415" s="71">
        <v>1.66935388274293</v>
      </c>
      <c r="AD415" s="58">
        <v>149352069775.49799</v>
      </c>
      <c r="AE415" s="28">
        <v>-0.81689475445699999</v>
      </c>
      <c r="AF415" s="28">
        <v>-9.7851961881400005</v>
      </c>
      <c r="AG415" s="50"/>
      <c r="AH415" s="62"/>
      <c r="AI415" s="65"/>
      <c r="AJ415" s="58"/>
      <c r="AK415" s="28"/>
      <c r="AL415" s="28"/>
    </row>
    <row r="416" spans="1:38">
      <c r="A416" s="11"/>
      <c r="B416" s="25">
        <v>395</v>
      </c>
      <c r="C416" s="1">
        <f>B416 * KONSTANTEN!$B$6</f>
        <v>8532000</v>
      </c>
      <c r="D416" s="63">
        <f>SQRT( KONSTANTEN!$B$3 * $D$6 / H415^3 )</f>
        <v>1.9959382145955777E-7</v>
      </c>
      <c r="E416" s="41">
        <f>(KONSTANTEN!$B$4 + D416 * C416) - (KONSTANTEN!$B$4 + D416 * C415)</f>
        <v>4.3112265435263364E-3</v>
      </c>
      <c r="F416" s="41">
        <f t="shared" si="126"/>
        <v>1.673665109286459</v>
      </c>
      <c r="G416" s="73">
        <f t="shared" si="114"/>
        <v>95.893947080415785</v>
      </c>
      <c r="H416" s="43">
        <f t="shared" si="127"/>
        <v>149341348162.29083</v>
      </c>
      <c r="I416" s="2">
        <f t="shared" si="128"/>
        <v>9.9828423643199375</v>
      </c>
      <c r="J416" s="48">
        <f t="shared" si="115"/>
        <v>149854697837.70917</v>
      </c>
      <c r="K416" s="28">
        <f t="shared" si="116"/>
        <v>10.017157635680062</v>
      </c>
      <c r="L416" s="43">
        <f t="shared" si="129"/>
        <v>-12862266346.330727</v>
      </c>
      <c r="M416" s="2">
        <f t="shared" si="130"/>
        <v>-0.8597885245001351</v>
      </c>
      <c r="N416" s="48">
        <f t="shared" si="117"/>
        <v>-17861413400.526329</v>
      </c>
      <c r="O416" s="28">
        <f t="shared" si="118"/>
        <v>-1.1939605245001352</v>
      </c>
      <c r="P416" s="94">
        <f t="shared" si="119"/>
        <v>146320838661.40067</v>
      </c>
      <c r="Q416" s="95">
        <f t="shared" si="120"/>
        <v>9.7809339807519162</v>
      </c>
      <c r="R416" s="44">
        <f>KONSTANTEN!$B$3 * $D$5 * $D$6 / H415^2</f>
        <v>3.5534657799780571E+22</v>
      </c>
      <c r="S416" s="46">
        <f t="shared" si="125"/>
        <v>29809.750349386264</v>
      </c>
      <c r="T416" s="48">
        <f t="shared" si="121"/>
        <v>147125028295.23093</v>
      </c>
      <c r="U416" s="28">
        <f t="shared" si="122"/>
        <v>9.8346906827258636</v>
      </c>
      <c r="V416" s="48">
        <f t="shared" si="131"/>
        <v>-15361839873.428528</v>
      </c>
      <c r="W416" s="28">
        <f t="shared" si="132"/>
        <v>-1.0268745245001352</v>
      </c>
      <c r="X416" s="50">
        <f t="shared" si="123"/>
        <v>1.0000000000000002</v>
      </c>
      <c r="Y416" s="31">
        <f t="shared" si="124"/>
        <v>1</v>
      </c>
      <c r="Z416" s="50">
        <v>8532000</v>
      </c>
      <c r="AA416" s="62">
        <v>1.9959381999999999E-7</v>
      </c>
      <c r="AB416" s="71">
        <v>4.3112265435300001E-3</v>
      </c>
      <c r="AC416" s="71">
        <v>1.6736651092864601</v>
      </c>
      <c r="AD416" s="58">
        <v>149341348162.29001</v>
      </c>
      <c r="AE416" s="28">
        <v>-0.85978852449999998</v>
      </c>
      <c r="AF416" s="28">
        <v>-9.7809339807499995</v>
      </c>
      <c r="AG416" s="50"/>
      <c r="AH416" s="62"/>
      <c r="AI416" s="65"/>
      <c r="AJ416" s="58"/>
      <c r="AK416" s="28"/>
      <c r="AL416" s="28"/>
    </row>
    <row r="417" spans="1:38">
      <c r="A417" s="11"/>
      <c r="B417" s="25">
        <v>396</v>
      </c>
      <c r="C417" s="1">
        <f>B417 * KONSTANTEN!$B$6</f>
        <v>8553600</v>
      </c>
      <c r="D417" s="63">
        <f>SQRT( KONSTANTEN!$B$3 * $D$6 / H416^3 )</f>
        <v>1.9961531590352825E-7</v>
      </c>
      <c r="E417" s="41">
        <f>(KONSTANTEN!$B$4 + D417 * C417) - (KONSTANTEN!$B$4 + D417 * C416)</f>
        <v>4.3116908235161233E-3</v>
      </c>
      <c r="F417" s="41">
        <f t="shared" si="126"/>
        <v>1.6779768001099751</v>
      </c>
      <c r="G417" s="73">
        <f t="shared" si="114"/>
        <v>96.140988767168551</v>
      </c>
      <c r="H417" s="43">
        <f t="shared" si="127"/>
        <v>149330630165.96472</v>
      </c>
      <c r="I417" s="2">
        <f t="shared" si="128"/>
        <v>9.9821259112471523</v>
      </c>
      <c r="J417" s="48">
        <f t="shared" si="115"/>
        <v>149865415834.03528</v>
      </c>
      <c r="K417" s="28">
        <f t="shared" si="116"/>
        <v>10.017874088752849</v>
      </c>
      <c r="L417" s="43">
        <f t="shared" si="129"/>
        <v>-13503732197.814428</v>
      </c>
      <c r="M417" s="2">
        <f t="shared" si="130"/>
        <v>-0.9026678245483517</v>
      </c>
      <c r="N417" s="48">
        <f t="shared" si="117"/>
        <v>-18502879252.010029</v>
      </c>
      <c r="O417" s="28">
        <f t="shared" si="118"/>
        <v>-1.2368398245483518</v>
      </c>
      <c r="P417" s="94">
        <f t="shared" si="119"/>
        <v>146254349962.05307</v>
      </c>
      <c r="Q417" s="95">
        <f t="shared" si="120"/>
        <v>9.7764894902423336</v>
      </c>
      <c r="R417" s="44">
        <f>KONSTANTEN!$B$3 * $D$5 * $D$6 / H416^2</f>
        <v>3.5539760238417792E+22</v>
      </c>
      <c r="S417" s="46">
        <f t="shared" si="125"/>
        <v>29810.820390874484</v>
      </c>
      <c r="T417" s="48">
        <f t="shared" si="121"/>
        <v>147127294126.37106</v>
      </c>
      <c r="U417" s="28">
        <f t="shared" si="122"/>
        <v>9.8348421440282721</v>
      </c>
      <c r="V417" s="48">
        <f t="shared" si="131"/>
        <v>-16003305724.91223</v>
      </c>
      <c r="W417" s="28">
        <f t="shared" si="132"/>
        <v>-1.0697538245483518</v>
      </c>
      <c r="X417" s="50">
        <f t="shared" si="123"/>
        <v>1</v>
      </c>
      <c r="Y417" s="31">
        <f t="shared" si="124"/>
        <v>1</v>
      </c>
      <c r="Z417" s="50">
        <v>8553600</v>
      </c>
      <c r="AA417" s="62">
        <v>1.9961532E-7</v>
      </c>
      <c r="AB417" s="71">
        <v>4.3116908235200004E-3</v>
      </c>
      <c r="AC417" s="71">
        <v>1.67797680010998</v>
      </c>
      <c r="AD417" s="58">
        <v>149330630165.96399</v>
      </c>
      <c r="AE417" s="28">
        <v>-0.90266782454799999</v>
      </c>
      <c r="AF417" s="28">
        <v>-9.7764894902399995</v>
      </c>
      <c r="AG417" s="50"/>
      <c r="AH417" s="62"/>
      <c r="AI417" s="65"/>
      <c r="AJ417" s="58"/>
      <c r="AK417" s="28"/>
      <c r="AL417" s="28"/>
    </row>
    <row r="418" spans="1:38">
      <c r="A418" s="11"/>
      <c r="B418" s="25">
        <v>397</v>
      </c>
      <c r="C418" s="1">
        <f>B418 * KONSTANTEN!$B$6</f>
        <v>8575200</v>
      </c>
      <c r="D418" s="63">
        <f>SQRT( KONSTANTEN!$B$3 * $D$6 / H417^3 )</f>
        <v>1.9963680695271017E-7</v>
      </c>
      <c r="E418" s="41">
        <f>(KONSTANTEN!$B$4 + D418 * C418) - (KONSTANTEN!$B$4 + D418 * C417)</f>
        <v>4.3121550301785661E-3</v>
      </c>
      <c r="F418" s="41">
        <f t="shared" si="126"/>
        <v>1.6822889551401536</v>
      </c>
      <c r="G418" s="73">
        <f t="shared" si="114"/>
        <v>96.388057051003869</v>
      </c>
      <c r="H418" s="43">
        <f t="shared" si="127"/>
        <v>149319915987.53049</v>
      </c>
      <c r="I418" s="2">
        <f t="shared" si="128"/>
        <v>9.981409713384414</v>
      </c>
      <c r="J418" s="48">
        <f t="shared" si="115"/>
        <v>149876130012.46951</v>
      </c>
      <c r="K418" s="28">
        <f t="shared" si="116"/>
        <v>10.018590286615588</v>
      </c>
      <c r="L418" s="43">
        <f t="shared" si="129"/>
        <v>-14144969550.68895</v>
      </c>
      <c r="M418" s="2">
        <f t="shared" si="130"/>
        <v>-0.94553185042351451</v>
      </c>
      <c r="N418" s="48">
        <f t="shared" si="117"/>
        <v>-19144116604.884548</v>
      </c>
      <c r="O418" s="28">
        <f t="shared" si="118"/>
        <v>-1.2797038504235145</v>
      </c>
      <c r="P418" s="94">
        <f t="shared" si="119"/>
        <v>146185134702.03406</v>
      </c>
      <c r="Q418" s="95">
        <f t="shared" si="120"/>
        <v>9.7718627405947789</v>
      </c>
      <c r="R418" s="44">
        <f>KONSTANTEN!$B$3 * $D$5 * $D$6 / H417^2</f>
        <v>3.5544862054288563E+22</v>
      </c>
      <c r="S418" s="46">
        <f t="shared" si="125"/>
        <v>29811.890186569257</v>
      </c>
      <c r="T418" s="48">
        <f t="shared" si="121"/>
        <v>147129651743.35236</v>
      </c>
      <c r="U418" s="28">
        <f t="shared" si="122"/>
        <v>9.8349997408289518</v>
      </c>
      <c r="V418" s="48">
        <f t="shared" si="131"/>
        <v>-16644543077.786749</v>
      </c>
      <c r="W418" s="28">
        <f t="shared" si="132"/>
        <v>-1.1126178504235145</v>
      </c>
      <c r="X418" s="50">
        <f t="shared" si="123"/>
        <v>1</v>
      </c>
      <c r="Y418" s="31">
        <f t="shared" si="124"/>
        <v>1</v>
      </c>
      <c r="Z418" s="50">
        <v>8575200</v>
      </c>
      <c r="AA418" s="62">
        <v>1.9963681E-7</v>
      </c>
      <c r="AB418" s="71">
        <v>4.3121550301799998E-3</v>
      </c>
      <c r="AC418" s="71">
        <v>1.6822889551401501</v>
      </c>
      <c r="AD418" s="58">
        <v>149319915987.53</v>
      </c>
      <c r="AE418" s="28">
        <v>-0.94553185042400001</v>
      </c>
      <c r="AF418" s="28">
        <v>-9.7718627405900005</v>
      </c>
      <c r="AG418" s="50"/>
      <c r="AH418" s="62"/>
      <c r="AI418" s="65"/>
      <c r="AJ418" s="58"/>
      <c r="AK418" s="28"/>
      <c r="AL418" s="28"/>
    </row>
    <row r="419" spans="1:38">
      <c r="A419" s="11"/>
      <c r="B419" s="25">
        <v>398</v>
      </c>
      <c r="C419" s="1">
        <f>B419 * KONSTANTEN!$B$6</f>
        <v>8596800</v>
      </c>
      <c r="D419" s="63">
        <f>SQRT( KONSTANTEN!$B$3 * $D$6 / H418^3 )</f>
        <v>1.9965829420100662E-7</v>
      </c>
      <c r="E419" s="41">
        <f>(KONSTANTEN!$B$4 + D419 * C419) - (KONSTANTEN!$B$4 + D419 * C418)</f>
        <v>4.3126191547417925E-3</v>
      </c>
      <c r="F419" s="41">
        <f t="shared" si="126"/>
        <v>1.6866015742948954</v>
      </c>
      <c r="G419" s="73">
        <f t="shared" si="114"/>
        <v>96.635151927217876</v>
      </c>
      <c r="H419" s="43">
        <f t="shared" si="127"/>
        <v>149309205828.0563</v>
      </c>
      <c r="I419" s="2">
        <f t="shared" si="128"/>
        <v>9.9806937841722885</v>
      </c>
      <c r="J419" s="48">
        <f t="shared" si="115"/>
        <v>149886840171.9437</v>
      </c>
      <c r="K419" s="28">
        <f t="shared" si="116"/>
        <v>10.019306215827712</v>
      </c>
      <c r="L419" s="43">
        <f t="shared" si="129"/>
        <v>-14785966371.141045</v>
      </c>
      <c r="M419" s="2">
        <f t="shared" si="130"/>
        <v>-0.98837979771571216</v>
      </c>
      <c r="N419" s="48">
        <f t="shared" si="117"/>
        <v>-19785113425.336647</v>
      </c>
      <c r="O419" s="28">
        <f t="shared" si="118"/>
        <v>-1.3225517977157122</v>
      </c>
      <c r="P419" s="94">
        <f t="shared" si="119"/>
        <v>146113193291.69904</v>
      </c>
      <c r="Q419" s="95">
        <f t="shared" si="120"/>
        <v>9.7670537592397899</v>
      </c>
      <c r="R419" s="44">
        <f>KONSTANTEN!$B$3 * $D$5 * $D$6 / H418^2</f>
        <v>3.5549963150883425E+22</v>
      </c>
      <c r="S419" s="46">
        <f t="shared" si="125"/>
        <v>29812.959716307952</v>
      </c>
      <c r="T419" s="48">
        <f t="shared" si="121"/>
        <v>147132100995.91119</v>
      </c>
      <c r="U419" s="28">
        <f t="shared" si="122"/>
        <v>9.835163463083413</v>
      </c>
      <c r="V419" s="48">
        <f t="shared" si="131"/>
        <v>-17285539898.238846</v>
      </c>
      <c r="W419" s="28">
        <f t="shared" si="132"/>
        <v>-1.1554657977157121</v>
      </c>
      <c r="X419" s="50">
        <f t="shared" si="123"/>
        <v>1</v>
      </c>
      <c r="Y419" s="31">
        <f t="shared" si="124"/>
        <v>1</v>
      </c>
      <c r="Z419" s="50">
        <v>8596800</v>
      </c>
      <c r="AA419" s="62">
        <v>1.9965828999999999E-7</v>
      </c>
      <c r="AB419" s="71">
        <v>4.3126191547399996E-3</v>
      </c>
      <c r="AC419" s="71">
        <v>1.6866015742949001</v>
      </c>
      <c r="AD419" s="58">
        <v>149309205828.056</v>
      </c>
      <c r="AE419" s="28">
        <v>-0.98837979771600004</v>
      </c>
      <c r="AF419" s="28">
        <v>-9.7670537592399995</v>
      </c>
      <c r="AG419" s="50"/>
      <c r="AH419" s="62"/>
      <c r="AI419" s="65"/>
      <c r="AJ419" s="58"/>
      <c r="AK419" s="28"/>
      <c r="AL419" s="28"/>
    </row>
    <row r="420" spans="1:38">
      <c r="A420" s="11"/>
      <c r="B420" s="25">
        <v>399</v>
      </c>
      <c r="C420" s="1">
        <f>B420 * KONSTANTEN!$B$6</f>
        <v>8618400</v>
      </c>
      <c r="D420" s="63">
        <f>SQRT( KONSTANTEN!$B$3 * $D$6 / H419^3 )</f>
        <v>1.9967977724191521E-7</v>
      </c>
      <c r="E420" s="41">
        <f>(KONSTANTEN!$B$4 + D420 * C420) - (KONSTANTEN!$B$4 + D420 * C419)</f>
        <v>4.3130831884254928E-3</v>
      </c>
      <c r="F420" s="41">
        <f t="shared" si="126"/>
        <v>1.6909146574833209</v>
      </c>
      <c r="G420" s="73">
        <f t="shared" si="114"/>
        <v>96.882273390603473</v>
      </c>
      <c r="H420" s="43">
        <f t="shared" si="127"/>
        <v>149298499888.66434</v>
      </c>
      <c r="I420" s="2">
        <f t="shared" si="128"/>
        <v>9.9799781370549479</v>
      </c>
      <c r="J420" s="48">
        <f t="shared" si="115"/>
        <v>149897546111.33566</v>
      </c>
      <c r="K420" s="28">
        <f t="shared" si="116"/>
        <v>10.020021862945052</v>
      </c>
      <c r="L420" s="43">
        <f t="shared" si="129"/>
        <v>-15426710622.123438</v>
      </c>
      <c r="M420" s="2">
        <f t="shared" si="130"/>
        <v>-1.0312108617988514</v>
      </c>
      <c r="N420" s="48">
        <f t="shared" si="117"/>
        <v>-20425857676.319038</v>
      </c>
      <c r="O420" s="28">
        <f t="shared" si="118"/>
        <v>-1.3653828617988515</v>
      </c>
      <c r="P420" s="94">
        <f t="shared" si="119"/>
        <v>146038526193.07428</v>
      </c>
      <c r="Q420" s="95">
        <f t="shared" si="120"/>
        <v>9.762062577061883</v>
      </c>
      <c r="R420" s="44">
        <f>KONSTANTEN!$B$3 * $D$5 * $D$6 / H419^2</f>
        <v>3.5555063431582808E+22</v>
      </c>
      <c r="S420" s="46">
        <f t="shared" si="125"/>
        <v>29814.02895991355</v>
      </c>
      <c r="T420" s="48">
        <f t="shared" si="121"/>
        <v>147134641726.69827</v>
      </c>
      <c r="U420" s="28">
        <f t="shared" si="122"/>
        <v>9.835333300273513</v>
      </c>
      <c r="V420" s="48">
        <f t="shared" si="131"/>
        <v>-17926284149.221241</v>
      </c>
      <c r="W420" s="28">
        <f t="shared" si="132"/>
        <v>-1.1982968617988514</v>
      </c>
      <c r="X420" s="50">
        <f t="shared" si="123"/>
        <v>1.0000000000000002</v>
      </c>
      <c r="Y420" s="31">
        <f t="shared" si="124"/>
        <v>1</v>
      </c>
      <c r="Z420" s="50">
        <v>8618400</v>
      </c>
      <c r="AA420" s="62">
        <v>1.9967977999999999E-7</v>
      </c>
      <c r="AB420" s="71">
        <v>4.3130831884299996E-3</v>
      </c>
      <c r="AC420" s="71">
        <v>1.69091465748332</v>
      </c>
      <c r="AD420" s="58">
        <v>149298499888.664</v>
      </c>
      <c r="AE420" s="28">
        <v>-1.0312108618</v>
      </c>
      <c r="AF420" s="28">
        <v>-9.76206257706</v>
      </c>
      <c r="AG420" s="50"/>
      <c r="AH420" s="62"/>
      <c r="AI420" s="65"/>
      <c r="AJ420" s="58"/>
      <c r="AK420" s="28"/>
      <c r="AL420" s="28"/>
    </row>
    <row r="421" spans="1:38">
      <c r="A421" s="11"/>
      <c r="B421" s="25">
        <v>400</v>
      </c>
      <c r="C421" s="1">
        <f>B421 * KONSTANTEN!$B$6</f>
        <v>8640000</v>
      </c>
      <c r="D421" s="63">
        <f>SQRT( KONSTANTEN!$B$3 * $D$6 / H420^3 )</f>
        <v>1.997012556685356E-7</v>
      </c>
      <c r="E421" s="41">
        <f>(KONSTANTEN!$B$4 + D421 * C421) - (KONSTANTEN!$B$4 + D421 * C420)</f>
        <v>4.3135471224402533E-3</v>
      </c>
      <c r="F421" s="41">
        <f t="shared" si="126"/>
        <v>1.6952282046057612</v>
      </c>
      <c r="G421" s="73">
        <f t="shared" si="114"/>
        <v>97.129421435450098</v>
      </c>
      <c r="H421" s="43">
        <f t="shared" si="127"/>
        <v>149287798370.52701</v>
      </c>
      <c r="I421" s="2">
        <f t="shared" si="128"/>
        <v>9.979262785479925</v>
      </c>
      <c r="J421" s="48">
        <f t="shared" si="115"/>
        <v>149908247629.47299</v>
      </c>
      <c r="K421" s="28">
        <f t="shared" si="116"/>
        <v>10.020737214520075</v>
      </c>
      <c r="L421" s="43">
        <f t="shared" si="129"/>
        <v>-16067190263.585154</v>
      </c>
      <c r="M421" s="2">
        <f t="shared" si="130"/>
        <v>-1.0740242378460545</v>
      </c>
      <c r="N421" s="48">
        <f t="shared" si="117"/>
        <v>-21066337317.78075</v>
      </c>
      <c r="O421" s="28">
        <f t="shared" si="118"/>
        <v>-1.4081962378460544</v>
      </c>
      <c r="P421" s="94">
        <f t="shared" si="119"/>
        <v>145961133919.91434</v>
      </c>
      <c r="Q421" s="95">
        <f t="shared" si="120"/>
        <v>9.7568892284033968</v>
      </c>
      <c r="R421" s="44">
        <f>KONSTANTEN!$B$3 * $D$5 * $D$6 / H420^2</f>
        <v>3.5560162799658868E+22</v>
      </c>
      <c r="S421" s="46">
        <f t="shared" si="125"/>
        <v>29815.097897194992</v>
      </c>
      <c r="T421" s="48">
        <f t="shared" si="121"/>
        <v>147137273771.28537</v>
      </c>
      <c r="U421" s="28">
        <f t="shared" si="122"/>
        <v>9.8355092414079159</v>
      </c>
      <c r="V421" s="48">
        <f t="shared" si="131"/>
        <v>-18566763790.682953</v>
      </c>
      <c r="W421" s="28">
        <f t="shared" si="132"/>
        <v>-1.2411102378460546</v>
      </c>
      <c r="X421" s="50">
        <f t="shared" si="123"/>
        <v>1</v>
      </c>
      <c r="Y421" s="31">
        <f t="shared" si="124"/>
        <v>1</v>
      </c>
      <c r="Z421" s="50">
        <v>8640000</v>
      </c>
      <c r="AA421" s="62">
        <v>1.9970126000000001E-7</v>
      </c>
      <c r="AB421" s="71">
        <v>4.31354712244E-3</v>
      </c>
      <c r="AC421" s="71">
        <v>1.6952282046057601</v>
      </c>
      <c r="AD421" s="58">
        <v>149287798370.52701</v>
      </c>
      <c r="AE421" s="28">
        <v>-1.07402423785</v>
      </c>
      <c r="AF421" s="28">
        <v>-9.7568892284000004</v>
      </c>
      <c r="AG421" s="50"/>
      <c r="AH421" s="62"/>
      <c r="AI421" s="65"/>
      <c r="AJ421" s="58"/>
      <c r="AK421" s="28"/>
      <c r="AL421" s="28"/>
    </row>
    <row r="422" spans="1:38">
      <c r="A422" s="11"/>
      <c r="B422" s="25">
        <v>401</v>
      </c>
      <c r="C422" s="1">
        <f>B422 * KONSTANTEN!$B$6</f>
        <v>8661600</v>
      </c>
      <c r="D422" s="63">
        <f>SQRT( KONSTANTEN!$B$3 * $D$6 / H421^3 )</f>
        <v>1.9972272907357716E-7</v>
      </c>
      <c r="E422" s="41">
        <f>(KONSTANTEN!$B$4 + D422 * C422) - (KONSTANTEN!$B$4 + D422 * C421)</f>
        <v>4.3140109479891109E-3</v>
      </c>
      <c r="F422" s="41">
        <f t="shared" si="126"/>
        <v>1.6995422155537503</v>
      </c>
      <c r="G422" s="73">
        <f t="shared" si="114"/>
        <v>97.376596055543104</v>
      </c>
      <c r="H422" s="43">
        <f t="shared" si="127"/>
        <v>149277101474.86304</v>
      </c>
      <c r="I422" s="2">
        <f t="shared" si="128"/>
        <v>9.9785477428978471</v>
      </c>
      <c r="J422" s="48">
        <f t="shared" si="115"/>
        <v>149918944525.13696</v>
      </c>
      <c r="K422" s="28">
        <f t="shared" si="116"/>
        <v>10.021452257102153</v>
      </c>
      <c r="L422" s="43">
        <f t="shared" si="129"/>
        <v>-16707393252.702724</v>
      </c>
      <c r="M422" s="2">
        <f t="shared" si="130"/>
        <v>-1.1168191208451146</v>
      </c>
      <c r="N422" s="48">
        <f t="shared" si="117"/>
        <v>-21706540306.898323</v>
      </c>
      <c r="O422" s="28">
        <f t="shared" si="118"/>
        <v>-1.4509911208451145</v>
      </c>
      <c r="P422" s="94">
        <f t="shared" si="119"/>
        <v>145881017037.75842</v>
      </c>
      <c r="Q422" s="95">
        <f t="shared" si="120"/>
        <v>9.7515337510682496</v>
      </c>
      <c r="R422" s="44">
        <f>KONSTANTEN!$B$3 * $D$5 * $D$6 / H421^2</f>
        <v>3.5565261158277272E+22</v>
      </c>
      <c r="S422" s="46">
        <f t="shared" si="125"/>
        <v>29816.166507947579</v>
      </c>
      <c r="T422" s="48">
        <f t="shared" si="121"/>
        <v>147139996958.17288</v>
      </c>
      <c r="U422" s="28">
        <f t="shared" si="122"/>
        <v>9.8356912750225902</v>
      </c>
      <c r="V422" s="48">
        <f t="shared" si="131"/>
        <v>-19206966779.800526</v>
      </c>
      <c r="W422" s="28">
        <f t="shared" si="132"/>
        <v>-1.2839051208451147</v>
      </c>
      <c r="X422" s="50">
        <f t="shared" si="123"/>
        <v>1.0000000000000002</v>
      </c>
      <c r="Y422" s="31">
        <f t="shared" si="124"/>
        <v>1.0000000000000002</v>
      </c>
      <c r="Z422" s="50">
        <v>8661600</v>
      </c>
      <c r="AA422" s="62">
        <v>1.9972272999999999E-7</v>
      </c>
      <c r="AB422" s="71">
        <v>4.3140109479899999E-3</v>
      </c>
      <c r="AC422" s="71">
        <v>1.6995422155537501</v>
      </c>
      <c r="AD422" s="58">
        <v>149277101474.86301</v>
      </c>
      <c r="AE422" s="28">
        <v>-1.11681912085</v>
      </c>
      <c r="AF422" s="28">
        <v>-9.7515337510699993</v>
      </c>
      <c r="AG422" s="50"/>
      <c r="AH422" s="62"/>
      <c r="AI422" s="65"/>
      <c r="AJ422" s="58"/>
      <c r="AK422" s="28"/>
      <c r="AL422" s="28"/>
    </row>
    <row r="423" spans="1:38">
      <c r="A423" s="11"/>
      <c r="B423" s="25">
        <v>402</v>
      </c>
      <c r="C423" s="1">
        <f>B423 * KONSTANTEN!$B$6</f>
        <v>8683200</v>
      </c>
      <c r="D423" s="63">
        <f>SQRT( KONSTANTEN!$B$3 * $D$6 / H422^3 )</f>
        <v>1.9974419704936669E-7</v>
      </c>
      <c r="E423" s="41">
        <f>(KONSTANTEN!$B$4 + D423 * C423) - (KONSTANTEN!$B$4 + D423 * C422)</f>
        <v>4.3144746562664427E-3</v>
      </c>
      <c r="F423" s="41">
        <f t="shared" si="126"/>
        <v>1.7038566902100167</v>
      </c>
      <c r="G423" s="73">
        <f t="shared" si="114"/>
        <v>97.623797244163342</v>
      </c>
      <c r="H423" s="43">
        <f t="shared" si="127"/>
        <v>149266409402.93359</v>
      </c>
      <c r="I423" s="2">
        <f t="shared" si="128"/>
        <v>9.9778330227621783</v>
      </c>
      <c r="J423" s="48">
        <f t="shared" si="115"/>
        <v>149929636597.06641</v>
      </c>
      <c r="K423" s="28">
        <f t="shared" si="116"/>
        <v>10.02216697723782</v>
      </c>
      <c r="L423" s="43">
        <f t="shared" si="129"/>
        <v>-17347307544.111847</v>
      </c>
      <c r="M423" s="2">
        <f t="shared" si="130"/>
        <v>-1.1595947056139804</v>
      </c>
      <c r="N423" s="48">
        <f t="shared" si="117"/>
        <v>-22346454598.307446</v>
      </c>
      <c r="O423" s="28">
        <f t="shared" si="118"/>
        <v>-1.4937667056139803</v>
      </c>
      <c r="P423" s="94">
        <f t="shared" si="119"/>
        <v>145798176163.98569</v>
      </c>
      <c r="Q423" s="95">
        <f t="shared" si="120"/>
        <v>9.7459961863256517</v>
      </c>
      <c r="R423" s="44">
        <f>KONSTANTEN!$B$3 * $D$5 * $D$6 / H422^2</f>
        <v>3.557035841049906E+22</v>
      </c>
      <c r="S423" s="46">
        <f t="shared" si="125"/>
        <v>29817.23477195335</v>
      </c>
      <c r="T423" s="48">
        <f t="shared" si="121"/>
        <v>147142811108.79776</v>
      </c>
      <c r="U423" s="28">
        <f t="shared" si="122"/>
        <v>9.8358793891813541</v>
      </c>
      <c r="V423" s="48">
        <f t="shared" si="131"/>
        <v>-19846881071.209648</v>
      </c>
      <c r="W423" s="28">
        <f t="shared" si="132"/>
        <v>-1.3266807056139804</v>
      </c>
      <c r="X423" s="50">
        <f t="shared" si="123"/>
        <v>0.99999999999999989</v>
      </c>
      <c r="Y423" s="31">
        <f t="shared" si="124"/>
        <v>0.99999999999999989</v>
      </c>
      <c r="Z423" s="50">
        <v>8683200</v>
      </c>
      <c r="AA423" s="62">
        <v>1.997442E-7</v>
      </c>
      <c r="AB423" s="71">
        <v>4.3144746562699997E-3</v>
      </c>
      <c r="AC423" s="71">
        <v>1.7038566902100201</v>
      </c>
      <c r="AD423" s="58">
        <v>149266409402.93301</v>
      </c>
      <c r="AE423" s="28">
        <v>-1.15959470561</v>
      </c>
      <c r="AF423" s="28">
        <v>-9.7459961863300002</v>
      </c>
      <c r="AG423" s="50"/>
      <c r="AH423" s="62"/>
      <c r="AI423" s="65"/>
      <c r="AJ423" s="58"/>
      <c r="AK423" s="28"/>
      <c r="AL423" s="28"/>
    </row>
    <row r="424" spans="1:38">
      <c r="A424" s="11"/>
      <c r="B424" s="25">
        <v>403</v>
      </c>
      <c r="C424" s="1">
        <f>B424 * KONSTANTEN!$B$6</f>
        <v>8704800</v>
      </c>
      <c r="D424" s="63">
        <f>SQRT( KONSTANTEN!$B$3 * $D$6 / H423^3 )</f>
        <v>1.997656591878565E-7</v>
      </c>
      <c r="E424" s="41">
        <f>(KONSTANTEN!$B$4 + D424 * C424) - (KONSTANTEN!$B$4 + D424 * C423)</f>
        <v>4.3149382384577439E-3</v>
      </c>
      <c r="F424" s="41">
        <f t="shared" si="126"/>
        <v>1.7081716284484745</v>
      </c>
      <c r="G424" s="73">
        <f t="shared" si="114"/>
        <v>97.871024994086568</v>
      </c>
      <c r="H424" s="43">
        <f t="shared" si="127"/>
        <v>149255722356.03842</v>
      </c>
      <c r="I424" s="2">
        <f t="shared" si="128"/>
        <v>9.9771186385289603</v>
      </c>
      <c r="J424" s="48">
        <f t="shared" si="115"/>
        <v>149940323643.96158</v>
      </c>
      <c r="K424" s="28">
        <f t="shared" si="116"/>
        <v>10.02288136147104</v>
      </c>
      <c r="L424" s="43">
        <f t="shared" si="129"/>
        <v>-17986921090.139587</v>
      </c>
      <c r="M424" s="2">
        <f t="shared" si="130"/>
        <v>-1.2023501868162783</v>
      </c>
      <c r="N424" s="48">
        <f t="shared" si="117"/>
        <v>-22986068144.335186</v>
      </c>
      <c r="O424" s="28">
        <f t="shared" si="118"/>
        <v>-1.5365221868162782</v>
      </c>
      <c r="P424" s="94">
        <f t="shared" si="119"/>
        <v>145712611967.86981</v>
      </c>
      <c r="Q424" s="95">
        <f t="shared" si="120"/>
        <v>9.7402765789137362</v>
      </c>
      <c r="R424" s="44">
        <f>KONSTANTEN!$B$3 * $D$5 * $D$6 / H423^2</f>
        <v>3.5575454459282504E+22</v>
      </c>
      <c r="S424" s="46">
        <f t="shared" si="125"/>
        <v>29818.302668981491</v>
      </c>
      <c r="T424" s="48">
        <f t="shared" si="121"/>
        <v>147145716037.54248</v>
      </c>
      <c r="U424" s="28">
        <f t="shared" si="122"/>
        <v>9.8360735714764456</v>
      </c>
      <c r="V424" s="48">
        <f t="shared" si="131"/>
        <v>-20486494617.237389</v>
      </c>
      <c r="W424" s="28">
        <f t="shared" si="132"/>
        <v>-1.3694361868162783</v>
      </c>
      <c r="X424" s="50">
        <f t="shared" si="123"/>
        <v>1.0000000000000002</v>
      </c>
      <c r="Y424" s="31">
        <f t="shared" si="124"/>
        <v>1.0000000000000002</v>
      </c>
      <c r="Z424" s="50">
        <v>8704800</v>
      </c>
      <c r="AA424" s="62">
        <v>1.9976566E-7</v>
      </c>
      <c r="AB424" s="71">
        <v>4.3149382384599999E-3</v>
      </c>
      <c r="AC424" s="71">
        <v>1.70817162844848</v>
      </c>
      <c r="AD424" s="58">
        <v>149255722356.03799</v>
      </c>
      <c r="AE424" s="28">
        <v>-1.2023501868199999</v>
      </c>
      <c r="AF424" s="28">
        <v>-9.7402765789100005</v>
      </c>
      <c r="AG424" s="50"/>
      <c r="AH424" s="62"/>
      <c r="AI424" s="65"/>
      <c r="AJ424" s="58"/>
      <c r="AK424" s="28"/>
      <c r="AL424" s="28"/>
    </row>
    <row r="425" spans="1:38">
      <c r="A425" s="11"/>
      <c r="B425" s="25">
        <v>404</v>
      </c>
      <c r="C425" s="1">
        <f>B425 * KONSTANTEN!$B$6</f>
        <v>8726400</v>
      </c>
      <c r="D425" s="63">
        <f>SQRT( KONSTANTEN!$B$3 * $D$6 / H424^3 )</f>
        <v>1.9978711508063199E-7</v>
      </c>
      <c r="E425" s="41">
        <f>(KONSTANTEN!$B$4 + D425 * C425) - (KONSTANTEN!$B$4 + D425 * C424)</f>
        <v>4.3154016857416266E-3</v>
      </c>
      <c r="F425" s="41">
        <f t="shared" si="126"/>
        <v>1.7124870301342161</v>
      </c>
      <c r="G425" s="73">
        <f t="shared" si="114"/>
        <v>98.118279297583214</v>
      </c>
      <c r="H425" s="43">
        <f t="shared" si="127"/>
        <v>149245040535.51199</v>
      </c>
      <c r="I425" s="2">
        <f t="shared" si="128"/>
        <v>9.9764046036565581</v>
      </c>
      <c r="J425" s="48">
        <f t="shared" si="115"/>
        <v>149951005464.48801</v>
      </c>
      <c r="K425" s="28">
        <f t="shared" si="116"/>
        <v>10.023595396343442</v>
      </c>
      <c r="L425" s="43">
        <f t="shared" si="129"/>
        <v>-18626221841.037537</v>
      </c>
      <c r="M425" s="2">
        <f t="shared" si="130"/>
        <v>-1.2450847589768974</v>
      </c>
      <c r="N425" s="48">
        <f t="shared" si="117"/>
        <v>-23625368895.233135</v>
      </c>
      <c r="O425" s="28">
        <f t="shared" si="118"/>
        <v>-1.5792567589768973</v>
      </c>
      <c r="P425" s="94">
        <f t="shared" si="119"/>
        <v>145624325170.6322</v>
      </c>
      <c r="Q425" s="95">
        <f t="shared" si="120"/>
        <v>9.734374977043128</v>
      </c>
      <c r="R425" s="44">
        <f>KONSTANTEN!$B$3 * $D$5 * $D$6 / H424^2</f>
        <v>3.5580549207484948E+22</v>
      </c>
      <c r="S425" s="46">
        <f t="shared" si="125"/>
        <v>29819.370178788704</v>
      </c>
      <c r="T425" s="48">
        <f t="shared" si="121"/>
        <v>147148711551.74399</v>
      </c>
      <c r="U425" s="28">
        <f t="shared" si="122"/>
        <v>9.8362738090291479</v>
      </c>
      <c r="V425" s="48">
        <f t="shared" si="131"/>
        <v>-21125795368.135338</v>
      </c>
      <c r="W425" s="28">
        <f t="shared" si="132"/>
        <v>-1.4121707589768975</v>
      </c>
      <c r="X425" s="50">
        <f t="shared" si="123"/>
        <v>1</v>
      </c>
      <c r="Y425" s="31">
        <f t="shared" si="124"/>
        <v>1.0000000000000002</v>
      </c>
      <c r="Z425" s="50">
        <v>8726400</v>
      </c>
      <c r="AA425" s="62">
        <v>1.9978712E-7</v>
      </c>
      <c r="AB425" s="71">
        <v>4.3154016857400003E-3</v>
      </c>
      <c r="AC425" s="71">
        <v>1.7124870301342201</v>
      </c>
      <c r="AD425" s="58">
        <v>149245040535.51099</v>
      </c>
      <c r="AE425" s="28">
        <v>-1.24508475898</v>
      </c>
      <c r="AF425" s="28">
        <v>-9.7343749770399999</v>
      </c>
      <c r="AG425" s="50"/>
      <c r="AH425" s="62"/>
      <c r="AI425" s="65"/>
      <c r="AJ425" s="58"/>
      <c r="AK425" s="28"/>
      <c r="AL425" s="28"/>
    </row>
    <row r="426" spans="1:38">
      <c r="A426" s="11"/>
      <c r="B426" s="25">
        <v>405</v>
      </c>
      <c r="C426" s="1">
        <f>B426 * KONSTANTEN!$B$6</f>
        <v>8748000</v>
      </c>
      <c r="D426" s="63">
        <f>SQRT( KONSTANTEN!$B$3 * $D$6 / H425^3 )</f>
        <v>1.9980856431891965E-7</v>
      </c>
      <c r="E426" s="41">
        <f>(KONSTANTEN!$B$4 + D426 * C426) - (KONSTANTEN!$B$4 + D426 * C425)</f>
        <v>4.3158649892887091E-3</v>
      </c>
      <c r="F426" s="41">
        <f t="shared" si="126"/>
        <v>1.7168028951235048</v>
      </c>
      <c r="G426" s="73">
        <f t="shared" si="114"/>
        <v>98.365560146417721</v>
      </c>
      <c r="H426" s="43">
        <f t="shared" si="127"/>
        <v>149234364142.71942</v>
      </c>
      <c r="I426" s="2">
        <f t="shared" si="128"/>
        <v>9.9756909316053886</v>
      </c>
      <c r="J426" s="48">
        <f t="shared" si="115"/>
        <v>149961681857.28058</v>
      </c>
      <c r="K426" s="28">
        <f t="shared" si="116"/>
        <v>10.024309068394611</v>
      </c>
      <c r="L426" s="43">
        <f t="shared" si="129"/>
        <v>-19265197745.215355</v>
      </c>
      <c r="M426" s="2">
        <f t="shared" si="130"/>
        <v>-1.2877976164976026</v>
      </c>
      <c r="N426" s="48">
        <f t="shared" si="117"/>
        <v>-24264344799.41095</v>
      </c>
      <c r="O426" s="28">
        <f t="shared" si="118"/>
        <v>-1.6219696164976025</v>
      </c>
      <c r="P426" s="94">
        <f t="shared" si="119"/>
        <v>145533316545.49448</v>
      </c>
      <c r="Q426" s="95">
        <f t="shared" si="120"/>
        <v>9.7282914324004466</v>
      </c>
      <c r="R426" s="44">
        <f>KONSTANTEN!$B$3 * $D$5 * $D$6 / H425^2</f>
        <v>3.5585642557864696E+22</v>
      </c>
      <c r="S426" s="46">
        <f t="shared" si="125"/>
        <v>29820.437281119619</v>
      </c>
      <c r="T426" s="48">
        <f t="shared" si="121"/>
        <v>147151797451.70361</v>
      </c>
      <c r="U426" s="28">
        <f t="shared" si="122"/>
        <v>9.8364800884904486</v>
      </c>
      <c r="V426" s="48">
        <f t="shared" si="131"/>
        <v>-21764771272.313152</v>
      </c>
      <c r="W426" s="28">
        <f t="shared" si="132"/>
        <v>-1.4548836164976024</v>
      </c>
      <c r="X426" s="50">
        <f t="shared" si="123"/>
        <v>0.99999999999999989</v>
      </c>
      <c r="Y426" s="31">
        <f t="shared" si="124"/>
        <v>0.99999999999999989</v>
      </c>
      <c r="Z426" s="50">
        <v>8748000</v>
      </c>
      <c r="AA426" s="62">
        <v>1.9980856E-7</v>
      </c>
      <c r="AB426" s="71">
        <v>4.3158649892899997E-3</v>
      </c>
      <c r="AC426" s="71">
        <v>1.7168028951235099</v>
      </c>
      <c r="AD426" s="58">
        <v>149234364142.71899</v>
      </c>
      <c r="AE426" s="28">
        <v>-1.2877976165</v>
      </c>
      <c r="AF426" s="28">
        <v>-9.7282914324000007</v>
      </c>
      <c r="AG426" s="50"/>
      <c r="AH426" s="62"/>
      <c r="AI426" s="65"/>
      <c r="AJ426" s="58"/>
      <c r="AK426" s="28"/>
      <c r="AL426" s="28"/>
    </row>
    <row r="427" spans="1:38">
      <c r="A427" s="11"/>
      <c r="B427" s="25">
        <v>406</v>
      </c>
      <c r="C427" s="1">
        <f>B427 * KONSTANTEN!$B$6</f>
        <v>8769600</v>
      </c>
      <c r="D427" s="63">
        <f>SQRT( KONSTANTEN!$B$3 * $D$6 / H426^3 )</f>
        <v>1.9983000649359522E-7</v>
      </c>
      <c r="E427" s="41">
        <f>(KONSTANTEN!$B$4 + D427 * C427) - (KONSTANTEN!$B$4 + D427 * C426)</f>
        <v>4.316328140261616E-3</v>
      </c>
      <c r="F427" s="41">
        <f t="shared" si="126"/>
        <v>1.7211192232637664</v>
      </c>
      <c r="G427" s="73">
        <f t="shared" si="114"/>
        <v>98.612867531848281</v>
      </c>
      <c r="H427" s="43">
        <f t="shared" si="127"/>
        <v>149223693379.05286</v>
      </c>
      <c r="I427" s="2">
        <f t="shared" si="128"/>
        <v>9.9749776358376643</v>
      </c>
      <c r="J427" s="48">
        <f t="shared" si="115"/>
        <v>149972352620.94714</v>
      </c>
      <c r="K427" s="28">
        <f t="shared" si="116"/>
        <v>10.025022364162336</v>
      </c>
      <c r="L427" s="43">
        <f t="shared" si="129"/>
        <v>-19903836749.474926</v>
      </c>
      <c r="M427" s="2">
        <f t="shared" si="130"/>
        <v>-1.330487953672685</v>
      </c>
      <c r="N427" s="48">
        <f t="shared" si="117"/>
        <v>-24902983803.670521</v>
      </c>
      <c r="O427" s="28">
        <f t="shared" si="118"/>
        <v>-1.6646599536726847</v>
      </c>
      <c r="P427" s="94">
        <f t="shared" si="119"/>
        <v>145439586917.72986</v>
      </c>
      <c r="Q427" s="95">
        <f t="shared" si="120"/>
        <v>9.7220260001517467</v>
      </c>
      <c r="R427" s="44">
        <f>KONSTANTEN!$B$3 * $D$5 * $D$6 / H426^2</f>
        <v>3.5590734413082917E+22</v>
      </c>
      <c r="S427" s="46">
        <f t="shared" si="125"/>
        <v>29821.503955707176</v>
      </c>
      <c r="T427" s="48">
        <f t="shared" si="121"/>
        <v>147154973530.69769</v>
      </c>
      <c r="U427" s="28">
        <f t="shared" si="122"/>
        <v>9.8366923960417409</v>
      </c>
      <c r="V427" s="48">
        <f t="shared" si="131"/>
        <v>-22403410276.572723</v>
      </c>
      <c r="W427" s="28">
        <f t="shared" si="132"/>
        <v>-1.4975739536726849</v>
      </c>
      <c r="X427" s="50">
        <f t="shared" si="123"/>
        <v>0.99999999999999978</v>
      </c>
      <c r="Y427" s="31">
        <f t="shared" si="124"/>
        <v>1.0000000000000002</v>
      </c>
      <c r="Z427" s="50">
        <v>8769600</v>
      </c>
      <c r="AA427" s="62">
        <v>1.9983000999999999E-7</v>
      </c>
      <c r="AB427" s="71">
        <v>4.3163281402600001E-3</v>
      </c>
      <c r="AC427" s="71">
        <v>1.72111922326377</v>
      </c>
      <c r="AD427" s="58">
        <v>149223693379.052</v>
      </c>
      <c r="AE427" s="28">
        <v>-1.3304879536700001</v>
      </c>
      <c r="AF427" s="28">
        <v>-9.7220260001500005</v>
      </c>
      <c r="AG427" s="50"/>
      <c r="AH427" s="62"/>
      <c r="AI427" s="65"/>
      <c r="AJ427" s="58"/>
      <c r="AK427" s="28"/>
      <c r="AL427" s="28"/>
    </row>
    <row r="428" spans="1:38">
      <c r="A428" s="11"/>
      <c r="B428" s="25">
        <v>407</v>
      </c>
      <c r="C428" s="1">
        <f>B428 * KONSTANTEN!$B$6</f>
        <v>8791200</v>
      </c>
      <c r="D428" s="63">
        <f>SQRT( KONSTANTEN!$B$3 * $D$6 / H427^3 )</f>
        <v>1.9985144119519119E-7</v>
      </c>
      <c r="E428" s="41">
        <f>(KONSTANTEN!$B$4 + D428 * C428) - (KONSTANTEN!$B$4 + D428 * C427)</f>
        <v>4.3167911298160888E-3</v>
      </c>
      <c r="F428" s="41">
        <f t="shared" si="126"/>
        <v>1.7254360143935825</v>
      </c>
      <c r="G428" s="73">
        <f t="shared" si="114"/>
        <v>98.860201444626227</v>
      </c>
      <c r="H428" s="43">
        <f t="shared" si="127"/>
        <v>149213028445.92728</v>
      </c>
      <c r="I428" s="2">
        <f t="shared" si="128"/>
        <v>9.9742647298171363</v>
      </c>
      <c r="J428" s="48">
        <f t="shared" si="115"/>
        <v>149983017554.07275</v>
      </c>
      <c r="K428" s="28">
        <f t="shared" si="116"/>
        <v>10.025735270182865</v>
      </c>
      <c r="L428" s="43">
        <f t="shared" si="129"/>
        <v>-20542126799.245312</v>
      </c>
      <c r="M428" s="2">
        <f t="shared" si="130"/>
        <v>-1.3731549647046681</v>
      </c>
      <c r="N428" s="48">
        <f t="shared" si="117"/>
        <v>-25541273853.44091</v>
      </c>
      <c r="O428" s="28">
        <f t="shared" si="118"/>
        <v>-1.7073269647046678</v>
      </c>
      <c r="P428" s="94">
        <f t="shared" si="119"/>
        <v>145343137164.71353</v>
      </c>
      <c r="Q428" s="95">
        <f t="shared" si="120"/>
        <v>9.7155787389458705</v>
      </c>
      <c r="R428" s="44">
        <f>KONSTANTEN!$B$3 * $D$5 * $D$6 / H427^2</f>
        <v>3.559582467570547E+22</v>
      </c>
      <c r="S428" s="46">
        <f t="shared" si="125"/>
        <v>29822.570182273023</v>
      </c>
      <c r="T428" s="48">
        <f t="shared" si="121"/>
        <v>147158239574.98856</v>
      </c>
      <c r="U428" s="28">
        <f t="shared" si="122"/>
        <v>9.8369107173955488</v>
      </c>
      <c r="V428" s="48">
        <f t="shared" si="131"/>
        <v>-23041700326.343113</v>
      </c>
      <c r="W428" s="28">
        <f t="shared" si="132"/>
        <v>-1.540240964704668</v>
      </c>
      <c r="X428" s="50">
        <f t="shared" si="123"/>
        <v>1</v>
      </c>
      <c r="Y428" s="31">
        <f t="shared" si="124"/>
        <v>0.99999999999999978</v>
      </c>
      <c r="Z428" s="50">
        <v>8791200</v>
      </c>
      <c r="AA428" s="62">
        <v>1.9985143999999999E-7</v>
      </c>
      <c r="AB428" s="71">
        <v>4.3167911298199997E-3</v>
      </c>
      <c r="AC428" s="71">
        <v>1.7254360143935801</v>
      </c>
      <c r="AD428" s="58">
        <v>149213028445.927</v>
      </c>
      <c r="AE428" s="28">
        <v>-1.3731549647000001</v>
      </c>
      <c r="AF428" s="28">
        <v>-9.7155787389500006</v>
      </c>
      <c r="AG428" s="50"/>
      <c r="AH428" s="62"/>
      <c r="AI428" s="65"/>
      <c r="AJ428" s="58"/>
      <c r="AK428" s="28"/>
      <c r="AL428" s="28"/>
    </row>
    <row r="429" spans="1:38">
      <c r="A429" s="11"/>
      <c r="B429" s="25">
        <v>408</v>
      </c>
      <c r="C429" s="1">
        <f>B429 * KONSTANTEN!$B$6</f>
        <v>8812800</v>
      </c>
      <c r="D429" s="63">
        <f>SQRT( KONSTANTEN!$B$3 * $D$6 / H428^3 )</f>
        <v>1.9987286801390529E-7</v>
      </c>
      <c r="E429" s="41">
        <f>(KONSTANTEN!$B$4 + D429 * C429) - (KONSTANTEN!$B$4 + D429 * C428)</f>
        <v>4.3172539491003192E-3</v>
      </c>
      <c r="F429" s="41">
        <f t="shared" si="126"/>
        <v>1.7297532683426828</v>
      </c>
      <c r="G429" s="73">
        <f t="shared" si="114"/>
        <v>99.107561874995881</v>
      </c>
      <c r="H429" s="43">
        <f t="shared" si="127"/>
        <v>149202369544.77667</v>
      </c>
      <c r="I429" s="2">
        <f t="shared" si="128"/>
        <v>9.9735522270088204</v>
      </c>
      <c r="J429" s="48">
        <f t="shared" si="115"/>
        <v>149993676455.22333</v>
      </c>
      <c r="K429" s="28">
        <f t="shared" si="116"/>
        <v>10.02644777299118</v>
      </c>
      <c r="L429" s="43">
        <f t="shared" si="129"/>
        <v>-21180055838.818119</v>
      </c>
      <c r="M429" s="2">
        <f t="shared" si="130"/>
        <v>-1.4157978437200416</v>
      </c>
      <c r="N429" s="48">
        <f t="shared" si="117"/>
        <v>-26179202893.013718</v>
      </c>
      <c r="O429" s="28">
        <f t="shared" si="118"/>
        <v>-1.7499698437200415</v>
      </c>
      <c r="P429" s="94">
        <f t="shared" si="119"/>
        <v>145243968215.97186</v>
      </c>
      <c r="Q429" s="95">
        <f t="shared" si="120"/>
        <v>9.7089497109177625</v>
      </c>
      <c r="R429" s="44">
        <f>KONSTANTEN!$B$3 * $D$5 * $D$6 / H428^2</f>
        <v>3.5600913248204895E+22</v>
      </c>
      <c r="S429" s="46">
        <f t="shared" si="125"/>
        <v>29823.635940527918</v>
      </c>
      <c r="T429" s="48">
        <f t="shared" si="121"/>
        <v>147161595363.83597</v>
      </c>
      <c r="U429" s="28">
        <f t="shared" si="122"/>
        <v>9.8371350377963225</v>
      </c>
      <c r="V429" s="48">
        <f t="shared" si="131"/>
        <v>-23679629365.915916</v>
      </c>
      <c r="W429" s="28">
        <f t="shared" si="132"/>
        <v>-1.5828838437200417</v>
      </c>
      <c r="X429" s="50">
        <f t="shared" si="123"/>
        <v>1</v>
      </c>
      <c r="Y429" s="31">
        <f t="shared" si="124"/>
        <v>0.99999999999999978</v>
      </c>
      <c r="Z429" s="50">
        <v>8812800</v>
      </c>
      <c r="AA429" s="62">
        <v>1.9987287000000001E-7</v>
      </c>
      <c r="AB429" s="71">
        <v>4.3172539491E-3</v>
      </c>
      <c r="AC429" s="71">
        <v>1.72975326834268</v>
      </c>
      <c r="AD429" s="58">
        <v>149202369544.776</v>
      </c>
      <c r="AE429" s="28">
        <v>-1.4157978437200001</v>
      </c>
      <c r="AF429" s="28">
        <v>-9.7089497109200007</v>
      </c>
      <c r="AG429" s="50"/>
      <c r="AH429" s="62"/>
      <c r="AI429" s="65"/>
      <c r="AJ429" s="58"/>
      <c r="AK429" s="28"/>
      <c r="AL429" s="28"/>
    </row>
    <row r="430" spans="1:38">
      <c r="A430" s="11"/>
      <c r="B430" s="25">
        <v>409</v>
      </c>
      <c r="C430" s="1">
        <f>B430 * KONSTANTEN!$B$6</f>
        <v>8834400</v>
      </c>
      <c r="D430" s="63">
        <f>SQRT( KONSTANTEN!$B$3 * $D$6 / H429^3 )</f>
        <v>1.9989428653960838E-7</v>
      </c>
      <c r="E430" s="41">
        <f>(KONSTANTEN!$B$4 + D430 * C430) - (KONSTANTEN!$B$4 + D430 * C429)</f>
        <v>4.3177165892553937E-3</v>
      </c>
      <c r="F430" s="41">
        <f t="shared" si="126"/>
        <v>1.7340709849319382</v>
      </c>
      <c r="G430" s="73">
        <f t="shared" si="114"/>
        <v>99.354948812693834</v>
      </c>
      <c r="H430" s="43">
        <f t="shared" si="127"/>
        <v>149191716877.05011</v>
      </c>
      <c r="I430" s="2">
        <f t="shared" si="128"/>
        <v>9.9728401408787413</v>
      </c>
      <c r="J430" s="48">
        <f t="shared" si="115"/>
        <v>150004329122.94989</v>
      </c>
      <c r="K430" s="28">
        <f t="shared" si="116"/>
        <v>10.027159859121259</v>
      </c>
      <c r="L430" s="43">
        <f t="shared" si="129"/>
        <v>-21817611811.583588</v>
      </c>
      <c r="M430" s="2">
        <f t="shared" si="130"/>
        <v>-1.4584157847850427</v>
      </c>
      <c r="N430" s="48">
        <f t="shared" si="117"/>
        <v>-26816758865.779182</v>
      </c>
      <c r="O430" s="28">
        <f t="shared" si="118"/>
        <v>-1.7925877847850424</v>
      </c>
      <c r="P430" s="94">
        <f t="shared" si="119"/>
        <v>145142081053.23093</v>
      </c>
      <c r="Q430" s="95">
        <f t="shared" si="120"/>
        <v>9.7021389816916859</v>
      </c>
      <c r="R430" s="44">
        <f>KONSTANTEN!$B$3 * $D$5 * $D$6 / H429^2</f>
        <v>3.5606000032962283E+22</v>
      </c>
      <c r="S430" s="46">
        <f t="shared" si="125"/>
        <v>29824.701210172127</v>
      </c>
      <c r="T430" s="48">
        <f t="shared" si="121"/>
        <v>147165040669.50967</v>
      </c>
      <c r="U430" s="28">
        <f t="shared" si="122"/>
        <v>9.8373653420212435</v>
      </c>
      <c r="V430" s="48">
        <f t="shared" si="131"/>
        <v>-24317185338.681385</v>
      </c>
      <c r="W430" s="28">
        <f t="shared" si="132"/>
        <v>-1.6255017847850426</v>
      </c>
      <c r="X430" s="50">
        <f t="shared" si="123"/>
        <v>0.99999999999999989</v>
      </c>
      <c r="Y430" s="31">
        <f t="shared" si="124"/>
        <v>0.99999999999999967</v>
      </c>
      <c r="Z430" s="50">
        <v>8834400</v>
      </c>
      <c r="AA430" s="62">
        <v>1.9989429E-7</v>
      </c>
      <c r="AB430" s="71">
        <v>4.3177165892600003E-3</v>
      </c>
      <c r="AC430" s="71">
        <v>1.73407098493194</v>
      </c>
      <c r="AD430" s="58">
        <v>149191716877.04999</v>
      </c>
      <c r="AE430" s="28">
        <v>-1.4584157847899999</v>
      </c>
      <c r="AF430" s="28">
        <v>-9.7021389816900001</v>
      </c>
      <c r="AG430" s="50"/>
      <c r="AH430" s="62"/>
      <c r="AI430" s="65"/>
      <c r="AJ430" s="58"/>
      <c r="AK430" s="28"/>
      <c r="AL430" s="28"/>
    </row>
    <row r="431" spans="1:38">
      <c r="A431" s="11"/>
      <c r="B431" s="25">
        <v>410</v>
      </c>
      <c r="C431" s="1">
        <f>B431 * KONSTANTEN!$B$6</f>
        <v>8856000</v>
      </c>
      <c r="D431" s="63">
        <f>SQRT( KONSTANTEN!$B$3 * $D$6 / H430^3 )</f>
        <v>1.9991569636185264E-7</v>
      </c>
      <c r="E431" s="41">
        <f>(KONSTANTEN!$B$4 + D431 * C431) - (KONSTANTEN!$B$4 + D431 * C430)</f>
        <v>4.3181790414161814E-3</v>
      </c>
      <c r="F431" s="41">
        <f t="shared" si="126"/>
        <v>1.7383891639733544</v>
      </c>
      <c r="G431" s="73">
        <f t="shared" si="114"/>
        <v>99.602362246948829</v>
      </c>
      <c r="H431" s="43">
        <f t="shared" si="127"/>
        <v>149181070644.20779</v>
      </c>
      <c r="I431" s="2">
        <f t="shared" si="128"/>
        <v>9.9721284848936662</v>
      </c>
      <c r="J431" s="48">
        <f t="shared" si="115"/>
        <v>150014975355.79221</v>
      </c>
      <c r="K431" s="28">
        <f t="shared" si="116"/>
        <v>10.027871515106332</v>
      </c>
      <c r="L431" s="43">
        <f t="shared" si="129"/>
        <v>-22454782660.26733</v>
      </c>
      <c r="M431" s="2">
        <f t="shared" si="130"/>
        <v>-1.501007981921481</v>
      </c>
      <c r="N431" s="48">
        <f t="shared" si="117"/>
        <v>-27453929714.462929</v>
      </c>
      <c r="O431" s="28">
        <f t="shared" si="118"/>
        <v>-1.8351799819214809</v>
      </c>
      <c r="P431" s="94">
        <f t="shared" si="119"/>
        <v>145037476710.46359</v>
      </c>
      <c r="Q431" s="95">
        <f t="shared" si="120"/>
        <v>9.6951466203843886</v>
      </c>
      <c r="R431" s="44">
        <f>KONSTANTEN!$B$3 * $D$5 * $D$6 / H430^2</f>
        <v>3.5611084932269235E+22</v>
      </c>
      <c r="S431" s="46">
        <f t="shared" si="125"/>
        <v>29825.765970895838</v>
      </c>
      <c r="T431" s="48">
        <f t="shared" si="121"/>
        <v>147168575257.30197</v>
      </c>
      <c r="U431" s="28">
        <f t="shared" si="122"/>
        <v>9.8376016143810947</v>
      </c>
      <c r="V431" s="48">
        <f t="shared" si="131"/>
        <v>-24954356187.365131</v>
      </c>
      <c r="W431" s="28">
        <f t="shared" si="132"/>
        <v>-1.6680939819214811</v>
      </c>
      <c r="X431" s="50">
        <f t="shared" si="123"/>
        <v>1</v>
      </c>
      <c r="Y431" s="31">
        <f t="shared" si="124"/>
        <v>1</v>
      </c>
      <c r="Z431" s="50">
        <v>8856000</v>
      </c>
      <c r="AA431" s="62">
        <v>1.999157E-7</v>
      </c>
      <c r="AB431" s="71">
        <v>4.3181790414200004E-3</v>
      </c>
      <c r="AC431" s="71">
        <v>1.73838916397336</v>
      </c>
      <c r="AD431" s="58">
        <v>149181070644.207</v>
      </c>
      <c r="AE431" s="28">
        <v>-1.50100798192</v>
      </c>
      <c r="AF431" s="28">
        <v>-9.6951466203799992</v>
      </c>
      <c r="AG431" s="50"/>
      <c r="AH431" s="62"/>
      <c r="AI431" s="65"/>
      <c r="AJ431" s="58"/>
      <c r="AK431" s="28"/>
      <c r="AL431" s="28"/>
    </row>
    <row r="432" spans="1:38">
      <c r="A432" s="11"/>
      <c r="B432" s="25">
        <v>411</v>
      </c>
      <c r="C432" s="1">
        <f>B432 * KONSTANTEN!$B$6</f>
        <v>8877600</v>
      </c>
      <c r="D432" s="63">
        <f>SQRT( KONSTANTEN!$B$3 * $D$6 / H431^3 )</f>
        <v>1.9993709706987948E-7</v>
      </c>
      <c r="E432" s="41">
        <f>(KONSTANTEN!$B$4 + D432 * C432) - (KONSTANTEN!$B$4 + D432 * C431)</f>
        <v>4.3186412967093357E-3</v>
      </c>
      <c r="F432" s="41">
        <f t="shared" si="126"/>
        <v>1.7427078052700637</v>
      </c>
      <c r="G432" s="73">
        <f t="shared" si="114"/>
        <v>99.849802166481169</v>
      </c>
      <c r="H432" s="43">
        <f t="shared" si="127"/>
        <v>149170431047.71704</v>
      </c>
      <c r="I432" s="2">
        <f t="shared" si="128"/>
        <v>9.9714172725208421</v>
      </c>
      <c r="J432" s="48">
        <f t="shared" si="115"/>
        <v>150025614952.28299</v>
      </c>
      <c r="K432" s="28">
        <f t="shared" si="116"/>
        <v>10.028582727479158</v>
      </c>
      <c r="L432" s="43">
        <f t="shared" si="129"/>
        <v>-23091556327.167423</v>
      </c>
      <c r="M432" s="2">
        <f t="shared" si="130"/>
        <v>-1.5435736291225868</v>
      </c>
      <c r="N432" s="48">
        <f t="shared" si="117"/>
        <v>-28090703381.363018</v>
      </c>
      <c r="O432" s="28">
        <f t="shared" si="118"/>
        <v>-1.8777456291225867</v>
      </c>
      <c r="P432" s="94">
        <f t="shared" si="119"/>
        <v>144930156273.93582</v>
      </c>
      <c r="Q432" s="95">
        <f t="shared" si="120"/>
        <v>9.6879726996081921</v>
      </c>
      <c r="R432" s="44">
        <f>KONSTANTEN!$B$3 * $D$5 * $D$6 / H431^2</f>
        <v>3.5616167848329743E+22</v>
      </c>
      <c r="S432" s="46">
        <f t="shared" si="125"/>
        <v>29826.830202379522</v>
      </c>
      <c r="T432" s="48">
        <f t="shared" si="121"/>
        <v>147172198885.54129</v>
      </c>
      <c r="U432" s="28">
        <f t="shared" si="122"/>
        <v>9.8378438387211382</v>
      </c>
      <c r="V432" s="48">
        <f t="shared" si="131"/>
        <v>-25591129854.265221</v>
      </c>
      <c r="W432" s="28">
        <f t="shared" si="132"/>
        <v>-1.7106596291225866</v>
      </c>
      <c r="X432" s="50">
        <f t="shared" si="123"/>
        <v>0.99999999999999978</v>
      </c>
      <c r="Y432" s="31">
        <f t="shared" si="124"/>
        <v>0.99999999999999978</v>
      </c>
      <c r="Z432" s="50">
        <v>8877600</v>
      </c>
      <c r="AA432" s="62">
        <v>1.9993709999999999E-7</v>
      </c>
      <c r="AB432" s="71">
        <v>4.3186412967100001E-3</v>
      </c>
      <c r="AC432" s="71">
        <v>1.74270780527006</v>
      </c>
      <c r="AD432" s="58">
        <v>149170431047.71701</v>
      </c>
      <c r="AE432" s="28">
        <v>-1.54357362912</v>
      </c>
      <c r="AF432" s="28">
        <v>-9.6879726996100004</v>
      </c>
      <c r="AG432" s="50"/>
      <c r="AH432" s="62"/>
      <c r="AI432" s="65"/>
      <c r="AJ432" s="58"/>
      <c r="AK432" s="28"/>
      <c r="AL432" s="28"/>
    </row>
    <row r="433" spans="1:38">
      <c r="A433" s="11"/>
      <c r="B433" s="25">
        <v>412</v>
      </c>
      <c r="C433" s="1">
        <f>B433 * KONSTANTEN!$B$6</f>
        <v>8899200</v>
      </c>
      <c r="D433" s="63">
        <f>SQRT( KONSTANTEN!$B$3 * $D$6 / H432^3 )</f>
        <v>1.9995848825262807E-7</v>
      </c>
      <c r="E433" s="41">
        <f>(KONSTANTEN!$B$4 + D433 * C433) - (KONSTANTEN!$B$4 + D433 * C432)</f>
        <v>4.3191033462568473E-3</v>
      </c>
      <c r="F433" s="41">
        <f t="shared" si="126"/>
        <v>1.7470269086163206</v>
      </c>
      <c r="G433" s="73">
        <f t="shared" si="114"/>
        <v>100.09726855950252</v>
      </c>
      <c r="H433" s="43">
        <f t="shared" si="127"/>
        <v>149159798289.04831</v>
      </c>
      <c r="I433" s="2">
        <f t="shared" si="128"/>
        <v>9.9707065172277236</v>
      </c>
      <c r="J433" s="48">
        <f t="shared" si="115"/>
        <v>150036247710.95172</v>
      </c>
      <c r="K433" s="28">
        <f t="shared" si="116"/>
        <v>10.029293482772276</v>
      </c>
      <c r="L433" s="43">
        <f t="shared" si="129"/>
        <v>-23727920754.39249</v>
      </c>
      <c r="M433" s="2">
        <f t="shared" si="130"/>
        <v>-1.5861119203689269</v>
      </c>
      <c r="N433" s="48">
        <f t="shared" si="117"/>
        <v>-28727067808.588089</v>
      </c>
      <c r="O433" s="28">
        <f t="shared" si="118"/>
        <v>-1.9202839203689268</v>
      </c>
      <c r="P433" s="94">
        <f t="shared" si="119"/>
        <v>144820120882.25189</v>
      </c>
      <c r="Q433" s="95">
        <f t="shared" si="120"/>
        <v>9.6806172954740131</v>
      </c>
      <c r="R433" s="44">
        <f>KONSTANTEN!$B$3 * $D$5 * $D$6 / H432^2</f>
        <v>3.5621248683262217E+22</v>
      </c>
      <c r="S433" s="46">
        <f t="shared" si="125"/>
        <v>29827.893884294394</v>
      </c>
      <c r="T433" s="48">
        <f t="shared" si="121"/>
        <v>147175911305.60617</v>
      </c>
      <c r="U433" s="28">
        <f t="shared" si="122"/>
        <v>9.8380919984220778</v>
      </c>
      <c r="V433" s="48">
        <f t="shared" si="131"/>
        <v>-26227494281.490288</v>
      </c>
      <c r="W433" s="28">
        <f t="shared" si="132"/>
        <v>-1.753197920368927</v>
      </c>
      <c r="X433" s="50">
        <f t="shared" si="123"/>
        <v>0.99999999999999989</v>
      </c>
      <c r="Y433" s="31">
        <f t="shared" si="124"/>
        <v>1</v>
      </c>
      <c r="Z433" s="50">
        <v>8899200</v>
      </c>
      <c r="AA433" s="62">
        <v>1.9995849E-7</v>
      </c>
      <c r="AB433" s="71">
        <v>4.3191033462600002E-3</v>
      </c>
      <c r="AC433" s="71">
        <v>1.7470269086163199</v>
      </c>
      <c r="AD433" s="58">
        <v>149159798289.048</v>
      </c>
      <c r="AE433" s="28">
        <v>-1.58611192037</v>
      </c>
      <c r="AF433" s="28">
        <v>-9.6806172954700003</v>
      </c>
      <c r="AG433" s="50"/>
      <c r="AH433" s="62"/>
      <c r="AI433" s="65"/>
      <c r="AJ433" s="58"/>
      <c r="AK433" s="28"/>
      <c r="AL433" s="28"/>
    </row>
    <row r="434" spans="1:38">
      <c r="A434" s="11"/>
      <c r="B434" s="25">
        <v>413</v>
      </c>
      <c r="C434" s="1">
        <f>B434 * KONSTANTEN!$B$6</f>
        <v>8920800</v>
      </c>
      <c r="D434" s="63">
        <f>SQRT( KONSTANTEN!$B$3 * $D$6 / H433^3 )</f>
        <v>1.9997986949874356E-7</v>
      </c>
      <c r="E434" s="41">
        <f>(KONSTANTEN!$B$4 + D434 * C434) - (KONSTANTEN!$B$4 + D434 * C433)</f>
        <v>4.3195651811729352E-3</v>
      </c>
      <c r="F434" s="41">
        <f t="shared" si="126"/>
        <v>1.7513464737974935</v>
      </c>
      <c r="G434" s="73">
        <f t="shared" si="114"/>
        <v>100.3447614137154</v>
      </c>
      <c r="H434" s="43">
        <f t="shared" si="127"/>
        <v>149149172569.67126</v>
      </c>
      <c r="I434" s="2">
        <f t="shared" si="128"/>
        <v>9.9699962324817122</v>
      </c>
      <c r="J434" s="48">
        <f t="shared" si="115"/>
        <v>150046873430.32874</v>
      </c>
      <c r="K434" s="28">
        <f t="shared" si="116"/>
        <v>10.030003767518288</v>
      </c>
      <c r="L434" s="43">
        <f t="shared" si="129"/>
        <v>-24363863884.100018</v>
      </c>
      <c r="M434" s="2">
        <f t="shared" si="130"/>
        <v>-1.6286220496443338</v>
      </c>
      <c r="N434" s="48">
        <f t="shared" si="117"/>
        <v>-29363010938.295616</v>
      </c>
      <c r="O434" s="28">
        <f t="shared" si="118"/>
        <v>-1.9627940496443337</v>
      </c>
      <c r="P434" s="94">
        <f t="shared" si="119"/>
        <v>144707371726.39844</v>
      </c>
      <c r="Q434" s="95">
        <f t="shared" si="120"/>
        <v>9.6730804875943086</v>
      </c>
      <c r="R434" s="44">
        <f>KONSTANTEN!$B$3 * $D$5 * $D$6 / H433^2</f>
        <v>3.5626327339101422E+22</v>
      </c>
      <c r="S434" s="46">
        <f t="shared" si="125"/>
        <v>29828.956996302793</v>
      </c>
      <c r="T434" s="48">
        <f t="shared" si="121"/>
        <v>147179712261.93982</v>
      </c>
      <c r="U434" s="28">
        <f t="shared" si="122"/>
        <v>9.8383460764010131</v>
      </c>
      <c r="V434" s="48">
        <f t="shared" si="131"/>
        <v>-26863437411.197819</v>
      </c>
      <c r="W434" s="28">
        <f t="shared" si="132"/>
        <v>-1.7957080496443336</v>
      </c>
      <c r="X434" s="50">
        <f t="shared" si="123"/>
        <v>0.99999999999999989</v>
      </c>
      <c r="Y434" s="31">
        <f t="shared" si="124"/>
        <v>0.99999999999999989</v>
      </c>
      <c r="Z434" s="50">
        <v>8920800</v>
      </c>
      <c r="AA434" s="62">
        <v>1.9997987E-7</v>
      </c>
      <c r="AB434" s="71">
        <v>4.31956518117E-3</v>
      </c>
      <c r="AC434" s="71">
        <v>1.75134647379749</v>
      </c>
      <c r="AD434" s="58">
        <v>149149172569.67099</v>
      </c>
      <c r="AE434" s="28">
        <v>-1.6286220496399999</v>
      </c>
      <c r="AF434" s="28">
        <v>-9.6730804875899992</v>
      </c>
      <c r="AG434" s="50"/>
      <c r="AH434" s="62"/>
      <c r="AI434" s="65"/>
      <c r="AJ434" s="58"/>
      <c r="AK434" s="28"/>
      <c r="AL434" s="28"/>
    </row>
    <row r="435" spans="1:38">
      <c r="A435" s="11"/>
      <c r="B435" s="25">
        <v>414</v>
      </c>
      <c r="C435" s="1">
        <f>B435 * KONSTANTEN!$B$6</f>
        <v>8942400</v>
      </c>
      <c r="D435" s="63">
        <f>SQRT( KONSTANTEN!$B$3 * $D$6 / H434^3 )</f>
        <v>2.0000124039658508E-7</v>
      </c>
      <c r="E435" s="41">
        <f>(KONSTANTEN!$B$4 + D435 * C435) - (KONSTANTEN!$B$4 + D435 * C434)</f>
        <v>4.3200267925662672E-3</v>
      </c>
      <c r="F435" s="41">
        <f t="shared" si="126"/>
        <v>1.7556665005900598</v>
      </c>
      <c r="G435" s="73">
        <f t="shared" si="114"/>
        <v>100.59228071631287</v>
      </c>
      <c r="H435" s="43">
        <f t="shared" si="127"/>
        <v>149138554091.05078</v>
      </c>
      <c r="I435" s="2">
        <f t="shared" si="128"/>
        <v>9.9692864317498895</v>
      </c>
      <c r="J435" s="48">
        <f t="shared" si="115"/>
        <v>150057491908.94922</v>
      </c>
      <c r="K435" s="28">
        <f t="shared" si="116"/>
        <v>10.030713568250111</v>
      </c>
      <c r="L435" s="43">
        <f t="shared" si="129"/>
        <v>-24999373658.735443</v>
      </c>
      <c r="M435" s="2">
        <f t="shared" si="130"/>
        <v>-1.6711032109518884</v>
      </c>
      <c r="N435" s="48">
        <f t="shared" si="117"/>
        <v>-29998520712.931042</v>
      </c>
      <c r="O435" s="28">
        <f t="shared" si="118"/>
        <v>-2.0052752109518881</v>
      </c>
      <c r="P435" s="94">
        <f t="shared" si="119"/>
        <v>144591910049.78763</v>
      </c>
      <c r="Q435" s="95">
        <f t="shared" si="120"/>
        <v>9.6653623590859645</v>
      </c>
      <c r="R435" s="44">
        <f>KONSTANTEN!$B$3 * $D$5 * $D$6 / H434^2</f>
        <v>3.5631403717800422E+22</v>
      </c>
      <c r="S435" s="46">
        <f t="shared" si="125"/>
        <v>29830.019518058576</v>
      </c>
      <c r="T435" s="48">
        <f t="shared" si="121"/>
        <v>147183601492.06543</v>
      </c>
      <c r="U435" s="28">
        <f t="shared" si="122"/>
        <v>9.8386060551124679</v>
      </c>
      <c r="V435" s="48">
        <f t="shared" si="131"/>
        <v>-27498947185.833244</v>
      </c>
      <c r="W435" s="28">
        <f t="shared" si="132"/>
        <v>-1.8381892109518883</v>
      </c>
      <c r="X435" s="50">
        <f t="shared" si="123"/>
        <v>0.99999999999999989</v>
      </c>
      <c r="Y435" s="31">
        <f t="shared" si="124"/>
        <v>0.99999999999999989</v>
      </c>
      <c r="Z435" s="50">
        <v>8942400</v>
      </c>
      <c r="AA435" s="62">
        <v>2.0000123999999999E-7</v>
      </c>
      <c r="AB435" s="71">
        <v>4.3200267925700003E-3</v>
      </c>
      <c r="AC435" s="71">
        <v>1.75566650059006</v>
      </c>
      <c r="AD435" s="58">
        <v>149138554091.04999</v>
      </c>
      <c r="AE435" s="28">
        <v>-1.6711032109499999</v>
      </c>
      <c r="AF435" s="28">
        <v>-9.6653623590900004</v>
      </c>
      <c r="AG435" s="50"/>
      <c r="AH435" s="62"/>
      <c r="AI435" s="65"/>
      <c r="AJ435" s="58"/>
      <c r="AK435" s="28"/>
      <c r="AL435" s="28"/>
    </row>
    <row r="436" spans="1:38">
      <c r="A436" s="11"/>
      <c r="B436" s="25">
        <v>415</v>
      </c>
      <c r="C436" s="1">
        <f>B436 * KONSTANTEN!$B$6</f>
        <v>8964000</v>
      </c>
      <c r="D436" s="63">
        <f>SQRT( KONSTANTEN!$B$3 * $D$6 / H435^3 )</f>
        <v>2.0002260053423429E-7</v>
      </c>
      <c r="E436" s="41">
        <f>(KONSTANTEN!$B$4 + D436 * C436) - (KONSTANTEN!$B$4 + D436 * C435)</f>
        <v>4.320488171539516E-3</v>
      </c>
      <c r="F436" s="41">
        <f t="shared" si="126"/>
        <v>1.7599869887615993</v>
      </c>
      <c r="G436" s="73">
        <f t="shared" si="114"/>
        <v>100.83982645397828</v>
      </c>
      <c r="H436" s="43">
        <f t="shared" si="127"/>
        <v>149127943054.64291</v>
      </c>
      <c r="I436" s="2">
        <f t="shared" si="128"/>
        <v>9.9685771284987439</v>
      </c>
      <c r="J436" s="48">
        <f t="shared" si="115"/>
        <v>150068102945.35712</v>
      </c>
      <c r="K436" s="28">
        <f t="shared" si="116"/>
        <v>10.031422871501256</v>
      </c>
      <c r="L436" s="43">
        <f t="shared" si="129"/>
        <v>-25634438021.271805</v>
      </c>
      <c r="M436" s="2">
        <f t="shared" si="130"/>
        <v>-1.7135545983299394</v>
      </c>
      <c r="N436" s="48">
        <f t="shared" si="117"/>
        <v>-30633585075.4674</v>
      </c>
      <c r="O436" s="28">
        <f t="shared" si="118"/>
        <v>-2.0477265983299393</v>
      </c>
      <c r="P436" s="94">
        <f t="shared" si="119"/>
        <v>144473737148.29904</v>
      </c>
      <c r="Q436" s="95">
        <f t="shared" si="120"/>
        <v>9.6574629965730949</v>
      </c>
      <c r="R436" s="44">
        <f>KONSTANTEN!$B$3 * $D$5 * $D$6 / H435^2</f>
        <v>3.5636477721232611E+22</v>
      </c>
      <c r="S436" s="46">
        <f t="shared" si="125"/>
        <v>29831.081429207545</v>
      </c>
      <c r="T436" s="48">
        <f t="shared" si="121"/>
        <v>147187578726.60178</v>
      </c>
      <c r="U436" s="28">
        <f t="shared" si="122"/>
        <v>9.8388719165494471</v>
      </c>
      <c r="V436" s="48">
        <f t="shared" si="131"/>
        <v>-28134011548.369602</v>
      </c>
      <c r="W436" s="28">
        <f t="shared" si="132"/>
        <v>-1.8806405983299392</v>
      </c>
      <c r="X436" s="50">
        <f t="shared" si="123"/>
        <v>0.99999999999999978</v>
      </c>
      <c r="Y436" s="31">
        <f t="shared" si="124"/>
        <v>1</v>
      </c>
      <c r="Z436" s="50">
        <v>8964000</v>
      </c>
      <c r="AA436" s="62">
        <v>2.000226E-7</v>
      </c>
      <c r="AB436" s="71">
        <v>4.32048817154E-3</v>
      </c>
      <c r="AC436" s="71">
        <v>1.7599869887616</v>
      </c>
      <c r="AD436" s="58">
        <v>149127943054.642</v>
      </c>
      <c r="AE436" s="28">
        <v>-1.71355459833</v>
      </c>
      <c r="AF436" s="28">
        <v>-9.6574629965700005</v>
      </c>
      <c r="AG436" s="50"/>
      <c r="AH436" s="62"/>
      <c r="AI436" s="65"/>
      <c r="AJ436" s="58"/>
      <c r="AK436" s="28"/>
      <c r="AL436" s="28"/>
    </row>
    <row r="437" spans="1:38">
      <c r="A437" s="11"/>
      <c r="B437" s="25">
        <v>416</v>
      </c>
      <c r="C437" s="1">
        <f>B437 * KONSTANTEN!$B$6</f>
        <v>8985600</v>
      </c>
      <c r="D437" s="63">
        <f>SQRT( KONSTANTEN!$B$3 * $D$6 / H436^3 )</f>
        <v>2.0004394949950376E-7</v>
      </c>
      <c r="E437" s="41">
        <f>(KONSTANTEN!$B$4 + D437 * C437) - (KONSTANTEN!$B$4 + D437 * C436)</f>
        <v>4.3209493091893592E-3</v>
      </c>
      <c r="F437" s="41">
        <f t="shared" si="126"/>
        <v>1.7643079380707887</v>
      </c>
      <c r="G437" s="73">
        <f t="shared" si="114"/>
        <v>101.0873986128848</v>
      </c>
      <c r="H437" s="43">
        <f t="shared" si="127"/>
        <v>149117339661.89084</v>
      </c>
      <c r="I437" s="2">
        <f t="shared" si="128"/>
        <v>9.9678683361939111</v>
      </c>
      <c r="J437" s="48">
        <f t="shared" si="115"/>
        <v>150078706338.10916</v>
      </c>
      <c r="K437" s="28">
        <f t="shared" si="116"/>
        <v>10.032131663806091</v>
      </c>
      <c r="L437" s="43">
        <f t="shared" si="129"/>
        <v>-26269044915.449921</v>
      </c>
      <c r="M437" s="2">
        <f t="shared" si="130"/>
        <v>-1.7559754058681594</v>
      </c>
      <c r="N437" s="48">
        <f t="shared" si="117"/>
        <v>-31268191969.645519</v>
      </c>
      <c r="O437" s="28">
        <f t="shared" si="118"/>
        <v>-2.0901474058681591</v>
      </c>
      <c r="P437" s="94">
        <f t="shared" si="119"/>
        <v>144352854370.32077</v>
      </c>
      <c r="Q437" s="95">
        <f t="shared" si="120"/>
        <v>9.6493824901897778</v>
      </c>
      <c r="R437" s="44">
        <f>KONSTANTEN!$B$3 * $D$5 * $D$6 / H436^2</f>
        <v>3.564154925119368E+22</v>
      </c>
      <c r="S437" s="46">
        <f t="shared" si="125"/>
        <v>29832.142709387859</v>
      </c>
      <c r="T437" s="48">
        <f t="shared" si="121"/>
        <v>147191643689.27991</v>
      </c>
      <c r="U437" s="28">
        <f t="shared" si="122"/>
        <v>9.8391436422445171</v>
      </c>
      <c r="V437" s="48">
        <f t="shared" si="131"/>
        <v>-28768618442.547722</v>
      </c>
      <c r="W437" s="28">
        <f t="shared" si="132"/>
        <v>-1.9230614058681592</v>
      </c>
      <c r="X437" s="50">
        <f t="shared" si="123"/>
        <v>1.0000000000000002</v>
      </c>
      <c r="Y437" s="31">
        <f t="shared" si="124"/>
        <v>1</v>
      </c>
      <c r="Z437" s="50">
        <v>8985600</v>
      </c>
      <c r="AA437" s="62">
        <v>2.0004394999999999E-7</v>
      </c>
      <c r="AB437" s="71">
        <v>4.3209493091900001E-3</v>
      </c>
      <c r="AC437" s="71">
        <v>1.76430793807079</v>
      </c>
      <c r="AD437" s="58">
        <v>149117339661.89001</v>
      </c>
      <c r="AE437" s="28">
        <v>-1.7559754058699999</v>
      </c>
      <c r="AF437" s="28">
        <v>-9.6493824901899998</v>
      </c>
      <c r="AG437" s="50"/>
      <c r="AH437" s="62"/>
      <c r="AI437" s="65"/>
      <c r="AJ437" s="58"/>
      <c r="AK437" s="28"/>
      <c r="AL437" s="28"/>
    </row>
    <row r="438" spans="1:38">
      <c r="A438" s="11"/>
      <c r="B438" s="25">
        <v>417</v>
      </c>
      <c r="C438" s="1">
        <f>B438 * KONSTANTEN!$B$6</f>
        <v>9007200</v>
      </c>
      <c r="D438" s="63">
        <f>SQRT( KONSTANTEN!$B$3 * $D$6 / H437^3 )</f>
        <v>2.0006528687994541E-7</v>
      </c>
      <c r="E438" s="41">
        <f>(KONSTANTEN!$B$4 + D438 * C438) - (KONSTANTEN!$B$4 + D438 * C437)</f>
        <v>4.3214101966067009E-3</v>
      </c>
      <c r="F438" s="41">
        <f t="shared" si="126"/>
        <v>1.7686293482673954</v>
      </c>
      <c r="G438" s="73">
        <f t="shared" si="114"/>
        <v>101.33499717869518</v>
      </c>
      <c r="H438" s="43">
        <f t="shared" si="127"/>
        <v>149106744114.22095</v>
      </c>
      <c r="I438" s="2">
        <f t="shared" si="128"/>
        <v>9.9671600682998971</v>
      </c>
      <c r="J438" s="48">
        <f t="shared" si="115"/>
        <v>150089301885.77905</v>
      </c>
      <c r="K438" s="28">
        <f t="shared" si="116"/>
        <v>10.032839931700103</v>
      </c>
      <c r="L438" s="43">
        <f t="shared" si="129"/>
        <v>-26903182286.019142</v>
      </c>
      <c r="M438" s="2">
        <f t="shared" si="130"/>
        <v>-1.7983648277236353</v>
      </c>
      <c r="N438" s="48">
        <f t="shared" si="117"/>
        <v>-31902329340.214741</v>
      </c>
      <c r="O438" s="28">
        <f t="shared" si="118"/>
        <v>-2.132536827723635</v>
      </c>
      <c r="P438" s="94">
        <f t="shared" si="119"/>
        <v>144229263116.78906</v>
      </c>
      <c r="Q438" s="95">
        <f t="shared" si="120"/>
        <v>9.6411209335827301</v>
      </c>
      <c r="R438" s="44">
        <f>KONSTANTEN!$B$3 * $D$5 * $D$6 / H437^2</f>
        <v>3.5646618209403644E+22</v>
      </c>
      <c r="S438" s="46">
        <f t="shared" si="125"/>
        <v>29833.203338230451</v>
      </c>
      <c r="T438" s="48">
        <f t="shared" si="121"/>
        <v>147195796096.95975</v>
      </c>
      <c r="U438" s="28">
        <f t="shared" si="122"/>
        <v>9.8394212132709633</v>
      </c>
      <c r="V438" s="48">
        <f t="shared" si="131"/>
        <v>-29402755813.11694</v>
      </c>
      <c r="W438" s="28">
        <f t="shared" si="132"/>
        <v>-1.9654508277236351</v>
      </c>
      <c r="X438" s="50">
        <f t="shared" si="123"/>
        <v>1.0000000000000002</v>
      </c>
      <c r="Y438" s="31">
        <f t="shared" si="124"/>
        <v>1</v>
      </c>
      <c r="Z438" s="50">
        <v>9007200</v>
      </c>
      <c r="AA438" s="62">
        <v>2.0006529E-7</v>
      </c>
      <c r="AB438" s="71">
        <v>4.3214101966100003E-3</v>
      </c>
      <c r="AC438" s="71">
        <v>1.7686293482674</v>
      </c>
      <c r="AD438" s="58">
        <v>149106744114.22</v>
      </c>
      <c r="AE438" s="28">
        <v>-1.7983648277199999</v>
      </c>
      <c r="AF438" s="28">
        <v>-9.6411209335799999</v>
      </c>
      <c r="AG438" s="50"/>
      <c r="AH438" s="62"/>
      <c r="AI438" s="65"/>
      <c r="AJ438" s="58"/>
      <c r="AK438" s="28"/>
      <c r="AL438" s="28"/>
    </row>
    <row r="439" spans="1:38">
      <c r="A439" s="11"/>
      <c r="B439" s="25">
        <v>418</v>
      </c>
      <c r="C439" s="1">
        <f>B439 * KONSTANTEN!$B$6</f>
        <v>9028800</v>
      </c>
      <c r="D439" s="63">
        <f>SQRT( KONSTANTEN!$B$3 * $D$6 / H438^3 )</f>
        <v>2.0008661226285873E-7</v>
      </c>
      <c r="E439" s="41">
        <f>(KONSTANTEN!$B$4 + D439 * C439) - (KONSTANTEN!$B$4 + D439 * C438)</f>
        <v>4.3218708248777826E-3</v>
      </c>
      <c r="F439" s="41">
        <f t="shared" si="126"/>
        <v>1.7729512190922732</v>
      </c>
      <c r="G439" s="73">
        <f t="shared" si="114"/>
        <v>101.5826221365614</v>
      </c>
      <c r="H439" s="43">
        <f t="shared" si="127"/>
        <v>149096156613.0387</v>
      </c>
      <c r="I439" s="2">
        <f t="shared" si="128"/>
        <v>9.9664523382798116</v>
      </c>
      <c r="J439" s="48">
        <f t="shared" si="115"/>
        <v>150099889386.9613</v>
      </c>
      <c r="K439" s="28">
        <f t="shared" si="116"/>
        <v>10.033547661720188</v>
      </c>
      <c r="L439" s="43">
        <f t="shared" si="129"/>
        <v>-27536838078.978832</v>
      </c>
      <c r="M439" s="2">
        <f t="shared" si="130"/>
        <v>-1.8407220581370138</v>
      </c>
      <c r="N439" s="48">
        <f t="shared" si="117"/>
        <v>-32535985133.174427</v>
      </c>
      <c r="O439" s="28">
        <f t="shared" si="118"/>
        <v>-2.1748940581370135</v>
      </c>
      <c r="P439" s="94">
        <f t="shared" si="119"/>
        <v>144102964841.22729</v>
      </c>
      <c r="Q439" s="95">
        <f t="shared" si="120"/>
        <v>9.6326784239138838</v>
      </c>
      <c r="R439" s="44">
        <f>KONSTANTEN!$B$3 * $D$5 * $D$6 / H438^2</f>
        <v>3.5651684497508853E+22</v>
      </c>
      <c r="S439" s="46">
        <f t="shared" si="125"/>
        <v>29834.263295359422</v>
      </c>
      <c r="T439" s="48">
        <f t="shared" si="121"/>
        <v>147200035659.64801</v>
      </c>
      <c r="U439" s="28">
        <f t="shared" si="122"/>
        <v>9.8397046102439472</v>
      </c>
      <c r="V439" s="48">
        <f t="shared" si="131"/>
        <v>-30036411606.07663</v>
      </c>
      <c r="W439" s="28">
        <f t="shared" si="132"/>
        <v>-2.0078080581370137</v>
      </c>
      <c r="X439" s="50">
        <f t="shared" si="123"/>
        <v>1</v>
      </c>
      <c r="Y439" s="31">
        <f t="shared" si="124"/>
        <v>0.99999999999999978</v>
      </c>
      <c r="Z439" s="50">
        <v>9028800</v>
      </c>
      <c r="AA439" s="62">
        <v>2.0008661E-7</v>
      </c>
      <c r="AB439" s="71">
        <v>4.3218708248799996E-3</v>
      </c>
      <c r="AC439" s="71">
        <v>1.77295121909227</v>
      </c>
      <c r="AD439" s="58">
        <v>149096156613.03799</v>
      </c>
      <c r="AE439" s="28">
        <v>-1.8407220581399999</v>
      </c>
      <c r="AF439" s="28">
        <v>-9.6326784239100007</v>
      </c>
      <c r="AG439" s="50"/>
      <c r="AH439" s="62"/>
      <c r="AI439" s="65"/>
      <c r="AJ439" s="58"/>
      <c r="AK439" s="28"/>
      <c r="AL439" s="28"/>
    </row>
    <row r="440" spans="1:38">
      <c r="A440" s="11"/>
      <c r="B440" s="25">
        <v>419</v>
      </c>
      <c r="C440" s="1">
        <f>B440 * KONSTANTEN!$B$6</f>
        <v>9050400</v>
      </c>
      <c r="D440" s="63">
        <f>SQRT( KONSTANTEN!$B$3 * $D$6 / H439^3 )</f>
        <v>2.0010792523529966E-7</v>
      </c>
      <c r="E440" s="41">
        <f>(KONSTANTEN!$B$4 + D440 * C440) - (KONSTANTEN!$B$4 + D440 * C439)</f>
        <v>4.3223311850824064E-3</v>
      </c>
      <c r="F440" s="41">
        <f t="shared" si="126"/>
        <v>1.7772735502773556</v>
      </c>
      <c r="G440" s="73">
        <f t="shared" si="114"/>
        <v>101.8302734711244</v>
      </c>
      <c r="H440" s="43">
        <f t="shared" si="127"/>
        <v>149085577359.72467</v>
      </c>
      <c r="I440" s="2">
        <f t="shared" si="128"/>
        <v>9.9657451595951017</v>
      </c>
      <c r="J440" s="48">
        <f t="shared" si="115"/>
        <v>150110468640.27533</v>
      </c>
      <c r="K440" s="28">
        <f t="shared" si="116"/>
        <v>10.034254840404898</v>
      </c>
      <c r="L440" s="43">
        <f t="shared" si="129"/>
        <v>-28170000241.820076</v>
      </c>
      <c r="M440" s="2">
        <f t="shared" si="130"/>
        <v>-1.8830462914486561</v>
      </c>
      <c r="N440" s="48">
        <f t="shared" si="117"/>
        <v>-33169147296.015675</v>
      </c>
      <c r="O440" s="28">
        <f t="shared" si="118"/>
        <v>-2.2172182914486562</v>
      </c>
      <c r="P440" s="94">
        <f t="shared" si="119"/>
        <v>143973961049.78357</v>
      </c>
      <c r="Q440" s="95">
        <f t="shared" si="120"/>
        <v>9.6240550618629221</v>
      </c>
      <c r="R440" s="44">
        <f>KONSTANTEN!$B$3 * $D$5 * $D$6 / H439^2</f>
        <v>3.5656748017084015E+22</v>
      </c>
      <c r="S440" s="46">
        <f t="shared" si="125"/>
        <v>29835.322560392477</v>
      </c>
      <c r="T440" s="48">
        <f t="shared" si="121"/>
        <v>147204362080.51611</v>
      </c>
      <c r="U440" s="28">
        <f t="shared" si="122"/>
        <v>9.8399938133217262</v>
      </c>
      <c r="V440" s="48">
        <f t="shared" si="131"/>
        <v>-30669573768.917877</v>
      </c>
      <c r="W440" s="28">
        <f t="shared" si="132"/>
        <v>-2.0501322914486559</v>
      </c>
      <c r="X440" s="50">
        <f t="shared" si="123"/>
        <v>1</v>
      </c>
      <c r="Y440" s="31">
        <f t="shared" si="124"/>
        <v>1</v>
      </c>
      <c r="Z440" s="50">
        <v>9050400</v>
      </c>
      <c r="AA440" s="62">
        <v>2.0010792999999999E-7</v>
      </c>
      <c r="AB440" s="71">
        <v>4.3223311850800004E-3</v>
      </c>
      <c r="AC440" s="71">
        <v>1.77727355027736</v>
      </c>
      <c r="AD440" s="58">
        <v>149085577359.724</v>
      </c>
      <c r="AE440" s="28">
        <v>-1.8830462914499999</v>
      </c>
      <c r="AF440" s="28">
        <v>-9.62405506186</v>
      </c>
      <c r="AG440" s="50"/>
      <c r="AH440" s="62"/>
      <c r="AI440" s="65"/>
      <c r="AJ440" s="58"/>
      <c r="AK440" s="28"/>
      <c r="AL440" s="28"/>
    </row>
    <row r="441" spans="1:38">
      <c r="A441" s="11"/>
      <c r="B441" s="25">
        <v>420</v>
      </c>
      <c r="C441" s="1">
        <f>B441 * KONSTANTEN!$B$6</f>
        <v>9072000</v>
      </c>
      <c r="D441" s="63">
        <f>SQRT( KONSTANTEN!$B$3 * $D$6 / H440^3 )</f>
        <v>2.0012922538408871E-7</v>
      </c>
      <c r="E441" s="41">
        <f>(KONSTANTEN!$B$4 + D441 * C441) - (KONSTANTEN!$B$4 + D441 * C440)</f>
        <v>4.3227912682963776E-3</v>
      </c>
      <c r="F441" s="41">
        <f t="shared" si="126"/>
        <v>1.7815963415456519</v>
      </c>
      <c r="G441" s="73">
        <f t="shared" si="114"/>
        <v>102.07795116651378</v>
      </c>
      <c r="H441" s="43">
        <f t="shared" si="127"/>
        <v>149075006555.63037</v>
      </c>
      <c r="I441" s="2">
        <f t="shared" si="128"/>
        <v>9.965038545705271</v>
      </c>
      <c r="J441" s="48">
        <f t="shared" si="115"/>
        <v>150121039444.36963</v>
      </c>
      <c r="K441" s="28">
        <f t="shared" si="116"/>
        <v>10.034961454294729</v>
      </c>
      <c r="L441" s="43">
        <f t="shared" si="129"/>
        <v>-28802656723.768345</v>
      </c>
      <c r="M441" s="2">
        <f t="shared" si="130"/>
        <v>-1.9253367221148601</v>
      </c>
      <c r="N441" s="48">
        <f t="shared" si="117"/>
        <v>-33801803777.963943</v>
      </c>
      <c r="O441" s="28">
        <f t="shared" si="118"/>
        <v>-2.2595087221148598</v>
      </c>
      <c r="P441" s="94">
        <f t="shared" si="119"/>
        <v>143842253301.26727</v>
      </c>
      <c r="Q441" s="95">
        <f t="shared" si="120"/>
        <v>9.615250951629708</v>
      </c>
      <c r="R441" s="44">
        <f>KONSTANTEN!$B$3 * $D$5 * $D$6 / H440^2</f>
        <v>3.5661808669634234E+22</v>
      </c>
      <c r="S441" s="46">
        <f t="shared" si="125"/>
        <v>29836.38111294133</v>
      </c>
      <c r="T441" s="48">
        <f t="shared" si="121"/>
        <v>147208775055.91907</v>
      </c>
      <c r="U441" s="28">
        <f t="shared" si="122"/>
        <v>9.8402888022069028</v>
      </c>
      <c r="V441" s="48">
        <f t="shared" si="131"/>
        <v>-31302230250.866142</v>
      </c>
      <c r="W441" s="28">
        <f t="shared" si="132"/>
        <v>-2.0924227221148599</v>
      </c>
      <c r="X441" s="50">
        <f t="shared" si="123"/>
        <v>1</v>
      </c>
      <c r="Y441" s="31">
        <f t="shared" si="124"/>
        <v>1.0000000000000002</v>
      </c>
      <c r="Z441" s="50">
        <v>9072000</v>
      </c>
      <c r="AA441" s="62">
        <v>2.0012922999999999E-7</v>
      </c>
      <c r="AB441" s="71">
        <v>4.3227912682999997E-3</v>
      </c>
      <c r="AC441" s="71">
        <v>1.7815963415456499</v>
      </c>
      <c r="AD441" s="58">
        <v>149075006555.63</v>
      </c>
      <c r="AE441" s="28">
        <v>-1.92533672211</v>
      </c>
      <c r="AF441" s="28">
        <v>-9.6152509516299993</v>
      </c>
      <c r="AG441" s="50"/>
      <c r="AH441" s="62"/>
      <c r="AI441" s="65"/>
      <c r="AJ441" s="58"/>
      <c r="AK441" s="28"/>
      <c r="AL441" s="28"/>
    </row>
    <row r="442" spans="1:38">
      <c r="A442" s="11"/>
      <c r="B442" s="25">
        <v>421</v>
      </c>
      <c r="C442" s="1">
        <f>B442 * KONSTANTEN!$B$6</f>
        <v>9093600</v>
      </c>
      <c r="D442" s="63">
        <f>SQRT( KONSTANTEN!$B$3 * $D$6 / H441^3 )</f>
        <v>2.0015051229582004E-7</v>
      </c>
      <c r="E442" s="41">
        <f>(KONSTANTEN!$B$4 + D442 * C442) - (KONSTANTEN!$B$4 + D442 * C441)</f>
        <v>4.3232510655897283E-3</v>
      </c>
      <c r="F442" s="41">
        <f t="shared" si="126"/>
        <v>1.7859195926112417</v>
      </c>
      <c r="G442" s="73">
        <f t="shared" si="114"/>
        <v>102.32565520634751</v>
      </c>
      <c r="H442" s="43">
        <f t="shared" si="127"/>
        <v>149064444402.0744</v>
      </c>
      <c r="I442" s="2">
        <f t="shared" si="128"/>
        <v>9.9643325100676226</v>
      </c>
      <c r="J442" s="48">
        <f t="shared" si="115"/>
        <v>150131601597.9256</v>
      </c>
      <c r="K442" s="28">
        <f t="shared" si="116"/>
        <v>10.035667489932376</v>
      </c>
      <c r="L442" s="43">
        <f t="shared" si="129"/>
        <v>-29434795476.02636</v>
      </c>
      <c r="M442" s="2">
        <f t="shared" si="130"/>
        <v>-1.9675925447240945</v>
      </c>
      <c r="N442" s="48">
        <f t="shared" si="117"/>
        <v>-34433942530.221954</v>
      </c>
      <c r="O442" s="28">
        <f t="shared" si="118"/>
        <v>-2.3017645447240942</v>
      </c>
      <c r="P442" s="94">
        <f t="shared" si="119"/>
        <v>143707843207.1846</v>
      </c>
      <c r="Q442" s="95">
        <f t="shared" si="120"/>
        <v>9.6062662009366662</v>
      </c>
      <c r="R442" s="44">
        <f>KONSTANTEN!$B$3 * $D$5 * $D$6 / H441^2</f>
        <v>3.5666866356597138E+22</v>
      </c>
      <c r="S442" s="46">
        <f t="shared" si="125"/>
        <v>29837.438932612149</v>
      </c>
      <c r="T442" s="48">
        <f t="shared" si="121"/>
        <v>147213274275.41461</v>
      </c>
      <c r="U442" s="28">
        <f t="shared" si="122"/>
        <v>9.8405895561477195</v>
      </c>
      <c r="V442" s="48">
        <f t="shared" si="131"/>
        <v>-31934369003.124157</v>
      </c>
      <c r="W442" s="28">
        <f t="shared" si="132"/>
        <v>-2.1346785447240944</v>
      </c>
      <c r="X442" s="50">
        <f t="shared" si="123"/>
        <v>1.0000000000000002</v>
      </c>
      <c r="Y442" s="31">
        <f t="shared" si="124"/>
        <v>0.99999999999999978</v>
      </c>
      <c r="Z442" s="50">
        <v>9093600</v>
      </c>
      <c r="AA442" s="62">
        <v>2.0015051E-7</v>
      </c>
      <c r="AB442" s="71">
        <v>4.3232510655899998E-3</v>
      </c>
      <c r="AC442" s="71">
        <v>1.7859195926112399</v>
      </c>
      <c r="AD442" s="58">
        <v>149064444402.07401</v>
      </c>
      <c r="AE442" s="28">
        <v>-1.96759254472</v>
      </c>
      <c r="AF442" s="28">
        <v>-9.6062662009400004</v>
      </c>
      <c r="AG442" s="50"/>
      <c r="AH442" s="62"/>
      <c r="AI442" s="65"/>
      <c r="AJ442" s="58"/>
      <c r="AK442" s="28"/>
      <c r="AL442" s="28"/>
    </row>
    <row r="443" spans="1:38">
      <c r="A443" s="11"/>
      <c r="B443" s="25">
        <v>422</v>
      </c>
      <c r="C443" s="1">
        <f>B443 * KONSTANTEN!$B$6</f>
        <v>9115200</v>
      </c>
      <c r="D443" s="63">
        <f>SQRT( KONSTANTEN!$B$3 * $D$6 / H442^3 )</f>
        <v>2.0017178555686957E-7</v>
      </c>
      <c r="E443" s="41">
        <f>(KONSTANTEN!$B$4 + D443 * C443) - (KONSTANTEN!$B$4 + D443 * C442)</f>
        <v>4.3237105680282717E-3</v>
      </c>
      <c r="F443" s="41">
        <f t="shared" si="126"/>
        <v>1.7902433031792699</v>
      </c>
      <c r="G443" s="73">
        <f t="shared" si="114"/>
        <v>102.57338557373164</v>
      </c>
      <c r="H443" s="43">
        <f t="shared" si="127"/>
        <v>149053891100.33817</v>
      </c>
      <c r="I443" s="2">
        <f t="shared" si="128"/>
        <v>9.9636270661369739</v>
      </c>
      <c r="J443" s="48">
        <f t="shared" si="115"/>
        <v>150142154899.66187</v>
      </c>
      <c r="K443" s="28">
        <f t="shared" si="116"/>
        <v>10.036372933863028</v>
      </c>
      <c r="L443" s="43">
        <f t="shared" si="129"/>
        <v>-30066404452.017761</v>
      </c>
      <c r="M443" s="2">
        <f t="shared" si="130"/>
        <v>-2.0098129540132867</v>
      </c>
      <c r="N443" s="48">
        <f t="shared" si="117"/>
        <v>-35065551506.213356</v>
      </c>
      <c r="O443" s="28">
        <f t="shared" si="118"/>
        <v>-2.3439849540132864</v>
      </c>
      <c r="P443" s="94">
        <f t="shared" si="119"/>
        <v>143570732431.77292</v>
      </c>
      <c r="Q443" s="95">
        <f t="shared" si="120"/>
        <v>9.5971009210310854</v>
      </c>
      <c r="R443" s="44">
        <f>KONSTANTEN!$B$3 * $D$5 * $D$6 / H442^2</f>
        <v>3.5671920979344804E+22</v>
      </c>
      <c r="S443" s="46">
        <f t="shared" si="125"/>
        <v>29838.495999005943</v>
      </c>
      <c r="T443" s="48">
        <f t="shared" si="121"/>
        <v>147217859421.78339</v>
      </c>
      <c r="U443" s="28">
        <f t="shared" si="122"/>
        <v>9.8408960539393906</v>
      </c>
      <c r="V443" s="48">
        <f t="shared" si="131"/>
        <v>-32565977979.115559</v>
      </c>
      <c r="W443" s="28">
        <f t="shared" si="132"/>
        <v>-2.1768989540132866</v>
      </c>
      <c r="X443" s="50">
        <f t="shared" si="123"/>
        <v>0.99999999999999989</v>
      </c>
      <c r="Y443" s="31">
        <f t="shared" si="124"/>
        <v>1</v>
      </c>
      <c r="Z443" s="50">
        <v>9115200</v>
      </c>
      <c r="AA443" s="62">
        <v>2.0017179000000001E-7</v>
      </c>
      <c r="AB443" s="71">
        <v>4.3237105680300003E-3</v>
      </c>
      <c r="AC443" s="71">
        <v>1.7902433031792699</v>
      </c>
      <c r="AD443" s="58">
        <v>149053891100.33801</v>
      </c>
      <c r="AE443" s="28">
        <v>-2.00981295401</v>
      </c>
      <c r="AF443" s="28">
        <v>-9.59710092103</v>
      </c>
      <c r="AG443" s="50"/>
      <c r="AH443" s="62"/>
      <c r="AI443" s="65"/>
      <c r="AJ443" s="58"/>
      <c r="AK443" s="28"/>
      <c r="AL443" s="28"/>
    </row>
    <row r="444" spans="1:38">
      <c r="A444" s="11"/>
      <c r="B444" s="25">
        <v>423</v>
      </c>
      <c r="C444" s="1">
        <f>B444 * KONSTANTEN!$B$6</f>
        <v>9136800</v>
      </c>
      <c r="D444" s="63">
        <f>SQRT( KONSTANTEN!$B$3 * $D$6 / H443^3 )</f>
        <v>2.0019304475340396E-7</v>
      </c>
      <c r="E444" s="41">
        <f>(KONSTANTEN!$B$4 + D444 * C444) - (KONSTANTEN!$B$4 + D444 * C443)</f>
        <v>4.3241697666736023E-3</v>
      </c>
      <c r="F444" s="41">
        <f t="shared" si="126"/>
        <v>1.7945674729459435</v>
      </c>
      <c r="G444" s="73">
        <f t="shared" si="114"/>
        <v>102.82114225126011</v>
      </c>
      <c r="H444" s="43">
        <f t="shared" si="127"/>
        <v>149043346851.66187</v>
      </c>
      <c r="I444" s="2">
        <f t="shared" si="128"/>
        <v>9.9629222273653877</v>
      </c>
      <c r="J444" s="48">
        <f t="shared" si="115"/>
        <v>150152699148.33813</v>
      </c>
      <c r="K444" s="28">
        <f t="shared" si="116"/>
        <v>10.037077772634611</v>
      </c>
      <c r="L444" s="43">
        <f t="shared" si="129"/>
        <v>-30697471607.631248</v>
      </c>
      <c r="M444" s="2">
        <f t="shared" si="130"/>
        <v>-2.0519971448841439</v>
      </c>
      <c r="N444" s="48">
        <f t="shared" si="117"/>
        <v>-35696618661.826851</v>
      </c>
      <c r="O444" s="28">
        <f t="shared" si="118"/>
        <v>-2.3861691448841436</v>
      </c>
      <c r="P444" s="94">
        <f t="shared" si="119"/>
        <v>143430922692.03412</v>
      </c>
      <c r="Q444" s="95">
        <f t="shared" si="120"/>
        <v>9.5877552266873298</v>
      </c>
      <c r="R444" s="44">
        <f>KONSTANTEN!$B$3 * $D$5 * $D$6 / H443^2</f>
        <v>3.5676972439185943E+22</v>
      </c>
      <c r="S444" s="46">
        <f t="shared" si="125"/>
        <v>29839.552291718999</v>
      </c>
      <c r="T444" s="48">
        <f t="shared" si="121"/>
        <v>147222530171.04926</v>
      </c>
      <c r="U444" s="28">
        <f t="shared" si="122"/>
        <v>9.8412082739254689</v>
      </c>
      <c r="V444" s="48">
        <f t="shared" si="131"/>
        <v>-33197045134.72905</v>
      </c>
      <c r="W444" s="28">
        <f t="shared" si="132"/>
        <v>-2.2190831448841437</v>
      </c>
      <c r="X444" s="50">
        <f t="shared" si="123"/>
        <v>1</v>
      </c>
      <c r="Y444" s="31">
        <f t="shared" si="124"/>
        <v>1.0000000000000002</v>
      </c>
      <c r="Z444" s="50">
        <v>9136800</v>
      </c>
      <c r="AA444" s="62">
        <v>2.0019304000000001E-7</v>
      </c>
      <c r="AB444" s="71">
        <v>4.3241697666700002E-3</v>
      </c>
      <c r="AC444" s="71">
        <v>1.79456747294594</v>
      </c>
      <c r="AD444" s="58">
        <v>149043346851.66101</v>
      </c>
      <c r="AE444" s="28">
        <v>-2.0519971448800001</v>
      </c>
      <c r="AF444" s="28">
        <v>-9.5877552266899997</v>
      </c>
      <c r="AG444" s="50"/>
      <c r="AH444" s="62"/>
      <c r="AI444" s="65"/>
      <c r="AJ444" s="58"/>
      <c r="AK444" s="28"/>
      <c r="AL444" s="28"/>
    </row>
    <row r="445" spans="1:38">
      <c r="A445" s="11"/>
      <c r="B445" s="25">
        <v>424</v>
      </c>
      <c r="C445" s="1">
        <f>B445 * KONSTANTEN!$B$6</f>
        <v>9158400</v>
      </c>
      <c r="D445" s="63">
        <f>SQRT( KONSTANTEN!$B$3 * $D$6 / H444^3 )</f>
        <v>2.0021428947138936E-7</v>
      </c>
      <c r="E445" s="41">
        <f>(KONSTANTEN!$B$4 + D445 * C445) - (KONSTANTEN!$B$4 + D445 * C444)</f>
        <v>4.3246286525819855E-3</v>
      </c>
      <c r="F445" s="41">
        <f t="shared" si="126"/>
        <v>1.7988921015985255</v>
      </c>
      <c r="G445" s="73">
        <f t="shared" si="114"/>
        <v>103.06892522101441</v>
      </c>
      <c r="H445" s="43">
        <f t="shared" si="127"/>
        <v>149032811857.24051</v>
      </c>
      <c r="I445" s="2">
        <f t="shared" si="128"/>
        <v>9.9622180072019066</v>
      </c>
      <c r="J445" s="48">
        <f t="shared" si="115"/>
        <v>150163234142.75946</v>
      </c>
      <c r="K445" s="28">
        <f t="shared" si="116"/>
        <v>10.037781992798092</v>
      </c>
      <c r="L445" s="43">
        <f t="shared" si="129"/>
        <v>-31327984901.465099</v>
      </c>
      <c r="M445" s="2">
        <f t="shared" si="130"/>
        <v>-2.0941443124194965</v>
      </c>
      <c r="N445" s="48">
        <f t="shared" si="117"/>
        <v>-36327131955.660698</v>
      </c>
      <c r="O445" s="28">
        <f t="shared" si="118"/>
        <v>-2.4283163124194962</v>
      </c>
      <c r="P445" s="94">
        <f t="shared" si="119"/>
        <v>143288415757.76657</v>
      </c>
      <c r="Q445" s="95">
        <f t="shared" si="120"/>
        <v>9.5782292362089958</v>
      </c>
      <c r="R445" s="44">
        <f>KONSTANTEN!$B$3 * $D$5 * $D$6 / H444^2</f>
        <v>3.5682020637367966E+22</v>
      </c>
      <c r="S445" s="46">
        <f t="shared" si="125"/>
        <v>29840.607790343318</v>
      </c>
      <c r="T445" s="48">
        <f t="shared" si="121"/>
        <v>147227286192.50037</v>
      </c>
      <c r="U445" s="28">
        <f t="shared" si="122"/>
        <v>9.8415261939992575</v>
      </c>
      <c r="V445" s="48">
        <f t="shared" si="131"/>
        <v>-33827558428.562901</v>
      </c>
      <c r="W445" s="28">
        <f t="shared" si="132"/>
        <v>-2.2612303124194963</v>
      </c>
      <c r="X445" s="50">
        <f t="shared" si="123"/>
        <v>1.0000000000000002</v>
      </c>
      <c r="Y445" s="31">
        <f t="shared" si="124"/>
        <v>0.99999999999999989</v>
      </c>
      <c r="Z445" s="50">
        <v>9158400</v>
      </c>
      <c r="AA445" s="62">
        <v>2.0021428999999999E-7</v>
      </c>
      <c r="AB445" s="71">
        <v>4.3246286525800001E-3</v>
      </c>
      <c r="AC445" s="71">
        <v>1.79889210159853</v>
      </c>
      <c r="AD445" s="58">
        <v>149032811857.23999</v>
      </c>
      <c r="AE445" s="28">
        <v>-2.0941443124200001</v>
      </c>
      <c r="AF445" s="28">
        <v>-9.5782292362099994</v>
      </c>
      <c r="AG445" s="50"/>
      <c r="AH445" s="62"/>
      <c r="AI445" s="65"/>
      <c r="AJ445" s="58"/>
      <c r="AK445" s="28"/>
      <c r="AL445" s="28"/>
    </row>
    <row r="446" spans="1:38">
      <c r="A446" s="11"/>
      <c r="B446" s="25">
        <v>425</v>
      </c>
      <c r="C446" s="1">
        <f>B446 * KONSTANTEN!$B$6</f>
        <v>9180000</v>
      </c>
      <c r="D446" s="63">
        <f>SQRT( KONSTANTEN!$B$3 * $D$6 / H445^3 )</f>
        <v>2.0023551929659989E-7</v>
      </c>
      <c r="E446" s="41">
        <f>(KONSTANTEN!$B$4 + D446 * C446) - (KONSTANTEN!$B$4 + D446 * C445)</f>
        <v>4.3250872168065779E-3</v>
      </c>
      <c r="F446" s="41">
        <f t="shared" si="126"/>
        <v>1.8032171888153321</v>
      </c>
      <c r="G446" s="73">
        <f t="shared" si="114"/>
        <v>103.31673446456341</v>
      </c>
      <c r="H446" s="43">
        <f t="shared" si="127"/>
        <v>149022286318.2197</v>
      </c>
      <c r="I446" s="2">
        <f t="shared" si="128"/>
        <v>9.9615144190922695</v>
      </c>
      <c r="J446" s="48">
        <f t="shared" si="115"/>
        <v>150173759681.78033</v>
      </c>
      <c r="K446" s="28">
        <f t="shared" si="116"/>
        <v>10.038485580907732</v>
      </c>
      <c r="L446" s="43">
        <f t="shared" si="129"/>
        <v>-31957932295.072498</v>
      </c>
      <c r="M446" s="2">
        <f t="shared" si="130"/>
        <v>-2.1362536518996977</v>
      </c>
      <c r="N446" s="48">
        <f t="shared" si="117"/>
        <v>-36957079349.268097</v>
      </c>
      <c r="O446" s="28">
        <f t="shared" si="118"/>
        <v>-2.4704256518996974</v>
      </c>
      <c r="P446" s="94">
        <f t="shared" si="119"/>
        <v>143143213451.59637</v>
      </c>
      <c r="Q446" s="95">
        <f t="shared" si="120"/>
        <v>9.5685230714309899</v>
      </c>
      <c r="R446" s="44">
        <f>KONSTANTEN!$B$3 * $D$5 * $D$6 / H445^2</f>
        <v>3.5687065475079035E+22</v>
      </c>
      <c r="S446" s="46">
        <f t="shared" si="125"/>
        <v>29841.662474467023</v>
      </c>
      <c r="T446" s="48">
        <f t="shared" si="121"/>
        <v>147232127148.71094</v>
      </c>
      <c r="U446" s="28">
        <f t="shared" si="122"/>
        <v>9.841849791605263</v>
      </c>
      <c r="V446" s="48">
        <f t="shared" si="131"/>
        <v>-34457505822.170296</v>
      </c>
      <c r="W446" s="28">
        <f t="shared" si="132"/>
        <v>-2.3033396518996976</v>
      </c>
      <c r="X446" s="50">
        <f t="shared" si="123"/>
        <v>1.0000000000000002</v>
      </c>
      <c r="Y446" s="31">
        <f t="shared" si="124"/>
        <v>1</v>
      </c>
      <c r="Z446" s="50">
        <v>9180000</v>
      </c>
      <c r="AA446" s="62">
        <v>2.0023552E-7</v>
      </c>
      <c r="AB446" s="71">
        <v>4.3250872168099997E-3</v>
      </c>
      <c r="AC446" s="71">
        <v>1.8032171888153301</v>
      </c>
      <c r="AD446" s="58">
        <v>149022286318.21899</v>
      </c>
      <c r="AE446" s="28">
        <v>-2.1362536519000002</v>
      </c>
      <c r="AF446" s="28">
        <v>-9.5685230714300005</v>
      </c>
      <c r="AG446" s="50"/>
      <c r="AH446" s="62"/>
      <c r="AI446" s="65"/>
      <c r="AJ446" s="58"/>
      <c r="AK446" s="28"/>
      <c r="AL446" s="28"/>
    </row>
    <row r="447" spans="1:38">
      <c r="A447" s="11"/>
      <c r="B447" s="25">
        <v>426</v>
      </c>
      <c r="C447" s="1">
        <f>B447 * KONSTANTEN!$B$6</f>
        <v>9201600</v>
      </c>
      <c r="D447" s="63">
        <f>SQRT( KONSTANTEN!$B$3 * $D$6 / H446^3 )</f>
        <v>2.0025673381462661E-7</v>
      </c>
      <c r="E447" s="41">
        <f>(KONSTANTEN!$B$4 + D447 * C447) - (KONSTANTEN!$B$4 + D447 * C446)</f>
        <v>4.3255454503960955E-3</v>
      </c>
      <c r="F447" s="41">
        <f t="shared" si="126"/>
        <v>1.8075427342657282</v>
      </c>
      <c r="G447" s="73">
        <f t="shared" si="114"/>
        <v>103.56456996296312</v>
      </c>
      <c r="H447" s="43">
        <f t="shared" si="127"/>
        <v>149011770435.6915</v>
      </c>
      <c r="I447" s="2">
        <f t="shared" si="128"/>
        <v>9.9608114764786357</v>
      </c>
      <c r="J447" s="48">
        <f t="shared" si="115"/>
        <v>150184275564.3085</v>
      </c>
      <c r="K447" s="28">
        <f t="shared" si="116"/>
        <v>10.039188523521362</v>
      </c>
      <c r="L447" s="43">
        <f t="shared" si="129"/>
        <v>-32587301753.207184</v>
      </c>
      <c r="M447" s="2">
        <f t="shared" si="130"/>
        <v>-2.1783243588190455</v>
      </c>
      <c r="N447" s="48">
        <f t="shared" si="117"/>
        <v>-37586448807.402786</v>
      </c>
      <c r="O447" s="28">
        <f t="shared" si="118"/>
        <v>-2.5124963588190456</v>
      </c>
      <c r="P447" s="94">
        <f t="shared" si="119"/>
        <v>142995317649.00705</v>
      </c>
      <c r="Q447" s="95">
        <f t="shared" si="120"/>
        <v>9.5586368577215133</v>
      </c>
      <c r="R447" s="44">
        <f>KONSTANTEN!$B$3 * $D$5 * $D$6 / H446^2</f>
        <v>3.5692106853450215E+22</v>
      </c>
      <c r="S447" s="46">
        <f t="shared" si="125"/>
        <v>29842.716323674795</v>
      </c>
      <c r="T447" s="48">
        <f t="shared" si="121"/>
        <v>147237052695.56339</v>
      </c>
      <c r="U447" s="28">
        <f t="shared" si="122"/>
        <v>9.8421790437406642</v>
      </c>
      <c r="V447" s="48">
        <f t="shared" si="131"/>
        <v>-35086875280.304985</v>
      </c>
      <c r="W447" s="28">
        <f t="shared" si="132"/>
        <v>-2.3454103588190458</v>
      </c>
      <c r="X447" s="50">
        <f t="shared" si="123"/>
        <v>1</v>
      </c>
      <c r="Y447" s="31">
        <f t="shared" si="124"/>
        <v>1</v>
      </c>
      <c r="Z447" s="50">
        <v>9201600</v>
      </c>
      <c r="AA447" s="62">
        <v>2.0025672999999999E-7</v>
      </c>
      <c r="AB447" s="71">
        <v>4.3255454504000004E-3</v>
      </c>
      <c r="AC447" s="71">
        <v>1.80754273426573</v>
      </c>
      <c r="AD447" s="58">
        <v>149011770435.69101</v>
      </c>
      <c r="AE447" s="28">
        <v>-2.1783243588199999</v>
      </c>
      <c r="AF447" s="28">
        <v>-9.5586368577199998</v>
      </c>
      <c r="AG447" s="50"/>
      <c r="AH447" s="62"/>
      <c r="AI447" s="65"/>
      <c r="AJ447" s="58"/>
      <c r="AK447" s="28"/>
      <c r="AL447" s="28"/>
    </row>
    <row r="448" spans="1:38">
      <c r="A448" s="11"/>
      <c r="B448" s="25">
        <v>427</v>
      </c>
      <c r="C448" s="1">
        <f>B448 * KONSTANTEN!$B$6</f>
        <v>9223200</v>
      </c>
      <c r="D448" s="63">
        <f>SQRT( KONSTANTEN!$B$3 * $D$6 / H447^3 )</f>
        <v>2.0027793261088644E-7</v>
      </c>
      <c r="E448" s="41">
        <f>(KONSTANTEN!$B$4 + D448 * C448) - (KONSTANTEN!$B$4 + D448 * C447)</f>
        <v>4.3260033443950352E-3</v>
      </c>
      <c r="F448" s="41">
        <f t="shared" si="126"/>
        <v>1.8118687376101232</v>
      </c>
      <c r="G448" s="73">
        <f t="shared" si="114"/>
        <v>103.81243169675643</v>
      </c>
      <c r="H448" s="43">
        <f t="shared" si="127"/>
        <v>149001264410.69049</v>
      </c>
      <c r="I448" s="2">
        <f t="shared" si="128"/>
        <v>9.9601091927993242</v>
      </c>
      <c r="J448" s="48">
        <f t="shared" si="115"/>
        <v>150194781589.30951</v>
      </c>
      <c r="K448" s="28">
        <f t="shared" si="116"/>
        <v>10.039890807200676</v>
      </c>
      <c r="L448" s="43">
        <f t="shared" si="129"/>
        <v>-33216081244.069622</v>
      </c>
      <c r="M448" s="2">
        <f t="shared" si="130"/>
        <v>-2.2203556289022366</v>
      </c>
      <c r="N448" s="48">
        <f t="shared" si="117"/>
        <v>-38215228298.265221</v>
      </c>
      <c r="O448" s="28">
        <f t="shared" si="118"/>
        <v>-2.5545276289022363</v>
      </c>
      <c r="P448" s="94">
        <f t="shared" si="119"/>
        <v>142844730278.3685</v>
      </c>
      <c r="Q448" s="95">
        <f t="shared" si="120"/>
        <v>9.5485707239839996</v>
      </c>
      <c r="R448" s="44">
        <f>KONSTANTEN!$B$3 * $D$5 * $D$6 / H447^2</f>
        <v>3.5697144673557591E+22</v>
      </c>
      <c r="S448" s="46">
        <f t="shared" si="125"/>
        <v>29843.769317548304</v>
      </c>
      <c r="T448" s="48">
        <f t="shared" si="121"/>
        <v>147242062482.27121</v>
      </c>
      <c r="U448" s="28">
        <f t="shared" si="122"/>
        <v>9.8425139269568565</v>
      </c>
      <c r="V448" s="48">
        <f t="shared" si="131"/>
        <v>-35715654771.167419</v>
      </c>
      <c r="W448" s="28">
        <f t="shared" si="132"/>
        <v>-2.3874416289022364</v>
      </c>
      <c r="X448" s="50">
        <f t="shared" si="123"/>
        <v>1</v>
      </c>
      <c r="Y448" s="31">
        <f t="shared" si="124"/>
        <v>0.99999999999999978</v>
      </c>
      <c r="Z448" s="50">
        <v>9223200</v>
      </c>
      <c r="AA448" s="62">
        <v>2.0027793E-7</v>
      </c>
      <c r="AB448" s="71">
        <v>4.3260033444E-3</v>
      </c>
      <c r="AC448" s="71">
        <v>1.8118687376101199</v>
      </c>
      <c r="AD448" s="58">
        <v>149001264410.69</v>
      </c>
      <c r="AE448" s="28">
        <v>-2.2203556289000002</v>
      </c>
      <c r="AF448" s="28">
        <v>-9.5485707239799993</v>
      </c>
      <c r="AG448" s="50"/>
      <c r="AH448" s="62"/>
      <c r="AI448" s="65"/>
      <c r="AJ448" s="58"/>
      <c r="AK448" s="28"/>
      <c r="AL448" s="28"/>
    </row>
    <row r="449" spans="1:38">
      <c r="A449" s="11"/>
      <c r="B449" s="25">
        <v>428</v>
      </c>
      <c r="C449" s="1">
        <f>B449 * KONSTANTEN!$B$6</f>
        <v>9244800</v>
      </c>
      <c r="D449" s="63">
        <f>SQRT( KONSTANTEN!$B$3 * $D$6 / H448^3 )</f>
        <v>2.0029911527063082E-7</v>
      </c>
      <c r="E449" s="41">
        <f>(KONSTANTEN!$B$4 + D449 * C449) - (KONSTANTEN!$B$4 + D449 * C448)</f>
        <v>4.3264608898456736E-3</v>
      </c>
      <c r="F449" s="41">
        <f t="shared" si="126"/>
        <v>1.8161951984999689</v>
      </c>
      <c r="G449" s="73">
        <f t="shared" si="114"/>
        <v>104.060319645973</v>
      </c>
      <c r="H449" s="43">
        <f t="shared" si="127"/>
        <v>148990768444.18942</v>
      </c>
      <c r="I449" s="2">
        <f t="shared" si="128"/>
        <v>9.9594075814885219</v>
      </c>
      <c r="J449" s="48">
        <f t="shared" si="115"/>
        <v>150205277555.81058</v>
      </c>
      <c r="K449" s="28">
        <f t="shared" si="116"/>
        <v>10.040592418511478</v>
      </c>
      <c r="L449" s="43">
        <f t="shared" si="129"/>
        <v>-33844258739.553944</v>
      </c>
      <c r="M449" s="2">
        <f t="shared" si="130"/>
        <v>-2.2623466581208724</v>
      </c>
      <c r="N449" s="48">
        <f t="shared" si="117"/>
        <v>-38843405793.749542</v>
      </c>
      <c r="O449" s="28">
        <f t="shared" si="118"/>
        <v>-2.5965186581208726</v>
      </c>
      <c r="P449" s="94">
        <f t="shared" si="119"/>
        <v>142691453320.96442</v>
      </c>
      <c r="Q449" s="95">
        <f t="shared" si="120"/>
        <v>9.538324802658952</v>
      </c>
      <c r="R449" s="44">
        <f>KONSTANTEN!$B$3 * $D$5 * $D$6 / H448^2</f>
        <v>3.570217883642436E+22</v>
      </c>
      <c r="S449" s="46">
        <f t="shared" si="125"/>
        <v>29844.821435666636</v>
      </c>
      <c r="T449" s="48">
        <f t="shared" si="121"/>
        <v>147247156151.4024</v>
      </c>
      <c r="U449" s="28">
        <f t="shared" si="122"/>
        <v>9.8428544173610124</v>
      </c>
      <c r="V449" s="48">
        <f t="shared" si="131"/>
        <v>-36343832266.651741</v>
      </c>
      <c r="W449" s="28">
        <f t="shared" si="132"/>
        <v>-2.4294326581208727</v>
      </c>
      <c r="X449" s="50">
        <f t="shared" si="123"/>
        <v>0.99999999999999978</v>
      </c>
      <c r="Y449" s="31">
        <f t="shared" si="124"/>
        <v>0.99999999999999989</v>
      </c>
      <c r="Z449" s="50">
        <v>9244800</v>
      </c>
      <c r="AA449" s="62">
        <v>2.0029912E-7</v>
      </c>
      <c r="AB449" s="71">
        <v>4.32646088985E-3</v>
      </c>
      <c r="AC449" s="71">
        <v>1.81619519849997</v>
      </c>
      <c r="AD449" s="58">
        <v>148990768444.189</v>
      </c>
      <c r="AE449" s="28">
        <v>-2.2623466581199998</v>
      </c>
      <c r="AF449" s="28">
        <v>-9.53832480266</v>
      </c>
      <c r="AG449" s="50"/>
      <c r="AH449" s="62"/>
      <c r="AI449" s="65"/>
      <c r="AJ449" s="58"/>
      <c r="AK449" s="28"/>
      <c r="AL449" s="28"/>
    </row>
    <row r="450" spans="1:38">
      <c r="A450" s="11"/>
      <c r="B450" s="25">
        <v>429</v>
      </c>
      <c r="C450" s="1">
        <f>B450 * KONSTANTEN!$B$6</f>
        <v>9266400</v>
      </c>
      <c r="D450" s="63">
        <f>SQRT( KONSTANTEN!$B$3 * $D$6 / H449^3 )</f>
        <v>2.0032028137895489E-7</v>
      </c>
      <c r="E450" s="41">
        <f>(KONSTANTEN!$B$4 + D450 * C450) - (KONSTANTEN!$B$4 + D450 * C449)</f>
        <v>4.3269180777854022E-3</v>
      </c>
      <c r="F450" s="41">
        <f t="shared" si="126"/>
        <v>1.8205221165777543</v>
      </c>
      <c r="G450" s="73">
        <f t="shared" si="114"/>
        <v>104.30823379012897</v>
      </c>
      <c r="H450" s="43">
        <f t="shared" si="127"/>
        <v>148980282737.09531</v>
      </c>
      <c r="I450" s="2">
        <f t="shared" si="128"/>
        <v>9.958706655976016</v>
      </c>
      <c r="J450" s="48">
        <f t="shared" si="115"/>
        <v>150215763262.90469</v>
      </c>
      <c r="K450" s="28">
        <f t="shared" si="116"/>
        <v>10.041293344023984</v>
      </c>
      <c r="L450" s="43">
        <f t="shared" si="129"/>
        <v>-34471822215.495003</v>
      </c>
      <c r="M450" s="2">
        <f t="shared" si="130"/>
        <v>-2.3042966427099776</v>
      </c>
      <c r="N450" s="48">
        <f t="shared" si="117"/>
        <v>-39470969269.690598</v>
      </c>
      <c r="O450" s="28">
        <f t="shared" si="118"/>
        <v>-2.6384686427099773</v>
      </c>
      <c r="P450" s="94">
        <f t="shared" si="119"/>
        <v>142535488811.01892</v>
      </c>
      <c r="Q450" s="95">
        <f t="shared" si="120"/>
        <v>9.5278992297257137</v>
      </c>
      <c r="R450" s="44">
        <f>KONSTANTEN!$B$3 * $D$5 * $D$6 / H449^2</f>
        <v>3.5707209243023047E+22</v>
      </c>
      <c r="S450" s="46">
        <f t="shared" si="125"/>
        <v>29845.872657606738</v>
      </c>
      <c r="T450" s="48">
        <f t="shared" si="121"/>
        <v>147252333338.90335</v>
      </c>
      <c r="U450" s="28">
        <f t="shared" si="122"/>
        <v>9.8432004906176722</v>
      </c>
      <c r="V450" s="48">
        <f t="shared" si="131"/>
        <v>-36971395742.592796</v>
      </c>
      <c r="W450" s="28">
        <f t="shared" si="132"/>
        <v>-2.4713826427099774</v>
      </c>
      <c r="X450" s="50">
        <f t="shared" si="123"/>
        <v>0.99999999999999989</v>
      </c>
      <c r="Y450" s="31">
        <f t="shared" si="124"/>
        <v>1.0000000000000004</v>
      </c>
      <c r="Z450" s="50">
        <v>9266400</v>
      </c>
      <c r="AA450" s="62">
        <v>2.0032027999999999E-7</v>
      </c>
      <c r="AB450" s="71">
        <v>4.32691807779E-3</v>
      </c>
      <c r="AC450" s="71">
        <v>1.8205221165777501</v>
      </c>
      <c r="AD450" s="58">
        <v>148980282737.095</v>
      </c>
      <c r="AE450" s="28">
        <v>-2.3042966427099998</v>
      </c>
      <c r="AF450" s="28">
        <v>-9.52789922973</v>
      </c>
      <c r="AG450" s="50"/>
      <c r="AH450" s="62"/>
      <c r="AI450" s="65"/>
      <c r="AJ450" s="58"/>
      <c r="AK450" s="28"/>
      <c r="AL450" s="28"/>
    </row>
    <row r="451" spans="1:38">
      <c r="A451" s="11"/>
      <c r="B451" s="25">
        <v>430</v>
      </c>
      <c r="C451" s="1">
        <f>B451 * KONSTANTEN!$B$6</f>
        <v>9288000</v>
      </c>
      <c r="D451" s="63">
        <f>SQRT( KONSTANTEN!$B$3 * $D$6 / H450^3 )</f>
        <v>2.0034143052080602E-7</v>
      </c>
      <c r="E451" s="41">
        <f>(KONSTANTEN!$B$4 + D451 * C451) - (KONSTANTEN!$B$4 + D451 * C450)</f>
        <v>4.3273748992493921E-3</v>
      </c>
      <c r="F451" s="41">
        <f t="shared" si="126"/>
        <v>1.8248494914770037</v>
      </c>
      <c r="G451" s="73">
        <f t="shared" si="114"/>
        <v>104.5561741082268</v>
      </c>
      <c r="H451" s="43">
        <f t="shared" si="127"/>
        <v>148969807490.24512</v>
      </c>
      <c r="I451" s="2">
        <f t="shared" si="128"/>
        <v>9.9580064296869164</v>
      </c>
      <c r="J451" s="48">
        <f t="shared" si="115"/>
        <v>150226238509.75488</v>
      </c>
      <c r="K451" s="28">
        <f t="shared" si="116"/>
        <v>10.041993570313084</v>
      </c>
      <c r="L451" s="43">
        <f t="shared" si="129"/>
        <v>-35098759651.916267</v>
      </c>
      <c r="M451" s="2">
        <f t="shared" si="130"/>
        <v>-2.3462047791845659</v>
      </c>
      <c r="N451" s="48">
        <f t="shared" si="117"/>
        <v>-40097906706.111862</v>
      </c>
      <c r="O451" s="28">
        <f t="shared" si="118"/>
        <v>-2.6803767791845661</v>
      </c>
      <c r="P451" s="94">
        <f t="shared" si="119"/>
        <v>142376838835.72177</v>
      </c>
      <c r="Q451" s="95">
        <f t="shared" si="120"/>
        <v>9.5172941447041577</v>
      </c>
      <c r="R451" s="44">
        <f>KONSTANTEN!$B$3 * $D$5 * $D$6 / H450^2</f>
        <v>3.5712235794277534E+22</v>
      </c>
      <c r="S451" s="46">
        <f t="shared" si="125"/>
        <v>29846.922962943816</v>
      </c>
      <c r="T451" s="48">
        <f t="shared" si="121"/>
        <v>147257593674.12344</v>
      </c>
      <c r="U451" s="28">
        <f t="shared" si="122"/>
        <v>9.843552121950399</v>
      </c>
      <c r="V451" s="48">
        <f t="shared" si="131"/>
        <v>-37598333179.014061</v>
      </c>
      <c r="W451" s="28">
        <f t="shared" si="132"/>
        <v>-2.5132907791845662</v>
      </c>
      <c r="X451" s="50">
        <f t="shared" si="123"/>
        <v>1</v>
      </c>
      <c r="Y451" s="31">
        <f t="shared" si="124"/>
        <v>1</v>
      </c>
      <c r="Z451" s="50">
        <v>9288000</v>
      </c>
      <c r="AA451" s="62">
        <v>2.0034143000000001E-7</v>
      </c>
      <c r="AB451" s="71">
        <v>4.3273748992500001E-3</v>
      </c>
      <c r="AC451" s="71">
        <v>1.8248494914769999</v>
      </c>
      <c r="AD451" s="58">
        <v>148969807490.245</v>
      </c>
      <c r="AE451" s="28">
        <v>-2.3462047791799998</v>
      </c>
      <c r="AF451" s="28">
        <v>-9.5172941446999992</v>
      </c>
      <c r="AG451" s="50"/>
      <c r="AH451" s="62"/>
      <c r="AI451" s="65"/>
      <c r="AJ451" s="58"/>
      <c r="AK451" s="28"/>
      <c r="AL451" s="28"/>
    </row>
    <row r="452" spans="1:38">
      <c r="A452" s="11"/>
      <c r="B452" s="25">
        <v>431</v>
      </c>
      <c r="C452" s="1">
        <f>B452 * KONSTANTEN!$B$6</f>
        <v>9309600</v>
      </c>
      <c r="D452" s="63">
        <f>SQRT( KONSTANTEN!$B$3 * $D$6 / H451^3 )</f>
        <v>2.0036256228099321E-7</v>
      </c>
      <c r="E452" s="41">
        <f>(KONSTANTEN!$B$4 + D452 * C452) - (KONSTANTEN!$B$4 + D452 * C451)</f>
        <v>4.3278313452694839E-3</v>
      </c>
      <c r="F452" s="41">
        <f t="shared" si="126"/>
        <v>1.8291773228222732</v>
      </c>
      <c r="G452" s="73">
        <f t="shared" si="114"/>
        <v>104.80414057875518</v>
      </c>
      <c r="H452" s="43">
        <f t="shared" si="127"/>
        <v>148959342904.4017</v>
      </c>
      <c r="I452" s="2">
        <f t="shared" si="128"/>
        <v>9.957306916041377</v>
      </c>
      <c r="J452" s="48">
        <f t="shared" si="115"/>
        <v>150236703095.5983</v>
      </c>
      <c r="K452" s="28">
        <f t="shared" si="116"/>
        <v>10.042693083958623</v>
      </c>
      <c r="L452" s="43">
        <f t="shared" si="129"/>
        <v>-35725059033.278046</v>
      </c>
      <c r="M452" s="2">
        <f t="shared" si="130"/>
        <v>-2.3880702643562373</v>
      </c>
      <c r="N452" s="48">
        <f t="shared" si="117"/>
        <v>-40724206087.473648</v>
      </c>
      <c r="O452" s="28">
        <f t="shared" si="118"/>
        <v>-2.722242264356237</v>
      </c>
      <c r="P452" s="94">
        <f t="shared" si="119"/>
        <v>142215505535.25253</v>
      </c>
      <c r="Q452" s="95">
        <f t="shared" si="120"/>
        <v>9.5065096906563102</v>
      </c>
      <c r="R452" s="44">
        <f>KONSTANTEN!$B$3 * $D$5 * $D$6 / H451^2</f>
        <v>3.5717258391065333E+22</v>
      </c>
      <c r="S452" s="46">
        <f t="shared" si="125"/>
        <v>29847.972331251807</v>
      </c>
      <c r="T452" s="48">
        <f t="shared" si="121"/>
        <v>147262936779.84012</v>
      </c>
      <c r="U452" s="28">
        <f t="shared" si="122"/>
        <v>9.8439092861434503</v>
      </c>
      <c r="V452" s="48">
        <f t="shared" si="131"/>
        <v>-38224632560.375839</v>
      </c>
      <c r="W452" s="28">
        <f t="shared" si="132"/>
        <v>-2.5551562643562371</v>
      </c>
      <c r="X452" s="50">
        <f t="shared" si="123"/>
        <v>1</v>
      </c>
      <c r="Y452" s="31">
        <f t="shared" si="124"/>
        <v>1.0000000000000002</v>
      </c>
      <c r="Z452" s="50">
        <v>9309600</v>
      </c>
      <c r="AA452" s="62">
        <v>2.0036256E-7</v>
      </c>
      <c r="AB452" s="71">
        <v>4.32783134527E-3</v>
      </c>
      <c r="AC452" s="71">
        <v>1.8291773228222701</v>
      </c>
      <c r="AD452" s="58">
        <v>148959342904.401</v>
      </c>
      <c r="AE452" s="28">
        <v>-2.38807026436</v>
      </c>
      <c r="AF452" s="28">
        <v>-9.5065096906599997</v>
      </c>
      <c r="AG452" s="50"/>
      <c r="AH452" s="62"/>
      <c r="AI452" s="65"/>
      <c r="AJ452" s="58"/>
      <c r="AK452" s="28"/>
      <c r="AL452" s="28"/>
    </row>
    <row r="453" spans="1:38">
      <c r="A453" s="11"/>
      <c r="B453" s="25">
        <v>432</v>
      </c>
      <c r="C453" s="1">
        <f>B453 * KONSTANTEN!$B$6</f>
        <v>9331200</v>
      </c>
      <c r="D453" s="63">
        <f>SQRT( KONSTANTEN!$B$3 * $D$6 / H452^3 )</f>
        <v>2.0038367624419599E-7</v>
      </c>
      <c r="E453" s="41">
        <f>(KONSTANTEN!$B$4 + D453 * C453) - (KONSTANTEN!$B$4 + D453 * C452)</f>
        <v>4.3282874068746313E-3</v>
      </c>
      <c r="F453" s="41">
        <f t="shared" si="126"/>
        <v>1.8335056102291478</v>
      </c>
      <c r="G453" s="73">
        <f t="shared" si="114"/>
        <v>105.05213317968871</v>
      </c>
      <c r="H453" s="43">
        <f t="shared" si="127"/>
        <v>148948889180.2496</v>
      </c>
      <c r="I453" s="2">
        <f t="shared" si="128"/>
        <v>9.9566081284543184</v>
      </c>
      <c r="J453" s="48">
        <f t="shared" si="115"/>
        <v>150247156819.7504</v>
      </c>
      <c r="K453" s="28">
        <f t="shared" si="116"/>
        <v>10.043391871545682</v>
      </c>
      <c r="L453" s="43">
        <f t="shared" si="129"/>
        <v>-36350708348.726265</v>
      </c>
      <c r="M453" s="2">
        <f t="shared" si="130"/>
        <v>-2.4298922953498034</v>
      </c>
      <c r="N453" s="48">
        <f t="shared" si="117"/>
        <v>-41349855402.921867</v>
      </c>
      <c r="O453" s="28">
        <f t="shared" si="118"/>
        <v>-2.7640642953498036</v>
      </c>
      <c r="P453" s="94">
        <f t="shared" si="119"/>
        <v>142051491102.80362</v>
      </c>
      <c r="Q453" s="95">
        <f t="shared" si="120"/>
        <v>9.4955460141878785</v>
      </c>
      <c r="R453" s="44">
        <f>KONSTANTEN!$B$3 * $D$5 * $D$6 / H452^2</f>
        <v>3.5722276934219721E+22</v>
      </c>
      <c r="S453" s="46">
        <f t="shared" si="125"/>
        <v>29849.020742103803</v>
      </c>
      <c r="T453" s="48">
        <f t="shared" si="121"/>
        <v>147268362272.28467</v>
      </c>
      <c r="U453" s="28">
        <f t="shared" si="122"/>
        <v>9.844271957543496</v>
      </c>
      <c r="V453" s="48">
        <f t="shared" si="131"/>
        <v>-38850281875.824066</v>
      </c>
      <c r="W453" s="28">
        <f t="shared" si="132"/>
        <v>-2.5969782953498033</v>
      </c>
      <c r="X453" s="50">
        <f t="shared" si="123"/>
        <v>0.99999999999999978</v>
      </c>
      <c r="Y453" s="31">
        <f t="shared" si="124"/>
        <v>1.0000000000000002</v>
      </c>
      <c r="Z453" s="50">
        <v>9331200</v>
      </c>
      <c r="AA453" s="62">
        <v>2.0038368000000001E-7</v>
      </c>
      <c r="AB453" s="71">
        <v>4.3282874068699996E-3</v>
      </c>
      <c r="AC453" s="71">
        <v>1.83350561022915</v>
      </c>
      <c r="AD453" s="58">
        <v>148948889180.24899</v>
      </c>
      <c r="AE453" s="28">
        <v>-2.4298922953500002</v>
      </c>
      <c r="AF453" s="28">
        <v>-9.4955460141899994</v>
      </c>
      <c r="AG453" s="50"/>
      <c r="AH453" s="62"/>
      <c r="AI453" s="65"/>
      <c r="AJ453" s="58"/>
      <c r="AK453" s="28"/>
      <c r="AL453" s="28"/>
    </row>
    <row r="454" spans="1:38">
      <c r="A454" s="11"/>
      <c r="B454" s="25">
        <v>433</v>
      </c>
      <c r="C454" s="1">
        <f>B454 * KONSTANTEN!$B$6</f>
        <v>9352800</v>
      </c>
      <c r="D454" s="63">
        <f>SQRT( KONSTANTEN!$B$3 * $D$6 / H453^3 )</f>
        <v>2.0040477199497354E-7</v>
      </c>
      <c r="E454" s="41">
        <f>(KONSTANTEN!$B$4 + D454 * C454) - (KONSTANTEN!$B$4 + D454 * C453)</f>
        <v>4.3287430750913458E-3</v>
      </c>
      <c r="F454" s="41">
        <f t="shared" si="126"/>
        <v>1.8378343533042392</v>
      </c>
      <c r="G454" s="73">
        <f t="shared" si="114"/>
        <v>105.30015188848792</v>
      </c>
      <c r="H454" s="43">
        <f t="shared" si="127"/>
        <v>148938446518.39093</v>
      </c>
      <c r="I454" s="2">
        <f t="shared" si="128"/>
        <v>9.9559100803351477</v>
      </c>
      <c r="J454" s="48">
        <f t="shared" si="115"/>
        <v>150257599481.60907</v>
      </c>
      <c r="K454" s="28">
        <f t="shared" si="116"/>
        <v>10.044089919664852</v>
      </c>
      <c r="L454" s="43">
        <f t="shared" si="129"/>
        <v>-36975695592.341698</v>
      </c>
      <c r="M454" s="2">
        <f t="shared" si="130"/>
        <v>-2.4716700696199507</v>
      </c>
      <c r="N454" s="48">
        <f t="shared" si="117"/>
        <v>-41974842646.5373</v>
      </c>
      <c r="O454" s="28">
        <f t="shared" si="118"/>
        <v>-2.8058420696199509</v>
      </c>
      <c r="P454" s="94">
        <f t="shared" si="119"/>
        <v>141884797784.60214</v>
      </c>
      <c r="Q454" s="95">
        <f t="shared" si="120"/>
        <v>9.4844032654497141</v>
      </c>
      <c r="R454" s="44">
        <f>KONSTANTEN!$B$3 * $D$5 * $D$6 / H453^2</f>
        <v>3.5727291324531911E+22</v>
      </c>
      <c r="S454" s="46">
        <f t="shared" si="125"/>
        <v>29850.068175072502</v>
      </c>
      <c r="T454" s="48">
        <f t="shared" si="121"/>
        <v>147273869761.16849</v>
      </c>
      <c r="U454" s="28">
        <f t="shared" si="122"/>
        <v>9.8446401100613787</v>
      </c>
      <c r="V454" s="48">
        <f t="shared" si="131"/>
        <v>-39475269119.439499</v>
      </c>
      <c r="W454" s="28">
        <f t="shared" si="132"/>
        <v>-2.6387560696199506</v>
      </c>
      <c r="X454" s="50">
        <f t="shared" si="123"/>
        <v>1.0000000000000002</v>
      </c>
      <c r="Y454" s="31">
        <f t="shared" si="124"/>
        <v>1</v>
      </c>
      <c r="Z454" s="50">
        <v>9352800</v>
      </c>
      <c r="AA454" s="62">
        <v>2.0040477000000001E-7</v>
      </c>
      <c r="AB454" s="71">
        <v>4.3287430750899997E-3</v>
      </c>
      <c r="AC454" s="71">
        <v>1.8378343533042401</v>
      </c>
      <c r="AD454" s="58">
        <v>148938446518.39001</v>
      </c>
      <c r="AE454" s="28">
        <v>-2.47167006962</v>
      </c>
      <c r="AF454" s="28">
        <v>-9.4844032654500001</v>
      </c>
      <c r="AG454" s="50"/>
      <c r="AH454" s="62"/>
      <c r="AI454" s="65"/>
      <c r="AJ454" s="58"/>
      <c r="AK454" s="28"/>
      <c r="AL454" s="28"/>
    </row>
    <row r="455" spans="1:38">
      <c r="A455" s="11"/>
      <c r="B455" s="25">
        <v>434</v>
      </c>
      <c r="C455" s="1">
        <f>B455 * KONSTANTEN!$B$6</f>
        <v>9374400</v>
      </c>
      <c r="D455" s="63">
        <f>SQRT( KONSTANTEN!$B$3 * $D$6 / H454^3 )</f>
        <v>2.0042584911777364E-7</v>
      </c>
      <c r="E455" s="41">
        <f>(KONSTANTEN!$B$4 + D455 * C455) - (KONSTANTEN!$B$4 + D455 * C454)</f>
        <v>4.3291983409439183E-3</v>
      </c>
      <c r="F455" s="41">
        <f t="shared" si="126"/>
        <v>1.8421635516451831</v>
      </c>
      <c r="G455" s="73">
        <f t="shared" si="114"/>
        <v>105.54819668209906</v>
      </c>
      <c r="H455" s="43">
        <f t="shared" si="127"/>
        <v>148928015119.34116</v>
      </c>
      <c r="I455" s="2">
        <f t="shared" si="128"/>
        <v>9.9552127850874843</v>
      </c>
      <c r="J455" s="48">
        <f t="shared" si="115"/>
        <v>150268030880.65884</v>
      </c>
      <c r="K455" s="28">
        <f t="shared" si="116"/>
        <v>10.044787214912516</v>
      </c>
      <c r="L455" s="43">
        <f t="shared" si="129"/>
        <v>-37600008763.389755</v>
      </c>
      <c r="M455" s="2">
        <f t="shared" si="130"/>
        <v>-2.5134027849679375</v>
      </c>
      <c r="N455" s="48">
        <f t="shared" si="117"/>
        <v>-42599155817.585365</v>
      </c>
      <c r="O455" s="28">
        <f t="shared" si="118"/>
        <v>-2.8475747849679376</v>
      </c>
      <c r="P455" s="94">
        <f t="shared" si="119"/>
        <v>141715427879.93036</v>
      </c>
      <c r="Q455" s="95">
        <f t="shared" si="120"/>
        <v>9.473081598139192</v>
      </c>
      <c r="R455" s="44">
        <f>KONSTANTEN!$B$3 * $D$5 * $D$6 / H454^2</f>
        <v>3.5732301462753262E+22</v>
      </c>
      <c r="S455" s="46">
        <f t="shared" si="125"/>
        <v>29851.114609730619</v>
      </c>
      <c r="T455" s="48">
        <f t="shared" si="121"/>
        <v>147279458849.70969</v>
      </c>
      <c r="U455" s="28">
        <f t="shared" si="122"/>
        <v>9.8450137171739023</v>
      </c>
      <c r="V455" s="48">
        <f t="shared" si="131"/>
        <v>-40099582290.487556</v>
      </c>
      <c r="W455" s="28">
        <f t="shared" si="132"/>
        <v>-2.6804887849679377</v>
      </c>
      <c r="X455" s="50">
        <f t="shared" si="123"/>
        <v>1.0000000000000002</v>
      </c>
      <c r="Y455" s="31">
        <f t="shared" si="124"/>
        <v>1</v>
      </c>
      <c r="Z455" s="50">
        <v>9374400</v>
      </c>
      <c r="AA455" s="62">
        <v>2.0042585000000001E-7</v>
      </c>
      <c r="AB455" s="71">
        <v>4.3291983409399996E-3</v>
      </c>
      <c r="AC455" s="71">
        <v>1.84216355164518</v>
      </c>
      <c r="AD455" s="58">
        <v>148928015119.341</v>
      </c>
      <c r="AE455" s="28">
        <v>-2.5134027849699998</v>
      </c>
      <c r="AF455" s="28">
        <v>-9.4730815981400003</v>
      </c>
      <c r="AG455" s="50"/>
      <c r="AH455" s="62"/>
      <c r="AI455" s="65"/>
      <c r="AJ455" s="58"/>
      <c r="AK455" s="28"/>
      <c r="AL455" s="28"/>
    </row>
    <row r="456" spans="1:38">
      <c r="A456" s="11"/>
      <c r="B456" s="25">
        <v>435</v>
      </c>
      <c r="C456" s="1">
        <f>B456 * KONSTANTEN!$B$6</f>
        <v>9396000</v>
      </c>
      <c r="D456" s="63">
        <f>SQRT( KONSTANTEN!$B$3 * $D$6 / H455^3 )</f>
        <v>2.0044690719694191E-7</v>
      </c>
      <c r="E456" s="41">
        <f>(KONSTANTEN!$B$4 + D456 * C456) - (KONSTANTEN!$B$4 + D456 * C455)</f>
        <v>4.3296531954537532E-3</v>
      </c>
      <c r="F456" s="41">
        <f t="shared" si="126"/>
        <v>1.8464932048406368</v>
      </c>
      <c r="G456" s="73">
        <f t="shared" si="114"/>
        <v>105.79626753695389</v>
      </c>
      <c r="H456" s="43">
        <f t="shared" si="127"/>
        <v>148917595183.52496</v>
      </c>
      <c r="I456" s="2">
        <f t="shared" si="128"/>
        <v>9.9545162561088762</v>
      </c>
      <c r="J456" s="48">
        <f t="shared" si="115"/>
        <v>150278450816.47504</v>
      </c>
      <c r="K456" s="28">
        <f t="shared" si="116"/>
        <v>10.045483743891124</v>
      </c>
      <c r="L456" s="43">
        <f t="shared" si="129"/>
        <v>-38223635866.570595</v>
      </c>
      <c r="M456" s="2">
        <f t="shared" si="130"/>
        <v>-2.5550896395583109</v>
      </c>
      <c r="N456" s="48">
        <f t="shared" si="117"/>
        <v>-43222782920.766197</v>
      </c>
      <c r="O456" s="28">
        <f t="shared" si="118"/>
        <v>-2.8892616395583115</v>
      </c>
      <c r="P456" s="94">
        <f t="shared" si="119"/>
        <v>141543383741.14539</v>
      </c>
      <c r="Q456" s="95">
        <f t="shared" si="120"/>
        <v>9.4615811695015122</v>
      </c>
      <c r="R456" s="44">
        <f>KONSTANTEN!$B$3 * $D$5 * $D$6 / H455^2</f>
        <v>3.5737307249597447E+22</v>
      </c>
      <c r="S456" s="46">
        <f t="shared" si="125"/>
        <v>29852.160025651337</v>
      </c>
      <c r="T456" s="48">
        <f t="shared" si="121"/>
        <v>147285129134.66077</v>
      </c>
      <c r="U456" s="28">
        <f t="shared" si="122"/>
        <v>9.8453927519256599</v>
      </c>
      <c r="V456" s="48">
        <f t="shared" si="131"/>
        <v>-40723209393.668396</v>
      </c>
      <c r="W456" s="28">
        <f t="shared" si="132"/>
        <v>-2.7221756395583112</v>
      </c>
      <c r="X456" s="50">
        <f t="shared" si="123"/>
        <v>0.99999999999999978</v>
      </c>
      <c r="Y456" s="31">
        <f t="shared" si="124"/>
        <v>1</v>
      </c>
      <c r="Z456" s="50">
        <v>9396000</v>
      </c>
      <c r="AA456" s="62">
        <v>2.0044691000000001E-7</v>
      </c>
      <c r="AB456" s="71">
        <v>4.3296531954500001E-3</v>
      </c>
      <c r="AC456" s="71">
        <v>1.8464932048406399</v>
      </c>
      <c r="AD456" s="58">
        <v>148917595183.52399</v>
      </c>
      <c r="AE456" s="28">
        <v>-2.5550896395599998</v>
      </c>
      <c r="AF456" s="28">
        <v>-9.4615811695000005</v>
      </c>
      <c r="AG456" s="50"/>
      <c r="AH456" s="62"/>
      <c r="AI456" s="65"/>
      <c r="AJ456" s="58"/>
      <c r="AK456" s="28"/>
      <c r="AL456" s="28"/>
    </row>
    <row r="457" spans="1:38">
      <c r="A457" s="11"/>
      <c r="B457" s="25">
        <v>436</v>
      </c>
      <c r="C457" s="1">
        <f>B457 * KONSTANTEN!$B$6</f>
        <v>9417600</v>
      </c>
      <c r="D457" s="63">
        <f>SQRT( KONSTANTEN!$B$3 * $D$6 / H456^3 )</f>
        <v>2.0046794581673114E-7</v>
      </c>
      <c r="E457" s="41">
        <f>(KONSTANTEN!$B$4 + D457 * C457) - (KONSTANTEN!$B$4 + D457 * C456)</f>
        <v>4.3301076296413665E-3</v>
      </c>
      <c r="F457" s="41">
        <f t="shared" si="126"/>
        <v>1.8508233124702782</v>
      </c>
      <c r="G457" s="73">
        <f t="shared" si="114"/>
        <v>106.04436442896973</v>
      </c>
      <c r="H457" s="43">
        <f t="shared" si="127"/>
        <v>148907186911.27197</v>
      </c>
      <c r="I457" s="2">
        <f t="shared" si="128"/>
        <v>9.9538205067905192</v>
      </c>
      <c r="J457" s="48">
        <f t="shared" si="115"/>
        <v>150288859088.728</v>
      </c>
      <c r="K457" s="28">
        <f t="shared" si="116"/>
        <v>10.046179493209479</v>
      </c>
      <c r="L457" s="43">
        <f t="shared" si="129"/>
        <v>-38846564912.269958</v>
      </c>
      <c r="M457" s="2">
        <f t="shared" si="130"/>
        <v>-2.5967298319356775</v>
      </c>
      <c r="N457" s="48">
        <f t="shared" si="117"/>
        <v>-43845711966.465569</v>
      </c>
      <c r="O457" s="28">
        <f t="shared" si="118"/>
        <v>-2.9309018319356777</v>
      </c>
      <c r="P457" s="94">
        <f t="shared" si="119"/>
        <v>141368667773.69739</v>
      </c>
      <c r="Q457" s="95">
        <f t="shared" si="120"/>
        <v>9.44990214033092</v>
      </c>
      <c r="R457" s="44">
        <f>KONSTANTEN!$B$3 * $D$5 * $D$6 / H456^2</f>
        <v>3.5742308585742719E+22</v>
      </c>
      <c r="S457" s="46">
        <f t="shared" si="125"/>
        <v>29853.204402408785</v>
      </c>
      <c r="T457" s="48">
        <f t="shared" si="121"/>
        <v>147290880206.33658</v>
      </c>
      <c r="U457" s="28">
        <f t="shared" si="122"/>
        <v>9.8457771869309134</v>
      </c>
      <c r="V457" s="48">
        <f t="shared" si="131"/>
        <v>-41346138439.36776</v>
      </c>
      <c r="W457" s="28">
        <f t="shared" si="132"/>
        <v>-2.7638158319356778</v>
      </c>
      <c r="X457" s="50">
        <f t="shared" si="123"/>
        <v>1</v>
      </c>
      <c r="Y457" s="31">
        <f t="shared" si="124"/>
        <v>1.0000000000000002</v>
      </c>
      <c r="Z457" s="50">
        <v>9417600</v>
      </c>
      <c r="AA457" s="62">
        <v>2.0046795E-7</v>
      </c>
      <c r="AB457" s="71">
        <v>4.3301076296399996E-3</v>
      </c>
      <c r="AC457" s="71">
        <v>1.85082331247028</v>
      </c>
      <c r="AD457" s="58">
        <v>148907186911.271</v>
      </c>
      <c r="AE457" s="28">
        <v>-2.5967298319399998</v>
      </c>
      <c r="AF457" s="28">
        <v>-9.4499021403299999</v>
      </c>
      <c r="AG457" s="50"/>
      <c r="AH457" s="62"/>
      <c r="AI457" s="65"/>
      <c r="AJ457" s="58"/>
      <c r="AK457" s="28"/>
      <c r="AL457" s="28"/>
    </row>
    <row r="458" spans="1:38">
      <c r="A458" s="11"/>
      <c r="B458" s="25">
        <v>437</v>
      </c>
      <c r="C458" s="1">
        <f>B458 * KONSTANTEN!$B$6</f>
        <v>9439200</v>
      </c>
      <c r="D458" s="63">
        <f>SQRT( KONSTANTEN!$B$3 * $D$6 / H457^3 )</f>
        <v>2.0048896456131036E-7</v>
      </c>
      <c r="E458" s="41">
        <f>(KONSTANTEN!$B$4 + D458 * C458) - (KONSTANTEN!$B$4 + D458 * C457)</f>
        <v>4.330561634524388E-3</v>
      </c>
      <c r="F458" s="41">
        <f t="shared" si="126"/>
        <v>1.8551538741048026</v>
      </c>
      <c r="G458" s="73">
        <f t="shared" si="114"/>
        <v>106.29248733354925</v>
      </c>
      <c r="H458" s="43">
        <f t="shared" si="127"/>
        <v>148896790502.81271</v>
      </c>
      <c r="I458" s="2">
        <f t="shared" si="128"/>
        <v>9.9531255505169831</v>
      </c>
      <c r="J458" s="48">
        <f t="shared" si="115"/>
        <v>150299255497.18729</v>
      </c>
      <c r="K458" s="28">
        <f t="shared" si="116"/>
        <v>10.046874449483019</v>
      </c>
      <c r="L458" s="43">
        <f t="shared" si="129"/>
        <v>-39468783916.810173</v>
      </c>
      <c r="M458" s="2">
        <f t="shared" si="130"/>
        <v>-2.6383225610414769</v>
      </c>
      <c r="N458" s="48">
        <f t="shared" si="117"/>
        <v>-44467930971.005783</v>
      </c>
      <c r="O458" s="28">
        <f t="shared" si="118"/>
        <v>-2.972494561041477</v>
      </c>
      <c r="P458" s="94">
        <f t="shared" si="119"/>
        <v>141191282436.14651</v>
      </c>
      <c r="Q458" s="95">
        <f t="shared" si="120"/>
        <v>9.4380446749718434</v>
      </c>
      <c r="R458" s="44">
        <f>KONSTANTEN!$B$3 * $D$5 * $D$6 / H457^2</f>
        <v>3.5747305371834115E+22</v>
      </c>
      <c r="S458" s="46">
        <f t="shared" si="125"/>
        <v>29854.247719578423</v>
      </c>
      <c r="T458" s="48">
        <f t="shared" si="121"/>
        <v>147296711648.64246</v>
      </c>
      <c r="U458" s="28">
        <f t="shared" si="122"/>
        <v>9.8461669943754853</v>
      </c>
      <c r="V458" s="48">
        <f t="shared" si="131"/>
        <v>-41968357443.907974</v>
      </c>
      <c r="W458" s="28">
        <f t="shared" si="132"/>
        <v>-2.8054085610414772</v>
      </c>
      <c r="X458" s="50">
        <f t="shared" si="123"/>
        <v>0.99999999999999967</v>
      </c>
      <c r="Y458" s="31">
        <f t="shared" si="124"/>
        <v>0.99999999999999967</v>
      </c>
      <c r="Z458" s="50">
        <v>9439200</v>
      </c>
      <c r="AA458" s="62">
        <v>2.0048896E-7</v>
      </c>
      <c r="AB458" s="71">
        <v>4.33056163452E-3</v>
      </c>
      <c r="AC458" s="71">
        <v>1.8551538741047999</v>
      </c>
      <c r="AD458" s="58">
        <v>148896790502.81201</v>
      </c>
      <c r="AE458" s="28">
        <v>-2.6383225610399998</v>
      </c>
      <c r="AF458" s="28">
        <v>-9.4380446749699995</v>
      </c>
      <c r="AG458" s="50"/>
      <c r="AH458" s="62"/>
      <c r="AI458" s="65"/>
      <c r="AJ458" s="58"/>
      <c r="AK458" s="28"/>
      <c r="AL458" s="28"/>
    </row>
    <row r="459" spans="1:38">
      <c r="A459" s="11"/>
      <c r="B459" s="25">
        <v>438</v>
      </c>
      <c r="C459" s="1">
        <f>B459 * KONSTANTEN!$B$6</f>
        <v>9460800</v>
      </c>
      <c r="D459" s="63">
        <f>SQRT( KONSTANTEN!$B$3 * $D$6 / H458^3 )</f>
        <v>2.0050996301477404E-7</v>
      </c>
      <c r="E459" s="41">
        <f>(KONSTANTEN!$B$4 + D459 * C459) - (KONSTANTEN!$B$4 + D459 * C458)</f>
        <v>4.331015201119115E-3</v>
      </c>
      <c r="F459" s="41">
        <f t="shared" si="126"/>
        <v>1.8594848893059217</v>
      </c>
      <c r="G459" s="73">
        <f t="shared" si="114"/>
        <v>106.54063622558039</v>
      </c>
      <c r="H459" s="43">
        <f t="shared" si="127"/>
        <v>148886406158.27426</v>
      </c>
      <c r="I459" s="2">
        <f t="shared" si="128"/>
        <v>9.9524314006659189</v>
      </c>
      <c r="J459" s="48">
        <f t="shared" si="115"/>
        <v>150309639841.72574</v>
      </c>
      <c r="K459" s="28">
        <f t="shared" si="116"/>
        <v>10.047568599334081</v>
      </c>
      <c r="L459" s="43">
        <f t="shared" si="129"/>
        <v>-40090280902.70179</v>
      </c>
      <c r="M459" s="2">
        <f t="shared" si="130"/>
        <v>-2.6798670262308071</v>
      </c>
      <c r="N459" s="48">
        <f t="shared" si="117"/>
        <v>-45089427956.897392</v>
      </c>
      <c r="O459" s="28">
        <f t="shared" si="118"/>
        <v>-3.0140390262308077</v>
      </c>
      <c r="P459" s="94">
        <f t="shared" si="119"/>
        <v>141011230240.17908</v>
      </c>
      <c r="Q459" s="95">
        <f t="shared" si="120"/>
        <v>9.4260089413199744</v>
      </c>
      <c r="R459" s="44">
        <f>KONSTANTEN!$B$3 * $D$5 * $D$6 / H458^2</f>
        <v>3.5752297508485663E+22</v>
      </c>
      <c r="S459" s="46">
        <f t="shared" si="125"/>
        <v>29855.289956737535</v>
      </c>
      <c r="T459" s="48">
        <f t="shared" si="121"/>
        <v>147302623039.10382</v>
      </c>
      <c r="U459" s="28">
        <f t="shared" si="122"/>
        <v>9.8465621460187229</v>
      </c>
      <c r="V459" s="48">
        <f t="shared" si="131"/>
        <v>-42589854429.799591</v>
      </c>
      <c r="W459" s="28">
        <f t="shared" si="132"/>
        <v>-2.8469530262308074</v>
      </c>
      <c r="X459" s="50">
        <f t="shared" si="123"/>
        <v>0.99999999999999978</v>
      </c>
      <c r="Y459" s="31">
        <f t="shared" si="124"/>
        <v>1.0000000000000002</v>
      </c>
      <c r="Z459" s="50">
        <v>9460800</v>
      </c>
      <c r="AA459" s="62">
        <v>2.0050996E-7</v>
      </c>
      <c r="AB459" s="71">
        <v>4.3310152011199997E-3</v>
      </c>
      <c r="AC459" s="71">
        <v>1.8594848893059199</v>
      </c>
      <c r="AD459" s="58">
        <v>148886406158.27399</v>
      </c>
      <c r="AE459" s="28">
        <v>-2.6798670262300002</v>
      </c>
      <c r="AF459" s="28">
        <v>-9.4260089413199992</v>
      </c>
      <c r="AG459" s="50"/>
      <c r="AH459" s="62"/>
      <c r="AI459" s="65"/>
      <c r="AJ459" s="58"/>
      <c r="AK459" s="28"/>
      <c r="AL459" s="28"/>
    </row>
    <row r="460" spans="1:38">
      <c r="A460" s="11"/>
      <c r="B460" s="25">
        <v>439</v>
      </c>
      <c r="C460" s="1">
        <f>B460 * KONSTANTEN!$B$6</f>
        <v>9482400</v>
      </c>
      <c r="D460" s="63">
        <f>SQRT( KONSTANTEN!$B$3 * $D$6 / H459^3 )</f>
        <v>2.0053094076115165E-7</v>
      </c>
      <c r="E460" s="41">
        <f>(KONSTANTEN!$B$4 + D460 * C460) - (KONSTANTEN!$B$4 + D460 * C459)</f>
        <v>4.3314683204409565E-3</v>
      </c>
      <c r="F460" s="41">
        <f t="shared" si="126"/>
        <v>1.8638163576263627</v>
      </c>
      <c r="G460" s="73">
        <f t="shared" si="114"/>
        <v>106.78881107943626</v>
      </c>
      <c r="H460" s="43">
        <f t="shared" si="127"/>
        <v>148876034077.67603</v>
      </c>
      <c r="I460" s="2">
        <f t="shared" si="128"/>
        <v>9.951738070607794</v>
      </c>
      <c r="J460" s="48">
        <f t="shared" si="115"/>
        <v>150320011922.32397</v>
      </c>
      <c r="K460" s="28">
        <f t="shared" si="116"/>
        <v>10.048261929392206</v>
      </c>
      <c r="L460" s="43">
        <f t="shared" si="129"/>
        <v>-40711043898.895721</v>
      </c>
      <c r="M460" s="2">
        <f t="shared" si="130"/>
        <v>-2.7213624272892778</v>
      </c>
      <c r="N460" s="48">
        <f t="shared" si="117"/>
        <v>-45710190953.091324</v>
      </c>
      <c r="O460" s="28">
        <f t="shared" si="118"/>
        <v>-3.0555344272892784</v>
      </c>
      <c r="P460" s="94">
        <f t="shared" si="119"/>
        <v>140828513750.62195</v>
      </c>
      <c r="Q460" s="95">
        <f t="shared" si="120"/>
        <v>9.4137951108232212</v>
      </c>
      <c r="R460" s="44">
        <f>KONSTANTEN!$B$3 * $D$5 * $D$6 / H459^2</f>
        <v>3.5757284896282662E+22</v>
      </c>
      <c r="S460" s="46">
        <f t="shared" si="125"/>
        <v>29856.331093465658</v>
      </c>
      <c r="T460" s="48">
        <f t="shared" si="121"/>
        <v>147308613948.89539</v>
      </c>
      <c r="U460" s="28">
        <f t="shared" si="122"/>
        <v>9.8469626131954548</v>
      </c>
      <c r="V460" s="48">
        <f t="shared" si="131"/>
        <v>-43210617425.993523</v>
      </c>
      <c r="W460" s="28">
        <f t="shared" si="132"/>
        <v>-2.8884484272892781</v>
      </c>
      <c r="X460" s="50">
        <f t="shared" si="123"/>
        <v>1</v>
      </c>
      <c r="Y460" s="31">
        <f t="shared" si="124"/>
        <v>1.0000000000000002</v>
      </c>
      <c r="Z460" s="50">
        <v>9482400</v>
      </c>
      <c r="AA460" s="62">
        <v>2.0053094E-7</v>
      </c>
      <c r="AB460" s="71">
        <v>4.3314683204399998E-3</v>
      </c>
      <c r="AC460" s="71">
        <v>1.86381635762636</v>
      </c>
      <c r="AD460" s="58">
        <v>148876034077.67599</v>
      </c>
      <c r="AE460" s="28">
        <v>-2.7213624272899999</v>
      </c>
      <c r="AF460" s="28">
        <v>-9.4137951108200006</v>
      </c>
      <c r="AG460" s="50"/>
      <c r="AH460" s="62"/>
      <c r="AI460" s="65"/>
      <c r="AJ460" s="58"/>
      <c r="AK460" s="28"/>
      <c r="AL460" s="28"/>
    </row>
    <row r="461" spans="1:38">
      <c r="A461" s="11"/>
      <c r="B461" s="25">
        <v>440</v>
      </c>
      <c r="C461" s="1">
        <f>B461 * KONSTANTEN!$B$6</f>
        <v>9504000</v>
      </c>
      <c r="D461" s="63">
        <f>SQRT( KONSTANTEN!$B$3 * $D$6 / H460^3 )</f>
        <v>2.0055189738441691E-7</v>
      </c>
      <c r="E461" s="41">
        <f>(KONSTANTEN!$B$4 + D461 * C461) - (KONSTANTEN!$B$4 + D461 * C460)</f>
        <v>4.3319209835033234E-3</v>
      </c>
      <c r="F461" s="41">
        <f t="shared" si="126"/>
        <v>1.868148278609866</v>
      </c>
      <c r="G461" s="73">
        <f t="shared" si="114"/>
        <v>107.03701186897516</v>
      </c>
      <c r="H461" s="43">
        <f t="shared" si="127"/>
        <v>148865674460.92575</v>
      </c>
      <c r="I461" s="2">
        <f t="shared" si="128"/>
        <v>9.9510455737055921</v>
      </c>
      <c r="J461" s="48">
        <f t="shared" si="115"/>
        <v>150330371539.07425</v>
      </c>
      <c r="K461" s="28">
        <f t="shared" si="116"/>
        <v>10.048954426294408</v>
      </c>
      <c r="L461" s="43">
        <f t="shared" si="129"/>
        <v>-41331060941.035645</v>
      </c>
      <c r="M461" s="2">
        <f t="shared" si="130"/>
        <v>-2.7628079644498809</v>
      </c>
      <c r="N461" s="48">
        <f t="shared" si="117"/>
        <v>-46330207995.231255</v>
      </c>
      <c r="O461" s="28">
        <f t="shared" si="118"/>
        <v>-3.0969799644498814</v>
      </c>
      <c r="P461" s="94">
        <f t="shared" si="119"/>
        <v>140643135585.45621</v>
      </c>
      <c r="Q461" s="95">
        <f t="shared" si="120"/>
        <v>9.401403358482634</v>
      </c>
      <c r="R461" s="44">
        <f>KONSTANTEN!$B$3 * $D$5 * $D$6 / H460^2</f>
        <v>3.5762267435783948E+22</v>
      </c>
      <c r="S461" s="46">
        <f t="shared" si="125"/>
        <v>29857.371109345037</v>
      </c>
      <c r="T461" s="48">
        <f t="shared" si="121"/>
        <v>147314683942.87158</v>
      </c>
      <c r="U461" s="28">
        <f t="shared" si="122"/>
        <v>9.8473683668180296</v>
      </c>
      <c r="V461" s="48">
        <f t="shared" si="131"/>
        <v>-43830634468.133453</v>
      </c>
      <c r="W461" s="28">
        <f t="shared" si="132"/>
        <v>-2.9298939644498811</v>
      </c>
      <c r="X461" s="50">
        <f t="shared" si="123"/>
        <v>1</v>
      </c>
      <c r="Y461" s="31">
        <f t="shared" si="124"/>
        <v>1.0000000000000002</v>
      </c>
      <c r="Z461" s="50">
        <v>9504000</v>
      </c>
      <c r="AA461" s="62">
        <v>2.0055189999999999E-7</v>
      </c>
      <c r="AB461" s="71">
        <v>4.3319209834999997E-3</v>
      </c>
      <c r="AC461" s="71">
        <v>1.86814827860987</v>
      </c>
      <c r="AD461" s="58">
        <v>148865674460.92499</v>
      </c>
      <c r="AE461" s="28">
        <v>-2.7628079644499999</v>
      </c>
      <c r="AF461" s="28">
        <v>-9.4014033584799996</v>
      </c>
      <c r="AG461" s="50"/>
      <c r="AH461" s="62"/>
      <c r="AI461" s="65"/>
      <c r="AJ461" s="58"/>
      <c r="AK461" s="28"/>
      <c r="AL461" s="28"/>
    </row>
    <row r="462" spans="1:38">
      <c r="A462" s="11"/>
      <c r="B462" s="25">
        <v>441</v>
      </c>
      <c r="C462" s="1">
        <f>B462 * KONSTANTEN!$B$6</f>
        <v>9525600</v>
      </c>
      <c r="D462" s="63">
        <f>SQRT( KONSTANTEN!$B$3 * $D$6 / H461^3 )</f>
        <v>2.0057283246849681E-7</v>
      </c>
      <c r="E462" s="41">
        <f>(KONSTANTEN!$B$4 + D462 * C462) - (KONSTANTEN!$B$4 + D462 * C461)</f>
        <v>4.3323731813196265E-3</v>
      </c>
      <c r="F462" s="41">
        <f t="shared" si="126"/>
        <v>1.8724806517911856</v>
      </c>
      <c r="G462" s="73">
        <f t="shared" si="114"/>
        <v>107.28523856754045</v>
      </c>
      <c r="H462" s="43">
        <f t="shared" si="127"/>
        <v>148855327507.81494</v>
      </c>
      <c r="I462" s="2">
        <f t="shared" si="128"/>
        <v>9.9503539233145446</v>
      </c>
      <c r="J462" s="48">
        <f t="shared" si="115"/>
        <v>150340718492.18506</v>
      </c>
      <c r="K462" s="28">
        <f t="shared" si="116"/>
        <v>10.049646076685457</v>
      </c>
      <c r="L462" s="43">
        <f t="shared" si="129"/>
        <v>-41950320071.711082</v>
      </c>
      <c r="M462" s="2">
        <f t="shared" si="130"/>
        <v>-2.8042028384099087</v>
      </c>
      <c r="N462" s="48">
        <f t="shared" si="117"/>
        <v>-46949467125.906685</v>
      </c>
      <c r="O462" s="28">
        <f t="shared" si="118"/>
        <v>-3.1383748384099093</v>
      </c>
      <c r="P462" s="94">
        <f t="shared" si="119"/>
        <v>140455098415.82932</v>
      </c>
      <c r="Q462" s="95">
        <f t="shared" si="120"/>
        <v>9.3888338628532093</v>
      </c>
      <c r="R462" s="44">
        <f>KONSTANTEN!$B$3 * $D$5 * $D$6 / H461^2</f>
        <v>3.5767245027524076E+22</v>
      </c>
      <c r="S462" s="46">
        <f t="shared" si="125"/>
        <v>29858.409983961046</v>
      </c>
      <c r="T462" s="48">
        <f t="shared" si="121"/>
        <v>147320832579.59729</v>
      </c>
      <c r="U462" s="28">
        <f t="shared" si="122"/>
        <v>9.8477793773783553</v>
      </c>
      <c r="V462" s="48">
        <f t="shared" si="131"/>
        <v>-44449893598.808884</v>
      </c>
      <c r="W462" s="28">
        <f t="shared" si="132"/>
        <v>-2.971288838409909</v>
      </c>
      <c r="X462" s="50">
        <f t="shared" si="123"/>
        <v>1</v>
      </c>
      <c r="Y462" s="31">
        <f t="shared" si="124"/>
        <v>1</v>
      </c>
      <c r="Z462" s="50">
        <v>9525600</v>
      </c>
      <c r="AA462" s="62">
        <v>2.0057283E-7</v>
      </c>
      <c r="AB462" s="71">
        <v>4.3323731813200003E-3</v>
      </c>
      <c r="AC462" s="71">
        <v>1.8724806517911901</v>
      </c>
      <c r="AD462" s="58">
        <v>148855327507.814</v>
      </c>
      <c r="AE462" s="28">
        <v>-2.8042028384100002</v>
      </c>
      <c r="AF462" s="28">
        <v>-9.3888338628499994</v>
      </c>
      <c r="AG462" s="50"/>
      <c r="AH462" s="62"/>
      <c r="AI462" s="65"/>
      <c r="AJ462" s="58"/>
      <c r="AK462" s="28"/>
      <c r="AL462" s="28"/>
    </row>
    <row r="463" spans="1:38">
      <c r="A463" s="11"/>
      <c r="B463" s="25">
        <v>442</v>
      </c>
      <c r="C463" s="1">
        <f>B463 * KONSTANTEN!$B$6</f>
        <v>9547200</v>
      </c>
      <c r="D463" s="63">
        <f>SQRT( KONSTANTEN!$B$3 * $D$6 / H462^3 )</f>
        <v>2.0059374559728182E-7</v>
      </c>
      <c r="E463" s="41">
        <f>(KONSTANTEN!$B$4 + D463 * C463) - (KONSTANTEN!$B$4 + D463 * C462)</f>
        <v>4.3328249049012779E-3</v>
      </c>
      <c r="F463" s="41">
        <f t="shared" si="126"/>
        <v>1.8768134766960869</v>
      </c>
      <c r="G463" s="73">
        <f t="shared" si="114"/>
        <v>107.53349114796046</v>
      </c>
      <c r="H463" s="43">
        <f t="shared" si="127"/>
        <v>148844993418.01492</v>
      </c>
      <c r="I463" s="2">
        <f t="shared" si="128"/>
        <v>9.9496631327818381</v>
      </c>
      <c r="J463" s="48">
        <f t="shared" si="115"/>
        <v>150351052581.98508</v>
      </c>
      <c r="K463" s="28">
        <f t="shared" si="116"/>
        <v>10.050336867218164</v>
      </c>
      <c r="L463" s="43">
        <f t="shared" si="129"/>
        <v>-42568809340.710617</v>
      </c>
      <c r="M463" s="2">
        <f t="shared" si="130"/>
        <v>-2.8455462503478817</v>
      </c>
      <c r="N463" s="48">
        <f t="shared" si="117"/>
        <v>-47567956394.906219</v>
      </c>
      <c r="O463" s="28">
        <f t="shared" si="118"/>
        <v>-3.1797182503478822</v>
      </c>
      <c r="P463" s="94">
        <f t="shared" si="119"/>
        <v>140264404966.06622</v>
      </c>
      <c r="Q463" s="95">
        <f t="shared" si="120"/>
        <v>9.3760868060446398</v>
      </c>
      <c r="R463" s="44">
        <f>KONSTANTEN!$B$3 * $D$5 * $D$6 / H462^2</f>
        <v>3.5772217572015737E+22</v>
      </c>
      <c r="S463" s="46">
        <f t="shared" si="125"/>
        <v>29859.447696902698</v>
      </c>
      <c r="T463" s="48">
        <f t="shared" si="121"/>
        <v>147327059411.37897</v>
      </c>
      <c r="U463" s="28">
        <f t="shared" si="122"/>
        <v>9.8481956149500061</v>
      </c>
      <c r="V463" s="48">
        <f t="shared" si="131"/>
        <v>-45068382867.808418</v>
      </c>
      <c r="W463" s="28">
        <f t="shared" si="132"/>
        <v>-3.012632250347882</v>
      </c>
      <c r="X463" s="50">
        <f t="shared" si="123"/>
        <v>0.99999999999999978</v>
      </c>
      <c r="Y463" s="31">
        <f t="shared" si="124"/>
        <v>1.0000000000000002</v>
      </c>
      <c r="Z463" s="50">
        <v>9547200</v>
      </c>
      <c r="AA463" s="62">
        <v>2.0059375E-7</v>
      </c>
      <c r="AB463" s="71">
        <v>4.3328249049000003E-3</v>
      </c>
      <c r="AC463" s="71">
        <v>1.87681347669609</v>
      </c>
      <c r="AD463" s="58">
        <v>148844993418.01401</v>
      </c>
      <c r="AE463" s="28">
        <v>-2.84554625035</v>
      </c>
      <c r="AF463" s="28">
        <v>-9.37608680604</v>
      </c>
      <c r="AG463" s="50"/>
      <c r="AH463" s="62"/>
      <c r="AI463" s="65"/>
      <c r="AJ463" s="58"/>
      <c r="AK463" s="28"/>
      <c r="AL463" s="28"/>
    </row>
    <row r="464" spans="1:38">
      <c r="A464" s="11"/>
      <c r="B464" s="25">
        <v>443</v>
      </c>
      <c r="C464" s="1">
        <f>B464 * KONSTANTEN!$B$6</f>
        <v>9568800</v>
      </c>
      <c r="D464" s="63">
        <f>SQRT( KONSTANTEN!$B$3 * $D$6 / H463^3 )</f>
        <v>2.0061463635463457E-7</v>
      </c>
      <c r="E464" s="41">
        <f>(KONSTANTEN!$B$4 + D464 * C464) - (KONSTANTEN!$B$4 + D464 * C463)</f>
        <v>4.3332761452601343E-3</v>
      </c>
      <c r="F464" s="41">
        <f t="shared" si="126"/>
        <v>1.881146752841347</v>
      </c>
      <c r="G464" s="73">
        <f t="shared" si="114"/>
        <v>107.78176958254859</v>
      </c>
      <c r="H464" s="43">
        <f t="shared" si="127"/>
        <v>148834672391.07251</v>
      </c>
      <c r="I464" s="2">
        <f t="shared" si="128"/>
        <v>9.9489732154463368</v>
      </c>
      <c r="J464" s="48">
        <f t="shared" si="115"/>
        <v>150361373608.92749</v>
      </c>
      <c r="K464" s="28">
        <f t="shared" si="116"/>
        <v>10.051026784553663</v>
      </c>
      <c r="L464" s="43">
        <f t="shared" si="129"/>
        <v>-43186516805.275848</v>
      </c>
      <c r="M464" s="2">
        <f t="shared" si="130"/>
        <v>-2.8868374019405225</v>
      </c>
      <c r="N464" s="48">
        <f t="shared" si="117"/>
        <v>-48185663859.471458</v>
      </c>
      <c r="O464" s="28">
        <f t="shared" si="118"/>
        <v>-3.2210094019405227</v>
      </c>
      <c r="P464" s="94">
        <f t="shared" si="119"/>
        <v>140071058013.67914</v>
      </c>
      <c r="Q464" s="95">
        <f t="shared" si="120"/>
        <v>9.3631623737219556</v>
      </c>
      <c r="R464" s="44">
        <f>KONSTANTEN!$B$3 * $D$5 * $D$6 / H463^2</f>
        <v>3.577718496975192E+22</v>
      </c>
      <c r="S464" s="46">
        <f t="shared" si="125"/>
        <v>29860.484227763038</v>
      </c>
      <c r="T464" s="48">
        <f t="shared" si="121"/>
        <v>147333363984.29675</v>
      </c>
      <c r="U464" s="28">
        <f t="shared" si="122"/>
        <v>9.8486170491903344</v>
      </c>
      <c r="V464" s="48">
        <f t="shared" si="131"/>
        <v>-45686090332.373657</v>
      </c>
      <c r="W464" s="28">
        <f t="shared" si="132"/>
        <v>-3.0539234019405228</v>
      </c>
      <c r="X464" s="50">
        <f t="shared" si="123"/>
        <v>0.99999999999999967</v>
      </c>
      <c r="Y464" s="31">
        <f t="shared" si="124"/>
        <v>0.99999999999999989</v>
      </c>
      <c r="Z464" s="50">
        <v>9568800</v>
      </c>
      <c r="AA464" s="62">
        <v>2.0061463999999999E-7</v>
      </c>
      <c r="AB464" s="71">
        <v>4.3332761452599998E-3</v>
      </c>
      <c r="AC464" s="71">
        <v>1.8811467528413499</v>
      </c>
      <c r="AD464" s="58">
        <v>148834672391.07199</v>
      </c>
      <c r="AE464" s="28">
        <v>-2.8868374019399998</v>
      </c>
      <c r="AF464" s="28">
        <v>-9.3631623737199998</v>
      </c>
      <c r="AG464" s="50"/>
      <c r="AH464" s="62"/>
      <c r="AI464" s="65"/>
      <c r="AJ464" s="58"/>
      <c r="AK464" s="28"/>
      <c r="AL464" s="28"/>
    </row>
    <row r="465" spans="1:38">
      <c r="A465" s="11"/>
      <c r="B465" s="25">
        <v>444</v>
      </c>
      <c r="C465" s="1">
        <f>B465 * KONSTANTEN!$B$6</f>
        <v>9590400</v>
      </c>
      <c r="D465" s="63">
        <f>SQRT( KONSTANTEN!$B$3 * $D$6 / H464^3 )</f>
        <v>2.0063550432439964E-7</v>
      </c>
      <c r="E465" s="41">
        <f>(KONSTANTEN!$B$4 + D465 * C465) - (KONSTANTEN!$B$4 + D465 * C464)</f>
        <v>4.3337268934069417E-3</v>
      </c>
      <c r="F465" s="41">
        <f t="shared" si="126"/>
        <v>1.885480479734754</v>
      </c>
      <c r="G465" s="73">
        <f t="shared" si="114"/>
        <v>108.03007384310314</v>
      </c>
      <c r="H465" s="43">
        <f t="shared" si="127"/>
        <v>148824364626.40564</v>
      </c>
      <c r="I465" s="2">
        <f t="shared" si="128"/>
        <v>9.9482841846382986</v>
      </c>
      <c r="J465" s="48">
        <f t="shared" si="115"/>
        <v>150371681373.59436</v>
      </c>
      <c r="K465" s="28">
        <f t="shared" si="116"/>
        <v>10.051715815361701</v>
      </c>
      <c r="L465" s="43">
        <f t="shared" si="129"/>
        <v>-43803430530.355537</v>
      </c>
      <c r="M465" s="2">
        <f t="shared" si="130"/>
        <v>-2.9280754953797445</v>
      </c>
      <c r="N465" s="48">
        <f t="shared" si="117"/>
        <v>-48802577584.551147</v>
      </c>
      <c r="O465" s="28">
        <f t="shared" si="118"/>
        <v>-3.2622474953797447</v>
      </c>
      <c r="P465" s="94">
        <f t="shared" si="119"/>
        <v>139875060389.37616</v>
      </c>
      <c r="Q465" s="95">
        <f t="shared" si="120"/>
        <v>9.3500607551061137</v>
      </c>
      <c r="R465" s="44">
        <f>KONSTANTEN!$B$3 * $D$5 * $D$6 / H464^2</f>
        <v>3.5782147121208229E+22</v>
      </c>
      <c r="S465" s="46">
        <f t="shared" si="125"/>
        <v>29861.519556139632</v>
      </c>
      <c r="T465" s="48">
        <f t="shared" si="121"/>
        <v>147339745838.23663</v>
      </c>
      <c r="U465" s="28">
        <f t="shared" si="122"/>
        <v>9.8490436493426543</v>
      </c>
      <c r="V465" s="48">
        <f t="shared" si="131"/>
        <v>-46303004057.453346</v>
      </c>
      <c r="W465" s="28">
        <f t="shared" si="132"/>
        <v>-3.0951614953797444</v>
      </c>
      <c r="X465" s="50">
        <f t="shared" si="123"/>
        <v>0.99999999999999978</v>
      </c>
      <c r="Y465" s="31">
        <f t="shared" si="124"/>
        <v>0.99999999999999978</v>
      </c>
      <c r="Z465" s="50">
        <v>9590400</v>
      </c>
      <c r="AA465" s="62">
        <v>2.0063550000000001E-7</v>
      </c>
      <c r="AB465" s="71">
        <v>4.33372689341E-3</v>
      </c>
      <c r="AC465" s="71">
        <v>1.88548047973475</v>
      </c>
      <c r="AD465" s="58">
        <v>148824364626.405</v>
      </c>
      <c r="AE465" s="28">
        <v>-2.9280754953799999</v>
      </c>
      <c r="AF465" s="28">
        <v>-9.3500607551100003</v>
      </c>
      <c r="AG465" s="50"/>
      <c r="AH465" s="62"/>
      <c r="AI465" s="65"/>
      <c r="AJ465" s="58"/>
      <c r="AK465" s="28"/>
      <c r="AL465" s="28"/>
    </row>
    <row r="466" spans="1:38">
      <c r="A466" s="11"/>
      <c r="B466" s="25">
        <v>445</v>
      </c>
      <c r="C466" s="1">
        <f>B466 * KONSTANTEN!$B$6</f>
        <v>9612000</v>
      </c>
      <c r="D466" s="63">
        <f>SQRT( KONSTANTEN!$B$3 * $D$6 / H465^3 )</f>
        <v>2.0065634909041334E-7</v>
      </c>
      <c r="E466" s="41">
        <f>(KONSTANTEN!$B$4 + D466 * C466) - (KONSTANTEN!$B$4 + D466 * C465)</f>
        <v>4.3341771403528906E-3</v>
      </c>
      <c r="F466" s="41">
        <f t="shared" si="126"/>
        <v>1.8898146568751069</v>
      </c>
      <c r="G466" s="73">
        <f t="shared" si="114"/>
        <v>108.27840390090745</v>
      </c>
      <c r="H466" s="43">
        <f t="shared" si="127"/>
        <v>148814070323.29932</v>
      </c>
      <c r="I466" s="2">
        <f t="shared" si="128"/>
        <v>9.9475960536790851</v>
      </c>
      <c r="J466" s="48">
        <f t="shared" si="115"/>
        <v>150381975676.70071</v>
      </c>
      <c r="K466" s="28">
        <f t="shared" si="116"/>
        <v>10.052403946320915</v>
      </c>
      <c r="L466" s="43">
        <f t="shared" si="129"/>
        <v>-44419538588.860329</v>
      </c>
      <c r="M466" s="2">
        <f t="shared" si="130"/>
        <v>-2.9692597333896802</v>
      </c>
      <c r="N466" s="48">
        <f t="shared" si="117"/>
        <v>-49418685643.055931</v>
      </c>
      <c r="O466" s="28">
        <f t="shared" si="118"/>
        <v>-3.3034317333896808</v>
      </c>
      <c r="P466" s="94">
        <f t="shared" si="119"/>
        <v>139676414977.06854</v>
      </c>
      <c r="Q466" s="95">
        <f t="shared" si="120"/>
        <v>9.3367821429744797</v>
      </c>
      <c r="R466" s="44">
        <f>KONSTANTEN!$B$3 * $D$5 * $D$6 / H465^2</f>
        <v>3.578710392684527E+22</v>
      </c>
      <c r="S466" s="46">
        <f t="shared" si="125"/>
        <v>29862.553661635015</v>
      </c>
      <c r="T466" s="48">
        <f t="shared" si="121"/>
        <v>147346204506.92343</v>
      </c>
      <c r="U466" s="28">
        <f t="shared" si="122"/>
        <v>9.8494753842384295</v>
      </c>
      <c r="V466" s="48">
        <f t="shared" si="131"/>
        <v>-46919112115.95813</v>
      </c>
      <c r="W466" s="28">
        <f t="shared" si="132"/>
        <v>-3.1363457333896805</v>
      </c>
      <c r="X466" s="50">
        <f t="shared" si="123"/>
        <v>1.0000000000000002</v>
      </c>
      <c r="Y466" s="31">
        <f t="shared" si="124"/>
        <v>0.99999999999999989</v>
      </c>
      <c r="Z466" s="50">
        <v>9612000</v>
      </c>
      <c r="AA466" s="62">
        <v>2.0065634999999999E-7</v>
      </c>
      <c r="AB466" s="71">
        <v>4.3341771403499997E-3</v>
      </c>
      <c r="AC466" s="71">
        <v>1.88981465687511</v>
      </c>
      <c r="AD466" s="58">
        <v>148814070323.29901</v>
      </c>
      <c r="AE466" s="28">
        <v>-2.9692597333899999</v>
      </c>
      <c r="AF466" s="28">
        <v>-9.3367821429699998</v>
      </c>
      <c r="AG466" s="50"/>
      <c r="AH466" s="62"/>
      <c r="AI466" s="65"/>
      <c r="AJ466" s="58"/>
      <c r="AK466" s="28"/>
      <c r="AL466" s="28"/>
    </row>
    <row r="467" spans="1:38">
      <c r="A467" s="11"/>
      <c r="B467" s="25">
        <v>446</v>
      </c>
      <c r="C467" s="1">
        <f>B467 * KONSTANTEN!$B$6</f>
        <v>9633600</v>
      </c>
      <c r="D467" s="63">
        <f>SQRT( KONSTANTEN!$B$3 * $D$6 / H466^3 )</f>
        <v>2.0067717023651291E-7</v>
      </c>
      <c r="E467" s="41">
        <f>(KONSTANTEN!$B$4 + D467 * C467) - (KONSTANTEN!$B$4 + D467 * C466)</f>
        <v>4.3346268771087271E-3</v>
      </c>
      <c r="F467" s="41">
        <f t="shared" si="126"/>
        <v>1.8941492837522156</v>
      </c>
      <c r="G467" s="73">
        <f t="shared" si="114"/>
        <v>108.52675972672975</v>
      </c>
      <c r="H467" s="43">
        <f t="shared" si="127"/>
        <v>148803789680.90118</v>
      </c>
      <c r="I467" s="2">
        <f t="shared" si="128"/>
        <v>9.946908835880885</v>
      </c>
      <c r="J467" s="48">
        <f t="shared" si="115"/>
        <v>150392256319.09885</v>
      </c>
      <c r="K467" s="28">
        <f t="shared" si="116"/>
        <v>10.053091164119117</v>
      </c>
      <c r="L467" s="43">
        <f t="shared" si="129"/>
        <v>-45034829061.917725</v>
      </c>
      <c r="M467" s="2">
        <f t="shared" si="130"/>
        <v>-3.0103893192437257</v>
      </c>
      <c r="N467" s="48">
        <f t="shared" si="117"/>
        <v>-50033976116.113327</v>
      </c>
      <c r="O467" s="28">
        <f t="shared" si="118"/>
        <v>-3.3445613192437262</v>
      </c>
      <c r="P467" s="94">
        <f t="shared" si="119"/>
        <v>139475124713.87683</v>
      </c>
      <c r="Q467" s="95">
        <f t="shared" si="120"/>
        <v>9.3233267336612364</v>
      </c>
      <c r="R467" s="44">
        <f>KONSTANTEN!$B$3 * $D$5 * $D$6 / H466^2</f>
        <v>3.5792055287110869E+22</v>
      </c>
      <c r="S467" s="46">
        <f t="shared" si="125"/>
        <v>29863.586523857139</v>
      </c>
      <c r="T467" s="48">
        <f t="shared" si="121"/>
        <v>147352739517.95435</v>
      </c>
      <c r="U467" s="28">
        <f t="shared" si="122"/>
        <v>9.8499122222995119</v>
      </c>
      <c r="V467" s="48">
        <f t="shared" si="131"/>
        <v>-47534402589.015526</v>
      </c>
      <c r="W467" s="28">
        <f t="shared" si="132"/>
        <v>-3.1774753192437259</v>
      </c>
      <c r="X467" s="50">
        <f t="shared" si="123"/>
        <v>1</v>
      </c>
      <c r="Y467" s="31">
        <f t="shared" si="124"/>
        <v>1</v>
      </c>
      <c r="Z467" s="50">
        <v>9633600</v>
      </c>
      <c r="AA467" s="62">
        <v>2.0067717E-7</v>
      </c>
      <c r="AB467" s="71">
        <v>4.3346268771100004E-3</v>
      </c>
      <c r="AC467" s="71">
        <v>1.89414928375222</v>
      </c>
      <c r="AD467" s="58">
        <v>148803789680.901</v>
      </c>
      <c r="AE467" s="28">
        <v>-3.0103893192400002</v>
      </c>
      <c r="AF467" s="28">
        <v>-9.3233267336600001</v>
      </c>
      <c r="AG467" s="50"/>
      <c r="AH467" s="62"/>
      <c r="AI467" s="65"/>
      <c r="AJ467" s="58"/>
      <c r="AK467" s="28"/>
      <c r="AL467" s="28"/>
    </row>
    <row r="468" spans="1:38">
      <c r="A468" s="11"/>
      <c r="B468" s="25">
        <v>447</v>
      </c>
      <c r="C468" s="1">
        <f>B468 * KONSTANTEN!$B$6</f>
        <v>9655200</v>
      </c>
      <c r="D468" s="63">
        <f>SQRT( KONSTANTEN!$B$3 * $D$6 / H467^3 )</f>
        <v>2.006979673465463E-7</v>
      </c>
      <c r="E468" s="41">
        <f>(KONSTANTEN!$B$4 + D468 * C468) - (KONSTANTEN!$B$4 + D468 * C467)</f>
        <v>4.3350760946854194E-3</v>
      </c>
      <c r="F468" s="41">
        <f t="shared" si="126"/>
        <v>1.898484359846901</v>
      </c>
      <c r="G468" s="73">
        <f t="shared" si="114"/>
        <v>108.77514129082327</v>
      </c>
      <c r="H468" s="43">
        <f t="shared" si="127"/>
        <v>148793522898.21738</v>
      </c>
      <c r="I468" s="2">
        <f t="shared" si="128"/>
        <v>9.9462225445464192</v>
      </c>
      <c r="J468" s="48">
        <f t="shared" si="115"/>
        <v>150402523101.78262</v>
      </c>
      <c r="K468" s="28">
        <f t="shared" si="116"/>
        <v>10.053777455453581</v>
      </c>
      <c r="L468" s="43">
        <f t="shared" si="129"/>
        <v>-45649290039.127586</v>
      </c>
      <c r="M468" s="2">
        <f t="shared" si="130"/>
        <v>-3.0514634567816175</v>
      </c>
      <c r="N468" s="48">
        <f t="shared" si="117"/>
        <v>-50648437093.323196</v>
      </c>
      <c r="O468" s="28">
        <f t="shared" si="118"/>
        <v>-3.3856354567816176</v>
      </c>
      <c r="P468" s="94">
        <f t="shared" si="119"/>
        <v>139271192590.1358</v>
      </c>
      <c r="Q468" s="95">
        <f t="shared" si="120"/>
        <v>9.3096947270577104</v>
      </c>
      <c r="R468" s="44">
        <f>KONSTANTEN!$B$3 * $D$5 * $D$6 / H467^2</f>
        <v>3.5797001102442466E+22</v>
      </c>
      <c r="S468" s="46">
        <f t="shared" si="125"/>
        <v>29864.618122419848</v>
      </c>
      <c r="T468" s="48">
        <f t="shared" si="121"/>
        <v>147359350392.83282</v>
      </c>
      <c r="U468" s="28">
        <f t="shared" si="122"/>
        <v>9.8503541315404171</v>
      </c>
      <c r="V468" s="48">
        <f t="shared" si="131"/>
        <v>-48148863566.225395</v>
      </c>
      <c r="W468" s="28">
        <f t="shared" si="132"/>
        <v>-3.2185494567816173</v>
      </c>
      <c r="X468" s="50">
        <f t="shared" si="123"/>
        <v>1</v>
      </c>
      <c r="Y468" s="31">
        <f t="shared" si="124"/>
        <v>0.99999999999999989</v>
      </c>
      <c r="Z468" s="50">
        <v>9655200</v>
      </c>
      <c r="AA468" s="62">
        <v>2.0069797000000001E-7</v>
      </c>
      <c r="AB468" s="71">
        <v>4.33507609469E-3</v>
      </c>
      <c r="AC468" s="71">
        <v>1.8984843598468999</v>
      </c>
      <c r="AD468" s="58">
        <v>148793522898.21701</v>
      </c>
      <c r="AE468" s="28">
        <v>-3.0514634567800001</v>
      </c>
      <c r="AF468" s="28">
        <v>-9.3096947270600001</v>
      </c>
      <c r="AG468" s="50"/>
      <c r="AH468" s="62"/>
      <c r="AI468" s="65"/>
      <c r="AJ468" s="58"/>
      <c r="AK468" s="28"/>
      <c r="AL468" s="28"/>
    </row>
    <row r="469" spans="1:38">
      <c r="A469" s="11"/>
      <c r="B469" s="25">
        <v>448</v>
      </c>
      <c r="C469" s="1">
        <f>B469 * KONSTANTEN!$B$6</f>
        <v>9676800</v>
      </c>
      <c r="D469" s="63">
        <f>SQRT( KONSTANTEN!$B$3 * $D$6 / H468^3 )</f>
        <v>2.007187400043818E-7</v>
      </c>
      <c r="E469" s="41">
        <f>(KONSTANTEN!$B$4 + D469 * C469) - (KONSTANTEN!$B$4 + D469 * C468)</f>
        <v>4.3355247840948241E-3</v>
      </c>
      <c r="F469" s="41">
        <f t="shared" si="126"/>
        <v>1.9028198846309958</v>
      </c>
      <c r="G469" s="73">
        <f t="shared" ref="G469:G532" si="133">F469 * 180 / PI()</f>
        <v>109.02354856292628</v>
      </c>
      <c r="H469" s="43">
        <f t="shared" si="127"/>
        <v>148783270174.10815</v>
      </c>
      <c r="I469" s="2">
        <f t="shared" si="128"/>
        <v>9.9455371929686631</v>
      </c>
      <c r="J469" s="48">
        <f t="shared" ref="J469:J532" si="134">$D$3 * ( 1 - $D$4 * COS(F469) )</f>
        <v>150412775825.89185</v>
      </c>
      <c r="K469" s="28">
        <f t="shared" ref="K469:K532" si="135">$E$3 * ( 1 - $D$4 * COS(F469) )</f>
        <v>10.054462807031337</v>
      </c>
      <c r="L469" s="43">
        <f t="shared" si="129"/>
        <v>-46262909618.818054</v>
      </c>
      <c r="M469" s="2">
        <f t="shared" si="130"/>
        <v>-3.0924813504265396</v>
      </c>
      <c r="N469" s="48">
        <f t="shared" ref="N469:N532" si="136">$D$3 * ( COS(F469) - $D$4 )</f>
        <v>-51262056673.013657</v>
      </c>
      <c r="O469" s="28">
        <f t="shared" ref="O469:O532" si="137">$E$3 * ( COS(F469) - $D$4 )</f>
        <v>-3.4266533504265402</v>
      </c>
      <c r="P469" s="94">
        <f t="shared" ref="P469:P532" si="138">$D$10 * SIN(F469)</f>
        <v>139064621649.39798</v>
      </c>
      <c r="Q469" s="95">
        <f t="shared" ref="Q469:Q532" si="139">$E$10 * SIN(F469)</f>
        <v>9.295886326612619</v>
      </c>
      <c r="R469" s="44">
        <f>KONSTANTEN!$B$3 * $D$5 * $D$6 / H468^2</f>
        <v>3.5801941273269393E+22</v>
      </c>
      <c r="S469" s="46">
        <f t="shared" si="125"/>
        <v>29865.648436943324</v>
      </c>
      <c r="T469" s="48">
        <f t="shared" ref="T469:T532" si="140">SQRT( V469^2 + P469^2 )</f>
        <v>147366036647.00336</v>
      </c>
      <c r="U469" s="28">
        <f t="shared" ref="U469:U532" si="141">SQRT( W469^2 + Q469^2 )</f>
        <v>9.8508010795706422</v>
      </c>
      <c r="V469" s="48">
        <f t="shared" si="131"/>
        <v>-48762483145.915855</v>
      </c>
      <c r="W469" s="28">
        <f t="shared" si="132"/>
        <v>-3.2595673504265399</v>
      </c>
      <c r="X469" s="50">
        <f t="shared" ref="X469:X532" si="142">(V469 / $D$3 )^2 + ( P469 / $D$10 )^2</f>
        <v>0.99999999999999989</v>
      </c>
      <c r="Y469" s="31">
        <f t="shared" ref="Y469:Y532" si="143">(W469 / $E$3 )^2 + ( Q469 / $E$10 )^2</f>
        <v>1.0000000000000002</v>
      </c>
      <c r="Z469" s="50">
        <v>9676800</v>
      </c>
      <c r="AA469" s="62">
        <v>2.0071874E-7</v>
      </c>
      <c r="AB469" s="71">
        <v>4.3355247840899998E-3</v>
      </c>
      <c r="AC469" s="71">
        <v>1.902819884631</v>
      </c>
      <c r="AD469" s="58">
        <v>148783270174.108</v>
      </c>
      <c r="AE469" s="28">
        <v>-3.0924813504299999</v>
      </c>
      <c r="AF469" s="28">
        <v>-9.2958863266100007</v>
      </c>
      <c r="AG469" s="50"/>
      <c r="AH469" s="62"/>
      <c r="AI469" s="65"/>
      <c r="AJ469" s="58"/>
      <c r="AK469" s="28"/>
      <c r="AL469" s="28"/>
    </row>
    <row r="470" spans="1:38">
      <c r="A470" s="11"/>
      <c r="B470" s="25">
        <v>449</v>
      </c>
      <c r="C470" s="1">
        <f>B470 * KONSTANTEN!$B$6</f>
        <v>9698400</v>
      </c>
      <c r="D470" s="63">
        <f>SQRT( KONSTANTEN!$B$3 * $D$6 / H469^3 )</f>
        <v>2.0073948779391771E-7</v>
      </c>
      <c r="E470" s="41">
        <f>(KONSTANTEN!$B$4 + D470 * C470) - (KONSTANTEN!$B$4 + D470 * C469)</f>
        <v>4.3359729363485755E-3</v>
      </c>
      <c r="F470" s="41">
        <f t="shared" si="126"/>
        <v>1.9071558575673444</v>
      </c>
      <c r="G470" s="73">
        <f t="shared" si="133"/>
        <v>109.271981512262</v>
      </c>
      <c r="H470" s="43">
        <f t="shared" si="127"/>
        <v>148773031707.28369</v>
      </c>
      <c r="I470" s="2">
        <f t="shared" si="128"/>
        <v>9.9448527944305578</v>
      </c>
      <c r="J470" s="48">
        <f t="shared" si="134"/>
        <v>150423014292.71631</v>
      </c>
      <c r="K470" s="28">
        <f t="shared" si="135"/>
        <v>10.05514720556944</v>
      </c>
      <c r="L470" s="43">
        <f t="shared" si="129"/>
        <v>-46875675908.301605</v>
      </c>
      <c r="M470" s="2">
        <f t="shared" si="130"/>
        <v>-3.1334422052022441</v>
      </c>
      <c r="N470" s="48">
        <f t="shared" si="136"/>
        <v>-51874822962.497208</v>
      </c>
      <c r="O470" s="28">
        <f t="shared" si="137"/>
        <v>-3.4676142052022447</v>
      </c>
      <c r="P470" s="94">
        <f t="shared" si="138"/>
        <v>138855414988.43607</v>
      </c>
      <c r="Q470" s="95">
        <f t="shared" si="139"/>
        <v>9.2819017393322145</v>
      </c>
      <c r="R470" s="44">
        <f>KONSTANTEN!$B$3 * $D$5 * $D$6 / H469^2</f>
        <v>3.5806875700015263E+22</v>
      </c>
      <c r="S470" s="46">
        <f t="shared" ref="S470:S533" si="144">D470 * H469</f>
        <v>29866.677447054546</v>
      </c>
      <c r="T470" s="48">
        <f t="shared" si="140"/>
        <v>147372797789.88626</v>
      </c>
      <c r="U470" s="28">
        <f t="shared" si="141"/>
        <v>9.8512530335969917</v>
      </c>
      <c r="V470" s="48">
        <f t="shared" si="131"/>
        <v>-49375249435.399406</v>
      </c>
      <c r="W470" s="28">
        <f t="shared" si="132"/>
        <v>-3.3005282052022444</v>
      </c>
      <c r="X470" s="50">
        <f t="shared" si="142"/>
        <v>1</v>
      </c>
      <c r="Y470" s="31">
        <f t="shared" si="143"/>
        <v>0.99999999999999978</v>
      </c>
      <c r="Z470" s="50">
        <v>9698400</v>
      </c>
      <c r="AA470" s="62">
        <v>2.0073949000000001E-7</v>
      </c>
      <c r="AB470" s="71">
        <v>4.3359729363499997E-3</v>
      </c>
      <c r="AC470" s="71">
        <v>1.90715585756735</v>
      </c>
      <c r="AD470" s="58">
        <v>148773031707.28299</v>
      </c>
      <c r="AE470" s="28">
        <v>-3.1334422052000002</v>
      </c>
      <c r="AF470" s="28">
        <v>-9.2819017393299994</v>
      </c>
      <c r="AG470" s="50"/>
      <c r="AH470" s="62"/>
      <c r="AI470" s="65"/>
      <c r="AJ470" s="58"/>
      <c r="AK470" s="28"/>
      <c r="AL470" s="28"/>
    </row>
    <row r="471" spans="1:38">
      <c r="A471" s="11"/>
      <c r="B471" s="25">
        <v>450</v>
      </c>
      <c r="C471" s="1">
        <f>B471 * KONSTANTEN!$B$6</f>
        <v>9720000</v>
      </c>
      <c r="D471" s="63">
        <f>SQRT( KONSTANTEN!$B$3 * $D$6 / H470^3 )</f>
        <v>2.0076021029909205E-7</v>
      </c>
      <c r="E471" s="41">
        <f>(KONSTANTEN!$B$4 + D471 * C471) - (KONSTANTEN!$B$4 + D471 * C470)</f>
        <v>4.3364205424605284E-3</v>
      </c>
      <c r="F471" s="41">
        <f t="shared" ref="F471:F534" si="145">IF( (F470 + E471) &gt; 2 * PI(), (F470 + E471) - 2 * PI(), (F470 + E471) )</f>
        <v>1.9114922781098049</v>
      </c>
      <c r="G471" s="73">
        <f t="shared" si="133"/>
        <v>109.52044010753882</v>
      </c>
      <c r="H471" s="43">
        <f t="shared" ref="H471:H534" si="146">$D$3 * ( 1 + $D$4 * COS(F471) )</f>
        <v>148762807696.29971</v>
      </c>
      <c r="I471" s="2">
        <f t="shared" ref="I471:I534" si="147">$E$3 * ( 1 + $D$4 * COS(F471) )</f>
        <v>9.9441693622047218</v>
      </c>
      <c r="J471" s="48">
        <f t="shared" si="134"/>
        <v>150433238303.70026</v>
      </c>
      <c r="K471" s="28">
        <f t="shared" si="135"/>
        <v>10.055830637795278</v>
      </c>
      <c r="L471" s="43">
        <f t="shared" ref="L471:L534" si="148">$D$3 * ( COS(F471) + $D$4 )</f>
        <v>-47487577024.131935</v>
      </c>
      <c r="M471" s="2">
        <f t="shared" ref="M471:M534" si="149">$E$3 * ( COS(F471) + $D$4 )</f>
        <v>-3.1743452267502184</v>
      </c>
      <c r="N471" s="48">
        <f t="shared" si="136"/>
        <v>-52486724078.327538</v>
      </c>
      <c r="O471" s="28">
        <f t="shared" si="137"/>
        <v>-3.5085172267502185</v>
      </c>
      <c r="P471" s="94">
        <f t="shared" si="138"/>
        <v>138643575757.2439</v>
      </c>
      <c r="Q471" s="95">
        <f t="shared" si="139"/>
        <v>9.2677411757803725</v>
      </c>
      <c r="R471" s="44">
        <f>KONSTANTEN!$B$3 * $D$5 * $D$6 / H470^2</f>
        <v>3.581180428310031E+22</v>
      </c>
      <c r="S471" s="46">
        <f t="shared" si="144"/>
        <v>29867.705132387764</v>
      </c>
      <c r="T471" s="48">
        <f t="shared" si="140"/>
        <v>147379633324.91345</v>
      </c>
      <c r="U471" s="28">
        <f t="shared" si="141"/>
        <v>9.8517099604259784</v>
      </c>
      <c r="V471" s="48">
        <f t="shared" ref="V471:V534" si="150">$D$3 * COS(F471)</f>
        <v>-49987150551.229736</v>
      </c>
      <c r="W471" s="28">
        <f t="shared" ref="W471:W534" si="151">$E$3 * COS(F471)</f>
        <v>-3.3414312267502182</v>
      </c>
      <c r="X471" s="50">
        <f t="shared" si="142"/>
        <v>0.99999999999999978</v>
      </c>
      <c r="Y471" s="31">
        <f t="shared" si="143"/>
        <v>1</v>
      </c>
      <c r="Z471" s="50">
        <v>9720000</v>
      </c>
      <c r="AA471" s="62">
        <v>2.0076021E-7</v>
      </c>
      <c r="AB471" s="71">
        <v>4.3364205424600002E-3</v>
      </c>
      <c r="AC471" s="71">
        <v>1.91149227810981</v>
      </c>
      <c r="AD471" s="58">
        <v>148762807696.29901</v>
      </c>
      <c r="AE471" s="28">
        <v>-3.1743452267499999</v>
      </c>
      <c r="AF471" s="28">
        <v>-9.2677411757799995</v>
      </c>
      <c r="AG471" s="50"/>
      <c r="AH471" s="62"/>
      <c r="AI471" s="65"/>
      <c r="AJ471" s="58"/>
      <c r="AK471" s="28"/>
      <c r="AL471" s="28"/>
    </row>
    <row r="472" spans="1:38">
      <c r="A472" s="11"/>
      <c r="B472" s="25">
        <v>451</v>
      </c>
      <c r="C472" s="1">
        <f>B472 * KONSTANTEN!$B$6</f>
        <v>9741600</v>
      </c>
      <c r="D472" s="63">
        <f>SQRT( KONSTANTEN!$B$3 * $D$6 / H471^3 )</f>
        <v>2.0078090710389239E-7</v>
      </c>
      <c r="E472" s="41">
        <f>(KONSTANTEN!$B$4 + D472 * C472) - (KONSTANTEN!$B$4 + D472 * C471)</f>
        <v>4.3368675934440937E-3</v>
      </c>
      <c r="F472" s="41">
        <f t="shared" si="145"/>
        <v>1.915829145703249</v>
      </c>
      <c r="G472" s="73">
        <f t="shared" si="133"/>
        <v>109.76892431695022</v>
      </c>
      <c r="H472" s="43">
        <f t="shared" si="146"/>
        <v>148752598339.55331</v>
      </c>
      <c r="I472" s="2">
        <f t="shared" si="147"/>
        <v>9.9434869095531635</v>
      </c>
      <c r="J472" s="48">
        <f t="shared" si="134"/>
        <v>150443447660.44669</v>
      </c>
      <c r="K472" s="28">
        <f t="shared" si="135"/>
        <v>10.056513090446837</v>
      </c>
      <c r="L472" s="43">
        <f t="shared" si="148"/>
        <v>-48098601092.360725</v>
      </c>
      <c r="M472" s="2">
        <f t="shared" si="149"/>
        <v>-3.2151896213468496</v>
      </c>
      <c r="N472" s="48">
        <f t="shared" si="136"/>
        <v>-53097748146.556335</v>
      </c>
      <c r="O472" s="28">
        <f t="shared" si="137"/>
        <v>-3.5493616213468497</v>
      </c>
      <c r="P472" s="94">
        <f t="shared" si="138"/>
        <v>138429107159.03647</v>
      </c>
      <c r="Q472" s="95">
        <f t="shared" si="139"/>
        <v>9.2534048500785673</v>
      </c>
      <c r="R472" s="44">
        <f>KONSTANTEN!$B$3 * $D$5 * $D$6 / H471^2</f>
        <v>3.5816726922943764E+22</v>
      </c>
      <c r="S472" s="46">
        <f t="shared" si="144"/>
        <v>29868.731472584961</v>
      </c>
      <c r="T472" s="48">
        <f t="shared" si="140"/>
        <v>147386542749.56454</v>
      </c>
      <c r="U472" s="28">
        <f t="shared" si="141"/>
        <v>9.8521718264662219</v>
      </c>
      <c r="V472" s="48">
        <f t="shared" si="150"/>
        <v>-50598174619.458534</v>
      </c>
      <c r="W472" s="28">
        <f t="shared" si="151"/>
        <v>-3.3822756213468494</v>
      </c>
      <c r="X472" s="50">
        <f t="shared" si="142"/>
        <v>0.99999999999999978</v>
      </c>
      <c r="Y472" s="31">
        <f t="shared" si="143"/>
        <v>1</v>
      </c>
      <c r="Z472" s="50">
        <v>9741600</v>
      </c>
      <c r="AA472" s="62">
        <v>2.0078090999999999E-7</v>
      </c>
      <c r="AB472" s="71">
        <v>4.3368675934399997E-3</v>
      </c>
      <c r="AC472" s="71">
        <v>1.9158291457032499</v>
      </c>
      <c r="AD472" s="58">
        <v>148752598339.55301</v>
      </c>
      <c r="AE472" s="28">
        <v>-3.21518962135</v>
      </c>
      <c r="AF472" s="28">
        <v>-9.2534048500800008</v>
      </c>
      <c r="AG472" s="50"/>
      <c r="AH472" s="62"/>
      <c r="AI472" s="65"/>
      <c r="AJ472" s="58"/>
      <c r="AK472" s="28"/>
      <c r="AL472" s="28"/>
    </row>
    <row r="473" spans="1:38">
      <c r="A473" s="11"/>
      <c r="B473" s="25">
        <v>452</v>
      </c>
      <c r="C473" s="1">
        <f>B473 * KONSTANTEN!$B$6</f>
        <v>9763200</v>
      </c>
      <c r="D473" s="63">
        <f>SQRT( KONSTANTEN!$B$3 * $D$6 / H472^3 )</f>
        <v>2.0080157779236542E-7</v>
      </c>
      <c r="E473" s="41">
        <f>(KONSTANTEN!$B$4 + D473 * C473) - (KONSTANTEN!$B$4 + D473 * C472)</f>
        <v>4.3373140803151244E-3</v>
      </c>
      <c r="F473" s="41">
        <f t="shared" si="145"/>
        <v>1.9201664597835642</v>
      </c>
      <c r="G473" s="73">
        <f t="shared" si="133"/>
        <v>110.01743410817495</v>
      </c>
      <c r="H473" s="43">
        <f t="shared" si="146"/>
        <v>148742403835.2785</v>
      </c>
      <c r="I473" s="2">
        <f t="shared" si="147"/>
        <v>9.9428054497270004</v>
      </c>
      <c r="J473" s="48">
        <f t="shared" si="134"/>
        <v>150453642164.72147</v>
      </c>
      <c r="K473" s="28">
        <f t="shared" si="135"/>
        <v>10.057194550273</v>
      </c>
      <c r="L473" s="43">
        <f t="shared" si="148"/>
        <v>-48708736248.795204</v>
      </c>
      <c r="M473" s="2">
        <f t="shared" si="149"/>
        <v>-3.2559745959206428</v>
      </c>
      <c r="N473" s="48">
        <f t="shared" si="136"/>
        <v>-53707883302.990807</v>
      </c>
      <c r="O473" s="28">
        <f t="shared" si="137"/>
        <v>-3.5901465959206429</v>
      </c>
      <c r="P473" s="94">
        <f t="shared" si="138"/>
        <v>138212012450.24832</v>
      </c>
      <c r="Q473" s="95">
        <f t="shared" si="139"/>
        <v>9.2388929799057813</v>
      </c>
      <c r="R473" s="44">
        <f>KONSTANTEN!$B$3 * $D$5 * $D$6 / H472^2</f>
        <v>3.5821643519966191E+22</v>
      </c>
      <c r="S473" s="46">
        <f t="shared" si="144"/>
        <v>29869.756447296302</v>
      </c>
      <c r="T473" s="48">
        <f t="shared" si="140"/>
        <v>147393525555.40359</v>
      </c>
      <c r="U473" s="28">
        <f t="shared" si="141"/>
        <v>9.8526385977309108</v>
      </c>
      <c r="V473" s="48">
        <f t="shared" si="150"/>
        <v>-51208309775.893005</v>
      </c>
      <c r="W473" s="28">
        <f t="shared" si="151"/>
        <v>-3.423060595920643</v>
      </c>
      <c r="X473" s="50">
        <f t="shared" si="142"/>
        <v>0.99999999999999989</v>
      </c>
      <c r="Y473" s="31">
        <f t="shared" si="143"/>
        <v>1.0000000000000004</v>
      </c>
      <c r="Z473" s="50">
        <v>9763200</v>
      </c>
      <c r="AA473" s="62">
        <v>2.0080158000000001E-7</v>
      </c>
      <c r="AB473" s="71">
        <v>4.3373140803199999E-3</v>
      </c>
      <c r="AC473" s="71">
        <v>1.9201664597835699</v>
      </c>
      <c r="AD473" s="58">
        <v>148742403835.27802</v>
      </c>
      <c r="AE473" s="28">
        <v>-3.2559745959200002</v>
      </c>
      <c r="AF473" s="28">
        <v>-9.2388929799100001</v>
      </c>
      <c r="AG473" s="50"/>
      <c r="AH473" s="62"/>
      <c r="AI473" s="65"/>
      <c r="AJ473" s="58"/>
      <c r="AK473" s="28"/>
      <c r="AL473" s="28"/>
    </row>
    <row r="474" spans="1:38">
      <c r="A474" s="11"/>
      <c r="B474" s="25">
        <v>453</v>
      </c>
      <c r="C474" s="1">
        <f>B474 * KONSTANTEN!$B$6</f>
        <v>9784800</v>
      </c>
      <c r="D474" s="63">
        <f>SQRT( KONSTANTEN!$B$3 * $D$6 / H473^3 )</f>
        <v>2.0082222194862717E-7</v>
      </c>
      <c r="E474" s="41">
        <f>(KONSTANTEN!$B$4 + D474 * C474) - (KONSTANTEN!$B$4 + D474 * C473)</f>
        <v>4.3377599940903622E-3</v>
      </c>
      <c r="F474" s="41">
        <f t="shared" si="145"/>
        <v>1.9245042197776545</v>
      </c>
      <c r="G474" s="73">
        <f t="shared" si="133"/>
        <v>110.26596944837702</v>
      </c>
      <c r="H474" s="43">
        <f t="shared" si="146"/>
        <v>148732224381.54205</v>
      </c>
      <c r="I474" s="2">
        <f t="shared" si="147"/>
        <v>9.9421249959661608</v>
      </c>
      <c r="J474" s="48">
        <f t="shared" si="134"/>
        <v>150463821618.45792</v>
      </c>
      <c r="K474" s="28">
        <f t="shared" si="135"/>
        <v>10.057875004033839</v>
      </c>
      <c r="L474" s="43">
        <f t="shared" si="148"/>
        <v>-49317970639.255737</v>
      </c>
      <c r="M474" s="2">
        <f t="shared" si="149"/>
        <v>-3.2966993580694401</v>
      </c>
      <c r="N474" s="48">
        <f t="shared" si="136"/>
        <v>-54317117693.45134</v>
      </c>
      <c r="O474" s="28">
        <f t="shared" si="137"/>
        <v>-3.6308713580694407</v>
      </c>
      <c r="P474" s="94">
        <f t="shared" si="138"/>
        <v>137992294940.53085</v>
      </c>
      <c r="Q474" s="95">
        <f t="shared" si="139"/>
        <v>9.2242057864983202</v>
      </c>
      <c r="R474" s="44">
        <f>KONSTANTEN!$B$3 * $D$5 * $D$6 / H473^2</f>
        <v>3.5826553974591937E+22</v>
      </c>
      <c r="S474" s="46">
        <f t="shared" si="144"/>
        <v>29870.780036180633</v>
      </c>
      <c r="T474" s="48">
        <f t="shared" si="140"/>
        <v>147400581228.11612</v>
      </c>
      <c r="U474" s="28">
        <f t="shared" si="141"/>
        <v>9.8531102398402766</v>
      </c>
      <c r="V474" s="48">
        <f t="shared" si="150"/>
        <v>-51817544166.353539</v>
      </c>
      <c r="W474" s="28">
        <f t="shared" si="151"/>
        <v>-3.4637853580694404</v>
      </c>
      <c r="X474" s="50">
        <f t="shared" si="142"/>
        <v>0.99999999999999978</v>
      </c>
      <c r="Y474" s="31">
        <f t="shared" si="143"/>
        <v>1</v>
      </c>
      <c r="Z474" s="50">
        <v>9784800</v>
      </c>
      <c r="AA474" s="62">
        <v>2.0082222E-7</v>
      </c>
      <c r="AB474" s="71">
        <v>4.3377599940899996E-3</v>
      </c>
      <c r="AC474" s="71">
        <v>1.9245042197776601</v>
      </c>
      <c r="AD474" s="58">
        <v>148732224381.54199</v>
      </c>
      <c r="AE474" s="28">
        <v>-3.2966993580700001</v>
      </c>
      <c r="AF474" s="28">
        <v>-9.2242057865000007</v>
      </c>
      <c r="AG474" s="50"/>
      <c r="AH474" s="62"/>
      <c r="AI474" s="65"/>
      <c r="AJ474" s="58"/>
      <c r="AK474" s="28"/>
      <c r="AL474" s="28"/>
    </row>
    <row r="475" spans="1:38">
      <c r="A475" s="11"/>
      <c r="B475" s="25">
        <v>454</v>
      </c>
      <c r="C475" s="1">
        <f>B475 * KONSTANTEN!$B$6</f>
        <v>9806400</v>
      </c>
      <c r="D475" s="63">
        <f>SQRT( KONSTANTEN!$B$3 * $D$6 / H474^3 )</f>
        <v>2.0084283915687237E-7</v>
      </c>
      <c r="E475" s="41">
        <f>(KONSTANTEN!$B$4 + D475 * C475) - (KONSTANTEN!$B$4 + D475 * C474)</f>
        <v>4.3382053257885467E-3</v>
      </c>
      <c r="F475" s="41">
        <f t="shared" si="145"/>
        <v>1.9288424251034431</v>
      </c>
      <c r="G475" s="73">
        <f t="shared" si="133"/>
        <v>110.51453030420588</v>
      </c>
      <c r="H475" s="43">
        <f t="shared" si="146"/>
        <v>148722060176.23911</v>
      </c>
      <c r="I475" s="2">
        <f t="shared" si="147"/>
        <v>9.9414455614991049</v>
      </c>
      <c r="J475" s="48">
        <f t="shared" si="134"/>
        <v>150473985823.76089</v>
      </c>
      <c r="K475" s="28">
        <f t="shared" si="135"/>
        <v>10.058554438500895</v>
      </c>
      <c r="L475" s="43">
        <f t="shared" si="148"/>
        <v>-49926292419.834038</v>
      </c>
      <c r="M475" s="2">
        <f t="shared" si="149"/>
        <v>-3.3373631160776798</v>
      </c>
      <c r="N475" s="48">
        <f t="shared" si="136"/>
        <v>-54925439474.02964</v>
      </c>
      <c r="O475" s="28">
        <f t="shared" si="137"/>
        <v>-3.6715351160776799</v>
      </c>
      <c r="P475" s="94">
        <f t="shared" si="138"/>
        <v>137769957992.74838</v>
      </c>
      <c r="Q475" s="95">
        <f t="shared" si="139"/>
        <v>9.2093434946495503</v>
      </c>
      <c r="R475" s="44">
        <f>KONSTANTEN!$B$3 * $D$5 * $D$6 / H474^2</f>
        <v>3.5831458187251454E+22</v>
      </c>
      <c r="S475" s="46">
        <f t="shared" si="144"/>
        <v>29871.802218905901</v>
      </c>
      <c r="T475" s="48">
        <f t="shared" si="140"/>
        <v>147407709247.54691</v>
      </c>
      <c r="U475" s="28">
        <f t="shared" si="141"/>
        <v>9.8535867180241343</v>
      </c>
      <c r="V475" s="48">
        <f t="shared" si="150"/>
        <v>-52425865946.931839</v>
      </c>
      <c r="W475" s="28">
        <f t="shared" si="151"/>
        <v>-3.5044491160776796</v>
      </c>
      <c r="X475" s="50">
        <f t="shared" si="142"/>
        <v>1.0000000000000002</v>
      </c>
      <c r="Y475" s="31">
        <f t="shared" si="143"/>
        <v>0.99999999999999978</v>
      </c>
      <c r="Z475" s="50">
        <v>9806400</v>
      </c>
      <c r="AA475" s="62">
        <v>2.0084284E-7</v>
      </c>
      <c r="AB475" s="71">
        <v>4.3382053257900004E-3</v>
      </c>
      <c r="AC475" s="71">
        <v>1.92884242510344</v>
      </c>
      <c r="AD475" s="58">
        <v>148722060176.23901</v>
      </c>
      <c r="AE475" s="28">
        <v>-3.3373631160800001</v>
      </c>
      <c r="AF475" s="28">
        <v>-9.2093434946499997</v>
      </c>
      <c r="AG475" s="50"/>
      <c r="AH475" s="62"/>
      <c r="AI475" s="65"/>
      <c r="AJ475" s="58"/>
      <c r="AK475" s="28"/>
      <c r="AL475" s="28"/>
    </row>
    <row r="476" spans="1:38">
      <c r="A476" s="11"/>
      <c r="B476" s="25">
        <v>455</v>
      </c>
      <c r="C476" s="1">
        <f>B476 * KONSTANTEN!$B$6</f>
        <v>9828000</v>
      </c>
      <c r="D476" s="63">
        <f>SQRT( KONSTANTEN!$B$3 * $D$6 / H475^3 )</f>
        <v>2.0086342900138475E-7</v>
      </c>
      <c r="E476" s="41">
        <f>(KONSTANTEN!$B$4 + D476 * C476) - (KONSTANTEN!$B$4 + D476 * C475)</f>
        <v>4.3386500664299721E-3</v>
      </c>
      <c r="F476" s="41">
        <f t="shared" si="145"/>
        <v>1.933181075169873</v>
      </c>
      <c r="G476" s="73">
        <f t="shared" si="133"/>
        <v>110.76311664179647</v>
      </c>
      <c r="H476" s="43">
        <f t="shared" si="146"/>
        <v>148711911417.08881</v>
      </c>
      <c r="I476" s="2">
        <f t="shared" si="147"/>
        <v>9.9407671595425295</v>
      </c>
      <c r="J476" s="48">
        <f t="shared" si="134"/>
        <v>150484134582.91119</v>
      </c>
      <c r="K476" s="28">
        <f t="shared" si="135"/>
        <v>10.05923284045747</v>
      </c>
      <c r="L476" s="43">
        <f t="shared" si="148"/>
        <v>-50533689757.151474</v>
      </c>
      <c r="M476" s="2">
        <f t="shared" si="149"/>
        <v>-3.3779650789336619</v>
      </c>
      <c r="N476" s="48">
        <f t="shared" si="136"/>
        <v>-55532836811.347084</v>
      </c>
      <c r="O476" s="28">
        <f t="shared" si="137"/>
        <v>-3.7121370789336621</v>
      </c>
      <c r="P476" s="94">
        <f t="shared" si="138"/>
        <v>137545005022.97272</v>
      </c>
      <c r="Q476" s="95">
        <f t="shared" si="139"/>
        <v>9.1943063327095391</v>
      </c>
      <c r="R476" s="44">
        <f>KONSTANTEN!$B$3 * $D$5 * $D$6 / H475^2</f>
        <v>3.5836356058383743E+22</v>
      </c>
      <c r="S476" s="46">
        <f t="shared" si="144"/>
        <v>29872.822975149673</v>
      </c>
      <c r="T476" s="48">
        <f t="shared" si="140"/>
        <v>147414909087.7381</v>
      </c>
      <c r="U476" s="28">
        <f t="shared" si="141"/>
        <v>9.8540679971244085</v>
      </c>
      <c r="V476" s="48">
        <f t="shared" si="150"/>
        <v>-53033263284.249275</v>
      </c>
      <c r="W476" s="28">
        <f t="shared" si="151"/>
        <v>-3.5450510789336622</v>
      </c>
      <c r="X476" s="50">
        <f t="shared" si="142"/>
        <v>1</v>
      </c>
      <c r="Y476" s="31">
        <f t="shared" si="143"/>
        <v>0.99999999999999978</v>
      </c>
      <c r="Z476" s="50">
        <v>9828000</v>
      </c>
      <c r="AA476" s="62">
        <v>2.0086342999999999E-7</v>
      </c>
      <c r="AB476" s="71">
        <v>4.3386500664299998E-3</v>
      </c>
      <c r="AC476" s="71">
        <v>1.9331810751698699</v>
      </c>
      <c r="AD476" s="58">
        <v>148711911417.08801</v>
      </c>
      <c r="AE476" s="28">
        <v>-3.37796507893</v>
      </c>
      <c r="AF476" s="28">
        <v>-9.1943063327099992</v>
      </c>
      <c r="AG476" s="50"/>
      <c r="AH476" s="62"/>
      <c r="AI476" s="65"/>
      <c r="AJ476" s="58"/>
      <c r="AK476" s="28"/>
      <c r="AL476" s="28"/>
    </row>
    <row r="477" spans="1:38">
      <c r="A477" s="11"/>
      <c r="B477" s="25">
        <v>456</v>
      </c>
      <c r="C477" s="1">
        <f>B477 * KONSTANTEN!$B$6</f>
        <v>9849600</v>
      </c>
      <c r="D477" s="63">
        <f>SQRT( KONSTANTEN!$B$3 * $D$6 / H476^3 )</f>
        <v>2.0088399106654683E-7</v>
      </c>
      <c r="E477" s="41">
        <f>(KONSTANTEN!$B$4 + D477 * C477) - (KONSTANTEN!$B$4 + D477 * C476)</f>
        <v>4.339094207037375E-3</v>
      </c>
      <c r="F477" s="41">
        <f t="shared" si="145"/>
        <v>1.9375201693769104</v>
      </c>
      <c r="G477" s="73">
        <f t="shared" si="133"/>
        <v>111.01172842676937</v>
      </c>
      <c r="H477" s="43">
        <f t="shared" si="146"/>
        <v>148701778301.6301</v>
      </c>
      <c r="I477" s="2">
        <f t="shared" si="147"/>
        <v>9.9400898033010829</v>
      </c>
      <c r="J477" s="48">
        <f t="shared" si="134"/>
        <v>150494267698.36993</v>
      </c>
      <c r="K477" s="28">
        <f t="shared" si="135"/>
        <v>10.059910196698919</v>
      </c>
      <c r="L477" s="43">
        <f t="shared" si="148"/>
        <v>-51140150828.617958</v>
      </c>
      <c r="M477" s="2">
        <f t="shared" si="149"/>
        <v>-3.4185044563468567</v>
      </c>
      <c r="N477" s="48">
        <f t="shared" si="136"/>
        <v>-56139297882.813568</v>
      </c>
      <c r="O477" s="28">
        <f t="shared" si="137"/>
        <v>-3.7526764563468573</v>
      </c>
      <c r="P477" s="94">
        <f t="shared" si="138"/>
        <v>137317439500.47679</v>
      </c>
      <c r="Q477" s="95">
        <f t="shared" si="139"/>
        <v>9.1790945325846192</v>
      </c>
      <c r="R477" s="44">
        <f>KONSTANTEN!$B$3 * $D$5 * $D$6 / H476^2</f>
        <v>3.5841247488438782E+22</v>
      </c>
      <c r="S477" s="46">
        <f t="shared" si="144"/>
        <v>29873.84228459957</v>
      </c>
      <c r="T477" s="48">
        <f t="shared" si="140"/>
        <v>147422180216.96826</v>
      </c>
      <c r="U477" s="28">
        <f t="shared" si="141"/>
        <v>9.8545540415977477</v>
      </c>
      <c r="V477" s="48">
        <f t="shared" si="150"/>
        <v>-53639724355.715759</v>
      </c>
      <c r="W477" s="28">
        <f t="shared" si="151"/>
        <v>-3.585590456346857</v>
      </c>
      <c r="X477" s="50">
        <f t="shared" si="142"/>
        <v>1</v>
      </c>
      <c r="Y477" s="31">
        <f t="shared" si="143"/>
        <v>1</v>
      </c>
      <c r="Z477" s="50">
        <v>9849600</v>
      </c>
      <c r="AA477" s="62">
        <v>2.0088399E-7</v>
      </c>
      <c r="AB477" s="71">
        <v>4.3390942070399997E-3</v>
      </c>
      <c r="AC477" s="71">
        <v>1.93752016937691</v>
      </c>
      <c r="AD477" s="58">
        <v>148701778301.63</v>
      </c>
      <c r="AE477" s="28">
        <v>-3.41850445635</v>
      </c>
      <c r="AF477" s="28">
        <v>-9.1790945325800006</v>
      </c>
      <c r="AG477" s="50"/>
      <c r="AH477" s="62"/>
      <c r="AI477" s="65"/>
      <c r="AJ477" s="58"/>
      <c r="AK477" s="28"/>
      <c r="AL477" s="28"/>
    </row>
    <row r="478" spans="1:38">
      <c r="A478" s="11"/>
      <c r="B478" s="25">
        <v>457</v>
      </c>
      <c r="C478" s="1">
        <f>B478 * KONSTANTEN!$B$6</f>
        <v>9871200</v>
      </c>
      <c r="D478" s="63">
        <f>SQRT( KONSTANTEN!$B$3 * $D$6 / H477^3 )</f>
        <v>2.0090452493684981E-7</v>
      </c>
      <c r="E478" s="41">
        <f>(KONSTANTEN!$B$4 + D478 * C478) - (KONSTANTEN!$B$4 + D478 * C477)</f>
        <v>4.3395377386359346E-3</v>
      </c>
      <c r="F478" s="41">
        <f t="shared" si="145"/>
        <v>1.9418597071155463</v>
      </c>
      <c r="G478" s="73">
        <f t="shared" si="133"/>
        <v>111.26036562423096</v>
      </c>
      <c r="H478" s="43">
        <f t="shared" si="146"/>
        <v>148691661027.21732</v>
      </c>
      <c r="I478" s="2">
        <f t="shared" si="147"/>
        <v>9.9394135059670745</v>
      </c>
      <c r="J478" s="48">
        <f t="shared" si="134"/>
        <v>150504384972.78265</v>
      </c>
      <c r="K478" s="28">
        <f t="shared" si="135"/>
        <v>10.060586494032924</v>
      </c>
      <c r="L478" s="43">
        <f t="shared" si="148"/>
        <v>-51745663822.691025</v>
      </c>
      <c r="M478" s="2">
        <f t="shared" si="149"/>
        <v>-3.4589804587652222</v>
      </c>
      <c r="N478" s="48">
        <f t="shared" si="136"/>
        <v>-56744810876.886635</v>
      </c>
      <c r="O478" s="28">
        <f t="shared" si="137"/>
        <v>-3.7931524587652228</v>
      </c>
      <c r="P478" s="94">
        <f t="shared" si="138"/>
        <v>137087264947.7265</v>
      </c>
      <c r="Q478" s="95">
        <f t="shared" si="139"/>
        <v>9.1637083297368527</v>
      </c>
      <c r="R478" s="44">
        <f>KONSTANTEN!$B$3 * $D$5 * $D$6 / H477^2</f>
        <v>3.5846132377879897E+22</v>
      </c>
      <c r="S478" s="46">
        <f t="shared" si="144"/>
        <v>29874.860126953758</v>
      </c>
      <c r="T478" s="48">
        <f t="shared" si="140"/>
        <v>147429522097.79114</v>
      </c>
      <c r="U478" s="28">
        <f t="shared" si="141"/>
        <v>9.8550448155181289</v>
      </c>
      <c r="V478" s="48">
        <f t="shared" si="150"/>
        <v>-54245237349.788834</v>
      </c>
      <c r="W478" s="28">
        <f t="shared" si="151"/>
        <v>-3.6260664587652225</v>
      </c>
      <c r="X478" s="50">
        <f t="shared" si="142"/>
        <v>1</v>
      </c>
      <c r="Y478" s="31">
        <f t="shared" si="143"/>
        <v>1</v>
      </c>
      <c r="Z478" s="50">
        <v>9871200</v>
      </c>
      <c r="AA478" s="62">
        <v>2.0090451999999999E-7</v>
      </c>
      <c r="AB478" s="71">
        <v>4.3395377386399999E-3</v>
      </c>
      <c r="AC478" s="71">
        <v>1.9418597071155499</v>
      </c>
      <c r="AD478" s="58">
        <v>148691661027.21701</v>
      </c>
      <c r="AE478" s="28">
        <v>-3.4589804587700002</v>
      </c>
      <c r="AF478" s="28">
        <v>-9.1637083297400004</v>
      </c>
      <c r="AG478" s="50"/>
      <c r="AH478" s="62"/>
      <c r="AI478" s="65"/>
      <c r="AJ478" s="58"/>
      <c r="AK478" s="28"/>
      <c r="AL478" s="28"/>
    </row>
    <row r="479" spans="1:38">
      <c r="A479" s="11"/>
      <c r="B479" s="25">
        <v>458</v>
      </c>
      <c r="C479" s="1">
        <f>B479 * KONSTANTEN!$B$6</f>
        <v>9892800</v>
      </c>
      <c r="D479" s="63">
        <f>SQRT( KONSTANTEN!$B$3 * $D$6 / H478^3 )</f>
        <v>2.0092503019690365E-7</v>
      </c>
      <c r="E479" s="41">
        <f>(KONSTANTEN!$B$4 + D479 * C479) - (KONSTANTEN!$B$4 + D479 * C478)</f>
        <v>4.3399806522530504E-3</v>
      </c>
      <c r="F479" s="41">
        <f t="shared" si="145"/>
        <v>1.9461996877677994</v>
      </c>
      <c r="G479" s="73">
        <f t="shared" si="133"/>
        <v>111.50902819877349</v>
      </c>
      <c r="H479" s="43">
        <f t="shared" si="146"/>
        <v>148681559791.0159</v>
      </c>
      <c r="I479" s="2">
        <f t="shared" si="147"/>
        <v>9.9387382807201874</v>
      </c>
      <c r="J479" s="48">
        <f t="shared" si="134"/>
        <v>150514486208.9841</v>
      </c>
      <c r="K479" s="28">
        <f t="shared" si="135"/>
        <v>10.061261719279813</v>
      </c>
      <c r="L479" s="43">
        <f t="shared" si="148"/>
        <v>-52350216939.135254</v>
      </c>
      <c r="M479" s="2">
        <f t="shared" si="149"/>
        <v>-3.4993922973925433</v>
      </c>
      <c r="N479" s="48">
        <f t="shared" si="136"/>
        <v>-57349363993.330864</v>
      </c>
      <c r="O479" s="28">
        <f t="shared" si="137"/>
        <v>-3.8335642973925439</v>
      </c>
      <c r="P479" s="94">
        <f t="shared" si="138"/>
        <v>136854484940.37178</v>
      </c>
      <c r="Q479" s="95">
        <f t="shared" si="139"/>
        <v>9.1481479631834297</v>
      </c>
      <c r="R479" s="44">
        <f>KONSTANTEN!$B$3 * $D$5 * $D$6 / H478^2</f>
        <v>3.5851010627186217E+22</v>
      </c>
      <c r="S479" s="46">
        <f t="shared" si="144"/>
        <v>29875.876481921401</v>
      </c>
      <c r="T479" s="48">
        <f t="shared" si="140"/>
        <v>147436934187.07578</v>
      </c>
      <c r="U479" s="28">
        <f t="shared" si="141"/>
        <v>9.855540282579522</v>
      </c>
      <c r="V479" s="48">
        <f t="shared" si="150"/>
        <v>-54849790466.233055</v>
      </c>
      <c r="W479" s="28">
        <f t="shared" si="151"/>
        <v>-3.6664782973925436</v>
      </c>
      <c r="X479" s="50">
        <f t="shared" si="142"/>
        <v>1</v>
      </c>
      <c r="Y479" s="31">
        <f t="shared" si="143"/>
        <v>0.99999999999999978</v>
      </c>
      <c r="Z479" s="50">
        <v>9892800</v>
      </c>
      <c r="AA479" s="62">
        <v>2.0092503000000001E-7</v>
      </c>
      <c r="AB479" s="71">
        <v>4.3399806522499999E-3</v>
      </c>
      <c r="AC479" s="71">
        <v>1.9461996877678001</v>
      </c>
      <c r="AD479" s="58">
        <v>148681559791.01501</v>
      </c>
      <c r="AE479" s="28">
        <v>-3.49939229739</v>
      </c>
      <c r="AF479" s="28">
        <v>-9.1481479631799996</v>
      </c>
      <c r="AG479" s="50"/>
      <c r="AH479" s="62"/>
      <c r="AI479" s="65"/>
      <c r="AJ479" s="58"/>
      <c r="AK479" s="28"/>
      <c r="AL479" s="28"/>
    </row>
    <row r="480" spans="1:38">
      <c r="A480" s="11"/>
      <c r="B480" s="25">
        <v>459</v>
      </c>
      <c r="C480" s="1">
        <f>B480 * KONSTANTEN!$B$6</f>
        <v>9914400</v>
      </c>
      <c r="D480" s="63">
        <f>SQRT( KONSTANTEN!$B$3 * $D$6 / H479^3 )</f>
        <v>2.0094550643144699E-7</v>
      </c>
      <c r="E480" s="41">
        <f>(KONSTANTEN!$B$4 + D480 * C480) - (KONSTANTEN!$B$4 + D480 * C479)</f>
        <v>4.3404229389192306E-3</v>
      </c>
      <c r="F480" s="41">
        <f t="shared" si="145"/>
        <v>1.9505401107067186</v>
      </c>
      <c r="G480" s="73">
        <f t="shared" si="133"/>
        <v>111.75771611447534</v>
      </c>
      <c r="H480" s="43">
        <f t="shared" si="146"/>
        <v>148671474789.99796</v>
      </c>
      <c r="I480" s="2">
        <f t="shared" si="147"/>
        <v>9.9380641407271781</v>
      </c>
      <c r="J480" s="48">
        <f t="shared" si="134"/>
        <v>150524571210.00204</v>
      </c>
      <c r="K480" s="28">
        <f t="shared" si="135"/>
        <v>10.061935859272822</v>
      </c>
      <c r="L480" s="43">
        <f t="shared" si="148"/>
        <v>-52953798389.282043</v>
      </c>
      <c r="M480" s="2">
        <f t="shared" si="149"/>
        <v>-3.5397391842057995</v>
      </c>
      <c r="N480" s="48">
        <f t="shared" si="136"/>
        <v>-57952945443.477646</v>
      </c>
      <c r="O480" s="28">
        <f t="shared" si="137"/>
        <v>-3.8739111842058001</v>
      </c>
      <c r="P480" s="94">
        <f t="shared" si="138"/>
        <v>136619103107.2359</v>
      </c>
      <c r="Q480" s="95">
        <f t="shared" si="139"/>
        <v>9.1324136754959593</v>
      </c>
      <c r="R480" s="44">
        <f>KONSTANTEN!$B$3 * $D$5 * $D$6 / H479^2</f>
        <v>3.585588213685511E+22</v>
      </c>
      <c r="S480" s="46">
        <f t="shared" si="144"/>
        <v>29876.891329223155</v>
      </c>
      <c r="T480" s="48">
        <f t="shared" si="140"/>
        <v>147444415936.04657</v>
      </c>
      <c r="U480" s="28">
        <f t="shared" si="141"/>
        <v>9.856040406098586</v>
      </c>
      <c r="V480" s="48">
        <f t="shared" si="150"/>
        <v>-55453371916.379845</v>
      </c>
      <c r="W480" s="28">
        <f t="shared" si="151"/>
        <v>-3.7068251842057998</v>
      </c>
      <c r="X480" s="50">
        <f t="shared" si="142"/>
        <v>1</v>
      </c>
      <c r="Y480" s="31">
        <f t="shared" si="143"/>
        <v>0.99999999999999989</v>
      </c>
      <c r="Z480" s="50">
        <v>9914400</v>
      </c>
      <c r="AA480" s="62">
        <v>2.0094551E-7</v>
      </c>
      <c r="AB480" s="71">
        <v>4.3404229389199999E-3</v>
      </c>
      <c r="AC480" s="71">
        <v>1.95054011070672</v>
      </c>
      <c r="AD480" s="58">
        <v>148671474789.99701</v>
      </c>
      <c r="AE480" s="28">
        <v>-3.5397391842100001</v>
      </c>
      <c r="AF480" s="28">
        <v>-9.1324136755000005</v>
      </c>
      <c r="AG480" s="50"/>
      <c r="AH480" s="62"/>
      <c r="AI480" s="65"/>
      <c r="AJ480" s="58"/>
      <c r="AK480" s="28"/>
      <c r="AL480" s="28"/>
    </row>
    <row r="481" spans="1:38">
      <c r="A481" s="11"/>
      <c r="B481" s="25">
        <v>460</v>
      </c>
      <c r="C481" s="1">
        <f>B481 * KONSTANTEN!$B$6</f>
        <v>9936000</v>
      </c>
      <c r="D481" s="63">
        <f>SQRT( KONSTANTEN!$B$3 * $D$6 / H480^3 )</f>
        <v>2.0096595322535745E-7</v>
      </c>
      <c r="E481" s="41">
        <f>(KONSTANTEN!$B$4 + D481 * C481) - (KONSTANTEN!$B$4 + D481 * C480)</f>
        <v>4.3408645896676479E-3</v>
      </c>
      <c r="F481" s="41">
        <f t="shared" si="145"/>
        <v>1.9548809752963863</v>
      </c>
      <c r="G481" s="73">
        <f t="shared" si="133"/>
        <v>112.00642933490109</v>
      </c>
      <c r="H481" s="43">
        <f t="shared" si="146"/>
        <v>148661406220.93808</v>
      </c>
      <c r="I481" s="2">
        <f t="shared" si="147"/>
        <v>9.9373910991416032</v>
      </c>
      <c r="J481" s="48">
        <f t="shared" si="134"/>
        <v>150534639779.06192</v>
      </c>
      <c r="K481" s="28">
        <f t="shared" si="135"/>
        <v>10.062608900858397</v>
      </c>
      <c r="L481" s="43">
        <f t="shared" si="148"/>
        <v>-53556396396.28968</v>
      </c>
      <c r="M481" s="2">
        <f t="shared" si="149"/>
        <v>-3.5800203319725474</v>
      </c>
      <c r="N481" s="48">
        <f t="shared" si="136"/>
        <v>-58555543450.485291</v>
      </c>
      <c r="O481" s="28">
        <f t="shared" si="137"/>
        <v>-3.914192331972548</v>
      </c>
      <c r="P481" s="94">
        <f t="shared" si="138"/>
        <v>136381123130.3038</v>
      </c>
      <c r="Q481" s="95">
        <f t="shared" si="139"/>
        <v>9.1165057127996825</v>
      </c>
      <c r="R481" s="44">
        <f>KONSTANTEN!$B$3 * $D$5 * $D$6 / H480^2</f>
        <v>3.5860746807404673E+22</v>
      </c>
      <c r="S481" s="46">
        <f t="shared" si="144"/>
        <v>29877.904648591637</v>
      </c>
      <c r="T481" s="48">
        <f t="shared" si="140"/>
        <v>147451966790.32397</v>
      </c>
      <c r="U481" s="28">
        <f t="shared" si="141"/>
        <v>9.8565451490173785</v>
      </c>
      <c r="V481" s="48">
        <f t="shared" si="150"/>
        <v>-56055969923.387482</v>
      </c>
      <c r="W481" s="28">
        <f t="shared" si="151"/>
        <v>-3.7471063319725477</v>
      </c>
      <c r="X481" s="50">
        <f t="shared" si="142"/>
        <v>1</v>
      </c>
      <c r="Y481" s="31">
        <f t="shared" si="143"/>
        <v>1.0000000000000002</v>
      </c>
      <c r="Z481" s="50">
        <v>9936000</v>
      </c>
      <c r="AA481" s="62">
        <v>2.0096595E-7</v>
      </c>
      <c r="AB481" s="71">
        <v>4.3408645896700002E-3</v>
      </c>
      <c r="AC481" s="71">
        <v>1.95488097529639</v>
      </c>
      <c r="AD481" s="58">
        <v>148661406220.93799</v>
      </c>
      <c r="AE481" s="28">
        <v>-3.5800203319700001</v>
      </c>
      <c r="AF481" s="28">
        <v>-9.1165057128000004</v>
      </c>
      <c r="AG481" s="50"/>
      <c r="AH481" s="62"/>
      <c r="AI481" s="65"/>
      <c r="AJ481" s="58"/>
      <c r="AK481" s="28"/>
      <c r="AL481" s="28"/>
    </row>
    <row r="482" spans="1:38">
      <c r="A482" s="11"/>
      <c r="B482" s="25">
        <v>461</v>
      </c>
      <c r="C482" s="1">
        <f>B482 * KONSTANTEN!$B$6</f>
        <v>9957600</v>
      </c>
      <c r="D482" s="63">
        <f>SQRT( KONSTANTEN!$B$3 * $D$6 / H481^3 )</f>
        <v>2.0098637016366139E-7</v>
      </c>
      <c r="E482" s="41">
        <f>(KONSTANTEN!$B$4 + D482 * C482) - (KONSTANTEN!$B$4 + D482 * C481)</f>
        <v>4.3413055955350277E-3</v>
      </c>
      <c r="F482" s="41">
        <f t="shared" si="145"/>
        <v>1.9592222808919213</v>
      </c>
      <c r="G482" s="73">
        <f t="shared" si="133"/>
        <v>112.25516782310177</v>
      </c>
      <c r="H482" s="43">
        <f t="shared" si="146"/>
        <v>148651354280.40881</v>
      </c>
      <c r="I482" s="2">
        <f t="shared" si="147"/>
        <v>9.9367191691035117</v>
      </c>
      <c r="J482" s="48">
        <f t="shared" si="134"/>
        <v>150544691719.59119</v>
      </c>
      <c r="K482" s="28">
        <f t="shared" si="135"/>
        <v>10.063280830896488</v>
      </c>
      <c r="L482" s="43">
        <f t="shared" si="148"/>
        <v>-54157999195.403709</v>
      </c>
      <c r="M482" s="2">
        <f t="shared" si="149"/>
        <v>-3.6202349542683265</v>
      </c>
      <c r="N482" s="48">
        <f t="shared" si="136"/>
        <v>-59157146249.599312</v>
      </c>
      <c r="O482" s="28">
        <f t="shared" si="137"/>
        <v>-3.9544069542683271</v>
      </c>
      <c r="P482" s="94">
        <f t="shared" si="138"/>
        <v>136140548744.70894</v>
      </c>
      <c r="Q482" s="95">
        <f t="shared" si="139"/>
        <v>9.1004243247725913</v>
      </c>
      <c r="R482" s="44">
        <f>KONSTANTEN!$B$3 * $D$5 * $D$6 / H481^2</f>
        <v>3.5865604539376088E+22</v>
      </c>
      <c r="S482" s="46">
        <f t="shared" si="144"/>
        <v>29878.916419771896</v>
      </c>
      <c r="T482" s="48">
        <f t="shared" si="140"/>
        <v>147459586189.96603</v>
      </c>
      <c r="U482" s="28">
        <f t="shared" si="141"/>
        <v>9.8570544739061194</v>
      </c>
      <c r="V482" s="48">
        <f t="shared" si="150"/>
        <v>-56657572722.501511</v>
      </c>
      <c r="W482" s="28">
        <f t="shared" si="151"/>
        <v>-3.7873209542683268</v>
      </c>
      <c r="X482" s="50">
        <f t="shared" si="142"/>
        <v>1</v>
      </c>
      <c r="Y482" s="31">
        <f t="shared" si="143"/>
        <v>1.0000000000000002</v>
      </c>
      <c r="Z482" s="50">
        <v>9957600</v>
      </c>
      <c r="AA482" s="62">
        <v>2.0098636999999999E-7</v>
      </c>
      <c r="AB482" s="71">
        <v>4.3413055955400003E-3</v>
      </c>
      <c r="AC482" s="71">
        <v>1.95922228089192</v>
      </c>
      <c r="AD482" s="58">
        <v>148651354280.40799</v>
      </c>
      <c r="AE482" s="28">
        <v>-3.6202349542699999</v>
      </c>
      <c r="AF482" s="28">
        <v>-9.1004243247699996</v>
      </c>
      <c r="AG482" s="50"/>
      <c r="AH482" s="62"/>
      <c r="AI482" s="65"/>
      <c r="AJ482" s="58"/>
      <c r="AK482" s="28"/>
      <c r="AL482" s="28"/>
    </row>
    <row r="483" spans="1:38">
      <c r="A483" s="11"/>
      <c r="B483" s="25">
        <v>462</v>
      </c>
      <c r="C483" s="1">
        <f>B483 * KONSTANTEN!$B$6</f>
        <v>9979200</v>
      </c>
      <c r="D483" s="63">
        <f>SQRT( KONSTANTEN!$B$3 * $D$6 / H482^3 )</f>
        <v>2.0100675683154435E-7</v>
      </c>
      <c r="E483" s="41">
        <f>(KONSTANTEN!$B$4 + D483 * C483) - (KONSTANTEN!$B$4 + D483 * C482)</f>
        <v>4.3417459475612041E-3</v>
      </c>
      <c r="F483" s="41">
        <f t="shared" si="145"/>
        <v>1.9635640268394825</v>
      </c>
      <c r="G483" s="73">
        <f t="shared" si="133"/>
        <v>112.50393154161505</v>
      </c>
      <c r="H483" s="43">
        <f t="shared" si="146"/>
        <v>148641319164.7764</v>
      </c>
      <c r="I483" s="2">
        <f t="shared" si="147"/>
        <v>9.9360483637391646</v>
      </c>
      <c r="J483" s="48">
        <f t="shared" si="134"/>
        <v>150554726835.2236</v>
      </c>
      <c r="K483" s="28">
        <f t="shared" si="135"/>
        <v>10.063951636260835</v>
      </c>
      <c r="L483" s="43">
        <f t="shared" si="148"/>
        <v>-54758595034.217598</v>
      </c>
      <c r="M483" s="2">
        <f t="shared" si="149"/>
        <v>-3.660382265494083</v>
      </c>
      <c r="N483" s="48">
        <f t="shared" si="136"/>
        <v>-59757742088.4132</v>
      </c>
      <c r="O483" s="28">
        <f t="shared" si="137"/>
        <v>-3.9945542654940835</v>
      </c>
      <c r="P483" s="94">
        <f t="shared" si="138"/>
        <v>135897383738.71883</v>
      </c>
      <c r="Q483" s="95">
        <f t="shared" si="139"/>
        <v>9.0841697646444732</v>
      </c>
      <c r="R483" s="44">
        <f>KONSTANTEN!$B$3 * $D$5 * $D$6 / H482^2</f>
        <v>3.5870455233336207E+22</v>
      </c>
      <c r="S483" s="46">
        <f t="shared" si="144"/>
        <v>29879.926622521885</v>
      </c>
      <c r="T483" s="48">
        <f t="shared" si="140"/>
        <v>147467273569.50967</v>
      </c>
      <c r="U483" s="28">
        <f t="shared" si="141"/>
        <v>9.8575683429659833</v>
      </c>
      <c r="V483" s="48">
        <f t="shared" si="150"/>
        <v>-57258168561.315399</v>
      </c>
      <c r="W483" s="28">
        <f t="shared" si="151"/>
        <v>-3.8274682654940833</v>
      </c>
      <c r="X483" s="50">
        <f t="shared" si="142"/>
        <v>1</v>
      </c>
      <c r="Y483" s="31">
        <f t="shared" si="143"/>
        <v>1</v>
      </c>
      <c r="Z483" s="50">
        <v>9979200</v>
      </c>
      <c r="AA483" s="62">
        <v>2.0100676E-7</v>
      </c>
      <c r="AB483" s="71">
        <v>4.3417459475600002E-3</v>
      </c>
      <c r="AC483" s="71">
        <v>1.9635640268394801</v>
      </c>
      <c r="AD483" s="58">
        <v>148641319164.776</v>
      </c>
      <c r="AE483" s="28">
        <v>-3.66038226549</v>
      </c>
      <c r="AF483" s="28">
        <v>-9.0841697646400004</v>
      </c>
      <c r="AG483" s="50"/>
      <c r="AH483" s="62"/>
      <c r="AI483" s="65"/>
      <c r="AJ483" s="58"/>
      <c r="AK483" s="28"/>
      <c r="AL483" s="28"/>
    </row>
    <row r="484" spans="1:38">
      <c r="A484" s="11"/>
      <c r="B484" s="25">
        <v>463</v>
      </c>
      <c r="C484" s="1">
        <f>B484 * KONSTANTEN!$B$6</f>
        <v>10000800</v>
      </c>
      <c r="D484" s="63">
        <f>SQRT( KONSTANTEN!$B$3 * $D$6 / H483^3 )</f>
        <v>2.0102711281436109E-7</v>
      </c>
      <c r="E484" s="41">
        <f>(KONSTANTEN!$B$4 + D484 * C484) - (KONSTANTEN!$B$4 + D484 * C483)</f>
        <v>4.3421856367902301E-3</v>
      </c>
      <c r="F484" s="41">
        <f t="shared" si="145"/>
        <v>1.9679062124762727</v>
      </c>
      <c r="G484" s="73">
        <f t="shared" si="133"/>
        <v>112.75272045246545</v>
      </c>
      <c r="H484" s="43">
        <f t="shared" si="146"/>
        <v>148631301070.19644</v>
      </c>
      <c r="I484" s="2">
        <f t="shared" si="147"/>
        <v>9.9353786961607398</v>
      </c>
      <c r="J484" s="48">
        <f t="shared" si="134"/>
        <v>150564744929.80353</v>
      </c>
      <c r="K484" s="28">
        <f t="shared" si="135"/>
        <v>10.064621303839258</v>
      </c>
      <c r="L484" s="43">
        <f t="shared" si="148"/>
        <v>-55358172172.933769</v>
      </c>
      <c r="M484" s="2">
        <f t="shared" si="149"/>
        <v>-3.7004614808936194</v>
      </c>
      <c r="N484" s="48">
        <f t="shared" si="136"/>
        <v>-60357319227.129379</v>
      </c>
      <c r="O484" s="28">
        <f t="shared" si="137"/>
        <v>-4.0346334808936195</v>
      </c>
      <c r="P484" s="94">
        <f t="shared" si="138"/>
        <v>135651631953.71927</v>
      </c>
      <c r="Q484" s="95">
        <f t="shared" si="139"/>
        <v>9.0677422891958468</v>
      </c>
      <c r="R484" s="44">
        <f>KONSTANTEN!$B$3 * $D$5 * $D$6 / H483^2</f>
        <v>3.5875298789879957E+22</v>
      </c>
      <c r="S484" s="46">
        <f t="shared" si="144"/>
        <v>29880.935236612957</v>
      </c>
      <c r="T484" s="48">
        <f t="shared" si="140"/>
        <v>147475028358.01331</v>
      </c>
      <c r="U484" s="28">
        <f t="shared" si="141"/>
        <v>9.8580867180319185</v>
      </c>
      <c r="V484" s="48">
        <f t="shared" si="150"/>
        <v>-57857745700.03157</v>
      </c>
      <c r="W484" s="28">
        <f t="shared" si="151"/>
        <v>-3.8675474808936192</v>
      </c>
      <c r="X484" s="50">
        <f t="shared" si="142"/>
        <v>1</v>
      </c>
      <c r="Y484" s="31">
        <f t="shared" si="143"/>
        <v>1.0000000000000002</v>
      </c>
      <c r="Z484" s="50">
        <v>10000800</v>
      </c>
      <c r="AA484" s="62">
        <v>2.0102710999999999E-7</v>
      </c>
      <c r="AB484" s="71">
        <v>4.3421856367900002E-3</v>
      </c>
      <c r="AC484" s="71">
        <v>1.9679062124762701</v>
      </c>
      <c r="AD484" s="58">
        <v>148631301070.19601</v>
      </c>
      <c r="AE484" s="28">
        <v>-3.70046148089</v>
      </c>
      <c r="AF484" s="28">
        <v>-9.0677422891999999</v>
      </c>
      <c r="AG484" s="50"/>
      <c r="AH484" s="62"/>
      <c r="AI484" s="65"/>
      <c r="AJ484" s="58"/>
      <c r="AK484" s="28"/>
      <c r="AL484" s="28"/>
    </row>
    <row r="485" spans="1:38">
      <c r="A485" s="11"/>
      <c r="B485" s="25">
        <v>464</v>
      </c>
      <c r="C485" s="1">
        <f>B485 * KONSTANTEN!$B$6</f>
        <v>10022400</v>
      </c>
      <c r="D485" s="63">
        <f>SQRT( KONSTANTEN!$B$3 * $D$6 / H484^3 )</f>
        <v>2.0104743769764565E-7</v>
      </c>
      <c r="E485" s="41">
        <f>(KONSTANTEN!$B$4 + D485 * C485) - (KONSTANTEN!$B$4 + D485 * C484)</f>
        <v>4.3426246542694891E-3</v>
      </c>
      <c r="F485" s="41">
        <f t="shared" si="145"/>
        <v>1.9722488371305422</v>
      </c>
      <c r="G485" s="73">
        <f t="shared" si="133"/>
        <v>113.00153451716456</v>
      </c>
      <c r="H485" s="43">
        <f t="shared" si="146"/>
        <v>148621300192.6095</v>
      </c>
      <c r="I485" s="2">
        <f t="shared" si="147"/>
        <v>9.9347101794660411</v>
      </c>
      <c r="J485" s="48">
        <f t="shared" si="134"/>
        <v>150574745807.3905</v>
      </c>
      <c r="K485" s="28">
        <f t="shared" si="135"/>
        <v>10.065289820533959</v>
      </c>
      <c r="L485" s="43">
        <f t="shared" si="148"/>
        <v>-55956718884.624802</v>
      </c>
      <c r="M485" s="2">
        <f t="shared" si="149"/>
        <v>-3.740471816571052</v>
      </c>
      <c r="N485" s="48">
        <f t="shared" si="136"/>
        <v>-60955865938.820412</v>
      </c>
      <c r="O485" s="28">
        <f t="shared" si="137"/>
        <v>-4.0746438165710526</v>
      </c>
      <c r="P485" s="94">
        <f t="shared" si="138"/>
        <v>135403297284.19727</v>
      </c>
      <c r="Q485" s="95">
        <f t="shared" si="139"/>
        <v>9.0511421587568233</v>
      </c>
      <c r="R485" s="44">
        <f>KONSTANTEN!$B$3 * $D$5 * $D$6 / H484^2</f>
        <v>3.5880135109632831E+22</v>
      </c>
      <c r="S485" s="46">
        <f t="shared" si="144"/>
        <v>29881.942241830333</v>
      </c>
      <c r="T485" s="48">
        <f t="shared" si="140"/>
        <v>147482849979.09933</v>
      </c>
      <c r="U485" s="28">
        <f t="shared" si="141"/>
        <v>9.8586095605755002</v>
      </c>
      <c r="V485" s="48">
        <f t="shared" si="150"/>
        <v>-58456292411.722603</v>
      </c>
      <c r="W485" s="28">
        <f t="shared" si="151"/>
        <v>-3.9075578165710523</v>
      </c>
      <c r="X485" s="50">
        <f t="shared" si="142"/>
        <v>1</v>
      </c>
      <c r="Y485" s="31">
        <f t="shared" si="143"/>
        <v>1.0000000000000002</v>
      </c>
      <c r="Z485" s="50">
        <v>10022400</v>
      </c>
      <c r="AA485" s="62">
        <v>2.0104743999999999E-7</v>
      </c>
      <c r="AB485" s="71">
        <v>4.3426246542699999E-3</v>
      </c>
      <c r="AC485" s="71">
        <v>1.97224883713054</v>
      </c>
      <c r="AD485" s="58">
        <v>148621300192.60901</v>
      </c>
      <c r="AE485" s="28">
        <v>-3.7404718165699999</v>
      </c>
      <c r="AF485" s="28">
        <v>-9.0511421587599994</v>
      </c>
      <c r="AG485" s="50"/>
      <c r="AH485" s="62"/>
      <c r="AI485" s="65"/>
      <c r="AJ485" s="58"/>
      <c r="AK485" s="28"/>
      <c r="AL485" s="28"/>
    </row>
    <row r="486" spans="1:38">
      <c r="A486" s="11"/>
      <c r="B486" s="25">
        <v>465</v>
      </c>
      <c r="C486" s="1">
        <f>B486 * KONSTANTEN!$B$6</f>
        <v>10044000</v>
      </c>
      <c r="D486" s="63">
        <f>SQRT( KONSTANTEN!$B$3 * $D$6 / H485^3 )</f>
        <v>2.0106773106712176E-7</v>
      </c>
      <c r="E486" s="41">
        <f>(KONSTANTEN!$B$4 + D486 * C486) - (KONSTANTEN!$B$4 + D486 * C485)</f>
        <v>4.3430629910496954E-3</v>
      </c>
      <c r="F486" s="41">
        <f t="shared" si="145"/>
        <v>1.9765919001215919</v>
      </c>
      <c r="G486" s="73">
        <f t="shared" si="133"/>
        <v>113.25037369671116</v>
      </c>
      <c r="H486" s="43">
        <f t="shared" si="146"/>
        <v>148611316727.73666</v>
      </c>
      <c r="I486" s="2">
        <f t="shared" si="147"/>
        <v>9.9340428267382013</v>
      </c>
      <c r="J486" s="48">
        <f t="shared" si="134"/>
        <v>150584729272.26337</v>
      </c>
      <c r="K486" s="28">
        <f t="shared" si="135"/>
        <v>10.065957173261799</v>
      </c>
      <c r="L486" s="43">
        <f t="shared" si="148"/>
        <v>-56554223455.494774</v>
      </c>
      <c r="M486" s="2">
        <f t="shared" si="149"/>
        <v>-3.7804124895082851</v>
      </c>
      <c r="N486" s="48">
        <f t="shared" si="136"/>
        <v>-61553370509.690376</v>
      </c>
      <c r="O486" s="28">
        <f t="shared" si="137"/>
        <v>-4.1145844895082853</v>
      </c>
      <c r="P486" s="94">
        <f t="shared" si="138"/>
        <v>135152383677.72266</v>
      </c>
      <c r="Q486" s="95">
        <f t="shared" si="139"/>
        <v>9.034369637205879</v>
      </c>
      <c r="R486" s="44">
        <f>KONSTANTEN!$B$3 * $D$5 * $D$6 / H485^2</f>
        <v>3.5884964093253367E+22</v>
      </c>
      <c r="S486" s="46">
        <f t="shared" si="144"/>
        <v>29882.947617973579</v>
      </c>
      <c r="T486" s="48">
        <f t="shared" si="140"/>
        <v>147490737850.99731</v>
      </c>
      <c r="U486" s="28">
        <f t="shared" si="141"/>
        <v>9.8591368317078185</v>
      </c>
      <c r="V486" s="48">
        <f t="shared" si="150"/>
        <v>-59053796982.592575</v>
      </c>
      <c r="W486" s="28">
        <f t="shared" si="151"/>
        <v>-3.9474984895082854</v>
      </c>
      <c r="X486" s="50">
        <f t="shared" si="142"/>
        <v>0.99999999999999989</v>
      </c>
      <c r="Y486" s="31">
        <f t="shared" si="143"/>
        <v>0.99999999999999989</v>
      </c>
      <c r="Z486" s="50">
        <v>10044000</v>
      </c>
      <c r="AA486" s="62">
        <v>2.0106773000000001E-7</v>
      </c>
      <c r="AB486" s="71">
        <v>4.3430629910499998E-3</v>
      </c>
      <c r="AC486" s="71">
        <v>1.9765919001215899</v>
      </c>
      <c r="AD486" s="58">
        <v>148611316727.73599</v>
      </c>
      <c r="AE486" s="28">
        <v>-3.7804124895100002</v>
      </c>
      <c r="AF486" s="28">
        <v>-9.0343696372100002</v>
      </c>
      <c r="AG486" s="50"/>
      <c r="AH486" s="62"/>
      <c r="AI486" s="65"/>
      <c r="AJ486" s="58"/>
      <c r="AK486" s="28"/>
      <c r="AL486" s="28"/>
    </row>
    <row r="487" spans="1:38">
      <c r="A487" s="11"/>
      <c r="B487" s="25">
        <v>466</v>
      </c>
      <c r="C487" s="1">
        <f>B487 * KONSTANTEN!$B$6</f>
        <v>10065600</v>
      </c>
      <c r="D487" s="63">
        <f>SQRT( KONSTANTEN!$B$3 * $D$6 / H486^3 )</f>
        <v>2.0108799250871309E-7</v>
      </c>
      <c r="E487" s="41">
        <f>(KONSTANTEN!$B$4 + D487 * C487) - (KONSTANTEN!$B$4 + D487 * C486)</f>
        <v>4.3435006381882246E-3</v>
      </c>
      <c r="F487" s="41">
        <f t="shared" si="145"/>
        <v>1.9809354007597801</v>
      </c>
      <c r="G487" s="73">
        <f t="shared" si="133"/>
        <v>113.49923795159174</v>
      </c>
      <c r="H487" s="43">
        <f t="shared" si="146"/>
        <v>148601350871.07529</v>
      </c>
      <c r="I487" s="2">
        <f t="shared" si="147"/>
        <v>9.9333766510453998</v>
      </c>
      <c r="J487" s="48">
        <f t="shared" si="134"/>
        <v>150594695128.92471</v>
      </c>
      <c r="K487" s="28">
        <f t="shared" si="135"/>
        <v>10.0666233489546</v>
      </c>
      <c r="L487" s="43">
        <f t="shared" si="148"/>
        <v>-57150674185.141449</v>
      </c>
      <c r="M487" s="2">
        <f t="shared" si="149"/>
        <v>-3.8202827175825345</v>
      </c>
      <c r="N487" s="48">
        <f t="shared" si="136"/>
        <v>-62149821239.337051</v>
      </c>
      <c r="O487" s="28">
        <f t="shared" si="137"/>
        <v>-4.154454717582535</v>
      </c>
      <c r="P487" s="94">
        <f t="shared" si="138"/>
        <v>134898895134.92825</v>
      </c>
      <c r="Q487" s="95">
        <f t="shared" si="139"/>
        <v>9.0174249919685288</v>
      </c>
      <c r="R487" s="44">
        <f>KONSTANTEN!$B$3 * $D$5 * $D$6 / H486^2</f>
        <v>3.5889785641435723E+22</v>
      </c>
      <c r="S487" s="46">
        <f t="shared" si="144"/>
        <v>29883.951344857098</v>
      </c>
      <c r="T487" s="48">
        <f t="shared" si="140"/>
        <v>147498691386.5878</v>
      </c>
      <c r="U487" s="28">
        <f t="shared" si="141"/>
        <v>9.8596684921824025</v>
      </c>
      <c r="V487" s="48">
        <f t="shared" si="150"/>
        <v>-59650247712.23925</v>
      </c>
      <c r="W487" s="28">
        <f t="shared" si="151"/>
        <v>-3.9873687175825347</v>
      </c>
      <c r="X487" s="50">
        <f t="shared" si="142"/>
        <v>1</v>
      </c>
      <c r="Y487" s="31">
        <f t="shared" si="143"/>
        <v>1</v>
      </c>
      <c r="Z487" s="50">
        <v>10065600</v>
      </c>
      <c r="AA487" s="62">
        <v>2.0108799E-7</v>
      </c>
      <c r="AB487" s="71">
        <v>4.3435006381900001E-3</v>
      </c>
      <c r="AC487" s="71">
        <v>1.9809354007597799</v>
      </c>
      <c r="AD487" s="58">
        <v>148601350871.07501</v>
      </c>
      <c r="AE487" s="28">
        <v>-3.82028271758</v>
      </c>
      <c r="AF487" s="28">
        <v>-9.0174249919699996</v>
      </c>
      <c r="AG487" s="50"/>
      <c r="AH487" s="62"/>
      <c r="AI487" s="65"/>
      <c r="AJ487" s="58"/>
      <c r="AK487" s="28"/>
      <c r="AL487" s="28"/>
    </row>
    <row r="488" spans="1:38">
      <c r="A488" s="11"/>
      <c r="B488" s="25">
        <v>467</v>
      </c>
      <c r="C488" s="1">
        <f>B488 * KONSTANTEN!$B$6</f>
        <v>10087200</v>
      </c>
      <c r="D488" s="63">
        <f>SQRT( KONSTANTEN!$B$3 * $D$6 / H487^3 )</f>
        <v>2.0110822160855329E-7</v>
      </c>
      <c r="E488" s="41">
        <f>(KONSTANTEN!$B$4 + D488 * C488) - (KONSTANTEN!$B$4 + D488 * C487)</f>
        <v>4.3439375867446728E-3</v>
      </c>
      <c r="F488" s="41">
        <f t="shared" si="145"/>
        <v>1.9852793383465248</v>
      </c>
      <c r="G488" s="73">
        <f t="shared" si="133"/>
        <v>113.74812724178045</v>
      </c>
      <c r="H488" s="43">
        <f t="shared" si="146"/>
        <v>148591402817.89456</v>
      </c>
      <c r="I488" s="2">
        <f t="shared" si="147"/>
        <v>9.9327116654405625</v>
      </c>
      <c r="J488" s="48">
        <f t="shared" si="134"/>
        <v>150604643182.10547</v>
      </c>
      <c r="K488" s="28">
        <f t="shared" si="135"/>
        <v>10.067288334559439</v>
      </c>
      <c r="L488" s="43">
        <f t="shared" si="148"/>
        <v>-57746059386.817963</v>
      </c>
      <c r="M488" s="2">
        <f t="shared" si="149"/>
        <v>-3.8600817195838184</v>
      </c>
      <c r="N488" s="48">
        <f t="shared" si="136"/>
        <v>-62745206441.013565</v>
      </c>
      <c r="O488" s="28">
        <f t="shared" si="137"/>
        <v>-4.194253719583819</v>
      </c>
      <c r="P488" s="94">
        <f t="shared" si="138"/>
        <v>134642835709.48874</v>
      </c>
      <c r="Q488" s="95">
        <f t="shared" si="139"/>
        <v>9.0003084940159113</v>
      </c>
      <c r="R488" s="44">
        <f>KONSTANTEN!$B$3 * $D$5 * $D$6 / H487^2</f>
        <v>3.5894599654912089E+22</v>
      </c>
      <c r="S488" s="46">
        <f t="shared" si="144"/>
        <v>29884.953402310592</v>
      </c>
      <c r="T488" s="48">
        <f t="shared" si="140"/>
        <v>147506709993.44629</v>
      </c>
      <c r="U488" s="28">
        <f t="shared" si="141"/>
        <v>9.8602045023981582</v>
      </c>
      <c r="V488" s="48">
        <f t="shared" si="150"/>
        <v>-60245632913.915764</v>
      </c>
      <c r="W488" s="28">
        <f t="shared" si="151"/>
        <v>-4.0271677195838187</v>
      </c>
      <c r="X488" s="50">
        <f t="shared" si="142"/>
        <v>1</v>
      </c>
      <c r="Y488" s="31">
        <f t="shared" si="143"/>
        <v>1.0000000000000002</v>
      </c>
      <c r="Z488" s="50">
        <v>10087200</v>
      </c>
      <c r="AA488" s="62">
        <v>2.0110822000000001E-7</v>
      </c>
      <c r="AB488" s="71">
        <v>4.3439375867400003E-3</v>
      </c>
      <c r="AC488" s="71">
        <v>1.9852793383465299</v>
      </c>
      <c r="AD488" s="58">
        <v>148591402817.89401</v>
      </c>
      <c r="AE488" s="28">
        <v>-3.8600817195800001</v>
      </c>
      <c r="AF488" s="28">
        <v>-9.0003084940200004</v>
      </c>
      <c r="AG488" s="50"/>
      <c r="AH488" s="62"/>
      <c r="AI488" s="65"/>
      <c r="AJ488" s="58"/>
      <c r="AK488" s="28"/>
      <c r="AL488" s="28"/>
    </row>
    <row r="489" spans="1:38">
      <c r="A489" s="11"/>
      <c r="B489" s="25">
        <v>468</v>
      </c>
      <c r="C489" s="1">
        <f>B489 * KONSTANTEN!$B$6</f>
        <v>10108800</v>
      </c>
      <c r="D489" s="63">
        <f>SQRT( KONSTANTEN!$B$3 * $D$6 / H488^3 )</f>
        <v>2.0112841795299672E-7</v>
      </c>
      <c r="E489" s="41">
        <f>(KONSTANTEN!$B$4 + D489 * C489) - (KONSTANTEN!$B$4 + D489 * C488)</f>
        <v>4.3443738277844091E-3</v>
      </c>
      <c r="F489" s="41">
        <f t="shared" si="145"/>
        <v>1.9896237121743092</v>
      </c>
      <c r="G489" s="73">
        <f t="shared" si="133"/>
        <v>113.99704152673959</v>
      </c>
      <c r="H489" s="43">
        <f t="shared" si="146"/>
        <v>148581472763.23108</v>
      </c>
      <c r="I489" s="2">
        <f t="shared" si="147"/>
        <v>9.932047882961065</v>
      </c>
      <c r="J489" s="48">
        <f t="shared" si="134"/>
        <v>150614573236.76892</v>
      </c>
      <c r="K489" s="28">
        <f t="shared" si="135"/>
        <v>10.067952117038935</v>
      </c>
      <c r="L489" s="43">
        <f t="shared" si="148"/>
        <v>-58340367387.69529</v>
      </c>
      <c r="M489" s="2">
        <f t="shared" si="149"/>
        <v>-3.8998087152325063</v>
      </c>
      <c r="N489" s="48">
        <f t="shared" si="136"/>
        <v>-63339514441.8909</v>
      </c>
      <c r="O489" s="28">
        <f t="shared" si="137"/>
        <v>-4.2339807152325069</v>
      </c>
      <c r="P489" s="94">
        <f t="shared" si="138"/>
        <v>134384209508.09827</v>
      </c>
      <c r="Q489" s="95">
        <f t="shared" si="139"/>
        <v>8.9830204178632957</v>
      </c>
      <c r="R489" s="44">
        <f>KONSTANTEN!$B$3 * $D$5 * $D$6 / H488^2</f>
        <v>3.5899406034455262E+22</v>
      </c>
      <c r="S489" s="46">
        <f t="shared" si="144"/>
        <v>29885.953770179593</v>
      </c>
      <c r="T489" s="48">
        <f t="shared" si="140"/>
        <v>147514793073.88791</v>
      </c>
      <c r="U489" s="28">
        <f t="shared" si="141"/>
        <v>9.8607448224023599</v>
      </c>
      <c r="V489" s="48">
        <f t="shared" si="150"/>
        <v>-60839940914.793091</v>
      </c>
      <c r="W489" s="28">
        <f t="shared" si="151"/>
        <v>-4.0668947152325066</v>
      </c>
      <c r="X489" s="50">
        <f t="shared" si="142"/>
        <v>1</v>
      </c>
      <c r="Y489" s="31">
        <f t="shared" si="143"/>
        <v>1.0000000000000002</v>
      </c>
      <c r="Z489" s="50">
        <v>10108800</v>
      </c>
      <c r="AA489" s="62">
        <v>2.0112841999999999E-7</v>
      </c>
      <c r="AB489" s="71">
        <v>4.3443738277800003E-3</v>
      </c>
      <c r="AC489" s="71">
        <v>1.9896237121743101</v>
      </c>
      <c r="AD489" s="58">
        <v>148581472763.23099</v>
      </c>
      <c r="AE489" s="28">
        <v>-3.8998087152299998</v>
      </c>
      <c r="AF489" s="28">
        <v>-8.9830204178600006</v>
      </c>
      <c r="AG489" s="50"/>
      <c r="AH489" s="62"/>
      <c r="AI489" s="65"/>
      <c r="AJ489" s="58"/>
      <c r="AK489" s="28"/>
      <c r="AL489" s="28"/>
    </row>
    <row r="490" spans="1:38">
      <c r="A490" s="11"/>
      <c r="B490" s="25">
        <v>469</v>
      </c>
      <c r="C490" s="1">
        <f>B490 * KONSTANTEN!$B$6</f>
        <v>10130400</v>
      </c>
      <c r="D490" s="63">
        <f>SQRT( KONSTANTEN!$B$3 * $D$6 / H489^3 )</f>
        <v>2.0114858112862848E-7</v>
      </c>
      <c r="E490" s="41">
        <f>(KONSTANTEN!$B$4 + D490 * C490) - (KONSTANTEN!$B$4 + D490 * C489)</f>
        <v>4.3448093523785758E-3</v>
      </c>
      <c r="F490" s="41">
        <f t="shared" si="145"/>
        <v>1.9939685215266878</v>
      </c>
      <c r="G490" s="73">
        <f t="shared" si="133"/>
        <v>114.24598076541984</v>
      </c>
      <c r="H490" s="43">
        <f t="shared" si="146"/>
        <v>148571560901.88461</v>
      </c>
      <c r="I490" s="2">
        <f t="shared" si="147"/>
        <v>9.9313853166284556</v>
      </c>
      <c r="J490" s="48">
        <f t="shared" si="134"/>
        <v>150624485098.11539</v>
      </c>
      <c r="K490" s="28">
        <f t="shared" si="135"/>
        <v>10.068614683371544</v>
      </c>
      <c r="L490" s="43">
        <f t="shared" si="148"/>
        <v>-58933586529.124886</v>
      </c>
      <c r="M490" s="2">
        <f t="shared" si="149"/>
        <v>-3.9394629251968718</v>
      </c>
      <c r="N490" s="48">
        <f t="shared" si="136"/>
        <v>-63932733583.320496</v>
      </c>
      <c r="O490" s="28">
        <f t="shared" si="137"/>
        <v>-4.2736349251968715</v>
      </c>
      <c r="P490" s="94">
        <f t="shared" si="138"/>
        <v>134123020690.44656</v>
      </c>
      <c r="Q490" s="95">
        <f t="shared" si="139"/>
        <v>8.965561041568483</v>
      </c>
      <c r="R490" s="44">
        <f>KONSTANTEN!$B$3 * $D$5 * $D$6 / H489^2</f>
        <v>3.5904204680881179E+22</v>
      </c>
      <c r="S490" s="46">
        <f t="shared" si="144"/>
        <v>29886.952428325891</v>
      </c>
      <c r="T490" s="48">
        <f t="shared" si="140"/>
        <v>147522940025.01248</v>
      </c>
      <c r="U490" s="28">
        <f t="shared" si="141"/>
        <v>9.8612894118936669</v>
      </c>
      <c r="V490" s="48">
        <f t="shared" si="150"/>
        <v>-61433160056.222687</v>
      </c>
      <c r="W490" s="28">
        <f t="shared" si="151"/>
        <v>-4.1065489251968721</v>
      </c>
      <c r="X490" s="50">
        <f t="shared" si="142"/>
        <v>1.0000000000000002</v>
      </c>
      <c r="Y490" s="31">
        <f t="shared" si="143"/>
        <v>1.0000000000000002</v>
      </c>
      <c r="Z490" s="50">
        <v>10130400</v>
      </c>
      <c r="AA490" s="62">
        <v>2.0114858000000001E-7</v>
      </c>
      <c r="AB490" s="71">
        <v>4.34480935238E-3</v>
      </c>
      <c r="AC490" s="71">
        <v>1.99396852152669</v>
      </c>
      <c r="AD490" s="58">
        <v>148571560901.884</v>
      </c>
      <c r="AE490" s="28">
        <v>-3.9394629252</v>
      </c>
      <c r="AF490" s="28">
        <v>-8.96556104157</v>
      </c>
      <c r="AG490" s="50"/>
      <c r="AH490" s="62"/>
      <c r="AI490" s="65"/>
      <c r="AJ490" s="58"/>
      <c r="AK490" s="28"/>
      <c r="AL490" s="28"/>
    </row>
    <row r="491" spans="1:38">
      <c r="A491" s="11"/>
      <c r="B491" s="25">
        <v>470</v>
      </c>
      <c r="C491" s="1">
        <f>B491 * KONSTANTEN!$B$6</f>
        <v>10152000</v>
      </c>
      <c r="D491" s="63">
        <f>SQRT( KONSTANTEN!$B$3 * $D$6 / H490^3 )</f>
        <v>2.011687107222746E-7</v>
      </c>
      <c r="E491" s="41">
        <f>(KONSTANTEN!$B$4 + D491 * C491) - (KONSTANTEN!$B$4 + D491 * C490)</f>
        <v>4.3452441516009799E-3</v>
      </c>
      <c r="F491" s="41">
        <f t="shared" si="145"/>
        <v>1.9983137656782888</v>
      </c>
      <c r="G491" s="73">
        <f t="shared" si="133"/>
        <v>114.49494491626049</v>
      </c>
      <c r="H491" s="43">
        <f t="shared" si="146"/>
        <v>148561667428.41345</v>
      </c>
      <c r="I491" s="2">
        <f t="shared" si="147"/>
        <v>9.9307239794481408</v>
      </c>
      <c r="J491" s="48">
        <f t="shared" si="134"/>
        <v>150634378571.58655</v>
      </c>
      <c r="K491" s="28">
        <f t="shared" si="135"/>
        <v>10.069276020551857</v>
      </c>
      <c r="L491" s="43">
        <f t="shared" si="148"/>
        <v>-59525705166.901115</v>
      </c>
      <c r="M491" s="2">
        <f t="shared" si="149"/>
        <v>-3.9790435711106364</v>
      </c>
      <c r="N491" s="48">
        <f t="shared" si="136"/>
        <v>-64524852221.096718</v>
      </c>
      <c r="O491" s="28">
        <f t="shared" si="137"/>
        <v>-4.3132155711106366</v>
      </c>
      <c r="P491" s="94">
        <f t="shared" si="138"/>
        <v>133859273469.19389</v>
      </c>
      <c r="Q491" s="95">
        <f t="shared" si="139"/>
        <v>8.9479306467301321</v>
      </c>
      <c r="R491" s="44">
        <f>KONSTANTEN!$B$3 * $D$5 * $D$6 / H490^2</f>
        <v>3.5908995495051359E+22</v>
      </c>
      <c r="S491" s="46">
        <f t="shared" si="144"/>
        <v>29887.949356628029</v>
      </c>
      <c r="T491" s="48">
        <f t="shared" si="140"/>
        <v>147531150238.75015</v>
      </c>
      <c r="U491" s="28">
        <f t="shared" si="141"/>
        <v>9.8618382302251533</v>
      </c>
      <c r="V491" s="48">
        <f t="shared" si="150"/>
        <v>-62025278693.998917</v>
      </c>
      <c r="W491" s="28">
        <f t="shared" si="151"/>
        <v>-4.1461295711106363</v>
      </c>
      <c r="X491" s="50">
        <f t="shared" si="142"/>
        <v>1</v>
      </c>
      <c r="Y491" s="31">
        <f t="shared" si="143"/>
        <v>1.0000000000000002</v>
      </c>
      <c r="Z491" s="50">
        <v>10152000</v>
      </c>
      <c r="AA491" s="62">
        <v>2.0116871E-7</v>
      </c>
      <c r="AB491" s="71">
        <v>4.3452441515999998E-3</v>
      </c>
      <c r="AC491" s="71">
        <v>1.9983137656782901</v>
      </c>
      <c r="AD491" s="58">
        <v>148561667428.41299</v>
      </c>
      <c r="AE491" s="28">
        <v>-3.9790435711100001</v>
      </c>
      <c r="AF491" s="28">
        <v>-8.9479306467300006</v>
      </c>
      <c r="AG491" s="50"/>
      <c r="AH491" s="62"/>
      <c r="AI491" s="65"/>
      <c r="AJ491" s="58"/>
      <c r="AK491" s="28"/>
      <c r="AL491" s="28"/>
    </row>
    <row r="492" spans="1:38">
      <c r="A492" s="11"/>
      <c r="B492" s="25">
        <v>471</v>
      </c>
      <c r="C492" s="1">
        <f>B492 * KONSTANTEN!$B$6</f>
        <v>10173600</v>
      </c>
      <c r="D492" s="63">
        <f>SQRT( KONSTANTEN!$B$3 * $D$6 / H491^3 )</f>
        <v>2.0118880632101318E-7</v>
      </c>
      <c r="E492" s="41">
        <f>(KONSTANTEN!$B$4 + D492 * C492) - (KONSTANTEN!$B$4 + D492 * C491)</f>
        <v>4.3456782165338659E-3</v>
      </c>
      <c r="F492" s="41">
        <f t="shared" si="145"/>
        <v>2.0026594438948226</v>
      </c>
      <c r="G492" s="73">
        <f t="shared" si="133"/>
        <v>114.74393393718981</v>
      </c>
      <c r="H492" s="43">
        <f t="shared" si="146"/>
        <v>148551792537.13031</v>
      </c>
      <c r="I492" s="2">
        <f t="shared" si="147"/>
        <v>9.9300638844091065</v>
      </c>
      <c r="J492" s="48">
        <f t="shared" si="134"/>
        <v>150644253462.86969</v>
      </c>
      <c r="K492" s="28">
        <f t="shared" si="135"/>
        <v>10.069936115590892</v>
      </c>
      <c r="L492" s="43">
        <f t="shared" si="148"/>
        <v>-60116711671.524673</v>
      </c>
      <c r="M492" s="2">
        <f t="shared" si="149"/>
        <v>-4.0185498755905797</v>
      </c>
      <c r="N492" s="48">
        <f t="shared" si="136"/>
        <v>-65115858725.720284</v>
      </c>
      <c r="O492" s="28">
        <f t="shared" si="137"/>
        <v>-4.3527218755905803</v>
      </c>
      <c r="P492" s="94">
        <f t="shared" si="138"/>
        <v>133592972109.94435</v>
      </c>
      <c r="Q492" s="95">
        <f t="shared" si="139"/>
        <v>8.9301295184859733</v>
      </c>
      <c r="R492" s="44">
        <f>KONSTANTEN!$B$3 * $D$5 * $D$6 / H491^2</f>
        <v>3.5913778377875618E+22</v>
      </c>
      <c r="S492" s="46">
        <f t="shared" si="144"/>
        <v>29888.944534981845</v>
      </c>
      <c r="T492" s="48">
        <f t="shared" si="140"/>
        <v>147539423101.90723</v>
      </c>
      <c r="U492" s="28">
        <f t="shared" si="141"/>
        <v>9.8623912364073973</v>
      </c>
      <c r="V492" s="48">
        <f t="shared" si="150"/>
        <v>-62616285198.622475</v>
      </c>
      <c r="W492" s="28">
        <f t="shared" si="151"/>
        <v>-4.18563587559058</v>
      </c>
      <c r="X492" s="50">
        <f t="shared" si="142"/>
        <v>1</v>
      </c>
      <c r="Y492" s="31">
        <f t="shared" si="143"/>
        <v>1</v>
      </c>
      <c r="Z492" s="50">
        <v>10173600</v>
      </c>
      <c r="AA492" s="62">
        <v>2.0118880999999999E-7</v>
      </c>
      <c r="AB492" s="71">
        <v>4.34567821653E-3</v>
      </c>
      <c r="AC492" s="71">
        <v>2.00265944389482</v>
      </c>
      <c r="AD492" s="58">
        <v>148551792537.13</v>
      </c>
      <c r="AE492" s="28">
        <v>-4.0185498755899998</v>
      </c>
      <c r="AF492" s="28">
        <v>-8.9301295184900003</v>
      </c>
      <c r="AG492" s="50"/>
      <c r="AH492" s="62"/>
      <c r="AI492" s="65"/>
      <c r="AJ492" s="58"/>
      <c r="AK492" s="28"/>
      <c r="AL492" s="28"/>
    </row>
    <row r="493" spans="1:38">
      <c r="A493" s="11"/>
      <c r="B493" s="25">
        <v>472</v>
      </c>
      <c r="C493" s="1">
        <f>B493 * KONSTANTEN!$B$6</f>
        <v>10195200</v>
      </c>
      <c r="D493" s="63">
        <f>SQRT( KONSTANTEN!$B$3 * $D$6 / H492^3 )</f>
        <v>2.0120886751218399E-7</v>
      </c>
      <c r="E493" s="41">
        <f>(KONSTANTEN!$B$4 + D493 * C493) - (KONSTANTEN!$B$4 + D493 * C492)</f>
        <v>4.3461115382630311E-3</v>
      </c>
      <c r="F493" s="41">
        <f t="shared" si="145"/>
        <v>2.0070055554330857</v>
      </c>
      <c r="G493" s="73">
        <f t="shared" si="133"/>
        <v>114.99294778562539</v>
      </c>
      <c r="H493" s="43">
        <f t="shared" si="146"/>
        <v>148541936422.09769</v>
      </c>
      <c r="I493" s="2">
        <f t="shared" si="147"/>
        <v>9.9294050444836213</v>
      </c>
      <c r="J493" s="48">
        <f t="shared" si="134"/>
        <v>150654109577.90231</v>
      </c>
      <c r="K493" s="28">
        <f t="shared" si="135"/>
        <v>10.070594955516379</v>
      </c>
      <c r="L493" s="43">
        <f t="shared" si="148"/>
        <v>-60706594428.465569</v>
      </c>
      <c r="M493" s="2">
        <f t="shared" si="149"/>
        <v>-4.0579810622541164</v>
      </c>
      <c r="N493" s="48">
        <f t="shared" si="136"/>
        <v>-65705741482.661179</v>
      </c>
      <c r="O493" s="28">
        <f t="shared" si="137"/>
        <v>-4.3921530622541169</v>
      </c>
      <c r="P493" s="94">
        <f t="shared" si="138"/>
        <v>133324120931.21811</v>
      </c>
      <c r="Q493" s="95">
        <f t="shared" si="139"/>
        <v>8.912157945510959</v>
      </c>
      <c r="R493" s="44">
        <f>KONSTANTEN!$B$3 * $D$5 * $D$6 / H492^2</f>
        <v>3.5918553230314442E+22</v>
      </c>
      <c r="S493" s="46">
        <f t="shared" si="144"/>
        <v>29889.937943300894</v>
      </c>
      <c r="T493" s="48">
        <f t="shared" si="140"/>
        <v>147547757996.21274</v>
      </c>
      <c r="U493" s="28">
        <f t="shared" si="141"/>
        <v>9.8629483891115814</v>
      </c>
      <c r="V493" s="48">
        <f t="shared" si="150"/>
        <v>-63206167955.563377</v>
      </c>
      <c r="W493" s="28">
        <f t="shared" si="151"/>
        <v>-4.2250670622541167</v>
      </c>
      <c r="X493" s="50">
        <f t="shared" si="142"/>
        <v>1</v>
      </c>
      <c r="Y493" s="31">
        <f t="shared" si="143"/>
        <v>1</v>
      </c>
      <c r="Z493" s="50">
        <v>10195200</v>
      </c>
      <c r="AA493" s="62">
        <v>2.0120886999999999E-7</v>
      </c>
      <c r="AB493" s="71">
        <v>4.3461115382599997E-3</v>
      </c>
      <c r="AC493" s="71">
        <v>2.0070055554330901</v>
      </c>
      <c r="AD493" s="58">
        <v>148541936422.09698</v>
      </c>
      <c r="AE493" s="28">
        <v>-4.0579810622499997</v>
      </c>
      <c r="AF493" s="28">
        <v>-8.9121579455099997</v>
      </c>
      <c r="AG493" s="50"/>
      <c r="AH493" s="62"/>
      <c r="AI493" s="65"/>
      <c r="AJ493" s="58"/>
      <c r="AK493" s="28"/>
      <c r="AL493" s="28"/>
    </row>
    <row r="494" spans="1:38">
      <c r="A494" s="11"/>
      <c r="B494" s="25">
        <v>473</v>
      </c>
      <c r="C494" s="1">
        <f>B494 * KONSTANTEN!$B$6</f>
        <v>10216800</v>
      </c>
      <c r="D494" s="63">
        <f>SQRT( KONSTANTEN!$B$3 * $D$6 / H493^3 )</f>
        <v>2.0122889388339956E-7</v>
      </c>
      <c r="E494" s="41">
        <f>(KONSTANTEN!$B$4 + D494 * C494) - (KONSTANTEN!$B$4 + D494 * C493)</f>
        <v>4.3465441078818223E-3</v>
      </c>
      <c r="F494" s="41">
        <f t="shared" si="145"/>
        <v>2.0113520995409675</v>
      </c>
      <c r="G494" s="73">
        <f t="shared" si="133"/>
        <v>115.24198641847448</v>
      </c>
      <c r="H494" s="43">
        <f t="shared" si="146"/>
        <v>148532099277.1236</v>
      </c>
      <c r="I494" s="2">
        <f t="shared" si="147"/>
        <v>9.9287474726269345</v>
      </c>
      <c r="J494" s="48">
        <f t="shared" si="134"/>
        <v>150663946722.8764</v>
      </c>
      <c r="K494" s="28">
        <f t="shared" si="135"/>
        <v>10.071252527373067</v>
      </c>
      <c r="L494" s="43">
        <f t="shared" si="148"/>
        <v>-61295341838.42672</v>
      </c>
      <c r="M494" s="2">
        <f t="shared" si="149"/>
        <v>-4.0973363557369149</v>
      </c>
      <c r="N494" s="48">
        <f t="shared" si="136"/>
        <v>-66294488892.62233</v>
      </c>
      <c r="O494" s="28">
        <f t="shared" si="137"/>
        <v>-4.4315083557369155</v>
      </c>
      <c r="P494" s="94">
        <f t="shared" si="138"/>
        <v>133052724304.42204</v>
      </c>
      <c r="Q494" s="95">
        <f t="shared" si="139"/>
        <v>8.8940162200152919</v>
      </c>
      <c r="R494" s="44">
        <f>KONSTANTEN!$B$3 * $D$5 * $D$6 / H493^2</f>
        <v>3.5923319953381661E+22</v>
      </c>
      <c r="S494" s="46">
        <f t="shared" si="144"/>
        <v>29890.929561516979</v>
      </c>
      <c r="T494" s="48">
        <f t="shared" si="140"/>
        <v>147556154298.36526</v>
      </c>
      <c r="U494" s="28">
        <f t="shared" si="141"/>
        <v>9.8635096466726235</v>
      </c>
      <c r="V494" s="48">
        <f t="shared" si="150"/>
        <v>-63794915365.524529</v>
      </c>
      <c r="W494" s="28">
        <f t="shared" si="151"/>
        <v>-4.2644223557369152</v>
      </c>
      <c r="X494" s="50">
        <f t="shared" si="142"/>
        <v>1</v>
      </c>
      <c r="Y494" s="31">
        <f t="shared" si="143"/>
        <v>1.0000000000000002</v>
      </c>
      <c r="Z494" s="50">
        <v>10216800</v>
      </c>
      <c r="AA494" s="62">
        <v>2.0122889000000001E-7</v>
      </c>
      <c r="AB494" s="71">
        <v>4.34654410788E-3</v>
      </c>
      <c r="AC494" s="71">
        <v>2.0113520995409702</v>
      </c>
      <c r="AD494" s="58">
        <v>148532099277.12299</v>
      </c>
      <c r="AE494" s="28">
        <v>-4.0973363557400004</v>
      </c>
      <c r="AF494" s="28">
        <v>-8.8940162200199993</v>
      </c>
      <c r="AG494" s="50"/>
      <c r="AH494" s="62"/>
      <c r="AI494" s="65"/>
      <c r="AJ494" s="58"/>
      <c r="AK494" s="28"/>
      <c r="AL494" s="28"/>
    </row>
    <row r="495" spans="1:38">
      <c r="A495" s="11"/>
      <c r="B495" s="25">
        <v>474</v>
      </c>
      <c r="C495" s="1">
        <f>B495 * KONSTANTEN!$B$6</f>
        <v>10238400</v>
      </c>
      <c r="D495" s="63">
        <f>SQRT( KONSTANTEN!$B$3 * $D$6 / H494^3 )</f>
        <v>2.0124888502255525E-7</v>
      </c>
      <c r="E495" s="41">
        <f>(KONSTANTEN!$B$4 + D495 * C495) - (KONSTANTEN!$B$4 + D495 * C494)</f>
        <v>4.3469759164871391E-3</v>
      </c>
      <c r="F495" s="41">
        <f t="shared" si="145"/>
        <v>2.0156990754574546</v>
      </c>
      <c r="G495" s="73">
        <f t="shared" si="133"/>
        <v>115.49104979213421</v>
      </c>
      <c r="H495" s="43">
        <f t="shared" si="146"/>
        <v>148522281295.75717</v>
      </c>
      <c r="I495" s="2">
        <f t="shared" si="147"/>
        <v>9.9280911817769919</v>
      </c>
      <c r="J495" s="48">
        <f t="shared" si="134"/>
        <v>150673764704.24283</v>
      </c>
      <c r="K495" s="28">
        <f t="shared" si="135"/>
        <v>10.071908818223008</v>
      </c>
      <c r="L495" s="43">
        <f t="shared" si="148"/>
        <v>-61882942317.607323</v>
      </c>
      <c r="M495" s="2">
        <f t="shared" si="149"/>
        <v>-4.1366149817105082</v>
      </c>
      <c r="N495" s="48">
        <f t="shared" si="136"/>
        <v>-66882089371.802933</v>
      </c>
      <c r="O495" s="28">
        <f t="shared" si="137"/>
        <v>-4.4707869817105088</v>
      </c>
      <c r="P495" s="94">
        <f t="shared" si="138"/>
        <v>132778786653.81927</v>
      </c>
      <c r="Q495" s="95">
        <f t="shared" si="139"/>
        <v>8.8757046377423912</v>
      </c>
      <c r="R495" s="44">
        <f>KONSTANTEN!$B$3 * $D$5 * $D$6 / H494^2</f>
        <v>3.5928078448146969E+22</v>
      </c>
      <c r="S495" s="46">
        <f t="shared" si="144"/>
        <v>29891.91936958061</v>
      </c>
      <c r="T495" s="48">
        <f t="shared" si="140"/>
        <v>147564611380.08041</v>
      </c>
      <c r="U495" s="28">
        <f t="shared" si="141"/>
        <v>9.8640749670923427</v>
      </c>
      <c r="V495" s="48">
        <f t="shared" si="150"/>
        <v>-64382515844.705124</v>
      </c>
      <c r="W495" s="28">
        <f t="shared" si="151"/>
        <v>-4.3037009817105085</v>
      </c>
      <c r="X495" s="50">
        <f t="shared" si="142"/>
        <v>1</v>
      </c>
      <c r="Y495" s="31">
        <f t="shared" si="143"/>
        <v>1</v>
      </c>
      <c r="Z495" s="50">
        <v>10238400</v>
      </c>
      <c r="AA495" s="62">
        <v>2.0124889E-7</v>
      </c>
      <c r="AB495" s="71">
        <v>4.3469759164899997E-3</v>
      </c>
      <c r="AC495" s="71">
        <v>2.01569907545746</v>
      </c>
      <c r="AD495" s="58">
        <v>148522281295.75699</v>
      </c>
      <c r="AE495" s="28">
        <v>-4.1366149817100002</v>
      </c>
      <c r="AF495" s="28">
        <v>-8.8757046377400002</v>
      </c>
      <c r="AG495" s="50"/>
      <c r="AH495" s="62"/>
      <c r="AI495" s="65"/>
      <c r="AJ495" s="58"/>
      <c r="AK495" s="28"/>
      <c r="AL495" s="28"/>
    </row>
    <row r="496" spans="1:38">
      <c r="A496" s="11"/>
      <c r="B496" s="25">
        <v>475</v>
      </c>
      <c r="C496" s="1">
        <f>B496 * KONSTANTEN!$B$6</f>
        <v>10260000</v>
      </c>
      <c r="D496" s="63">
        <f>SQRT( KONSTANTEN!$B$3 * $D$6 / H495^3 )</f>
        <v>2.0126884051783995E-7</v>
      </c>
      <c r="E496" s="41">
        <f>(KONSTANTEN!$B$4 + D496 * C496) - (KONSTANTEN!$B$4 + D496 * C495)</f>
        <v>4.3474069551856509E-3</v>
      </c>
      <c r="F496" s="41">
        <f t="shared" si="145"/>
        <v>2.0200464824126403</v>
      </c>
      <c r="G496" s="73">
        <f t="shared" si="133"/>
        <v>115.74013786249218</v>
      </c>
      <c r="H496" s="43">
        <f t="shared" si="146"/>
        <v>148512482671.28412</v>
      </c>
      <c r="I496" s="2">
        <f t="shared" si="147"/>
        <v>9.9274361848541357</v>
      </c>
      <c r="J496" s="48">
        <f t="shared" si="134"/>
        <v>150683563328.71588</v>
      </c>
      <c r="K496" s="28">
        <f t="shared" si="135"/>
        <v>10.072563815145866</v>
      </c>
      <c r="L496" s="43">
        <f t="shared" si="148"/>
        <v>-62469384297.967148</v>
      </c>
      <c r="M496" s="2">
        <f t="shared" si="149"/>
        <v>-4.1758161668999563</v>
      </c>
      <c r="N496" s="48">
        <f t="shared" si="136"/>
        <v>-67468531352.16275</v>
      </c>
      <c r="O496" s="28">
        <f t="shared" si="137"/>
        <v>-4.5099881668999569</v>
      </c>
      <c r="P496" s="94">
        <f t="shared" si="138"/>
        <v>132502312456.49686</v>
      </c>
      <c r="Q496" s="95">
        <f t="shared" si="139"/>
        <v>8.8572234979667392</v>
      </c>
      <c r="R496" s="44">
        <f>KONSTANTEN!$B$3 * $D$5 * $D$6 / H495^2</f>
        <v>3.5932828615738487E+22</v>
      </c>
      <c r="S496" s="46">
        <f t="shared" si="144"/>
        <v>29892.907347461514</v>
      </c>
      <c r="T496" s="48">
        <f t="shared" si="140"/>
        <v>147573128608.13852</v>
      </c>
      <c r="U496" s="28">
        <f t="shared" si="141"/>
        <v>9.8646443080426618</v>
      </c>
      <c r="V496" s="48">
        <f t="shared" si="150"/>
        <v>-64968957825.064949</v>
      </c>
      <c r="W496" s="28">
        <f t="shared" si="151"/>
        <v>-4.3429021668999566</v>
      </c>
      <c r="X496" s="50">
        <f t="shared" si="142"/>
        <v>1</v>
      </c>
      <c r="Y496" s="31">
        <f t="shared" si="143"/>
        <v>1</v>
      </c>
      <c r="Z496" s="50">
        <v>10260000</v>
      </c>
      <c r="AA496" s="62">
        <v>2.0126884E-7</v>
      </c>
      <c r="AB496" s="71">
        <v>4.3474069551899999E-3</v>
      </c>
      <c r="AC496" s="71">
        <v>2.0200464824126398</v>
      </c>
      <c r="AD496" s="58">
        <v>148512482671.284</v>
      </c>
      <c r="AE496" s="28">
        <v>-4.1758161668999998</v>
      </c>
      <c r="AF496" s="28">
        <v>-8.8572234979700006</v>
      </c>
      <c r="AG496" s="50"/>
      <c r="AH496" s="62"/>
      <c r="AI496" s="65"/>
      <c r="AJ496" s="58"/>
      <c r="AK496" s="28"/>
      <c r="AL496" s="28"/>
    </row>
    <row r="497" spans="1:38">
      <c r="A497" s="11"/>
      <c r="B497" s="25">
        <v>476</v>
      </c>
      <c r="C497" s="1">
        <f>B497 * KONSTANTEN!$B$6</f>
        <v>10281600</v>
      </c>
      <c r="D497" s="63">
        <f>SQRT( KONSTANTEN!$B$3 * $D$6 / H496^3 )</f>
        <v>2.0128875995774671E-7</v>
      </c>
      <c r="E497" s="41">
        <f>(KONSTANTEN!$B$4 + D497 * C497) - (KONSTANTEN!$B$4 + D497 * C496)</f>
        <v>4.3478372150871358E-3</v>
      </c>
      <c r="F497" s="41">
        <f t="shared" si="145"/>
        <v>2.0243943196277274</v>
      </c>
      <c r="G497" s="73">
        <f t="shared" si="133"/>
        <v>115.98925058492657</v>
      </c>
      <c r="H497" s="43">
        <f t="shared" si="146"/>
        <v>148502703596.7225</v>
      </c>
      <c r="I497" s="2">
        <f t="shared" si="147"/>
        <v>9.9267824947608094</v>
      </c>
      <c r="J497" s="48">
        <f t="shared" si="134"/>
        <v>150693342403.27753</v>
      </c>
      <c r="K497" s="28">
        <f t="shared" si="135"/>
        <v>10.073217505239192</v>
      </c>
      <c r="L497" s="43">
        <f t="shared" si="148"/>
        <v>-63054656227.490059</v>
      </c>
      <c r="M497" s="2">
        <f t="shared" si="149"/>
        <v>-4.2149391391014612</v>
      </c>
      <c r="N497" s="48">
        <f t="shared" si="136"/>
        <v>-68053803281.685661</v>
      </c>
      <c r="O497" s="28">
        <f t="shared" si="137"/>
        <v>-4.5491111391014618</v>
      </c>
      <c r="P497" s="94">
        <f t="shared" si="138"/>
        <v>132223306242.33269</v>
      </c>
      <c r="Q497" s="95">
        <f t="shared" si="139"/>
        <v>8.8385731034916617</v>
      </c>
      <c r="R497" s="44">
        <f>KONSTANTEN!$B$3 * $D$5 * $D$6 / H496^2</f>
        <v>3.5937570357345383E+22</v>
      </c>
      <c r="S497" s="46">
        <f t="shared" si="144"/>
        <v>29893.893475149129</v>
      </c>
      <c r="T497" s="48">
        <f t="shared" si="140"/>
        <v>147581705344.4328</v>
      </c>
      <c r="U497" s="28">
        <f t="shared" si="141"/>
        <v>9.8652176268688265</v>
      </c>
      <c r="V497" s="48">
        <f t="shared" si="150"/>
        <v>-65554229754.58786</v>
      </c>
      <c r="W497" s="28">
        <f t="shared" si="151"/>
        <v>-4.3820251391014615</v>
      </c>
      <c r="X497" s="50">
        <f t="shared" si="142"/>
        <v>0.99999999999999989</v>
      </c>
      <c r="Y497" s="31">
        <f t="shared" si="143"/>
        <v>0.99999999999999989</v>
      </c>
      <c r="Z497" s="50">
        <v>10281600</v>
      </c>
      <c r="AA497" s="62">
        <v>2.0128876E-7</v>
      </c>
      <c r="AB497" s="71">
        <v>4.3478372150899999E-3</v>
      </c>
      <c r="AC497" s="71">
        <v>2.0243943196277301</v>
      </c>
      <c r="AD497" s="58">
        <v>148502703596.72198</v>
      </c>
      <c r="AE497" s="28">
        <v>-4.2149391391000002</v>
      </c>
      <c r="AF497" s="28">
        <v>-8.8385731034900008</v>
      </c>
      <c r="AG497" s="50"/>
      <c r="AH497" s="62"/>
      <c r="AI497" s="65"/>
      <c r="AJ497" s="58"/>
      <c r="AK497" s="28"/>
      <c r="AL497" s="28"/>
    </row>
    <row r="498" spans="1:38">
      <c r="A498" s="11"/>
      <c r="B498" s="25">
        <v>477</v>
      </c>
      <c r="C498" s="1">
        <f>B498 * KONSTANTEN!$B$6</f>
        <v>10303200</v>
      </c>
      <c r="D498" s="63">
        <f>SQRT( KONSTANTEN!$B$3 * $D$6 / H497^3 )</f>
        <v>2.0130864293108314E-7</v>
      </c>
      <c r="E498" s="41">
        <f>(KONSTANTEN!$B$4 + D498 * C498) - (KONSTANTEN!$B$4 + D498 * C497)</f>
        <v>4.3482666873115861E-3</v>
      </c>
      <c r="F498" s="41">
        <f t="shared" si="145"/>
        <v>2.028742586315039</v>
      </c>
      <c r="G498" s="73">
        <f t="shared" si="133"/>
        <v>116.23838791430686</v>
      </c>
      <c r="H498" s="43">
        <f t="shared" si="146"/>
        <v>148492944264.81815</v>
      </c>
      <c r="I498" s="2">
        <f t="shared" si="147"/>
        <v>9.926130124381265</v>
      </c>
      <c r="J498" s="48">
        <f t="shared" si="134"/>
        <v>150703101735.18185</v>
      </c>
      <c r="K498" s="28">
        <f t="shared" si="135"/>
        <v>10.073869875618735</v>
      </c>
      <c r="L498" s="43">
        <f t="shared" si="148"/>
        <v>-63638746570.448776</v>
      </c>
      <c r="M498" s="2">
        <f t="shared" si="149"/>
        <v>-4.2539831272000681</v>
      </c>
      <c r="N498" s="48">
        <f t="shared" si="136"/>
        <v>-68637893624.644379</v>
      </c>
      <c r="O498" s="28">
        <f t="shared" si="137"/>
        <v>-4.5881551272000687</v>
      </c>
      <c r="P498" s="94">
        <f t="shared" si="138"/>
        <v>131941772593.96045</v>
      </c>
      <c r="Q498" s="95">
        <f t="shared" si="139"/>
        <v>8.8197537606469893</v>
      </c>
      <c r="R498" s="44">
        <f>KONSTANTEN!$B$3 * $D$5 * $D$6 / H497^2</f>
        <v>3.5942303574220429E+22</v>
      </c>
      <c r="S498" s="46">
        <f t="shared" si="144"/>
        <v>29894.877732653087</v>
      </c>
      <c r="T498" s="48">
        <f t="shared" si="140"/>
        <v>147590340946.01822</v>
      </c>
      <c r="U498" s="28">
        <f t="shared" si="141"/>
        <v>9.8657948805926576</v>
      </c>
      <c r="V498" s="48">
        <f t="shared" si="150"/>
        <v>-66138320097.546577</v>
      </c>
      <c r="W498" s="28">
        <f t="shared" si="151"/>
        <v>-4.4210691272000684</v>
      </c>
      <c r="X498" s="50">
        <f t="shared" si="142"/>
        <v>1</v>
      </c>
      <c r="Y498" s="31">
        <f t="shared" si="143"/>
        <v>1</v>
      </c>
      <c r="Z498" s="50">
        <v>10303200</v>
      </c>
      <c r="AA498" s="62">
        <v>2.0130864000000001E-7</v>
      </c>
      <c r="AB498" s="71">
        <v>4.3482666873099996E-3</v>
      </c>
      <c r="AC498" s="71">
        <v>2.0287425863150399</v>
      </c>
      <c r="AD498" s="58">
        <v>148492944264.81799</v>
      </c>
      <c r="AE498" s="28">
        <v>-4.2539831271999997</v>
      </c>
      <c r="AF498" s="28">
        <v>-8.8197537606500003</v>
      </c>
      <c r="AG498" s="50"/>
      <c r="AH498" s="62"/>
      <c r="AI498" s="65"/>
      <c r="AJ498" s="58"/>
      <c r="AK498" s="28"/>
      <c r="AL498" s="28"/>
    </row>
    <row r="499" spans="1:38">
      <c r="A499" s="11"/>
      <c r="B499" s="25">
        <v>478</v>
      </c>
      <c r="C499" s="1">
        <f>B499 * KONSTANTEN!$B$6</f>
        <v>10324800</v>
      </c>
      <c r="D499" s="63">
        <f>SQRT( KONSTANTEN!$B$3 * $D$6 / H498^3 )</f>
        <v>2.0132848902698214E-7</v>
      </c>
      <c r="E499" s="41">
        <f>(KONSTANTEN!$B$4 + D499 * C499) - (KONSTANTEN!$B$4 + D499 * C498)</f>
        <v>4.3486953629825464E-3</v>
      </c>
      <c r="F499" s="41">
        <f t="shared" si="145"/>
        <v>2.0330912816780216</v>
      </c>
      <c r="G499" s="73">
        <f t="shared" si="133"/>
        <v>116.48754980499386</v>
      </c>
      <c r="H499" s="43">
        <f t="shared" si="146"/>
        <v>148483204868.04031</v>
      </c>
      <c r="I499" s="2">
        <f t="shared" si="147"/>
        <v>9.9254790865812659</v>
      </c>
      <c r="J499" s="48">
        <f t="shared" si="134"/>
        <v>150712841131.95969</v>
      </c>
      <c r="K499" s="28">
        <f t="shared" si="135"/>
        <v>10.074520913418734</v>
      </c>
      <c r="L499" s="43">
        <f t="shared" si="148"/>
        <v>-64221643807.668709</v>
      </c>
      <c r="M499" s="2">
        <f t="shared" si="149"/>
        <v>-4.2929473611873004</v>
      </c>
      <c r="N499" s="48">
        <f t="shared" si="136"/>
        <v>-69220790861.864319</v>
      </c>
      <c r="O499" s="28">
        <f t="shared" si="137"/>
        <v>-4.6271193611873009</v>
      </c>
      <c r="P499" s="94">
        <f t="shared" si="138"/>
        <v>131657716146.7337</v>
      </c>
      <c r="Q499" s="95">
        <f t="shared" si="139"/>
        <v>8.8007657792866496</v>
      </c>
      <c r="R499" s="44">
        <f>KONSTANTEN!$B$3 * $D$5 * $D$6 / H498^2</f>
        <v>3.5947028167682632E+22</v>
      </c>
      <c r="S499" s="46">
        <f t="shared" si="144"/>
        <v>29895.860100003712</v>
      </c>
      <c r="T499" s="48">
        <f t="shared" si="140"/>
        <v>147599034765.16046</v>
      </c>
      <c r="U499" s="28">
        <f t="shared" si="141"/>
        <v>9.8663760259158302</v>
      </c>
      <c r="V499" s="48">
        <f t="shared" si="150"/>
        <v>-66721217334.76651</v>
      </c>
      <c r="W499" s="28">
        <f t="shared" si="151"/>
        <v>-4.4600333611873006</v>
      </c>
      <c r="X499" s="50">
        <f t="shared" si="142"/>
        <v>1</v>
      </c>
      <c r="Y499" s="31">
        <f t="shared" si="143"/>
        <v>1</v>
      </c>
      <c r="Z499" s="50">
        <v>10324800</v>
      </c>
      <c r="AA499" s="62">
        <v>2.0132848999999999E-7</v>
      </c>
      <c r="AB499" s="71">
        <v>4.3486953629799999E-3</v>
      </c>
      <c r="AC499" s="71">
        <v>2.0330912816780198</v>
      </c>
      <c r="AD499" s="58">
        <v>148483204868.04001</v>
      </c>
      <c r="AE499" s="28">
        <v>-4.2929473611900004</v>
      </c>
      <c r="AF499" s="28">
        <v>-8.8007657792899998</v>
      </c>
      <c r="AG499" s="50"/>
      <c r="AH499" s="62"/>
      <c r="AI499" s="65"/>
      <c r="AJ499" s="58"/>
      <c r="AK499" s="28"/>
      <c r="AL499" s="28"/>
    </row>
    <row r="500" spans="1:38">
      <c r="A500" s="11"/>
      <c r="B500" s="25">
        <v>479</v>
      </c>
      <c r="C500" s="1">
        <f>B500 * KONSTANTEN!$B$6</f>
        <v>10346400</v>
      </c>
      <c r="D500" s="63">
        <f>SQRT( KONSTANTEN!$B$3 * $D$6 / H499^3 )</f>
        <v>2.0134829783491249E-7</v>
      </c>
      <c r="E500" s="41">
        <f>(KONSTANTEN!$B$4 + D500 * C500) - (KONSTANTEN!$B$4 + D500 * C499)</f>
        <v>4.34912323323422E-3</v>
      </c>
      <c r="F500" s="41">
        <f t="shared" si="145"/>
        <v>2.0374404049112558</v>
      </c>
      <c r="G500" s="73">
        <f t="shared" si="133"/>
        <v>116.73673621084048</v>
      </c>
      <c r="H500" s="43">
        <f t="shared" si="146"/>
        <v>148473485598.57733</v>
      </c>
      <c r="I500" s="2">
        <f t="shared" si="147"/>
        <v>9.9248293942077925</v>
      </c>
      <c r="J500" s="48">
        <f t="shared" si="134"/>
        <v>150722560401.42267</v>
      </c>
      <c r="K500" s="28">
        <f t="shared" si="135"/>
        <v>10.075170605792207</v>
      </c>
      <c r="L500" s="43">
        <f t="shared" si="148"/>
        <v>-64803336436.793022</v>
      </c>
      <c r="M500" s="2">
        <f t="shared" si="149"/>
        <v>-4.3318310721788764</v>
      </c>
      <c r="N500" s="48">
        <f t="shared" si="136"/>
        <v>-69802483490.988632</v>
      </c>
      <c r="O500" s="28">
        <f t="shared" si="137"/>
        <v>-4.666003072178877</v>
      </c>
      <c r="P500" s="94">
        <f t="shared" si="138"/>
        <v>131371141588.68803</v>
      </c>
      <c r="Q500" s="95">
        <f t="shared" si="139"/>
        <v>8.7816094727861511</v>
      </c>
      <c r="R500" s="44">
        <f>KONSTANTEN!$B$3 * $D$5 * $D$6 / H499^2</f>
        <v>3.5951744039119799E+22</v>
      </c>
      <c r="S500" s="46">
        <f t="shared" si="144"/>
        <v>29896.840557252508</v>
      </c>
      <c r="T500" s="48">
        <f t="shared" si="140"/>
        <v>147607786149.38547</v>
      </c>
      <c r="U500" s="28">
        <f t="shared" si="141"/>
        <v>9.8669610192231936</v>
      </c>
      <c r="V500" s="48">
        <f t="shared" si="150"/>
        <v>-67302909963.890831</v>
      </c>
      <c r="W500" s="28">
        <f t="shared" si="151"/>
        <v>-4.4989170721788767</v>
      </c>
      <c r="X500" s="50">
        <f t="shared" si="142"/>
        <v>1</v>
      </c>
      <c r="Y500" s="31">
        <f t="shared" si="143"/>
        <v>1</v>
      </c>
      <c r="Z500" s="50">
        <v>10346400</v>
      </c>
      <c r="AA500" s="62">
        <v>2.0134829999999999E-7</v>
      </c>
      <c r="AB500" s="71">
        <v>4.3491232332300003E-3</v>
      </c>
      <c r="AC500" s="71">
        <v>2.0374404049112602</v>
      </c>
      <c r="AD500" s="58">
        <v>148473485598.577</v>
      </c>
      <c r="AE500" s="28">
        <v>-4.33183107218</v>
      </c>
      <c r="AF500" s="28">
        <v>-8.7816094727900005</v>
      </c>
      <c r="AG500" s="50"/>
      <c r="AH500" s="62"/>
      <c r="AI500" s="65"/>
      <c r="AJ500" s="58"/>
      <c r="AK500" s="28"/>
      <c r="AL500" s="28"/>
    </row>
    <row r="501" spans="1:38">
      <c r="A501" s="11"/>
      <c r="B501" s="25">
        <v>480</v>
      </c>
      <c r="C501" s="1">
        <f>B501 * KONSTANTEN!$B$6</f>
        <v>10368000</v>
      </c>
      <c r="D501" s="63">
        <f>SQRT( KONSTANTEN!$B$3 * $D$6 / H500^3 )</f>
        <v>2.013680689446894E-7</v>
      </c>
      <c r="E501" s="41">
        <f>(KONSTANTEN!$B$4 + D501 * C501) - (KONSTANTEN!$B$4 + D501 * C500)</f>
        <v>4.3495502892052507E-3</v>
      </c>
      <c r="F501" s="41">
        <f t="shared" si="145"/>
        <v>2.041789955200461</v>
      </c>
      <c r="G501" s="73">
        <f t="shared" si="133"/>
        <v>116.98594708519185</v>
      </c>
      <c r="H501" s="43">
        <f t="shared" si="146"/>
        <v>148463786648.33203</v>
      </c>
      <c r="I501" s="2">
        <f t="shared" si="147"/>
        <v>9.9241810600887455</v>
      </c>
      <c r="J501" s="48">
        <f t="shared" si="134"/>
        <v>150732259351.66797</v>
      </c>
      <c r="K501" s="28">
        <f t="shared" si="135"/>
        <v>10.075818939911256</v>
      </c>
      <c r="L501" s="43">
        <f t="shared" si="148"/>
        <v>-65383812972.546898</v>
      </c>
      <c r="M501" s="2">
        <f t="shared" si="149"/>
        <v>-4.3706334924323764</v>
      </c>
      <c r="N501" s="48">
        <f t="shared" si="136"/>
        <v>-70382960026.742508</v>
      </c>
      <c r="O501" s="28">
        <f t="shared" si="137"/>
        <v>-4.704805492432377</v>
      </c>
      <c r="P501" s="94">
        <f t="shared" si="138"/>
        <v>131082053660.50235</v>
      </c>
      <c r="Q501" s="95">
        <f t="shared" si="139"/>
        <v>8.7622851580399814</v>
      </c>
      <c r="R501" s="44">
        <f>KONSTANTEN!$B$3 * $D$5 * $D$6 / H500^2</f>
        <v>3.5956451089991153E+22</v>
      </c>
      <c r="S501" s="46">
        <f t="shared" si="144"/>
        <v>29897.819084472671</v>
      </c>
      <c r="T501" s="48">
        <f t="shared" si="140"/>
        <v>147616594441.52939</v>
      </c>
      <c r="U501" s="28">
        <f t="shared" si="141"/>
        <v>9.8675498165861057</v>
      </c>
      <c r="V501" s="48">
        <f t="shared" si="150"/>
        <v>-67883386499.644699</v>
      </c>
      <c r="W501" s="28">
        <f t="shared" si="151"/>
        <v>-4.5377194924323767</v>
      </c>
      <c r="X501" s="50">
        <f t="shared" si="142"/>
        <v>1</v>
      </c>
      <c r="Y501" s="31">
        <f t="shared" si="143"/>
        <v>1.0000000000000002</v>
      </c>
      <c r="Z501" s="50">
        <v>10368000</v>
      </c>
      <c r="AA501" s="62">
        <v>2.0136807E-7</v>
      </c>
      <c r="AB501" s="71">
        <v>4.3495502892100003E-3</v>
      </c>
      <c r="AC501" s="71">
        <v>2.0417899552004601</v>
      </c>
      <c r="AD501" s="58">
        <v>148463786648.332</v>
      </c>
      <c r="AE501" s="28">
        <v>-4.3706334924299997</v>
      </c>
      <c r="AF501" s="28">
        <v>-8.7622851580399992</v>
      </c>
      <c r="AG501" s="50"/>
      <c r="AH501" s="62"/>
      <c r="AI501" s="65"/>
      <c r="AJ501" s="58"/>
      <c r="AK501" s="28"/>
      <c r="AL501" s="28"/>
    </row>
    <row r="502" spans="1:38">
      <c r="A502" s="11"/>
      <c r="B502" s="25">
        <v>481</v>
      </c>
      <c r="C502" s="1">
        <f>B502 * KONSTANTEN!$B$6</f>
        <v>10389600</v>
      </c>
      <c r="D502" s="63">
        <f>SQRT( KONSTANTEN!$B$3 * $D$6 / H501^3 )</f>
        <v>2.0138780194648544E-7</v>
      </c>
      <c r="E502" s="41">
        <f>(KONSTANTEN!$B$4 + D502 * C502) - (KONSTANTEN!$B$4 + D502 * C501)</f>
        <v>4.3499765220440523E-3</v>
      </c>
      <c r="F502" s="41">
        <f t="shared" si="145"/>
        <v>2.0461399317225051</v>
      </c>
      <c r="G502" s="73">
        <f t="shared" si="133"/>
        <v>117.23518238088597</v>
      </c>
      <c r="H502" s="43">
        <f t="shared" si="146"/>
        <v>148454108208.91745</v>
      </c>
      <c r="I502" s="2">
        <f t="shared" si="147"/>
        <v>9.9235340970326487</v>
      </c>
      <c r="J502" s="48">
        <f t="shared" si="134"/>
        <v>150741937791.08255</v>
      </c>
      <c r="K502" s="28">
        <f t="shared" si="135"/>
        <v>10.076465902967351</v>
      </c>
      <c r="L502" s="43">
        <f t="shared" si="148"/>
        <v>-65963061947.002693</v>
      </c>
      <c r="M502" s="2">
        <f t="shared" si="149"/>
        <v>-4.4093538553649667</v>
      </c>
      <c r="N502" s="48">
        <f t="shared" si="136"/>
        <v>-70962209001.198303</v>
      </c>
      <c r="O502" s="28">
        <f t="shared" si="137"/>
        <v>-4.7435258553649664</v>
      </c>
      <c r="P502" s="94">
        <f t="shared" si="138"/>
        <v>130790457155.45828</v>
      </c>
      <c r="Q502" s="95">
        <f t="shared" si="139"/>
        <v>8.7427931554588998</v>
      </c>
      <c r="R502" s="44">
        <f>KONSTANTEN!$B$3 * $D$5 * $D$6 / H501^2</f>
        <v>3.5961149221829997E+22</v>
      </c>
      <c r="S502" s="46">
        <f t="shared" si="144"/>
        <v>29898.795661759559</v>
      </c>
      <c r="T502" s="48">
        <f t="shared" si="140"/>
        <v>147625458979.78888</v>
      </c>
      <c r="U502" s="28">
        <f t="shared" si="141"/>
        <v>9.8681423737657887</v>
      </c>
      <c r="V502" s="48">
        <f t="shared" si="150"/>
        <v>-68462635474.100494</v>
      </c>
      <c r="W502" s="28">
        <f t="shared" si="151"/>
        <v>-4.576439855364967</v>
      </c>
      <c r="X502" s="50">
        <f t="shared" si="142"/>
        <v>0.99999999999999989</v>
      </c>
      <c r="Y502" s="31">
        <f t="shared" si="143"/>
        <v>1</v>
      </c>
      <c r="Z502" s="50">
        <v>10389600</v>
      </c>
      <c r="AA502" s="62">
        <v>2.0138779999999999E-7</v>
      </c>
      <c r="AB502" s="71">
        <v>4.34997652204E-3</v>
      </c>
      <c r="AC502" s="71">
        <v>2.04613993172251</v>
      </c>
      <c r="AD502" s="58">
        <v>148454108208.91699</v>
      </c>
      <c r="AE502" s="28">
        <v>-4.40935385536</v>
      </c>
      <c r="AF502" s="28">
        <v>-8.7427931554599994</v>
      </c>
      <c r="AG502" s="50"/>
      <c r="AH502" s="62"/>
      <c r="AI502" s="65"/>
      <c r="AJ502" s="58"/>
      <c r="AK502" s="28"/>
      <c r="AL502" s="28"/>
    </row>
    <row r="503" spans="1:38">
      <c r="A503" s="11"/>
      <c r="B503" s="25">
        <v>482</v>
      </c>
      <c r="C503" s="1">
        <f>B503 * KONSTANTEN!$B$6</f>
        <v>10411200</v>
      </c>
      <c r="D503" s="63">
        <f>SQRT( KONSTANTEN!$B$3 * $D$6 / H502^3 )</f>
        <v>2.0140749643084098E-7</v>
      </c>
      <c r="E503" s="41">
        <f>(KONSTANTEN!$B$4 + D503 * C503) - (KONSTANTEN!$B$4 + D503 * C502)</f>
        <v>4.3504019229061441E-3</v>
      </c>
      <c r="F503" s="41">
        <f t="shared" si="145"/>
        <v>2.0504903336454112</v>
      </c>
      <c r="G503" s="73">
        <f t="shared" si="133"/>
        <v>117.48444205025409</v>
      </c>
      <c r="H503" s="43">
        <f t="shared" si="146"/>
        <v>148444450471.65231</v>
      </c>
      <c r="I503" s="2">
        <f t="shared" si="147"/>
        <v>9.9228885178283619</v>
      </c>
      <c r="J503" s="48">
        <f t="shared" si="134"/>
        <v>150751595528.34769</v>
      </c>
      <c r="K503" s="28">
        <f t="shared" si="135"/>
        <v>10.077111482171638</v>
      </c>
      <c r="L503" s="43">
        <f t="shared" si="148"/>
        <v>-66541071909.844795</v>
      </c>
      <c r="M503" s="2">
        <f t="shared" si="149"/>
        <v>-4.447991395571103</v>
      </c>
      <c r="N503" s="48">
        <f t="shared" si="136"/>
        <v>-71540218964.040405</v>
      </c>
      <c r="O503" s="28">
        <f t="shared" si="137"/>
        <v>-4.7821633955711036</v>
      </c>
      <c r="P503" s="94">
        <f t="shared" si="138"/>
        <v>130496356919.39864</v>
      </c>
      <c r="Q503" s="95">
        <f t="shared" si="139"/>
        <v>8.7231337889671607</v>
      </c>
      <c r="R503" s="44">
        <f>KONSTANTEN!$B$3 * $D$5 * $D$6 / H502^2</f>
        <v>3.596583833624629E+22</v>
      </c>
      <c r="S503" s="46">
        <f t="shared" si="144"/>
        <v>29899.770269231223</v>
      </c>
      <c r="T503" s="48">
        <f t="shared" si="140"/>
        <v>147634379097.77216</v>
      </c>
      <c r="U503" s="28">
        <f t="shared" si="141"/>
        <v>9.8687386462167463</v>
      </c>
      <c r="V503" s="48">
        <f t="shared" si="150"/>
        <v>-69040645436.942596</v>
      </c>
      <c r="W503" s="28">
        <f t="shared" si="151"/>
        <v>-4.6150773955711033</v>
      </c>
      <c r="X503" s="50">
        <f t="shared" si="142"/>
        <v>1</v>
      </c>
      <c r="Y503" s="31">
        <f t="shared" si="143"/>
        <v>1</v>
      </c>
      <c r="Z503" s="50">
        <v>10411200</v>
      </c>
      <c r="AA503" s="62">
        <v>2.0140750000000001E-7</v>
      </c>
      <c r="AB503" s="71">
        <v>4.3504019229100004E-3</v>
      </c>
      <c r="AC503" s="71">
        <v>2.0504903336454099</v>
      </c>
      <c r="AD503" s="58">
        <v>148444450471.65201</v>
      </c>
      <c r="AE503" s="28">
        <v>-4.4479913955699999</v>
      </c>
      <c r="AF503" s="28">
        <v>-8.7231337889699994</v>
      </c>
      <c r="AG503" s="50"/>
      <c r="AH503" s="62"/>
      <c r="AI503" s="65"/>
      <c r="AJ503" s="58"/>
      <c r="AK503" s="28"/>
      <c r="AL503" s="28"/>
    </row>
    <row r="504" spans="1:38">
      <c r="A504" s="11"/>
      <c r="B504" s="25">
        <v>483</v>
      </c>
      <c r="C504" s="1">
        <f>B504 * KONSTANTEN!$B$6</f>
        <v>10432800</v>
      </c>
      <c r="D504" s="63">
        <f>SQRT( KONSTANTEN!$B$3 * $D$6 / H503^3 )</f>
        <v>2.0142715198867513E-7</v>
      </c>
      <c r="E504" s="41">
        <f>(KONSTANTEN!$B$4 + D504 * C504) - (KONSTANTEN!$B$4 + D504 * C503)</f>
        <v>4.3508264829554832E-3</v>
      </c>
      <c r="F504" s="41">
        <f t="shared" si="145"/>
        <v>2.0548411601283667</v>
      </c>
      <c r="G504" s="73">
        <f t="shared" si="133"/>
        <v>117.73372604512117</v>
      </c>
      <c r="H504" s="43">
        <f t="shared" si="146"/>
        <v>148434813627.55664</v>
      </c>
      <c r="I504" s="2">
        <f t="shared" si="147"/>
        <v>9.922244335244768</v>
      </c>
      <c r="J504" s="48">
        <f t="shared" si="134"/>
        <v>150761232372.44336</v>
      </c>
      <c r="K504" s="28">
        <f t="shared" si="135"/>
        <v>10.077755664755232</v>
      </c>
      <c r="L504" s="43">
        <f t="shared" si="148"/>
        <v>-67117831428.634796</v>
      </c>
      <c r="M504" s="2">
        <f t="shared" si="149"/>
        <v>-4.4865453488402576</v>
      </c>
      <c r="N504" s="48">
        <f t="shared" si="136"/>
        <v>-72116978482.830399</v>
      </c>
      <c r="O504" s="28">
        <f t="shared" si="137"/>
        <v>-4.8207173488402582</v>
      </c>
      <c r="P504" s="94">
        <f t="shared" si="138"/>
        <v>130199757850.68398</v>
      </c>
      <c r="Q504" s="95">
        <f t="shared" si="139"/>
        <v>8.7033073859996115</v>
      </c>
      <c r="R504" s="44">
        <f>KONSTANTEN!$B$3 * $D$5 * $D$6 / H503^2</f>
        <v>3.5970518334929298E+22</v>
      </c>
      <c r="S504" s="46">
        <f t="shared" si="144"/>
        <v>29900.742887028868</v>
      </c>
      <c r="T504" s="48">
        <f t="shared" si="140"/>
        <v>147643354124.54974</v>
      </c>
      <c r="U504" s="28">
        <f t="shared" si="141"/>
        <v>9.8693385890901624</v>
      </c>
      <c r="V504" s="48">
        <f t="shared" si="150"/>
        <v>-69617404955.73259</v>
      </c>
      <c r="W504" s="28">
        <f t="shared" si="151"/>
        <v>-4.6536313488402579</v>
      </c>
      <c r="X504" s="50">
        <f t="shared" si="142"/>
        <v>0.99999999999999989</v>
      </c>
      <c r="Y504" s="31">
        <f t="shared" si="143"/>
        <v>0.99999999999999978</v>
      </c>
      <c r="Z504" s="50">
        <v>10432800</v>
      </c>
      <c r="AA504" s="62">
        <v>2.0142715000000001E-7</v>
      </c>
      <c r="AB504" s="71">
        <v>4.3508264829599996E-3</v>
      </c>
      <c r="AC504" s="71">
        <v>2.0548411601283698</v>
      </c>
      <c r="AD504" s="58">
        <v>148434813627.556</v>
      </c>
      <c r="AE504" s="28">
        <v>-4.48654534884</v>
      </c>
      <c r="AF504" s="28">
        <v>-8.7033073860000005</v>
      </c>
      <c r="AG504" s="50"/>
      <c r="AH504" s="62"/>
      <c r="AI504" s="65"/>
      <c r="AJ504" s="58"/>
      <c r="AK504" s="28"/>
      <c r="AL504" s="28"/>
    </row>
    <row r="505" spans="1:38">
      <c r="A505" s="11"/>
      <c r="B505" s="25">
        <v>484</v>
      </c>
      <c r="C505" s="1">
        <f>B505 * KONSTANTEN!$B$6</f>
        <v>10454400</v>
      </c>
      <c r="D505" s="63">
        <f>SQRT( KONSTANTEN!$B$3 * $D$6 / H504^3 )</f>
        <v>2.0144676821129641E-7</v>
      </c>
      <c r="E505" s="41">
        <f>(KONSTANTEN!$B$4 + D505 * C505) - (KONSTANTEN!$B$4 + D505 * C504)</f>
        <v>4.3512501933640202E-3</v>
      </c>
      <c r="F505" s="41">
        <f t="shared" si="145"/>
        <v>2.0591924103217307</v>
      </c>
      <c r="G505" s="73">
        <f t="shared" si="133"/>
        <v>117.98303431680642</v>
      </c>
      <c r="H505" s="43">
        <f t="shared" si="146"/>
        <v>148425197867.34738</v>
      </c>
      <c r="I505" s="2">
        <f t="shared" si="147"/>
        <v>9.921601562030494</v>
      </c>
      <c r="J505" s="48">
        <f t="shared" si="134"/>
        <v>150770848132.65259</v>
      </c>
      <c r="K505" s="28">
        <f t="shared" si="135"/>
        <v>10.078398437969504</v>
      </c>
      <c r="L505" s="43">
        <f t="shared" si="148"/>
        <v>-67693329089.076645</v>
      </c>
      <c r="M505" s="2">
        <f t="shared" si="149"/>
        <v>-4.5250149521746454</v>
      </c>
      <c r="N505" s="48">
        <f t="shared" si="136"/>
        <v>-72692476143.272247</v>
      </c>
      <c r="O505" s="28">
        <f t="shared" si="137"/>
        <v>-4.859186952174646</v>
      </c>
      <c r="P505" s="94">
        <f t="shared" si="138"/>
        <v>129900664900.14822</v>
      </c>
      <c r="Q505" s="95">
        <f t="shared" si="139"/>
        <v>8.6833142774987238</v>
      </c>
      <c r="R505" s="44">
        <f>KONSTANTEN!$B$3 * $D$5 * $D$6 / H504^2</f>
        <v>3.5975189119650255E+22</v>
      </c>
      <c r="S505" s="46">
        <f t="shared" si="144"/>
        <v>29901.713495317385</v>
      </c>
      <c r="T505" s="48">
        <f t="shared" si="140"/>
        <v>147652383384.70648</v>
      </c>
      <c r="U505" s="28">
        <f t="shared" si="141"/>
        <v>9.8699421572373662</v>
      </c>
      <c r="V505" s="48">
        <f t="shared" si="150"/>
        <v>-70192902616.174454</v>
      </c>
      <c r="W505" s="28">
        <f t="shared" si="151"/>
        <v>-4.6921009521746457</v>
      </c>
      <c r="X505" s="50">
        <f t="shared" si="142"/>
        <v>1</v>
      </c>
      <c r="Y505" s="31">
        <f t="shared" si="143"/>
        <v>1.0000000000000002</v>
      </c>
      <c r="Z505" s="50">
        <v>10454400</v>
      </c>
      <c r="AA505" s="62">
        <v>2.0144677E-7</v>
      </c>
      <c r="AB505" s="71">
        <v>4.35125019336E-3</v>
      </c>
      <c r="AC505" s="71">
        <v>2.0591924103217298</v>
      </c>
      <c r="AD505" s="58">
        <v>148425197867.34698</v>
      </c>
      <c r="AE505" s="28">
        <v>-4.5250149521700003</v>
      </c>
      <c r="AF505" s="28">
        <v>-8.6833142774999992</v>
      </c>
      <c r="AG505" s="50"/>
      <c r="AH505" s="62"/>
      <c r="AI505" s="65"/>
      <c r="AJ505" s="58"/>
      <c r="AK505" s="28"/>
      <c r="AL505" s="28"/>
    </row>
    <row r="506" spans="1:38">
      <c r="A506" s="11"/>
      <c r="B506" s="25">
        <v>485</v>
      </c>
      <c r="C506" s="1">
        <f>B506 * KONSTANTEN!$B$6</f>
        <v>10476000</v>
      </c>
      <c r="D506" s="63">
        <f>SQRT( KONSTANTEN!$B$3 * $D$6 / H505^3 )</f>
        <v>2.0146634469041342E-7</v>
      </c>
      <c r="E506" s="41">
        <f>(KONSTANTEN!$B$4 + D506 * C506) - (KONSTANTEN!$B$4 + D506 * C505)</f>
        <v>4.3516730453130315E-3</v>
      </c>
      <c r="F506" s="41">
        <f t="shared" si="145"/>
        <v>2.0635440833670438</v>
      </c>
      <c r="G506" s="73">
        <f t="shared" si="133"/>
        <v>118.23236681612372</v>
      </c>
      <c r="H506" s="43">
        <f t="shared" si="146"/>
        <v>148415603381.43387</v>
      </c>
      <c r="I506" s="2">
        <f t="shared" si="147"/>
        <v>9.9209602109136075</v>
      </c>
      <c r="J506" s="48">
        <f t="shared" si="134"/>
        <v>150780442618.56613</v>
      </c>
      <c r="K506" s="28">
        <f t="shared" si="135"/>
        <v>10.079039789086393</v>
      </c>
      <c r="L506" s="43">
        <f t="shared" si="148"/>
        <v>-68267553495.282166</v>
      </c>
      <c r="M506" s="2">
        <f t="shared" si="149"/>
        <v>-4.5633994438069658</v>
      </c>
      <c r="N506" s="48">
        <f t="shared" si="136"/>
        <v>-73266700549.477768</v>
      </c>
      <c r="O506" s="28">
        <f t="shared" si="137"/>
        <v>-4.8975714438069664</v>
      </c>
      <c r="P506" s="94">
        <f t="shared" si="138"/>
        <v>129599083071.05255</v>
      </c>
      <c r="Q506" s="95">
        <f t="shared" si="139"/>
        <v>8.6631547979115044</v>
      </c>
      <c r="R506" s="44">
        <f>KONSTANTEN!$B$3 * $D$5 * $D$6 / H505^2</f>
        <v>3.5979850592264957E+22</v>
      </c>
      <c r="S506" s="46">
        <f t="shared" si="144"/>
        <v>29902.682074285822</v>
      </c>
      <c r="T506" s="48">
        <f t="shared" si="140"/>
        <v>147661466198.39328</v>
      </c>
      <c r="U506" s="28">
        <f t="shared" si="141"/>
        <v>9.8705493052132969</v>
      </c>
      <c r="V506" s="48">
        <f t="shared" si="150"/>
        <v>-70767127022.379974</v>
      </c>
      <c r="W506" s="28">
        <f t="shared" si="151"/>
        <v>-4.7304854438069661</v>
      </c>
      <c r="X506" s="50">
        <f t="shared" si="142"/>
        <v>1</v>
      </c>
      <c r="Y506" s="31">
        <f t="shared" si="143"/>
        <v>1</v>
      </c>
      <c r="Z506" s="50">
        <v>10476000</v>
      </c>
      <c r="AA506" s="62">
        <v>2.0146634E-7</v>
      </c>
      <c r="AB506" s="71">
        <v>4.35167304531E-3</v>
      </c>
      <c r="AC506" s="71">
        <v>2.0635440833670402</v>
      </c>
      <c r="AD506" s="58">
        <v>148415603381.43301</v>
      </c>
      <c r="AE506" s="28">
        <v>-4.5633994438099998</v>
      </c>
      <c r="AF506" s="28">
        <v>-8.6631547979099999</v>
      </c>
      <c r="AG506" s="50"/>
      <c r="AH506" s="62"/>
      <c r="AI506" s="65"/>
      <c r="AJ506" s="58"/>
      <c r="AK506" s="28"/>
      <c r="AL506" s="28"/>
    </row>
    <row r="507" spans="1:38">
      <c r="A507" s="11"/>
      <c r="B507" s="25">
        <v>486</v>
      </c>
      <c r="C507" s="1">
        <f>B507 * KONSTANTEN!$B$6</f>
        <v>10497600</v>
      </c>
      <c r="D507" s="63">
        <f>SQRT( KONSTANTEN!$B$3 * $D$6 / H506^3 )</f>
        <v>2.0148588101814583E-7</v>
      </c>
      <c r="E507" s="41">
        <f>(KONSTANTEN!$B$4 + D507 * C507) - (KONSTANTEN!$B$4 + D507 * C506)</f>
        <v>4.3520950299917871E-3</v>
      </c>
      <c r="F507" s="41">
        <f t="shared" si="145"/>
        <v>2.0678961783970355</v>
      </c>
      <c r="G507" s="73">
        <f t="shared" si="133"/>
        <v>118.48172349338209</v>
      </c>
      <c r="H507" s="43">
        <f t="shared" si="146"/>
        <v>148406030359.91342</v>
      </c>
      <c r="I507" s="2">
        <f t="shared" si="147"/>
        <v>9.9203202946013143</v>
      </c>
      <c r="J507" s="48">
        <f t="shared" si="134"/>
        <v>150790015640.08661</v>
      </c>
      <c r="K507" s="28">
        <f t="shared" si="135"/>
        <v>10.079679705398688</v>
      </c>
      <c r="L507" s="43">
        <f t="shared" si="148"/>
        <v>-68840493270.036316</v>
      </c>
      <c r="M507" s="2">
        <f t="shared" si="149"/>
        <v>-4.6016980632181426</v>
      </c>
      <c r="N507" s="48">
        <f t="shared" si="136"/>
        <v>-73839640324.231918</v>
      </c>
      <c r="O507" s="28">
        <f t="shared" si="137"/>
        <v>-4.9358700632181431</v>
      </c>
      <c r="P507" s="94">
        <f t="shared" si="138"/>
        <v>129295017419.03793</v>
      </c>
      <c r="Q507" s="95">
        <f t="shared" si="139"/>
        <v>8.6428292851863393</v>
      </c>
      <c r="R507" s="44">
        <f>KONSTANTEN!$B$3 * $D$5 * $D$6 / H506^2</f>
        <v>3.5984502654716464E+22</v>
      </c>
      <c r="S507" s="46">
        <f t="shared" si="144"/>
        <v>29903.648604147907</v>
      </c>
      <c r="T507" s="48">
        <f t="shared" si="140"/>
        <v>147670601881.37949</v>
      </c>
      <c r="U507" s="28">
        <f t="shared" si="141"/>
        <v>9.8711599872800129</v>
      </c>
      <c r="V507" s="48">
        <f t="shared" si="150"/>
        <v>-71340066797.134125</v>
      </c>
      <c r="W507" s="28">
        <f t="shared" si="151"/>
        <v>-4.7687840632181429</v>
      </c>
      <c r="X507" s="50">
        <f t="shared" si="142"/>
        <v>1</v>
      </c>
      <c r="Y507" s="31">
        <f t="shared" si="143"/>
        <v>1.0000000000000002</v>
      </c>
      <c r="Z507" s="50">
        <v>10497600</v>
      </c>
      <c r="AA507" s="62">
        <v>2.0148588E-7</v>
      </c>
      <c r="AB507" s="71">
        <v>4.3520950299900003E-3</v>
      </c>
      <c r="AC507" s="71">
        <v>2.06789617839704</v>
      </c>
      <c r="AD507" s="58">
        <v>148406030359.91299</v>
      </c>
      <c r="AE507" s="28">
        <v>-4.6016980632199997</v>
      </c>
      <c r="AF507" s="28">
        <v>-8.6428292851900004</v>
      </c>
      <c r="AG507" s="50"/>
      <c r="AH507" s="62"/>
      <c r="AI507" s="65"/>
      <c r="AJ507" s="58"/>
      <c r="AK507" s="28"/>
      <c r="AL507" s="28"/>
    </row>
    <row r="508" spans="1:38">
      <c r="A508" s="11"/>
      <c r="B508" s="25">
        <v>487</v>
      </c>
      <c r="C508" s="1">
        <f>B508 * KONSTANTEN!$B$6</f>
        <v>10519200</v>
      </c>
      <c r="D508" s="63">
        <f>SQRT( KONSTANTEN!$B$3 * $D$6 / H507^3 )</f>
        <v>2.0150537678703516E-7</v>
      </c>
      <c r="E508" s="41">
        <f>(KONSTANTEN!$B$4 + D508 * C508) - (KONSTANTEN!$B$4 + D508 * C507)</f>
        <v>4.3525161385997713E-3</v>
      </c>
      <c r="F508" s="41">
        <f t="shared" si="145"/>
        <v>2.0722486945356353</v>
      </c>
      <c r="G508" s="73">
        <f t="shared" si="133"/>
        <v>118.73110429838644</v>
      </c>
      <c r="H508" s="43">
        <f t="shared" si="146"/>
        <v>148396478992.56693</v>
      </c>
      <c r="I508" s="2">
        <f t="shared" si="147"/>
        <v>9.9196818257796711</v>
      </c>
      <c r="J508" s="48">
        <f t="shared" si="134"/>
        <v>150799567007.43311</v>
      </c>
      <c r="K508" s="28">
        <f t="shared" si="135"/>
        <v>10.080318174220331</v>
      </c>
      <c r="L508" s="43">
        <f t="shared" si="148"/>
        <v>-69412137055.062943</v>
      </c>
      <c r="M508" s="2">
        <f t="shared" si="149"/>
        <v>-4.6399100511550841</v>
      </c>
      <c r="N508" s="48">
        <f t="shared" si="136"/>
        <v>-74411284109.258545</v>
      </c>
      <c r="O508" s="28">
        <f t="shared" si="137"/>
        <v>-4.9740820511550847</v>
      </c>
      <c r="P508" s="94">
        <f t="shared" si="138"/>
        <v>128988473052.07635</v>
      </c>
      <c r="Q508" s="95">
        <f t="shared" si="139"/>
        <v>8.6223380807697154</v>
      </c>
      <c r="R508" s="44">
        <f>KONSTANTEN!$B$3 * $D$5 * $D$6 / H507^2</f>
        <v>3.5989145209037746E+22</v>
      </c>
      <c r="S508" s="46">
        <f t="shared" si="144"/>
        <v>29904.613065142534</v>
      </c>
      <c r="T508" s="48">
        <f t="shared" si="140"/>
        <v>147679789745.10587</v>
      </c>
      <c r="U508" s="28">
        <f t="shared" si="141"/>
        <v>9.8717741574102149</v>
      </c>
      <c r="V508" s="48">
        <f t="shared" si="150"/>
        <v>-71911710582.160751</v>
      </c>
      <c r="W508" s="28">
        <f t="shared" si="151"/>
        <v>-4.8069960511550844</v>
      </c>
      <c r="X508" s="50">
        <f t="shared" si="142"/>
        <v>1</v>
      </c>
      <c r="Y508" s="31">
        <f t="shared" si="143"/>
        <v>1.0000000000000002</v>
      </c>
      <c r="Z508" s="50">
        <v>10519200</v>
      </c>
      <c r="AA508" s="62">
        <v>2.0150538000000001E-7</v>
      </c>
      <c r="AB508" s="71">
        <v>4.3525161386000003E-3</v>
      </c>
      <c r="AC508" s="71">
        <v>2.0722486945356402</v>
      </c>
      <c r="AD508" s="58">
        <v>148396478992.56601</v>
      </c>
      <c r="AE508" s="28">
        <v>-4.6399100511600002</v>
      </c>
      <c r="AF508" s="28">
        <v>-8.6223380807699996</v>
      </c>
      <c r="AG508" s="50"/>
      <c r="AH508" s="62"/>
      <c r="AI508" s="65"/>
      <c r="AJ508" s="58"/>
      <c r="AK508" s="28"/>
      <c r="AL508" s="28"/>
    </row>
    <row r="509" spans="1:38">
      <c r="A509" s="11"/>
      <c r="B509" s="25">
        <v>488</v>
      </c>
      <c r="C509" s="1">
        <f>B509 * KONSTANTEN!$B$6</f>
        <v>10540800</v>
      </c>
      <c r="D509" s="63">
        <f>SQRT( KONSTANTEN!$B$3 * $D$6 / H508^3 )</f>
        <v>2.0152483159005559E-7</v>
      </c>
      <c r="E509" s="41">
        <f>(KONSTANTEN!$B$4 + D509 * C509) - (KONSTANTEN!$B$4 + D509 * C508)</f>
        <v>4.3529363623453499E-3</v>
      </c>
      <c r="F509" s="41">
        <f t="shared" si="145"/>
        <v>2.0766016308979807</v>
      </c>
      <c r="G509" s="73">
        <f t="shared" si="133"/>
        <v>118.98050918043786</v>
      </c>
      <c r="H509" s="43">
        <f t="shared" si="146"/>
        <v>148386949468.85437</v>
      </c>
      <c r="I509" s="2">
        <f t="shared" si="147"/>
        <v>9.9190448171132832</v>
      </c>
      <c r="J509" s="48">
        <f t="shared" si="134"/>
        <v>150809096531.1456</v>
      </c>
      <c r="K509" s="28">
        <f t="shared" si="135"/>
        <v>10.080955182886715</v>
      </c>
      <c r="L509" s="43">
        <f t="shared" si="148"/>
        <v>-69982473511.290344</v>
      </c>
      <c r="M509" s="2">
        <f t="shared" si="149"/>
        <v>-4.6780346496484349</v>
      </c>
      <c r="N509" s="48">
        <f t="shared" si="136"/>
        <v>-74981620565.485962</v>
      </c>
      <c r="O509" s="28">
        <f t="shared" si="137"/>
        <v>-5.0122066496484354</v>
      </c>
      <c r="P509" s="94">
        <f t="shared" si="138"/>
        <v>128679455130.42046</v>
      </c>
      <c r="Q509" s="95">
        <f t="shared" si="139"/>
        <v>8.6016815296028657</v>
      </c>
      <c r="R509" s="44">
        <f>KONSTANTEN!$B$3 * $D$5 * $D$6 / H508^2</f>
        <v>3.5993778157354352E+22</v>
      </c>
      <c r="S509" s="46">
        <f t="shared" si="144"/>
        <v>29905.575437534273</v>
      </c>
      <c r="T509" s="48">
        <f t="shared" si="140"/>
        <v>147689029096.73761</v>
      </c>
      <c r="U509" s="28">
        <f t="shared" si="141"/>
        <v>9.8723917692908021</v>
      </c>
      <c r="V509" s="48">
        <f t="shared" si="150"/>
        <v>-72482047038.388153</v>
      </c>
      <c r="W509" s="28">
        <f t="shared" si="151"/>
        <v>-4.8451206496484351</v>
      </c>
      <c r="X509" s="50">
        <f t="shared" si="142"/>
        <v>1</v>
      </c>
      <c r="Y509" s="31">
        <f t="shared" si="143"/>
        <v>1</v>
      </c>
      <c r="Z509" s="50">
        <v>10540800</v>
      </c>
      <c r="AA509" s="62">
        <v>2.0152482999999999E-7</v>
      </c>
      <c r="AB509" s="71">
        <v>4.35293636234E-3</v>
      </c>
      <c r="AC509" s="71">
        <v>2.0766016308979802</v>
      </c>
      <c r="AD509" s="58">
        <v>148386949468.854</v>
      </c>
      <c r="AE509" s="28">
        <v>-4.6780346496499998</v>
      </c>
      <c r="AF509" s="28">
        <v>-8.6016815296000004</v>
      </c>
      <c r="AG509" s="50"/>
      <c r="AH509" s="62"/>
      <c r="AI509" s="65"/>
      <c r="AJ509" s="58"/>
      <c r="AK509" s="28"/>
      <c r="AL509" s="28"/>
    </row>
    <row r="510" spans="1:38">
      <c r="A510" s="11"/>
      <c r="B510" s="25">
        <v>489</v>
      </c>
      <c r="C510" s="1">
        <f>B510 * KONSTANTEN!$B$6</f>
        <v>10562400</v>
      </c>
      <c r="D510" s="63">
        <f>SQRT( KONSTANTEN!$B$3 * $D$6 / H509^3 )</f>
        <v>2.0154424502062492E-7</v>
      </c>
      <c r="E510" s="41">
        <f>(KONSTANTEN!$B$4 + D510 * C510) - (KONSTANTEN!$B$4 + D510 * C509)</f>
        <v>4.3533556924453265E-3</v>
      </c>
      <c r="F510" s="41">
        <f t="shared" si="145"/>
        <v>2.080954986590426</v>
      </c>
      <c r="G510" s="73">
        <f t="shared" si="133"/>
        <v>119.22993808833424</v>
      </c>
      <c r="H510" s="43">
        <f t="shared" si="146"/>
        <v>148377441977.91055</v>
      </c>
      <c r="I510" s="2">
        <f t="shared" si="147"/>
        <v>9.9184092812450171</v>
      </c>
      <c r="J510" s="48">
        <f t="shared" si="134"/>
        <v>150818604022.08948</v>
      </c>
      <c r="K510" s="28">
        <f t="shared" si="135"/>
        <v>10.081590718754985</v>
      </c>
      <c r="L510" s="43">
        <f t="shared" si="148"/>
        <v>-70551491319.116867</v>
      </c>
      <c r="M510" s="2">
        <f t="shared" si="149"/>
        <v>-4.7160711020303294</v>
      </c>
      <c r="N510" s="48">
        <f t="shared" si="136"/>
        <v>-75550638373.312454</v>
      </c>
      <c r="O510" s="28">
        <f t="shared" si="137"/>
        <v>-5.0502431020303291</v>
      </c>
      <c r="P510" s="94">
        <f t="shared" si="138"/>
        <v>128367968866.55194</v>
      </c>
      <c r="Q510" s="95">
        <f t="shared" si="139"/>
        <v>8.5808599801183174</v>
      </c>
      <c r="R510" s="44">
        <f>KONSTANTEN!$B$3 * $D$5 * $D$6 / H509^2</f>
        <v>3.5998401401887096E+22</v>
      </c>
      <c r="S510" s="46">
        <f t="shared" si="144"/>
        <v>29906.535701613873</v>
      </c>
      <c r="T510" s="48">
        <f t="shared" si="140"/>
        <v>147698319239.21783</v>
      </c>
      <c r="U510" s="28">
        <f t="shared" si="141"/>
        <v>9.873012776326453</v>
      </c>
      <c r="V510" s="48">
        <f t="shared" si="150"/>
        <v>-73051064846.214661</v>
      </c>
      <c r="W510" s="28">
        <f t="shared" si="151"/>
        <v>-4.8831571020303297</v>
      </c>
      <c r="X510" s="50">
        <f t="shared" si="142"/>
        <v>1</v>
      </c>
      <c r="Y510" s="31">
        <f t="shared" si="143"/>
        <v>1.0000000000000002</v>
      </c>
      <c r="Z510" s="50">
        <v>10562400</v>
      </c>
      <c r="AA510" s="62">
        <v>2.0154425E-7</v>
      </c>
      <c r="AB510" s="71">
        <v>4.3533556924499998E-3</v>
      </c>
      <c r="AC510" s="71">
        <v>2.08095498659043</v>
      </c>
      <c r="AD510" s="58">
        <v>148377441977.91</v>
      </c>
      <c r="AE510" s="28">
        <v>-4.7160711020299999</v>
      </c>
      <c r="AF510" s="28">
        <v>-8.5808599801199996</v>
      </c>
      <c r="AG510" s="50"/>
      <c r="AH510" s="62"/>
      <c r="AI510" s="65"/>
      <c r="AJ510" s="58"/>
      <c r="AK510" s="28"/>
      <c r="AL510" s="28"/>
    </row>
    <row r="511" spans="1:38">
      <c r="A511" s="11"/>
      <c r="B511" s="25">
        <v>490</v>
      </c>
      <c r="C511" s="1">
        <f>B511 * KONSTANTEN!$B$6</f>
        <v>10584000</v>
      </c>
      <c r="D511" s="63">
        <f>SQRT( KONSTANTEN!$B$3 * $D$6 / H510^3 )</f>
        <v>2.0156361667261513E-7</v>
      </c>
      <c r="E511" s="41">
        <f>(KONSTANTEN!$B$4 + D511 * C511) - (KONSTANTEN!$B$4 + D511 * C510)</f>
        <v>4.3537741201284952E-3</v>
      </c>
      <c r="F511" s="41">
        <f t="shared" si="145"/>
        <v>2.0853087607105545</v>
      </c>
      <c r="G511" s="73">
        <f t="shared" si="133"/>
        <v>119.47939097037087</v>
      </c>
      <c r="H511" s="43">
        <f t="shared" si="146"/>
        <v>148367956708.54028</v>
      </c>
      <c r="I511" s="2">
        <f t="shared" si="147"/>
        <v>9.9177752307956837</v>
      </c>
      <c r="J511" s="48">
        <f t="shared" si="134"/>
        <v>150828089291.45972</v>
      </c>
      <c r="K511" s="28">
        <f t="shared" si="135"/>
        <v>10.082224769204318</v>
      </c>
      <c r="L511" s="43">
        <f t="shared" si="148"/>
        <v>-71119179178.676926</v>
      </c>
      <c r="M511" s="2">
        <f t="shared" si="149"/>
        <v>-4.7540186529521806</v>
      </c>
      <c r="N511" s="48">
        <f t="shared" si="136"/>
        <v>-76118326232.872528</v>
      </c>
      <c r="O511" s="28">
        <f t="shared" si="137"/>
        <v>-5.0881906529521803</v>
      </c>
      <c r="P511" s="94">
        <f t="shared" si="138"/>
        <v>128054019525.12823</v>
      </c>
      <c r="Q511" s="95">
        <f t="shared" si="139"/>
        <v>8.5598737842363235</v>
      </c>
      <c r="R511" s="44">
        <f>KONSTANTEN!$B$3 * $D$5 * $D$6 / H510^2</f>
        <v>3.6003014844954633E+22</v>
      </c>
      <c r="S511" s="46">
        <f t="shared" si="144"/>
        <v>29907.493837698756</v>
      </c>
      <c r="T511" s="48">
        <f t="shared" si="140"/>
        <v>147707659471.32172</v>
      </c>
      <c r="U511" s="28">
        <f t="shared" si="141"/>
        <v>9.8736371316432265</v>
      </c>
      <c r="V511" s="48">
        <f t="shared" si="150"/>
        <v>-73618752705.774734</v>
      </c>
      <c r="W511" s="28">
        <f t="shared" si="151"/>
        <v>-4.9211046529521809</v>
      </c>
      <c r="X511" s="50">
        <f t="shared" si="142"/>
        <v>1</v>
      </c>
      <c r="Y511" s="31">
        <f t="shared" si="143"/>
        <v>1</v>
      </c>
      <c r="Z511" s="50">
        <v>10584000</v>
      </c>
      <c r="AA511" s="62">
        <v>2.0156361999999999E-7</v>
      </c>
      <c r="AB511" s="71">
        <v>4.3537741201300001E-3</v>
      </c>
      <c r="AC511" s="71">
        <v>2.08530876071055</v>
      </c>
      <c r="AD511" s="58">
        <v>148367956708.54001</v>
      </c>
      <c r="AE511" s="28">
        <v>-4.7540186529500001</v>
      </c>
      <c r="AF511" s="28">
        <v>-8.5598737842400006</v>
      </c>
      <c r="AG511" s="50"/>
      <c r="AH511" s="62"/>
      <c r="AI511" s="65"/>
      <c r="AJ511" s="58"/>
      <c r="AK511" s="28"/>
      <c r="AL511" s="28"/>
    </row>
    <row r="512" spans="1:38">
      <c r="A512" s="11"/>
      <c r="B512" s="25">
        <v>491</v>
      </c>
      <c r="C512" s="1">
        <f>B512 * KONSTANTEN!$B$6</f>
        <v>10605600</v>
      </c>
      <c r="D512" s="63">
        <f>SQRT( KONSTANTEN!$B$3 * $D$6 / H511^3 )</f>
        <v>2.0158294614036395E-7</v>
      </c>
      <c r="E512" s="41">
        <f>(KONSTANTEN!$B$4 + D512 * C512) - (KONSTANTEN!$B$4 + D512 * C511)</f>
        <v>4.3541916366320876E-3</v>
      </c>
      <c r="F512" s="41">
        <f t="shared" si="145"/>
        <v>2.0896629523471866</v>
      </c>
      <c r="G512" s="73">
        <f t="shared" si="133"/>
        <v>119.72886777434105</v>
      </c>
      <c r="H512" s="43">
        <f t="shared" si="146"/>
        <v>148358493849.21439</v>
      </c>
      <c r="I512" s="2">
        <f t="shared" si="147"/>
        <v>9.9171426783637635</v>
      </c>
      <c r="J512" s="48">
        <f t="shared" si="134"/>
        <v>150837552150.78561</v>
      </c>
      <c r="K512" s="28">
        <f t="shared" si="135"/>
        <v>10.082857321636236</v>
      </c>
      <c r="L512" s="43">
        <f t="shared" si="148"/>
        <v>-71685525810.106705</v>
      </c>
      <c r="M512" s="2">
        <f t="shared" si="149"/>
        <v>-4.7918765484024286</v>
      </c>
      <c r="N512" s="48">
        <f t="shared" si="136"/>
        <v>-76684672864.302322</v>
      </c>
      <c r="O512" s="28">
        <f t="shared" si="137"/>
        <v>-5.1260485484024283</v>
      </c>
      <c r="P512" s="94">
        <f t="shared" si="138"/>
        <v>127737612422.92809</v>
      </c>
      <c r="Q512" s="95">
        <f t="shared" si="139"/>
        <v>8.5387232973612299</v>
      </c>
      <c r="R512" s="44">
        <f>KONSTANTEN!$B$3 * $D$5 * $D$6 / H511^2</f>
        <v>3.6007618388976365E+22</v>
      </c>
      <c r="S512" s="46">
        <f t="shared" si="144"/>
        <v>29908.449826133525</v>
      </c>
      <c r="T512" s="48">
        <f t="shared" si="140"/>
        <v>147717049087.71057</v>
      </c>
      <c r="U512" s="28">
        <f t="shared" si="141"/>
        <v>9.8742647880921925</v>
      </c>
      <c r="V512" s="48">
        <f t="shared" si="150"/>
        <v>-74185099337.204514</v>
      </c>
      <c r="W512" s="28">
        <f t="shared" si="151"/>
        <v>-4.9589625484024289</v>
      </c>
      <c r="X512" s="50">
        <f t="shared" si="142"/>
        <v>1</v>
      </c>
      <c r="Y512" s="31">
        <f t="shared" si="143"/>
        <v>1</v>
      </c>
      <c r="Z512" s="50">
        <v>10605600</v>
      </c>
      <c r="AA512" s="62">
        <v>2.0158294999999999E-7</v>
      </c>
      <c r="AB512" s="71">
        <v>4.3541916366299999E-3</v>
      </c>
      <c r="AC512" s="71">
        <v>2.0896629523471901</v>
      </c>
      <c r="AD512" s="58">
        <v>148358493849.21399</v>
      </c>
      <c r="AE512" s="28">
        <v>-4.7918765484000003</v>
      </c>
      <c r="AF512" s="28">
        <v>-8.5387232973600007</v>
      </c>
      <c r="AG512" s="50"/>
      <c r="AH512" s="62"/>
      <c r="AI512" s="65"/>
      <c r="AJ512" s="58"/>
      <c r="AK512" s="28"/>
      <c r="AL512" s="28"/>
    </row>
    <row r="513" spans="1:38">
      <c r="A513" s="11"/>
      <c r="B513" s="25">
        <v>492</v>
      </c>
      <c r="C513" s="1">
        <f>B513 * KONSTANTEN!$B$6</f>
        <v>10627200</v>
      </c>
      <c r="D513" s="63">
        <f>SQRT( KONSTANTEN!$B$3 * $D$6 / H512^3 )</f>
        <v>2.016022330186851E-7</v>
      </c>
      <c r="E513" s="41">
        <f>(KONSTANTEN!$B$4 + D513 * C513) - (KONSTANTEN!$B$4 + D513 * C512)</f>
        <v>4.3546082332035496E-3</v>
      </c>
      <c r="F513" s="41">
        <f t="shared" si="145"/>
        <v>2.0940175605803901</v>
      </c>
      <c r="G513" s="73">
        <f t="shared" si="133"/>
        <v>119.97836844753655</v>
      </c>
      <c r="H513" s="43">
        <f t="shared" si="146"/>
        <v>148349053588.06491</v>
      </c>
      <c r="I513" s="2">
        <f t="shared" si="147"/>
        <v>9.9165116365250956</v>
      </c>
      <c r="J513" s="48">
        <f t="shared" si="134"/>
        <v>150846992411.93509</v>
      </c>
      <c r="K513" s="28">
        <f t="shared" si="135"/>
        <v>10.083488363474904</v>
      </c>
      <c r="L513" s="43">
        <f t="shared" si="148"/>
        <v>-72250519953.810028</v>
      </c>
      <c r="M513" s="2">
        <f t="shared" si="149"/>
        <v>-4.829644035724324</v>
      </c>
      <c r="N513" s="48">
        <f t="shared" si="136"/>
        <v>-77249667008.00563</v>
      </c>
      <c r="O513" s="28">
        <f t="shared" si="137"/>
        <v>-5.1638160357243246</v>
      </c>
      <c r="P513" s="94">
        <f t="shared" si="138"/>
        <v>127418752928.79553</v>
      </c>
      <c r="Q513" s="95">
        <f t="shared" si="139"/>
        <v>8.5174088783777275</v>
      </c>
      <c r="R513" s="44">
        <f>KONSTANTEN!$B$3 * $D$5 * $D$6 / H512^2</f>
        <v>3.6012211936474878E+22</v>
      </c>
      <c r="S513" s="46">
        <f t="shared" si="144"/>
        <v>29909.403647290481</v>
      </c>
      <c r="T513" s="48">
        <f t="shared" si="140"/>
        <v>147726487378.98666</v>
      </c>
      <c r="U513" s="28">
        <f t="shared" si="141"/>
        <v>9.8748956982530895</v>
      </c>
      <c r="V513" s="48">
        <f t="shared" si="150"/>
        <v>-74750093480.907837</v>
      </c>
      <c r="W513" s="28">
        <f t="shared" si="151"/>
        <v>-4.9967300357243243</v>
      </c>
      <c r="X513" s="50">
        <f t="shared" si="142"/>
        <v>1</v>
      </c>
      <c r="Y513" s="31">
        <f t="shared" si="143"/>
        <v>1</v>
      </c>
      <c r="Z513" s="50">
        <v>10627200</v>
      </c>
      <c r="AA513" s="62">
        <v>2.0160222999999999E-7</v>
      </c>
      <c r="AB513" s="71">
        <v>4.3546082332000004E-3</v>
      </c>
      <c r="AC513" s="71">
        <v>2.0940175605803901</v>
      </c>
      <c r="AD513" s="58">
        <v>148349053588.064</v>
      </c>
      <c r="AE513" s="28">
        <v>-4.8296440357200003</v>
      </c>
      <c r="AF513" s="28">
        <v>-8.5174088783799995</v>
      </c>
      <c r="AG513" s="50"/>
      <c r="AH513" s="62"/>
      <c r="AI513" s="65"/>
      <c r="AJ513" s="58"/>
      <c r="AK513" s="28"/>
      <c r="AL513" s="28"/>
    </row>
    <row r="514" spans="1:38">
      <c r="A514" s="11"/>
      <c r="B514" s="25">
        <v>493</v>
      </c>
      <c r="C514" s="1">
        <f>B514 * KONSTANTEN!$B$6</f>
        <v>10648800</v>
      </c>
      <c r="D514" s="63">
        <f>SQRT( KONSTANTEN!$B$3 * $D$6 / H513^3 )</f>
        <v>2.016214769028798E-7</v>
      </c>
      <c r="E514" s="41">
        <f>(KONSTANTEN!$B$4 + D514 * C514) - (KONSTANTEN!$B$4 + D514 * C513)</f>
        <v>4.3550239011023173E-3</v>
      </c>
      <c r="F514" s="41">
        <f t="shared" si="145"/>
        <v>2.0983725844814924</v>
      </c>
      <c r="G514" s="73">
        <f t="shared" si="133"/>
        <v>120.2278929367483</v>
      </c>
      <c r="H514" s="43">
        <f t="shared" si="146"/>
        <v>148339636112.88086</v>
      </c>
      <c r="I514" s="2">
        <f t="shared" si="147"/>
        <v>9.9158821178325898</v>
      </c>
      <c r="J514" s="48">
        <f t="shared" si="134"/>
        <v>150856409887.11914</v>
      </c>
      <c r="K514" s="28">
        <f t="shared" si="135"/>
        <v>10.084117882167408</v>
      </c>
      <c r="L514" s="43">
        <f t="shared" si="148"/>
        <v>-72814150370.724442</v>
      </c>
      <c r="M514" s="2">
        <f t="shared" si="149"/>
        <v>-4.8673203636337119</v>
      </c>
      <c r="N514" s="48">
        <f t="shared" si="136"/>
        <v>-77813297424.920044</v>
      </c>
      <c r="O514" s="28">
        <f t="shared" si="137"/>
        <v>-5.2014923636337116</v>
      </c>
      <c r="P514" s="94">
        <f t="shared" si="138"/>
        <v>127097446463.58223</v>
      </c>
      <c r="Q514" s="95">
        <f t="shared" si="139"/>
        <v>8.4959308896470009</v>
      </c>
      <c r="R514" s="44">
        <f>KONSTANTEN!$B$3 * $D$5 * $D$6 / H513^2</f>
        <v>3.6016795390078838E+22</v>
      </c>
      <c r="S514" s="46">
        <f t="shared" si="144"/>
        <v>29910.355281570108</v>
      </c>
      <c r="T514" s="48">
        <f t="shared" si="140"/>
        <v>147735973631.74805</v>
      </c>
      <c r="U514" s="28">
        <f t="shared" si="141"/>
        <v>9.8755298144379928</v>
      </c>
      <c r="V514" s="48">
        <f t="shared" si="150"/>
        <v>-75313723897.82225</v>
      </c>
      <c r="W514" s="28">
        <f t="shared" si="151"/>
        <v>-5.0344063636337122</v>
      </c>
      <c r="X514" s="50">
        <f t="shared" si="142"/>
        <v>1</v>
      </c>
      <c r="Y514" s="31">
        <f t="shared" si="143"/>
        <v>1.0000000000000002</v>
      </c>
      <c r="Z514" s="50">
        <v>10648800</v>
      </c>
      <c r="AA514" s="62">
        <v>2.0162148E-7</v>
      </c>
      <c r="AB514" s="71">
        <v>4.3550239010999997E-3</v>
      </c>
      <c r="AC514" s="71">
        <v>2.0983725844814902</v>
      </c>
      <c r="AD514" s="58">
        <v>148339636112.88</v>
      </c>
      <c r="AE514" s="28">
        <v>-4.8673203636300002</v>
      </c>
      <c r="AF514" s="28">
        <v>-8.4959308896499994</v>
      </c>
      <c r="AG514" s="50"/>
      <c r="AH514" s="62"/>
      <c r="AI514" s="65"/>
      <c r="AJ514" s="58"/>
      <c r="AK514" s="28"/>
      <c r="AL514" s="28"/>
    </row>
    <row r="515" spans="1:38">
      <c r="A515" s="11"/>
      <c r="B515" s="25">
        <v>494</v>
      </c>
      <c r="C515" s="1">
        <f>B515 * KONSTANTEN!$B$6</f>
        <v>10670400</v>
      </c>
      <c r="D515" s="63">
        <f>SQRT( KONSTANTEN!$B$3 * $D$6 / H514^3 )</f>
        <v>2.0164067738874738E-7</v>
      </c>
      <c r="E515" s="41">
        <f>(KONSTANTEN!$B$4 + D515 * C515) - (KONSTANTEN!$B$4 + D515 * C514)</f>
        <v>4.3554386315967086E-3</v>
      </c>
      <c r="F515" s="41">
        <f t="shared" si="145"/>
        <v>2.1027280231130892</v>
      </c>
      <c r="G515" s="73">
        <f t="shared" si="133"/>
        <v>120.47744118826704</v>
      </c>
      <c r="H515" s="43">
        <f t="shared" si="146"/>
        <v>148330241611.1037</v>
      </c>
      <c r="I515" s="2">
        <f t="shared" si="147"/>
        <v>9.9152541348159176</v>
      </c>
      <c r="J515" s="48">
        <f t="shared" si="134"/>
        <v>150865804388.8963</v>
      </c>
      <c r="K515" s="28">
        <f t="shared" si="135"/>
        <v>10.084745865184082</v>
      </c>
      <c r="L515" s="43">
        <f t="shared" si="148"/>
        <v>-73376405842.587051</v>
      </c>
      <c r="M515" s="2">
        <f t="shared" si="149"/>
        <v>-4.9049047822367982</v>
      </c>
      <c r="N515" s="48">
        <f t="shared" si="136"/>
        <v>-78375552896.782654</v>
      </c>
      <c r="O515" s="28">
        <f t="shared" si="137"/>
        <v>-5.2390767822367978</v>
      </c>
      <c r="P515" s="94">
        <f t="shared" si="138"/>
        <v>126773698500.08881</v>
      </c>
      <c r="Q515" s="95">
        <f t="shared" si="139"/>
        <v>8.474289697002801</v>
      </c>
      <c r="R515" s="44">
        <f>KONSTANTEN!$B$3 * $D$5 * $D$6 / H514^2</f>
        <v>3.6021368652525593E+22</v>
      </c>
      <c r="S515" s="46">
        <f t="shared" si="144"/>
        <v>29911.304709401589</v>
      </c>
      <c r="T515" s="48">
        <f t="shared" si="140"/>
        <v>147745507128.64423</v>
      </c>
      <c r="U515" s="28">
        <f t="shared" si="141"/>
        <v>9.8761670886950306</v>
      </c>
      <c r="V515" s="48">
        <f t="shared" si="150"/>
        <v>-75875979369.68486</v>
      </c>
      <c r="W515" s="28">
        <f t="shared" si="151"/>
        <v>-5.0719907822367984</v>
      </c>
      <c r="X515" s="50">
        <f t="shared" si="142"/>
        <v>0.99999999999999989</v>
      </c>
      <c r="Y515" s="31">
        <f t="shared" si="143"/>
        <v>0.99999999999999967</v>
      </c>
      <c r="Z515" s="50">
        <v>10670400</v>
      </c>
      <c r="AA515" s="62">
        <v>2.0164068E-7</v>
      </c>
      <c r="AB515" s="71">
        <v>4.3554386316000003E-3</v>
      </c>
      <c r="AC515" s="71">
        <v>2.10272802311309</v>
      </c>
      <c r="AD515" s="58">
        <v>148330241611.103</v>
      </c>
      <c r="AE515" s="28">
        <v>-4.90490478224</v>
      </c>
      <c r="AF515" s="28">
        <v>-8.4742896969999997</v>
      </c>
      <c r="AG515" s="50"/>
      <c r="AH515" s="62"/>
      <c r="AI515" s="65"/>
      <c r="AJ515" s="58"/>
      <c r="AK515" s="28"/>
      <c r="AL515" s="28"/>
    </row>
    <row r="516" spans="1:38">
      <c r="A516" s="11"/>
      <c r="B516" s="25">
        <v>495</v>
      </c>
      <c r="C516" s="1">
        <f>B516 * KONSTANTEN!$B$6</f>
        <v>10692000</v>
      </c>
      <c r="D516" s="63">
        <f>SQRT( KONSTANTEN!$B$3 * $D$6 / H515^3 )</f>
        <v>2.0165983407259647E-7</v>
      </c>
      <c r="E516" s="41">
        <f>(KONSTANTEN!$B$4 + D516 * C516) - (KONSTANTEN!$B$4 + D516 * C515)</f>
        <v>4.3558524159679202E-3</v>
      </c>
      <c r="F516" s="41">
        <f t="shared" si="145"/>
        <v>2.1070838755290571</v>
      </c>
      <c r="G516" s="73">
        <f t="shared" si="133"/>
        <v>120.72701314788384</v>
      </c>
      <c r="H516" s="43">
        <f t="shared" si="146"/>
        <v>148320870269.82291</v>
      </c>
      <c r="I516" s="2">
        <f t="shared" si="147"/>
        <v>9.9146276999812279</v>
      </c>
      <c r="J516" s="48">
        <f t="shared" si="134"/>
        <v>150875175730.17709</v>
      </c>
      <c r="K516" s="28">
        <f t="shared" si="135"/>
        <v>10.085372300018772</v>
      </c>
      <c r="L516" s="43">
        <f t="shared" si="148"/>
        <v>-73937275172.200684</v>
      </c>
      <c r="M516" s="2">
        <f t="shared" si="149"/>
        <v>-4.942396543047944</v>
      </c>
      <c r="N516" s="48">
        <f t="shared" si="136"/>
        <v>-78936422226.396271</v>
      </c>
      <c r="O516" s="28">
        <f t="shared" si="137"/>
        <v>-5.2765685430479436</v>
      </c>
      <c r="P516" s="94">
        <f t="shared" si="138"/>
        <v>126447514563.00435</v>
      </c>
      <c r="Q516" s="95">
        <f t="shared" si="139"/>
        <v>8.4524856697474107</v>
      </c>
      <c r="R516" s="44">
        <f>KONSTANTEN!$B$3 * $D$5 * $D$6 / H515^2</f>
        <v>3.6025931626663895E+22</v>
      </c>
      <c r="S516" s="46">
        <f t="shared" si="144"/>
        <v>29912.251911243315</v>
      </c>
      <c r="T516" s="48">
        <f t="shared" si="140"/>
        <v>147755087148.4317</v>
      </c>
      <c r="U516" s="28">
        <f t="shared" si="141"/>
        <v>9.8768074728121036</v>
      </c>
      <c r="V516" s="48">
        <f t="shared" si="150"/>
        <v>-76436848699.298477</v>
      </c>
      <c r="W516" s="28">
        <f t="shared" si="151"/>
        <v>-5.1094825430479442</v>
      </c>
      <c r="X516" s="50">
        <f t="shared" si="142"/>
        <v>0.99999999999999989</v>
      </c>
      <c r="Y516" s="31">
        <f t="shared" si="143"/>
        <v>0.99999999999999989</v>
      </c>
      <c r="Z516" s="50">
        <v>10692000</v>
      </c>
      <c r="AA516" s="62">
        <v>2.0165983000000001E-7</v>
      </c>
      <c r="AB516" s="71">
        <v>4.3558524159700001E-3</v>
      </c>
      <c r="AC516" s="71">
        <v>2.1070838755290602</v>
      </c>
      <c r="AD516" s="58">
        <v>148320870269.82199</v>
      </c>
      <c r="AE516" s="28">
        <v>-4.9423965430500001</v>
      </c>
      <c r="AF516" s="28">
        <v>-8.4524856697500006</v>
      </c>
      <c r="AG516" s="50"/>
      <c r="AH516" s="62"/>
      <c r="AI516" s="65"/>
      <c r="AJ516" s="58"/>
      <c r="AK516" s="28"/>
      <c r="AL516" s="28"/>
    </row>
    <row r="517" spans="1:38">
      <c r="A517" s="11"/>
      <c r="B517" s="25">
        <v>496</v>
      </c>
      <c r="C517" s="1">
        <f>B517 * KONSTANTEN!$B$6</f>
        <v>10713600</v>
      </c>
      <c r="D517" s="63">
        <f>SQRT( KONSTANTEN!$B$3 * $D$6 / H516^3 )</f>
        <v>2.0167894655125598E-7</v>
      </c>
      <c r="E517" s="41">
        <f>(KONSTANTEN!$B$4 + D517 * C517) - (KONSTANTEN!$B$4 + D517 * C516)</f>
        <v>4.3562652455069184E-3</v>
      </c>
      <c r="F517" s="41">
        <f t="shared" si="145"/>
        <v>2.111440140774564</v>
      </c>
      <c r="G517" s="73">
        <f t="shared" si="133"/>
        <v>120.97660876089093</v>
      </c>
      <c r="H517" s="43">
        <f t="shared" si="146"/>
        <v>148311522275.77158</v>
      </c>
      <c r="I517" s="2">
        <f t="shared" si="147"/>
        <v>9.9140028258108455</v>
      </c>
      <c r="J517" s="48">
        <f t="shared" si="134"/>
        <v>150884523724.22845</v>
      </c>
      <c r="K517" s="28">
        <f t="shared" si="135"/>
        <v>10.085997174189156</v>
      </c>
      <c r="L517" s="43">
        <f t="shared" si="148"/>
        <v>-74496747183.699753</v>
      </c>
      <c r="M517" s="2">
        <f t="shared" si="149"/>
        <v>-4.9797948990074383</v>
      </c>
      <c r="N517" s="48">
        <f t="shared" si="136"/>
        <v>-79495894237.89534</v>
      </c>
      <c r="O517" s="28">
        <f t="shared" si="137"/>
        <v>-5.313966899007438</v>
      </c>
      <c r="P517" s="94">
        <f t="shared" si="138"/>
        <v>126118900228.8446</v>
      </c>
      <c r="Q517" s="95">
        <f t="shared" si="139"/>
        <v>8.4305191806475026</v>
      </c>
      <c r="R517" s="44">
        <f>KONSTANTEN!$B$3 * $D$5 * $D$6 / H516^2</f>
        <v>3.603048421545664E+22</v>
      </c>
      <c r="S517" s="46">
        <f t="shared" si="144"/>
        <v>29913.196867583385</v>
      </c>
      <c r="T517" s="48">
        <f t="shared" si="140"/>
        <v>147764712966.03006</v>
      </c>
      <c r="U517" s="28">
        <f t="shared" si="141"/>
        <v>9.8774509183206298</v>
      </c>
      <c r="V517" s="48">
        <f t="shared" si="150"/>
        <v>-76996320710.797546</v>
      </c>
      <c r="W517" s="28">
        <f t="shared" si="151"/>
        <v>-5.1468808990074386</v>
      </c>
      <c r="X517" s="50">
        <f t="shared" si="142"/>
        <v>1.0000000000000002</v>
      </c>
      <c r="Y517" s="31">
        <f t="shared" si="143"/>
        <v>1.0000000000000002</v>
      </c>
      <c r="Z517" s="50">
        <v>10713600</v>
      </c>
      <c r="AA517" s="62">
        <v>2.0167894999999999E-7</v>
      </c>
      <c r="AB517" s="71">
        <v>4.3562652455100001E-3</v>
      </c>
      <c r="AC517" s="71">
        <v>2.1114401407745702</v>
      </c>
      <c r="AD517" s="58">
        <v>148311522275.771</v>
      </c>
      <c r="AE517" s="28">
        <v>-4.9797948990099998</v>
      </c>
      <c r="AF517" s="28">
        <v>-8.4305191806500002</v>
      </c>
      <c r="AG517" s="50"/>
      <c r="AH517" s="62"/>
      <c r="AI517" s="65"/>
      <c r="AJ517" s="58"/>
      <c r="AK517" s="28"/>
      <c r="AL517" s="28"/>
    </row>
    <row r="518" spans="1:38">
      <c r="A518" s="11"/>
      <c r="B518" s="25">
        <v>497</v>
      </c>
      <c r="C518" s="1">
        <f>B518 * KONSTANTEN!$B$6</f>
        <v>10735200</v>
      </c>
      <c r="D518" s="63">
        <f>SQRT( KONSTANTEN!$B$3 * $D$6 / H517^3 )</f>
        <v>2.0169801442208611E-7</v>
      </c>
      <c r="E518" s="41">
        <f>(KONSTANTEN!$B$4 + D518 * C518) - (KONSTANTEN!$B$4 + D518 * C517)</f>
        <v>4.3566771115171044E-3</v>
      </c>
      <c r="F518" s="41">
        <f t="shared" si="145"/>
        <v>2.1157968178860811</v>
      </c>
      <c r="G518" s="73">
        <f t="shared" si="133"/>
        <v>121.22622797208209</v>
      </c>
      <c r="H518" s="43">
        <f t="shared" si="146"/>
        <v>148302197815.32187</v>
      </c>
      <c r="I518" s="2">
        <f t="shared" si="147"/>
        <v>9.9133795247629628</v>
      </c>
      <c r="J518" s="48">
        <f t="shared" si="134"/>
        <v>150893848184.6781</v>
      </c>
      <c r="K518" s="28">
        <f t="shared" si="135"/>
        <v>10.086620475237035</v>
      </c>
      <c r="L518" s="43">
        <f t="shared" si="148"/>
        <v>-75054810722.81636</v>
      </c>
      <c r="M518" s="2">
        <f t="shared" si="149"/>
        <v>-5.0170991044992865</v>
      </c>
      <c r="N518" s="48">
        <f t="shared" si="136"/>
        <v>-80053957777.011948</v>
      </c>
      <c r="O518" s="28">
        <f t="shared" si="137"/>
        <v>-5.3512711044992853</v>
      </c>
      <c r="P518" s="94">
        <f t="shared" si="138"/>
        <v>125787861125.88872</v>
      </c>
      <c r="Q518" s="95">
        <f t="shared" si="139"/>
        <v>8.4083906059299149</v>
      </c>
      <c r="R518" s="44">
        <f>KONSTANTEN!$B$3 * $D$5 * $D$6 / H517^2</f>
        <v>3.6035026321983576E+22</v>
      </c>
      <c r="S518" s="46">
        <f t="shared" si="144"/>
        <v>29914.139558940122</v>
      </c>
      <c r="T518" s="48">
        <f t="shared" si="140"/>
        <v>147774383852.57846</v>
      </c>
      <c r="U518" s="28">
        <f t="shared" si="141"/>
        <v>9.8780973764993192</v>
      </c>
      <c r="V518" s="48">
        <f t="shared" si="150"/>
        <v>-77554384249.914154</v>
      </c>
      <c r="W518" s="28">
        <f t="shared" si="151"/>
        <v>-5.1841851044992859</v>
      </c>
      <c r="X518" s="50">
        <f t="shared" si="142"/>
        <v>1</v>
      </c>
      <c r="Y518" s="31">
        <f t="shared" si="143"/>
        <v>1</v>
      </c>
      <c r="Z518" s="50">
        <v>10735200</v>
      </c>
      <c r="AA518" s="62">
        <v>2.0169800999999999E-7</v>
      </c>
      <c r="AB518" s="71">
        <v>4.3566771115199996E-3</v>
      </c>
      <c r="AC518" s="71">
        <v>2.1157968178860802</v>
      </c>
      <c r="AD518" s="58">
        <v>148302197815.32101</v>
      </c>
      <c r="AE518" s="28">
        <v>-5.0170991044999997</v>
      </c>
      <c r="AF518" s="28">
        <v>-8.4083906059300002</v>
      </c>
      <c r="AG518" s="50"/>
      <c r="AH518" s="62"/>
      <c r="AI518" s="65"/>
      <c r="AJ518" s="58"/>
      <c r="AK518" s="28"/>
      <c r="AL518" s="28"/>
    </row>
    <row r="519" spans="1:38">
      <c r="A519" s="11"/>
      <c r="B519" s="25">
        <v>498</v>
      </c>
      <c r="C519" s="1">
        <f>B519 * KONSTANTEN!$B$6</f>
        <v>10756800</v>
      </c>
      <c r="D519" s="63">
        <f>SQRT( KONSTANTEN!$B$3 * $D$6 / H518^3 )</f>
        <v>2.0171703728298953E-7</v>
      </c>
      <c r="E519" s="41">
        <f>(KONSTANTEN!$B$4 + D519 * C519) - (KONSTANTEN!$B$4 + D519 * C518)</f>
        <v>4.3570880053125371E-3</v>
      </c>
      <c r="F519" s="41">
        <f t="shared" si="145"/>
        <v>2.1201539058913936</v>
      </c>
      <c r="G519" s="73">
        <f t="shared" si="133"/>
        <v>121.47587072575358</v>
      </c>
      <c r="H519" s="43">
        <f t="shared" si="146"/>
        <v>148292897074.48074</v>
      </c>
      <c r="I519" s="2">
        <f t="shared" si="147"/>
        <v>9.9127578092713655</v>
      </c>
      <c r="J519" s="48">
        <f t="shared" si="134"/>
        <v>150903148925.51926</v>
      </c>
      <c r="K519" s="28">
        <f t="shared" si="135"/>
        <v>10.087242190728634</v>
      </c>
      <c r="L519" s="43">
        <f t="shared" si="148"/>
        <v>-75611454657.146255</v>
      </c>
      <c r="M519" s="2">
        <f t="shared" si="149"/>
        <v>-5.0543084153689826</v>
      </c>
      <c r="N519" s="48">
        <f t="shared" si="136"/>
        <v>-80610601711.341843</v>
      </c>
      <c r="O519" s="28">
        <f t="shared" si="137"/>
        <v>-5.3884804153689814</v>
      </c>
      <c r="P519" s="94">
        <f t="shared" si="138"/>
        <v>125454402934.11458</v>
      </c>
      <c r="Q519" s="95">
        <f t="shared" si="139"/>
        <v>8.386100325277333</v>
      </c>
      <c r="R519" s="44">
        <f>KONSTANTEN!$B$3 * $D$5 * $D$6 / H518^2</f>
        <v>3.6039557849444046E+22</v>
      </c>
      <c r="S519" s="46">
        <f t="shared" si="144"/>
        <v>29915.079965862569</v>
      </c>
      <c r="T519" s="48">
        <f t="shared" si="140"/>
        <v>147784099075.49237</v>
      </c>
      <c r="U519" s="28">
        <f t="shared" si="141"/>
        <v>9.8787467983779695</v>
      </c>
      <c r="V519" s="48">
        <f t="shared" si="150"/>
        <v>-78111028184.244049</v>
      </c>
      <c r="W519" s="28">
        <f t="shared" si="151"/>
        <v>-5.221394415368982</v>
      </c>
      <c r="X519" s="50">
        <f t="shared" si="142"/>
        <v>1</v>
      </c>
      <c r="Y519" s="31">
        <f t="shared" si="143"/>
        <v>1</v>
      </c>
      <c r="Z519" s="50">
        <v>10756800</v>
      </c>
      <c r="AA519" s="62">
        <v>2.0171703999999999E-7</v>
      </c>
      <c r="AB519" s="71">
        <v>4.3570880053100001E-3</v>
      </c>
      <c r="AC519" s="71">
        <v>2.1201539058913901</v>
      </c>
      <c r="AD519" s="58">
        <v>148292897074.48001</v>
      </c>
      <c r="AE519" s="28">
        <v>-5.0543084153700004</v>
      </c>
      <c r="AF519" s="28">
        <v>-8.3861003252799993</v>
      </c>
      <c r="AG519" s="50"/>
      <c r="AH519" s="62"/>
      <c r="AI519" s="65"/>
      <c r="AJ519" s="58"/>
      <c r="AK519" s="28"/>
      <c r="AL519" s="28"/>
    </row>
    <row r="520" spans="1:38">
      <c r="A520" s="11"/>
      <c r="B520" s="25">
        <v>499</v>
      </c>
      <c r="C520" s="1">
        <f>B520 * KONSTANTEN!$B$6</f>
        <v>10778400</v>
      </c>
      <c r="D520" s="63">
        <f>SQRT( KONSTANTEN!$B$3 * $D$6 / H519^3 )</f>
        <v>2.0173601473242214E-7</v>
      </c>
      <c r="E520" s="41">
        <f>(KONSTANTEN!$B$4 + D520 * C520) - (KONSTANTEN!$B$4 + D520 * C519)</f>
        <v>4.3574979182205986E-3</v>
      </c>
      <c r="F520" s="41">
        <f t="shared" si="145"/>
        <v>2.1245114038096142</v>
      </c>
      <c r="G520" s="73">
        <f t="shared" si="133"/>
        <v>121.72553696570466</v>
      </c>
      <c r="H520" s="43">
        <f t="shared" si="146"/>
        <v>148283620238.88525</v>
      </c>
      <c r="I520" s="2">
        <f t="shared" si="147"/>
        <v>9.9121376917451158</v>
      </c>
      <c r="J520" s="48">
        <f t="shared" si="134"/>
        <v>150912425761.11475</v>
      </c>
      <c r="K520" s="28">
        <f t="shared" si="135"/>
        <v>10.087862308254884</v>
      </c>
      <c r="L520" s="43">
        <f t="shared" si="148"/>
        <v>-76166667876.414978</v>
      </c>
      <c r="M520" s="2">
        <f t="shared" si="149"/>
        <v>-5.0914220889413073</v>
      </c>
      <c r="N520" s="48">
        <f t="shared" si="136"/>
        <v>-81165814930.610565</v>
      </c>
      <c r="O520" s="28">
        <f t="shared" si="137"/>
        <v>-5.425594088941307</v>
      </c>
      <c r="P520" s="94">
        <f t="shared" si="138"/>
        <v>125118531385.13246</v>
      </c>
      <c r="Q520" s="95">
        <f t="shared" si="139"/>
        <v>8.36364872182385</v>
      </c>
      <c r="R520" s="44">
        <f>KONSTANTEN!$B$3 * $D$5 * $D$6 / H519^2</f>
        <v>3.6044078701159628E+22</v>
      </c>
      <c r="S520" s="46">
        <f t="shared" si="144"/>
        <v>29916.018068931007</v>
      </c>
      <c r="T520" s="48">
        <f t="shared" si="140"/>
        <v>147793857898.52069</v>
      </c>
      <c r="U520" s="28">
        <f t="shared" si="141"/>
        <v>9.8793991347412859</v>
      </c>
      <c r="V520" s="48">
        <f t="shared" si="150"/>
        <v>-78666241403.512772</v>
      </c>
      <c r="W520" s="28">
        <f t="shared" si="151"/>
        <v>-5.2585080889413067</v>
      </c>
      <c r="X520" s="50">
        <f t="shared" si="142"/>
        <v>1</v>
      </c>
      <c r="Y520" s="31">
        <f t="shared" si="143"/>
        <v>1.0000000000000002</v>
      </c>
      <c r="Z520" s="50">
        <v>10778400</v>
      </c>
      <c r="AA520" s="62">
        <v>2.0173601000000001E-7</v>
      </c>
      <c r="AB520" s="71">
        <v>4.3574979182200001E-3</v>
      </c>
      <c r="AC520" s="71">
        <v>2.12451140380962</v>
      </c>
      <c r="AD520" s="58">
        <v>148283620238.88501</v>
      </c>
      <c r="AE520" s="28">
        <v>-5.0914220889399999</v>
      </c>
      <c r="AF520" s="28">
        <v>-8.3636487218200006</v>
      </c>
      <c r="AG520" s="50"/>
      <c r="AH520" s="62"/>
      <c r="AI520" s="65"/>
      <c r="AJ520" s="58"/>
      <c r="AK520" s="28"/>
      <c r="AL520" s="28"/>
    </row>
    <row r="521" spans="1:38">
      <c r="A521" s="11"/>
      <c r="B521" s="25">
        <v>500</v>
      </c>
      <c r="C521" s="1">
        <f>B521 * KONSTANTEN!$B$6</f>
        <v>10800000</v>
      </c>
      <c r="D521" s="63">
        <f>SQRT( KONSTANTEN!$B$3 * $D$6 / H520^3 )</f>
        <v>2.0175494636940466E-7</v>
      </c>
      <c r="E521" s="41">
        <f>(KONSTANTEN!$B$4 + D521 * C521) - (KONSTANTEN!$B$4 + D521 * C520)</f>
        <v>4.3579068415788846E-3</v>
      </c>
      <c r="F521" s="41">
        <f t="shared" si="145"/>
        <v>2.1288693106511931</v>
      </c>
      <c r="G521" s="73">
        <f t="shared" si="133"/>
        <v>121.97522663523831</v>
      </c>
      <c r="H521" s="43">
        <f t="shared" si="146"/>
        <v>148274367493.7984</v>
      </c>
      <c r="I521" s="2">
        <f t="shared" si="147"/>
        <v>9.9115191845682613</v>
      </c>
      <c r="J521" s="48">
        <f t="shared" si="134"/>
        <v>150921678506.2016</v>
      </c>
      <c r="K521" s="28">
        <f t="shared" si="135"/>
        <v>10.08848081543174</v>
      </c>
      <c r="L521" s="43">
        <f t="shared" si="148"/>
        <v>-76720439292.743561</v>
      </c>
      <c r="M521" s="2">
        <f t="shared" si="149"/>
        <v>-5.1284393840380869</v>
      </c>
      <c r="N521" s="48">
        <f t="shared" si="136"/>
        <v>-81719586346.939148</v>
      </c>
      <c r="O521" s="28">
        <f t="shared" si="137"/>
        <v>-5.4626113840380865</v>
      </c>
      <c r="P521" s="94">
        <f t="shared" si="138"/>
        <v>124780252262.11768</v>
      </c>
      <c r="Q521" s="95">
        <f t="shared" si="139"/>
        <v>8.3410361821504608</v>
      </c>
      <c r="R521" s="44">
        <f>KONSTANTEN!$B$3 * $D$5 * $D$6 / H520^2</f>
        <v>3.6048588780577059E+22</v>
      </c>
      <c r="S521" s="46">
        <f t="shared" si="144"/>
        <v>29916.953848757461</v>
      </c>
      <c r="T521" s="48">
        <f t="shared" si="140"/>
        <v>147803659581.80316</v>
      </c>
      <c r="U521" s="28">
        <f t="shared" si="141"/>
        <v>9.880054336132714</v>
      </c>
      <c r="V521" s="48">
        <f t="shared" si="150"/>
        <v>-79220012819.841354</v>
      </c>
      <c r="W521" s="28">
        <f t="shared" si="151"/>
        <v>-5.2955253840380863</v>
      </c>
      <c r="X521" s="50">
        <f t="shared" si="142"/>
        <v>1</v>
      </c>
      <c r="Y521" s="31">
        <f t="shared" si="143"/>
        <v>1</v>
      </c>
      <c r="Z521" s="50">
        <v>10800000</v>
      </c>
      <c r="AA521" s="62">
        <v>2.0175495E-7</v>
      </c>
      <c r="AB521" s="71">
        <v>4.3579068415800001E-3</v>
      </c>
      <c r="AC521" s="71">
        <v>2.12886931065119</v>
      </c>
      <c r="AD521" s="58">
        <v>148274367493.798</v>
      </c>
      <c r="AE521" s="28">
        <v>-5.12843938404</v>
      </c>
      <c r="AF521" s="28">
        <v>-8.3410361821500008</v>
      </c>
      <c r="AG521" s="50"/>
      <c r="AH521" s="62"/>
      <c r="AI521" s="65"/>
      <c r="AJ521" s="58"/>
      <c r="AK521" s="28"/>
      <c r="AL521" s="28"/>
    </row>
    <row r="522" spans="1:38">
      <c r="A522" s="11"/>
      <c r="B522" s="25">
        <v>501</v>
      </c>
      <c r="C522" s="1">
        <f>B522 * KONSTANTEN!$B$6</f>
        <v>10821600</v>
      </c>
      <c r="D522" s="63">
        <f>SQRT( KONSTANTEN!$B$3 * $D$6 / H521^3 )</f>
        <v>2.0177383179353327E-7</v>
      </c>
      <c r="E522" s="41">
        <f>(KONSTANTEN!$B$4 + D522 * C522) - (KONSTANTEN!$B$4 + D522 * C521)</f>
        <v>4.3583147667405342E-3</v>
      </c>
      <c r="F522" s="41">
        <f t="shared" si="145"/>
        <v>2.1332276254179336</v>
      </c>
      <c r="G522" s="73">
        <f t="shared" si="133"/>
        <v>122.2249396771621</v>
      </c>
      <c r="H522" s="43">
        <f t="shared" si="146"/>
        <v>148265139024.10443</v>
      </c>
      <c r="I522" s="2">
        <f t="shared" si="147"/>
        <v>9.9109023000995418</v>
      </c>
      <c r="J522" s="48">
        <f t="shared" si="134"/>
        <v>150930906975.89557</v>
      </c>
      <c r="K522" s="28">
        <f t="shared" si="135"/>
        <v>10.089097699900458</v>
      </c>
      <c r="L522" s="43">
        <f t="shared" si="148"/>
        <v>-77272757840.914932</v>
      </c>
      <c r="M522" s="2">
        <f t="shared" si="149"/>
        <v>-5.1653595609959986</v>
      </c>
      <c r="N522" s="48">
        <f t="shared" si="136"/>
        <v>-82271904895.110519</v>
      </c>
      <c r="O522" s="28">
        <f t="shared" si="137"/>
        <v>-5.4995315609959983</v>
      </c>
      <c r="P522" s="94">
        <f t="shared" si="138"/>
        <v>124439571399.74103</v>
      </c>
      <c r="Q522" s="95">
        <f t="shared" si="139"/>
        <v>8.3182630962804254</v>
      </c>
      <c r="R522" s="44">
        <f>KONSTANTEN!$B$3 * $D$5 * $D$6 / H521^2</f>
        <v>3.6053087991270765E+22</v>
      </c>
      <c r="S522" s="46">
        <f t="shared" si="144"/>
        <v>29917.887285986217</v>
      </c>
      <c r="T522" s="48">
        <f t="shared" si="140"/>
        <v>147813503381.9281</v>
      </c>
      <c r="U522" s="28">
        <f t="shared" si="141"/>
        <v>9.880712352858307</v>
      </c>
      <c r="V522" s="48">
        <f t="shared" si="150"/>
        <v>-79772331368.012726</v>
      </c>
      <c r="W522" s="28">
        <f t="shared" si="151"/>
        <v>-5.3324455609959989</v>
      </c>
      <c r="X522" s="50">
        <f t="shared" si="142"/>
        <v>0.99999999999999989</v>
      </c>
      <c r="Y522" s="31">
        <f t="shared" si="143"/>
        <v>0.99999999999999978</v>
      </c>
      <c r="Z522" s="50">
        <v>10821600</v>
      </c>
      <c r="AA522" s="62">
        <v>2.0177383000000001E-7</v>
      </c>
      <c r="AB522" s="71">
        <v>4.3583147667399999E-3</v>
      </c>
      <c r="AC522" s="71">
        <v>2.1332276254179301</v>
      </c>
      <c r="AD522" s="58">
        <v>148265139024.104</v>
      </c>
      <c r="AE522" s="28">
        <v>-5.1653595609999998</v>
      </c>
      <c r="AF522" s="28">
        <v>-8.3182630962800008</v>
      </c>
      <c r="AG522" s="50"/>
      <c r="AH522" s="62"/>
      <c r="AI522" s="65"/>
      <c r="AJ522" s="58"/>
      <c r="AK522" s="28"/>
      <c r="AL522" s="28"/>
    </row>
    <row r="523" spans="1:38">
      <c r="A523" s="11"/>
      <c r="B523" s="25">
        <v>502</v>
      </c>
      <c r="C523" s="1">
        <f>B523 * KONSTANTEN!$B$6</f>
        <v>10843200</v>
      </c>
      <c r="D523" s="63">
        <f>SQRT( KONSTANTEN!$B$3 * $D$6 / H522^3 )</f>
        <v>2.0179267060499104E-7</v>
      </c>
      <c r="E523" s="41">
        <f>(KONSTANTEN!$B$4 + D523 * C523) - (KONSTANTEN!$B$4 + D523 * C522)</f>
        <v>4.3587216850675681E-3</v>
      </c>
      <c r="F523" s="41">
        <f t="shared" si="145"/>
        <v>2.1375863471030012</v>
      </c>
      <c r="G523" s="73">
        <f t="shared" si="133"/>
        <v>122.47467603378863</v>
      </c>
      <c r="H523" s="43">
        <f t="shared" si="146"/>
        <v>148255935014.30453</v>
      </c>
      <c r="I523" s="2">
        <f t="shared" si="147"/>
        <v>9.910287050672089</v>
      </c>
      <c r="J523" s="48">
        <f t="shared" si="134"/>
        <v>150940110985.69547</v>
      </c>
      <c r="K523" s="28">
        <f t="shared" si="135"/>
        <v>10.089712949327911</v>
      </c>
      <c r="L523" s="43">
        <f t="shared" si="148"/>
        <v>-77823612478.639359</v>
      </c>
      <c r="M523" s="2">
        <f t="shared" si="149"/>
        <v>-5.2021818816843162</v>
      </c>
      <c r="N523" s="48">
        <f t="shared" si="136"/>
        <v>-82822759532.834946</v>
      </c>
      <c r="O523" s="28">
        <f t="shared" si="137"/>
        <v>-5.536353881684315</v>
      </c>
      <c r="P523" s="94">
        <f t="shared" si="138"/>
        <v>124096494684.09866</v>
      </c>
      <c r="Q523" s="95">
        <f t="shared" si="139"/>
        <v>8.2953298576745684</v>
      </c>
      <c r="R523" s="44">
        <f>KONSTANTEN!$B$3 * $D$5 * $D$6 / H522^2</f>
        <v>3.605757623694576E+22</v>
      </c>
      <c r="S523" s="46">
        <f t="shared" si="144"/>
        <v>29918.818361294307</v>
      </c>
      <c r="T523" s="48">
        <f t="shared" si="140"/>
        <v>147823388551.99057</v>
      </c>
      <c r="U523" s="28">
        <f t="shared" si="141"/>
        <v>9.8813731349906</v>
      </c>
      <c r="V523" s="48">
        <f t="shared" si="150"/>
        <v>-80323186005.737152</v>
      </c>
      <c r="W523" s="28">
        <f t="shared" si="151"/>
        <v>-5.3692678816843156</v>
      </c>
      <c r="X523" s="50">
        <f t="shared" si="142"/>
        <v>1</v>
      </c>
      <c r="Y523" s="31">
        <f t="shared" si="143"/>
        <v>1.0000000000000002</v>
      </c>
      <c r="Z523" s="50">
        <v>10843200</v>
      </c>
      <c r="AA523" s="62">
        <v>2.0179267000000001E-7</v>
      </c>
      <c r="AB523" s="71">
        <v>4.3587216850700002E-3</v>
      </c>
      <c r="AC523" s="71">
        <v>2.1375863471029999</v>
      </c>
      <c r="AD523" s="58">
        <v>148255935014.30399</v>
      </c>
      <c r="AE523" s="28">
        <v>-5.2021818816799996</v>
      </c>
      <c r="AF523" s="28">
        <v>-8.2953298576699996</v>
      </c>
      <c r="AG523" s="50"/>
      <c r="AH523" s="62"/>
      <c r="AI523" s="65"/>
      <c r="AJ523" s="58"/>
      <c r="AK523" s="28"/>
      <c r="AL523" s="28"/>
    </row>
    <row r="524" spans="1:38">
      <c r="A524" s="11"/>
      <c r="B524" s="25">
        <v>503</v>
      </c>
      <c r="C524" s="1">
        <f>B524 * KONSTANTEN!$B$6</f>
        <v>10864800</v>
      </c>
      <c r="D524" s="63">
        <f>SQRT( KONSTANTEN!$B$3 * $D$6 / H523^3 )</f>
        <v>2.0181146240455902E-7</v>
      </c>
      <c r="E524" s="41">
        <f>(KONSTANTEN!$B$4 + D524 * C524) - (KONSTANTEN!$B$4 + D524 * C523)</f>
        <v>4.3591275879384384E-3</v>
      </c>
      <c r="F524" s="41">
        <f t="shared" si="145"/>
        <v>2.1419454746909397</v>
      </c>
      <c r="G524" s="73">
        <f t="shared" si="133"/>
        <v>122.72443564693654</v>
      </c>
      <c r="H524" s="43">
        <f t="shared" si="146"/>
        <v>148246755648.51242</v>
      </c>
      <c r="I524" s="2">
        <f t="shared" si="147"/>
        <v>9.9096734485931286</v>
      </c>
      <c r="J524" s="48">
        <f t="shared" si="134"/>
        <v>150949290351.48758</v>
      </c>
      <c r="K524" s="28">
        <f t="shared" si="135"/>
        <v>10.090326551406871</v>
      </c>
      <c r="L524" s="43">
        <f t="shared" si="148"/>
        <v>-78372992186.820648</v>
      </c>
      <c r="M524" s="2">
        <f t="shared" si="149"/>
        <v>-5.2389056095227033</v>
      </c>
      <c r="N524" s="48">
        <f t="shared" si="136"/>
        <v>-83372139241.016235</v>
      </c>
      <c r="O524" s="28">
        <f t="shared" si="137"/>
        <v>-5.573077609522703</v>
      </c>
      <c r="P524" s="94">
        <f t="shared" si="138"/>
        <v>123751028052.63968</v>
      </c>
      <c r="Q524" s="95">
        <f t="shared" si="139"/>
        <v>8.2722368632264409</v>
      </c>
      <c r="R524" s="44">
        <f>KONSTANTEN!$B$3 * $D$5 * $D$6 / H523^2</f>
        <v>3.6062053421440347E+22</v>
      </c>
      <c r="S524" s="46">
        <f t="shared" si="144"/>
        <v>29919.747055392065</v>
      </c>
      <c r="T524" s="48">
        <f t="shared" si="140"/>
        <v>147833314341.65057</v>
      </c>
      <c r="U524" s="28">
        <f t="shared" si="141"/>
        <v>9.8820366323725146</v>
      </c>
      <c r="V524" s="48">
        <f t="shared" si="150"/>
        <v>-80872565713.918442</v>
      </c>
      <c r="W524" s="28">
        <f t="shared" si="151"/>
        <v>-5.4059916095227036</v>
      </c>
      <c r="X524" s="50">
        <f t="shared" si="142"/>
        <v>1</v>
      </c>
      <c r="Y524" s="31">
        <f t="shared" si="143"/>
        <v>1</v>
      </c>
      <c r="Z524" s="50">
        <v>10864800</v>
      </c>
      <c r="AA524" s="62">
        <v>2.0181146000000001E-7</v>
      </c>
      <c r="AB524" s="71">
        <v>4.3591275879399996E-3</v>
      </c>
      <c r="AC524" s="71">
        <v>2.1419454746909401</v>
      </c>
      <c r="AD524" s="58">
        <v>148246755648.51199</v>
      </c>
      <c r="AE524" s="28">
        <v>-5.2389056095199997</v>
      </c>
      <c r="AF524" s="28">
        <v>-8.2722368632300007</v>
      </c>
      <c r="AG524" s="50"/>
      <c r="AH524" s="62"/>
      <c r="AI524" s="65"/>
      <c r="AJ524" s="58"/>
      <c r="AK524" s="28"/>
      <c r="AL524" s="28"/>
    </row>
    <row r="525" spans="1:38">
      <c r="A525" s="11"/>
      <c r="B525" s="25">
        <v>504</v>
      </c>
      <c r="C525" s="1">
        <f>B525 * KONSTANTEN!$B$6</f>
        <v>10886400</v>
      </c>
      <c r="D525" s="63">
        <f>SQRT( KONSTANTEN!$B$3 * $D$6 / H524^3 )</f>
        <v>2.0183020679362721E-7</v>
      </c>
      <c r="E525" s="41">
        <f>(KONSTANTEN!$B$4 + D525 * C525) - (KONSTANTEN!$B$4 + D525 * C524)</f>
        <v>4.3595324667422553E-3</v>
      </c>
      <c r="F525" s="41">
        <f t="shared" si="145"/>
        <v>2.1463050071576819</v>
      </c>
      <c r="G525" s="73">
        <f t="shared" si="133"/>
        <v>122.97421845793113</v>
      </c>
      <c r="H525" s="43">
        <f t="shared" si="146"/>
        <v>148237601110.44977</v>
      </c>
      <c r="I525" s="2">
        <f t="shared" si="147"/>
        <v>9.9090615061436864</v>
      </c>
      <c r="J525" s="48">
        <f t="shared" si="134"/>
        <v>150958444889.55023</v>
      </c>
      <c r="K525" s="28">
        <f t="shared" si="135"/>
        <v>10.090938493856314</v>
      </c>
      <c r="L525" s="43">
        <f t="shared" si="148"/>
        <v>-78920885969.821777</v>
      </c>
      <c r="M525" s="2">
        <f t="shared" si="149"/>
        <v>-5.2755300094989739</v>
      </c>
      <c r="N525" s="48">
        <f t="shared" si="136"/>
        <v>-83920033024.017365</v>
      </c>
      <c r="O525" s="28">
        <f t="shared" si="137"/>
        <v>-5.6097020094989736</v>
      </c>
      <c r="P525" s="94">
        <f t="shared" si="138"/>
        <v>123403177494.09279</v>
      </c>
      <c r="Q525" s="95">
        <f t="shared" si="139"/>
        <v>8.2489845132574242</v>
      </c>
      <c r="R525" s="44">
        <f>KONSTANTEN!$B$3 * $D$5 * $D$6 / H524^2</f>
        <v>3.6066519448728822E+22</v>
      </c>
      <c r="S525" s="46">
        <f t="shared" si="144"/>
        <v>29920.673349023586</v>
      </c>
      <c r="T525" s="48">
        <f t="shared" si="140"/>
        <v>147843279997.19193</v>
      </c>
      <c r="U525" s="28">
        <f t="shared" si="141"/>
        <v>9.8827027946212862</v>
      </c>
      <c r="V525" s="48">
        <f t="shared" si="150"/>
        <v>-81420459496.919571</v>
      </c>
      <c r="W525" s="28">
        <f t="shared" si="151"/>
        <v>-5.4426160094989742</v>
      </c>
      <c r="X525" s="50">
        <f t="shared" si="142"/>
        <v>1</v>
      </c>
      <c r="Y525" s="31">
        <f t="shared" si="143"/>
        <v>1</v>
      </c>
      <c r="Z525" s="50">
        <v>10886400</v>
      </c>
      <c r="AA525" s="62">
        <v>2.0183021E-7</v>
      </c>
      <c r="AB525" s="71">
        <v>4.3595324667400001E-3</v>
      </c>
      <c r="AC525" s="71">
        <v>2.1463050071576801</v>
      </c>
      <c r="AD525" s="58">
        <v>148237601110.44901</v>
      </c>
      <c r="AE525" s="28">
        <v>-5.2755300094999997</v>
      </c>
      <c r="AF525" s="28">
        <v>-8.2489845132599999</v>
      </c>
      <c r="AG525" s="50"/>
      <c r="AH525" s="62"/>
      <c r="AI525" s="65"/>
      <c r="AJ525" s="58"/>
      <c r="AK525" s="28"/>
      <c r="AL525" s="28"/>
    </row>
    <row r="526" spans="1:38">
      <c r="A526" s="11"/>
      <c r="B526" s="25">
        <v>505</v>
      </c>
      <c r="C526" s="1">
        <f>B526 * KONSTANTEN!$B$6</f>
        <v>10908000</v>
      </c>
      <c r="D526" s="63">
        <f>SQRT( KONSTANTEN!$B$3 * $D$6 / H525^3 )</f>
        <v>2.0184890337420599E-7</v>
      </c>
      <c r="E526" s="41">
        <f>(KONSTANTEN!$B$4 + D526 * C526) - (KONSTANTEN!$B$4 + D526 * C525)</f>
        <v>4.3599363128827839E-3</v>
      </c>
      <c r="F526" s="41">
        <f t="shared" si="145"/>
        <v>2.1506649434705647</v>
      </c>
      <c r="G526" s="73">
        <f t="shared" si="133"/>
        <v>123.22402440760513</v>
      </c>
      <c r="H526" s="43">
        <f t="shared" si="146"/>
        <v>148228471583.44186</v>
      </c>
      <c r="I526" s="2">
        <f t="shared" si="147"/>
        <v>9.9084512355782852</v>
      </c>
      <c r="J526" s="48">
        <f t="shared" si="134"/>
        <v>150967574416.55811</v>
      </c>
      <c r="K526" s="28">
        <f t="shared" si="135"/>
        <v>10.091548764421713</v>
      </c>
      <c r="L526" s="43">
        <f t="shared" si="148"/>
        <v>-79467282855.730698</v>
      </c>
      <c r="M526" s="2">
        <f t="shared" si="149"/>
        <v>-5.3120543481868543</v>
      </c>
      <c r="N526" s="48">
        <f t="shared" si="136"/>
        <v>-84466429909.926285</v>
      </c>
      <c r="O526" s="28">
        <f t="shared" si="137"/>
        <v>-5.646226348186854</v>
      </c>
      <c r="P526" s="94">
        <f t="shared" si="138"/>
        <v>123052949048.39124</v>
      </c>
      <c r="Q526" s="95">
        <f t="shared" si="139"/>
        <v>8.2255732115117084</v>
      </c>
      <c r="R526" s="44">
        <f>KONSTANTEN!$B$3 * $D$5 * $D$6 / H525^2</f>
        <v>3.6070974222924341E+22</v>
      </c>
      <c r="S526" s="46">
        <f t="shared" si="144"/>
        <v>29921.597222967266</v>
      </c>
      <c r="T526" s="48">
        <f t="shared" si="140"/>
        <v>147853284761.58115</v>
      </c>
      <c r="U526" s="28">
        <f t="shared" si="141"/>
        <v>9.8833715711324039</v>
      </c>
      <c r="V526" s="48">
        <f t="shared" si="150"/>
        <v>-81966856382.828491</v>
      </c>
      <c r="W526" s="28">
        <f t="shared" si="151"/>
        <v>-5.4791403481868537</v>
      </c>
      <c r="X526" s="50">
        <f t="shared" si="142"/>
        <v>1</v>
      </c>
      <c r="Y526" s="31">
        <f t="shared" si="143"/>
        <v>1</v>
      </c>
      <c r="Z526" s="50">
        <v>10908000</v>
      </c>
      <c r="AA526" s="62">
        <v>2.018489E-7</v>
      </c>
      <c r="AB526" s="71">
        <v>4.3599363128799997E-3</v>
      </c>
      <c r="AC526" s="71">
        <v>2.15066494347057</v>
      </c>
      <c r="AD526" s="58">
        <v>148228471583.44101</v>
      </c>
      <c r="AE526" s="28">
        <v>-5.3120543481900002</v>
      </c>
      <c r="AF526" s="28">
        <v>-8.2255732115099995</v>
      </c>
      <c r="AG526" s="50"/>
      <c r="AH526" s="62"/>
      <c r="AI526" s="65"/>
      <c r="AJ526" s="58"/>
      <c r="AK526" s="28"/>
      <c r="AL526" s="28"/>
    </row>
    <row r="527" spans="1:38">
      <c r="A527" s="11"/>
      <c r="B527" s="25">
        <v>506</v>
      </c>
      <c r="C527" s="1">
        <f>B527 * KONSTANTEN!$B$6</f>
        <v>10929600</v>
      </c>
      <c r="D527" s="63">
        <f>SQRT( KONSTANTEN!$B$3 * $D$6 / H526^3 )</f>
        <v>2.0186755174893722E-7</v>
      </c>
      <c r="E527" s="41">
        <f>(KONSTANTEN!$B$4 + D527 * C527) - (KONSTANTEN!$B$4 + D527 * C526)</f>
        <v>4.3603391177771122E-3</v>
      </c>
      <c r="F527" s="41">
        <f t="shared" si="145"/>
        <v>2.1550252825883418</v>
      </c>
      <c r="G527" s="73">
        <f t="shared" si="133"/>
        <v>123.47385343629955</v>
      </c>
      <c r="H527" s="43">
        <f t="shared" si="146"/>
        <v>148219367250.41315</v>
      </c>
      <c r="I527" s="2">
        <f t="shared" si="147"/>
        <v>9.9078426491246585</v>
      </c>
      <c r="J527" s="48">
        <f t="shared" si="134"/>
        <v>150976678749.58685</v>
      </c>
      <c r="K527" s="28">
        <f t="shared" si="135"/>
        <v>10.092157350875341</v>
      </c>
      <c r="L527" s="43">
        <f t="shared" si="148"/>
        <v>-80012171896.626053</v>
      </c>
      <c r="M527" s="2">
        <f t="shared" si="149"/>
        <v>-5.3484778937637465</v>
      </c>
      <c r="N527" s="48">
        <f t="shared" si="136"/>
        <v>-85011318950.82164</v>
      </c>
      <c r="O527" s="28">
        <f t="shared" si="137"/>
        <v>-5.6826498937637462</v>
      </c>
      <c r="P527" s="94">
        <f t="shared" si="138"/>
        <v>122700348806.59631</v>
      </c>
      <c r="Q527" s="95">
        <f t="shared" si="139"/>
        <v>8.2020033651511781</v>
      </c>
      <c r="R527" s="44">
        <f>KONSTANTEN!$B$3 * $D$5 * $D$6 / H526^2</f>
        <v>3.6075417648281594E+22</v>
      </c>
      <c r="S527" s="46">
        <f t="shared" si="144"/>
        <v>29922.518658036319</v>
      </c>
      <c r="T527" s="48">
        <f t="shared" si="140"/>
        <v>147863327874.52679</v>
      </c>
      <c r="U527" s="28">
        <f t="shared" si="141"/>
        <v>9.8840429110835775</v>
      </c>
      <c r="V527" s="48">
        <f t="shared" si="150"/>
        <v>-82511745423.723846</v>
      </c>
      <c r="W527" s="28">
        <f t="shared" si="151"/>
        <v>-5.5155638937637459</v>
      </c>
      <c r="X527" s="50">
        <f t="shared" si="142"/>
        <v>1</v>
      </c>
      <c r="Y527" s="31">
        <f t="shared" si="143"/>
        <v>1</v>
      </c>
      <c r="Z527" s="50">
        <v>10929600</v>
      </c>
      <c r="AA527" s="62">
        <v>2.0186755E-7</v>
      </c>
      <c r="AB527" s="71">
        <v>4.3603391177799997E-3</v>
      </c>
      <c r="AC527" s="71">
        <v>2.15502528258834</v>
      </c>
      <c r="AD527" s="58">
        <v>148219367250.41299</v>
      </c>
      <c r="AE527" s="28">
        <v>-5.3484778937600002</v>
      </c>
      <c r="AF527" s="28">
        <v>-8.2020033651500004</v>
      </c>
      <c r="AG527" s="50"/>
      <c r="AH527" s="62"/>
      <c r="AI527" s="65"/>
      <c r="AJ527" s="58"/>
      <c r="AK527" s="28"/>
      <c r="AL527" s="28"/>
    </row>
    <row r="528" spans="1:38">
      <c r="A528" s="11"/>
      <c r="B528" s="25">
        <v>507</v>
      </c>
      <c r="C528" s="1">
        <f>B528 * KONSTANTEN!$B$6</f>
        <v>10951200</v>
      </c>
      <c r="D528" s="63">
        <f>SQRT( KONSTANTEN!$B$3 * $D$6 / H527^3 )</f>
        <v>2.0188615152110539E-7</v>
      </c>
      <c r="E528" s="41">
        <f>(KONSTANTEN!$B$4 + D528 * C528) - (KONSTANTEN!$B$4 + D528 * C527)</f>
        <v>4.3607408728560948E-3</v>
      </c>
      <c r="F528" s="41">
        <f t="shared" si="145"/>
        <v>2.1593860234611979</v>
      </c>
      <c r="G528" s="73">
        <f t="shared" si="133"/>
        <v>123.72370548386439</v>
      </c>
      <c r="H528" s="43">
        <f t="shared" si="146"/>
        <v>148210288293.88281</v>
      </c>
      <c r="I528" s="2">
        <f t="shared" si="147"/>
        <v>9.9072357589834468</v>
      </c>
      <c r="J528" s="48">
        <f t="shared" si="134"/>
        <v>150985757706.11719</v>
      </c>
      <c r="K528" s="28">
        <f t="shared" si="135"/>
        <v>10.092764241016553</v>
      </c>
      <c r="L528" s="43">
        <f t="shared" si="148"/>
        <v>-80555542168.84256</v>
      </c>
      <c r="M528" s="2">
        <f t="shared" si="149"/>
        <v>-5.3847999160284736</v>
      </c>
      <c r="N528" s="48">
        <f t="shared" si="136"/>
        <v>-85554689223.038147</v>
      </c>
      <c r="O528" s="28">
        <f t="shared" si="137"/>
        <v>-5.7189719160284724</v>
      </c>
      <c r="P528" s="94">
        <f t="shared" si="138"/>
        <v>122345382910.81944</v>
      </c>
      <c r="Q528" s="95">
        <f t="shared" si="139"/>
        <v>8.1782753847502025</v>
      </c>
      <c r="R528" s="44">
        <f>KONSTANTEN!$B$3 * $D$5 * $D$6 / H527^2</f>
        <v>3.607984962919962E+22</v>
      </c>
      <c r="S528" s="46">
        <f t="shared" si="144"/>
        <v>29923.437635079274</v>
      </c>
      <c r="T528" s="48">
        <f t="shared" si="140"/>
        <v>147873408572.53906</v>
      </c>
      <c r="U528" s="28">
        <f t="shared" si="141"/>
        <v>9.8847167634387176</v>
      </c>
      <c r="V528" s="48">
        <f t="shared" si="150"/>
        <v>-83055115695.940353</v>
      </c>
      <c r="W528" s="28">
        <f t="shared" si="151"/>
        <v>-5.551885916028473</v>
      </c>
      <c r="X528" s="50">
        <f t="shared" si="142"/>
        <v>1</v>
      </c>
      <c r="Y528" s="31">
        <f t="shared" si="143"/>
        <v>1</v>
      </c>
      <c r="Z528" s="50">
        <v>10951200</v>
      </c>
      <c r="AA528" s="62">
        <v>2.0188615E-7</v>
      </c>
      <c r="AB528" s="71">
        <v>4.3607408728599997E-3</v>
      </c>
      <c r="AC528" s="71">
        <v>2.1593860234612001</v>
      </c>
      <c r="AD528" s="58">
        <v>148210288293.88199</v>
      </c>
      <c r="AE528" s="28">
        <v>-5.3847999160300004</v>
      </c>
      <c r="AF528" s="28">
        <v>-8.17827538475</v>
      </c>
      <c r="AG528" s="50"/>
      <c r="AH528" s="62"/>
      <c r="AI528" s="65"/>
      <c r="AJ528" s="58"/>
      <c r="AK528" s="28"/>
      <c r="AL528" s="28"/>
    </row>
    <row r="529" spans="1:38">
      <c r="A529" s="11"/>
      <c r="B529" s="25">
        <v>508</v>
      </c>
      <c r="C529" s="1">
        <f>B529 * KONSTANTEN!$B$6</f>
        <v>10972800</v>
      </c>
      <c r="D529" s="63">
        <f>SQRT( KONSTANTEN!$B$3 * $D$6 / H528^3 )</f>
        <v>2.0190470229464881E-7</v>
      </c>
      <c r="E529" s="41">
        <f>(KONSTANTEN!$B$4 + D529 * C529) - (KONSTANTEN!$B$4 + D529 * C528)</f>
        <v>4.3611415695643529E-3</v>
      </c>
      <c r="F529" s="41">
        <f t="shared" si="145"/>
        <v>2.1637471650307623</v>
      </c>
      <c r="G529" s="73">
        <f t="shared" si="133"/>
        <v>123.97358048965951</v>
      </c>
      <c r="H529" s="43">
        <f t="shared" si="146"/>
        <v>148201234895.96024</v>
      </c>
      <c r="I529" s="2">
        <f t="shared" si="147"/>
        <v>9.9066305773278991</v>
      </c>
      <c r="J529" s="48">
        <f t="shared" si="134"/>
        <v>150994811104.03976</v>
      </c>
      <c r="K529" s="28">
        <f t="shared" si="135"/>
        <v>10.093369422672101</v>
      </c>
      <c r="L529" s="43">
        <f t="shared" si="148"/>
        <v>-81097382773.236618</v>
      </c>
      <c r="M529" s="2">
        <f t="shared" si="149"/>
        <v>-5.421019686419025</v>
      </c>
      <c r="N529" s="48">
        <f t="shared" si="136"/>
        <v>-86096529827.432205</v>
      </c>
      <c r="O529" s="28">
        <f t="shared" si="137"/>
        <v>-5.7551916864190247</v>
      </c>
      <c r="P529" s="94">
        <f t="shared" si="138"/>
        <v>121988057554.14268</v>
      </c>
      <c r="Q529" s="95">
        <f t="shared" si="139"/>
        <v>8.1543896842903258</v>
      </c>
      <c r="R529" s="44">
        <f>KONSTANTEN!$B$3 * $D$5 * $D$6 / H528^2</f>
        <v>3.6084270070224545E+22</v>
      </c>
      <c r="S529" s="46">
        <f t="shared" si="144"/>
        <v>29924.354134980484</v>
      </c>
      <c r="T529" s="48">
        <f t="shared" si="140"/>
        <v>147883526088.98953</v>
      </c>
      <c r="U529" s="28">
        <f t="shared" si="141"/>
        <v>9.8853930769519298</v>
      </c>
      <c r="V529" s="48">
        <f t="shared" si="150"/>
        <v>-83596956300.334412</v>
      </c>
      <c r="W529" s="28">
        <f t="shared" si="151"/>
        <v>-5.5881056864190253</v>
      </c>
      <c r="X529" s="50">
        <f t="shared" si="142"/>
        <v>1</v>
      </c>
      <c r="Y529" s="31">
        <f t="shared" si="143"/>
        <v>0.99999999999999978</v>
      </c>
      <c r="Z529" s="50">
        <v>10972800</v>
      </c>
      <c r="AA529" s="62">
        <v>2.019047E-7</v>
      </c>
      <c r="AB529" s="71">
        <v>4.3611415695599997E-3</v>
      </c>
      <c r="AC529" s="71">
        <v>2.16374716503076</v>
      </c>
      <c r="AD529" s="58">
        <v>148201234895.95999</v>
      </c>
      <c r="AE529" s="28">
        <v>-5.4210196864200002</v>
      </c>
      <c r="AF529" s="28">
        <v>-8.1543896842900008</v>
      </c>
      <c r="AG529" s="50"/>
      <c r="AH529" s="62"/>
      <c r="AI529" s="65"/>
      <c r="AJ529" s="58"/>
      <c r="AK529" s="28"/>
      <c r="AL529" s="28"/>
    </row>
    <row r="530" spans="1:38">
      <c r="A530" s="11"/>
      <c r="B530" s="25">
        <v>509</v>
      </c>
      <c r="C530" s="1">
        <f>B530 * KONSTANTEN!$B$6</f>
        <v>10994400</v>
      </c>
      <c r="D530" s="63">
        <f>SQRT( KONSTANTEN!$B$3 * $D$6 / H529^3 )</f>
        <v>2.0192320367417117E-7</v>
      </c>
      <c r="E530" s="41">
        <f>(KONSTANTEN!$B$4 + D530 * C530) - (KONSTANTEN!$B$4 + D530 * C529)</f>
        <v>4.3615411993620512E-3</v>
      </c>
      <c r="F530" s="41">
        <f t="shared" si="145"/>
        <v>2.1681087062301243</v>
      </c>
      <c r="G530" s="73">
        <f t="shared" si="133"/>
        <v>124.22347839255538</v>
      </c>
      <c r="H530" s="43">
        <f t="shared" si="146"/>
        <v>148192207238.3407</v>
      </c>
      <c r="I530" s="2">
        <f t="shared" si="147"/>
        <v>9.9060271163035836</v>
      </c>
      <c r="J530" s="48">
        <f t="shared" si="134"/>
        <v>151003838761.6593</v>
      </c>
      <c r="K530" s="28">
        <f t="shared" si="135"/>
        <v>10.093972883696418</v>
      </c>
      <c r="L530" s="43">
        <f t="shared" si="148"/>
        <v>-81637682835.451736</v>
      </c>
      <c r="M530" s="2">
        <f t="shared" si="149"/>
        <v>-5.4571364780303098</v>
      </c>
      <c r="N530" s="48">
        <f t="shared" si="136"/>
        <v>-86636829889.647324</v>
      </c>
      <c r="O530" s="28">
        <f t="shared" si="137"/>
        <v>-5.7913084780303095</v>
      </c>
      <c r="P530" s="94">
        <f t="shared" si="138"/>
        <v>121628378980.53781</v>
      </c>
      <c r="Q530" s="95">
        <f t="shared" si="139"/>
        <v>8.1303466811548599</v>
      </c>
      <c r="R530" s="44">
        <f>KONSTANTEN!$B$3 * $D$5 * $D$6 / H529^2</f>
        <v>3.6088678876052434E+22</v>
      </c>
      <c r="S530" s="46">
        <f t="shared" si="144"/>
        <v>29925.268138660664</v>
      </c>
      <c r="T530" s="48">
        <f t="shared" si="140"/>
        <v>147893679654.17154</v>
      </c>
      <c r="U530" s="28">
        <f t="shared" si="141"/>
        <v>9.8860718001715551</v>
      </c>
      <c r="V530" s="48">
        <f t="shared" si="150"/>
        <v>-84137256362.54953</v>
      </c>
      <c r="W530" s="28">
        <f t="shared" si="151"/>
        <v>-5.6242224780303101</v>
      </c>
      <c r="X530" s="50">
        <f t="shared" si="142"/>
        <v>1</v>
      </c>
      <c r="Y530" s="31">
        <f t="shared" si="143"/>
        <v>1.0000000000000002</v>
      </c>
      <c r="Z530" s="50">
        <v>10994400</v>
      </c>
      <c r="AA530" s="62">
        <v>2.0192320000000001E-7</v>
      </c>
      <c r="AB530" s="71">
        <v>4.3615411993599999E-3</v>
      </c>
      <c r="AC530" s="71">
        <v>2.1681087062301199</v>
      </c>
      <c r="AD530" s="58">
        <v>148192207238.34</v>
      </c>
      <c r="AE530" s="28">
        <v>-5.4571364780299998</v>
      </c>
      <c r="AF530" s="28">
        <v>-8.1303466811499998</v>
      </c>
      <c r="AG530" s="50"/>
      <c r="AH530" s="62"/>
      <c r="AI530" s="65"/>
      <c r="AJ530" s="58"/>
      <c r="AK530" s="28"/>
      <c r="AL530" s="28"/>
    </row>
    <row r="531" spans="1:38">
      <c r="A531" s="11"/>
      <c r="B531" s="25">
        <v>510</v>
      </c>
      <c r="C531" s="1">
        <f>B531 * KONSTANTEN!$B$6</f>
        <v>11016000</v>
      </c>
      <c r="D531" s="63">
        <f>SQRT( KONSTANTEN!$B$3 * $D$6 / H530^3 )</f>
        <v>2.0194165526495232E-7</v>
      </c>
      <c r="E531" s="41">
        <f>(KONSTANTEN!$B$4 + D531 * C531) - (KONSTANTEN!$B$4 + D531 * C530)</f>
        <v>4.3619397537231208E-3</v>
      </c>
      <c r="F531" s="41">
        <f t="shared" si="145"/>
        <v>2.1724706459838474</v>
      </c>
      <c r="G531" s="73">
        <f t="shared" si="133"/>
        <v>124.47339913093406</v>
      </c>
      <c r="H531" s="43">
        <f t="shared" si="146"/>
        <v>148183205502.3009</v>
      </c>
      <c r="I531" s="2">
        <f t="shared" si="147"/>
        <v>9.9054253880280836</v>
      </c>
      <c r="J531" s="48">
        <f t="shared" si="134"/>
        <v>151012840497.69907</v>
      </c>
      <c r="K531" s="28">
        <f t="shared" si="135"/>
        <v>10.094574611971916</v>
      </c>
      <c r="L531" s="43">
        <f t="shared" si="148"/>
        <v>-82176431506.18364</v>
      </c>
      <c r="M531" s="2">
        <f t="shared" si="149"/>
        <v>-5.4931495656318692</v>
      </c>
      <c r="N531" s="48">
        <f t="shared" si="136"/>
        <v>-87175578560.379227</v>
      </c>
      <c r="O531" s="28">
        <f t="shared" si="137"/>
        <v>-5.8273215656318689</v>
      </c>
      <c r="P531" s="94">
        <f t="shared" si="138"/>
        <v>121266353484.78383</v>
      </c>
      <c r="Q531" s="95">
        <f t="shared" si="139"/>
        <v>8.1061467961233582</v>
      </c>
      <c r="R531" s="44">
        <f>KONSTANTEN!$B$3 * $D$5 * $D$6 / H530^2</f>
        <v>3.6093075951531999E+22</v>
      </c>
      <c r="S531" s="46">
        <f t="shared" si="144"/>
        <v>29926.17962707737</v>
      </c>
      <c r="T531" s="48">
        <f t="shared" si="140"/>
        <v>147903868495.36035</v>
      </c>
      <c r="U531" s="28">
        <f t="shared" si="141"/>
        <v>9.8867528814441865</v>
      </c>
      <c r="V531" s="48">
        <f t="shared" si="150"/>
        <v>-84676005033.281433</v>
      </c>
      <c r="W531" s="28">
        <f t="shared" si="151"/>
        <v>-5.6602355656318695</v>
      </c>
      <c r="X531" s="50">
        <f t="shared" si="142"/>
        <v>0.99999999999999989</v>
      </c>
      <c r="Y531" s="31">
        <f t="shared" si="143"/>
        <v>0.99999999999999989</v>
      </c>
      <c r="Z531" s="50">
        <v>11016000</v>
      </c>
      <c r="AA531" s="62">
        <v>2.0194166000000001E-7</v>
      </c>
      <c r="AB531" s="71">
        <v>4.36193975372E-3</v>
      </c>
      <c r="AC531" s="71">
        <v>2.1724706459838501</v>
      </c>
      <c r="AD531" s="58">
        <v>148183205502.29999</v>
      </c>
      <c r="AE531" s="28">
        <v>-5.4931495656299996</v>
      </c>
      <c r="AF531" s="28">
        <v>-8.1061467961200009</v>
      </c>
      <c r="AG531" s="50"/>
      <c r="AH531" s="62"/>
      <c r="AI531" s="65"/>
      <c r="AJ531" s="58"/>
      <c r="AK531" s="28"/>
      <c r="AL531" s="28"/>
    </row>
    <row r="532" spans="1:38">
      <c r="A532" s="11"/>
      <c r="B532" s="25">
        <v>511</v>
      </c>
      <c r="C532" s="1">
        <f>B532 * KONSTANTEN!$B$6</f>
        <v>11037600</v>
      </c>
      <c r="D532" s="63">
        <f>SQRT( KONSTANTEN!$B$3 * $D$6 / H531^3 )</f>
        <v>2.0196005667295982E-7</v>
      </c>
      <c r="E532" s="41">
        <f>(KONSTANTEN!$B$4 + D532 * C532) - (KONSTANTEN!$B$4 + D532 * C531)</f>
        <v>4.362337224136148E-3</v>
      </c>
      <c r="F532" s="41">
        <f t="shared" si="145"/>
        <v>2.1768329832079836</v>
      </c>
      <c r="G532" s="73">
        <f t="shared" si="133"/>
        <v>124.72334264268987</v>
      </c>
      <c r="H532" s="43">
        <f t="shared" si="146"/>
        <v>148174229868.69452</v>
      </c>
      <c r="I532" s="2">
        <f t="shared" si="147"/>
        <v>9.90482540459071</v>
      </c>
      <c r="J532" s="48">
        <f t="shared" si="134"/>
        <v>151021816131.30548</v>
      </c>
      <c r="K532" s="28">
        <f t="shared" si="135"/>
        <v>10.09517459540929</v>
      </c>
      <c r="L532" s="43">
        <f t="shared" si="148"/>
        <v>-82713617961.445511</v>
      </c>
      <c r="M532" s="2">
        <f t="shared" si="149"/>
        <v>-5.5290582256856098</v>
      </c>
      <c r="N532" s="48">
        <f t="shared" si="136"/>
        <v>-87712765015.641098</v>
      </c>
      <c r="O532" s="28">
        <f t="shared" si="137"/>
        <v>-5.8632302256856095</v>
      </c>
      <c r="P532" s="94">
        <f t="shared" si="138"/>
        <v>120901987412.38321</v>
      </c>
      <c r="Q532" s="95">
        <f t="shared" si="139"/>
        <v>8.0817904533660325</v>
      </c>
      <c r="R532" s="44">
        <f>KONSTANTEN!$B$3 * $D$5 * $D$6 / H531^2</f>
        <v>3.6097461201667399E+22</v>
      </c>
      <c r="S532" s="46">
        <f t="shared" si="144"/>
        <v>29927.088581225544</v>
      </c>
      <c r="T532" s="48">
        <f t="shared" si="140"/>
        <v>147914091836.87408</v>
      </c>
      <c r="U532" s="28">
        <f t="shared" si="141"/>
        <v>9.8874362689187461</v>
      </c>
      <c r="V532" s="48">
        <f t="shared" si="150"/>
        <v>-85213191488.543304</v>
      </c>
      <c r="W532" s="28">
        <f t="shared" si="151"/>
        <v>-5.6961442256856101</v>
      </c>
      <c r="X532" s="50">
        <f t="shared" si="142"/>
        <v>0.99999999999999989</v>
      </c>
      <c r="Y532" s="31">
        <f t="shared" si="143"/>
        <v>0.99999999999999989</v>
      </c>
      <c r="Z532" s="50">
        <v>11037600</v>
      </c>
      <c r="AA532" s="62">
        <v>2.0196006E-7</v>
      </c>
      <c r="AB532" s="71">
        <v>4.3623372241399999E-3</v>
      </c>
      <c r="AC532" s="71">
        <v>2.17683298320798</v>
      </c>
      <c r="AD532" s="58">
        <v>148174229868.694</v>
      </c>
      <c r="AE532" s="28">
        <v>-5.5290582256900001</v>
      </c>
      <c r="AF532" s="28">
        <v>-8.0817904533699991</v>
      </c>
      <c r="AG532" s="50"/>
      <c r="AH532" s="62"/>
      <c r="AI532" s="65"/>
      <c r="AJ532" s="58"/>
      <c r="AK532" s="28"/>
      <c r="AL532" s="28"/>
    </row>
    <row r="533" spans="1:38">
      <c r="A533" s="11"/>
      <c r="B533" s="25">
        <v>512</v>
      </c>
      <c r="C533" s="1">
        <f>B533 * KONSTANTEN!$B$6</f>
        <v>11059200</v>
      </c>
      <c r="D533" s="63">
        <f>SQRT( KONSTANTEN!$B$3 * $D$6 / H532^3 )</f>
        <v>2.0197840750486015E-7</v>
      </c>
      <c r="E533" s="41">
        <f>(KONSTANTEN!$B$4 + D533 * C533) - (KONSTANTEN!$B$4 + D533 * C532)</f>
        <v>4.362733602104818E-3</v>
      </c>
      <c r="F533" s="41">
        <f t="shared" si="145"/>
        <v>2.1811957168100884</v>
      </c>
      <c r="G533" s="73">
        <f t="shared" ref="G533:G596" si="152">F533 * 180 / PI()</f>
        <v>124.97330886523036</v>
      </c>
      <c r="H533" s="43">
        <f t="shared" si="146"/>
        <v>148165280517.94775</v>
      </c>
      <c r="I533" s="2">
        <f t="shared" si="147"/>
        <v>9.9042271780521958</v>
      </c>
      <c r="J533" s="48">
        <f t="shared" ref="J533:J596" si="153">$D$3 * ( 1 - $D$4 * COS(F533) )</f>
        <v>151030765482.05225</v>
      </c>
      <c r="K533" s="28">
        <f t="shared" ref="K533:K596" si="154">$E$3 * ( 1 - $D$4 * COS(F533) )</f>
        <v>10.095772821947804</v>
      </c>
      <c r="L533" s="43">
        <f t="shared" si="148"/>
        <v>-83249231402.832809</v>
      </c>
      <c r="M533" s="2">
        <f t="shared" si="149"/>
        <v>-5.5648617363635093</v>
      </c>
      <c r="N533" s="48">
        <f t="shared" ref="N533:N596" si="155">$D$3 * ( COS(F533) - $D$4 )</f>
        <v>-88248378457.028397</v>
      </c>
      <c r="O533" s="28">
        <f t="shared" ref="O533:O596" si="156">$E$3 * ( COS(F533) - $D$4 )</f>
        <v>-5.8990337363635081</v>
      </c>
      <c r="P533" s="94">
        <f t="shared" ref="P533:P596" si="157">$D$10 * SIN(F533)</f>
        <v>120535287159.47638</v>
      </c>
      <c r="Q533" s="95">
        <f t="shared" ref="Q533:Q596" si="158">$E$10 * SIN(F533)</f>
        <v>8.057278080438028</v>
      </c>
      <c r="R533" s="44">
        <f>KONSTANTEN!$B$3 * $D$5 * $D$6 / H532^2</f>
        <v>3.6101834531621046E+22</v>
      </c>
      <c r="S533" s="46">
        <f t="shared" si="144"/>
        <v>29927.994982138003</v>
      </c>
      <c r="T533" s="48">
        <f t="shared" ref="T533:T596" si="159">SQRT( V533^2 + P533^2 )</f>
        <v>147924348900.13449</v>
      </c>
      <c r="U533" s="28">
        <f t="shared" ref="U533:U596" si="160">SQRT( W533^2 + Q533^2 )</f>
        <v>9.8881219105505505</v>
      </c>
      <c r="V533" s="48">
        <f t="shared" si="150"/>
        <v>-85748804929.930603</v>
      </c>
      <c r="W533" s="28">
        <f t="shared" si="151"/>
        <v>-5.7319477363635087</v>
      </c>
      <c r="X533" s="50">
        <f t="shared" ref="X533:X596" si="161">(V533 / $D$3 )^2 + ( P533 / $D$10 )^2</f>
        <v>0.99999999999999978</v>
      </c>
      <c r="Y533" s="31">
        <f t="shared" ref="Y533:Y596" si="162">(W533 / $E$3 )^2 + ( Q533 / $E$10 )^2</f>
        <v>0.99999999999999978</v>
      </c>
      <c r="Z533" s="50">
        <v>11059200</v>
      </c>
      <c r="AA533" s="62">
        <v>2.0197840999999999E-7</v>
      </c>
      <c r="AB533" s="71">
        <v>4.3627336020999998E-3</v>
      </c>
      <c r="AC533" s="71">
        <v>2.1811957168100902</v>
      </c>
      <c r="AD533" s="58">
        <v>148165280517.94699</v>
      </c>
      <c r="AE533" s="28">
        <v>-5.5648617363600001</v>
      </c>
      <c r="AF533" s="28">
        <v>-8.0572780804399997</v>
      </c>
      <c r="AG533" s="50"/>
      <c r="AH533" s="62"/>
      <c r="AI533" s="65"/>
      <c r="AJ533" s="58"/>
      <c r="AK533" s="28"/>
      <c r="AL533" s="28"/>
    </row>
    <row r="534" spans="1:38">
      <c r="A534" s="11"/>
      <c r="B534" s="25">
        <v>513</v>
      </c>
      <c r="C534" s="1">
        <f>B534 * KONSTANTEN!$B$6</f>
        <v>11080800</v>
      </c>
      <c r="D534" s="63">
        <f>SQRT( KONSTANTEN!$B$3 * $D$6 / H533^3 )</f>
        <v>2.0199670736802997E-7</v>
      </c>
      <c r="E534" s="41">
        <f>(KONSTANTEN!$B$4 + D534 * C534) - (KONSTANTEN!$B$4 + D534 * C533)</f>
        <v>4.3631288791492473E-3</v>
      </c>
      <c r="F534" s="41">
        <f t="shared" si="145"/>
        <v>2.1855588456892376</v>
      </c>
      <c r="G534" s="73">
        <f t="shared" si="152"/>
        <v>125.22329773547727</v>
      </c>
      <c r="H534" s="43">
        <f t="shared" si="146"/>
        <v>148156357630.05496</v>
      </c>
      <c r="I534" s="2">
        <f t="shared" si="147"/>
        <v>9.9036307204444114</v>
      </c>
      <c r="J534" s="48">
        <f t="shared" si="153"/>
        <v>151039688369.94504</v>
      </c>
      <c r="K534" s="28">
        <f t="shared" si="154"/>
        <v>10.096369279555589</v>
      </c>
      <c r="L534" s="43">
        <f t="shared" si="148"/>
        <v>-83783261057.788361</v>
      </c>
      <c r="M534" s="2">
        <f t="shared" si="149"/>
        <v>-5.6005593775653288</v>
      </c>
      <c r="N534" s="48">
        <f t="shared" si="155"/>
        <v>-88782408111.983963</v>
      </c>
      <c r="O534" s="28">
        <f t="shared" si="156"/>
        <v>-5.9347313775653276</v>
      </c>
      <c r="P534" s="94">
        <f t="shared" si="157"/>
        <v>120166259172.75482</v>
      </c>
      <c r="Q534" s="95">
        <f t="shared" si="158"/>
        <v>8.0326101082736123</v>
      </c>
      <c r="R534" s="44">
        <f>KONSTANTEN!$B$3 * $D$5 * $D$6 / H533^2</f>
        <v>3.6106195846716398E+22</v>
      </c>
      <c r="S534" s="46">
        <f t="shared" ref="S534:S597" si="163">D534 * H533</f>
        <v>29928.898810885963</v>
      </c>
      <c r="T534" s="48">
        <f t="shared" si="159"/>
        <v>147934638903.72839</v>
      </c>
      <c r="U534" s="28">
        <f t="shared" si="160"/>
        <v>9.8888097541054005</v>
      </c>
      <c r="V534" s="48">
        <f t="shared" si="150"/>
        <v>-86282834584.886169</v>
      </c>
      <c r="W534" s="28">
        <f t="shared" si="151"/>
        <v>-5.7676453775653282</v>
      </c>
      <c r="X534" s="50">
        <f t="shared" si="161"/>
        <v>1</v>
      </c>
      <c r="Y534" s="31">
        <f t="shared" si="162"/>
        <v>1</v>
      </c>
      <c r="Z534" s="50">
        <v>11080800</v>
      </c>
      <c r="AA534" s="62">
        <v>2.0199671000000001E-7</v>
      </c>
      <c r="AB534" s="71">
        <v>4.3631288791500002E-3</v>
      </c>
      <c r="AC534" s="71">
        <v>2.1855588456892399</v>
      </c>
      <c r="AD534" s="58">
        <v>148156357630.05399</v>
      </c>
      <c r="AE534" s="28">
        <v>-5.6005593775699998</v>
      </c>
      <c r="AF534" s="28">
        <v>-8.0326101082699992</v>
      </c>
      <c r="AG534" s="50"/>
      <c r="AH534" s="62"/>
      <c r="AI534" s="65"/>
      <c r="AJ534" s="58"/>
      <c r="AK534" s="28"/>
      <c r="AL534" s="28"/>
    </row>
    <row r="535" spans="1:38">
      <c r="A535" s="11"/>
      <c r="B535" s="25">
        <v>514</v>
      </c>
      <c r="C535" s="1">
        <f>B535 * KONSTANTEN!$B$6</f>
        <v>11102400</v>
      </c>
      <c r="D535" s="63">
        <f>SQRT( KONSTANTEN!$B$3 * $D$6 / H534^3 )</f>
        <v>2.0201495587056741E-7</v>
      </c>
      <c r="E535" s="41">
        <f>(KONSTANTEN!$B$4 + D535 * C535) - (KONSTANTEN!$B$4 + D535 * C534)</f>
        <v>4.3635230468042074E-3</v>
      </c>
      <c r="F535" s="41">
        <f t="shared" ref="F535:F598" si="164">IF( (F534 + E535) &gt; 2 * PI(), (F534 + E535) - 2 * PI(), (F534 + E535) )</f>
        <v>2.1899223687360418</v>
      </c>
      <c r="G535" s="73">
        <f t="shared" si="152"/>
        <v>125.47330918986721</v>
      </c>
      <c r="H535" s="43">
        <f t="shared" ref="H535:H598" si="165">$D$3 * ( 1 + $D$4 * COS(F535) )</f>
        <v>148147461384.57422</v>
      </c>
      <c r="I535" s="2">
        <f t="shared" ref="I535:I598" si="166">$E$3 * ( 1 + $D$4 * COS(F535) )</f>
        <v>9.903036043770058</v>
      </c>
      <c r="J535" s="48">
        <f t="shared" si="153"/>
        <v>151048584615.42581</v>
      </c>
      <c r="K535" s="28">
        <f t="shared" si="154"/>
        <v>10.096963956229942</v>
      </c>
      <c r="L535" s="43">
        <f t="shared" ref="L535:L598" si="167">$D$3 * ( COS(F535) + $D$4 )</f>
        <v>-84315696179.866867</v>
      </c>
      <c r="M535" s="2">
        <f t="shared" ref="M535:M598" si="168">$E$3 * ( COS(F535) + $D$4 )</f>
        <v>-5.6361504309363006</v>
      </c>
      <c r="N535" s="48">
        <f t="shared" si="155"/>
        <v>-89314843234.062454</v>
      </c>
      <c r="O535" s="28">
        <f t="shared" si="156"/>
        <v>-5.9703224309363003</v>
      </c>
      <c r="P535" s="94">
        <f t="shared" si="157"/>
        <v>119794909949.37271</v>
      </c>
      <c r="Q535" s="95">
        <f t="shared" si="158"/>
        <v>8.0077869711802769</v>
      </c>
      <c r="R535" s="44">
        <f>KONSTANTEN!$B$3 * $D$5 * $D$6 / H534^2</f>
        <v>3.6110545052440753E+22</v>
      </c>
      <c r="S535" s="46">
        <f t="shared" si="163"/>
        <v>29929.800048579556</v>
      </c>
      <c r="T535" s="48">
        <f t="shared" si="159"/>
        <v>147944961063.46893</v>
      </c>
      <c r="U535" s="28">
        <f t="shared" si="160"/>
        <v>9.8894997471637005</v>
      </c>
      <c r="V535" s="48">
        <f t="shared" ref="V535:V598" si="169">$D$3 * COS(F535)</f>
        <v>-86815269706.964661</v>
      </c>
      <c r="W535" s="28">
        <f t="shared" ref="W535:W598" si="170">$E$3 * COS(F535)</f>
        <v>-5.8032364309363</v>
      </c>
      <c r="X535" s="50">
        <f t="shared" si="161"/>
        <v>1</v>
      </c>
      <c r="Y535" s="31">
        <f t="shared" si="162"/>
        <v>1</v>
      </c>
      <c r="Z535" s="50">
        <v>11102400</v>
      </c>
      <c r="AA535" s="62">
        <v>2.0201496000000001E-7</v>
      </c>
      <c r="AB535" s="71">
        <v>4.3635230467999999E-3</v>
      </c>
      <c r="AC535" s="71">
        <v>2.1899223687360401</v>
      </c>
      <c r="AD535" s="58">
        <v>148147461384.57401</v>
      </c>
      <c r="AE535" s="28">
        <v>-5.6361504309399999</v>
      </c>
      <c r="AF535" s="28">
        <v>-8.0077869711799998</v>
      </c>
      <c r="AG535" s="50"/>
      <c r="AH535" s="62"/>
      <c r="AI535" s="65"/>
      <c r="AJ535" s="58"/>
      <c r="AK535" s="28"/>
      <c r="AL535" s="28"/>
    </row>
    <row r="536" spans="1:38">
      <c r="A536" s="11"/>
      <c r="B536" s="25">
        <v>515</v>
      </c>
      <c r="C536" s="1">
        <f>B536 * KONSTANTEN!$B$6</f>
        <v>11124000</v>
      </c>
      <c r="D536" s="63">
        <f>SQRT( KONSTANTEN!$B$3 * $D$6 / H535^3 )</f>
        <v>2.0203315262130339E-7</v>
      </c>
      <c r="E536" s="41">
        <f>(KONSTANTEN!$B$4 + D536 * C536) - (KONSTANTEN!$B$4 + D536 * C535)</f>
        <v>4.3639160966204571E-3</v>
      </c>
      <c r="F536" s="41">
        <f t="shared" si="164"/>
        <v>2.1942862848326623</v>
      </c>
      <c r="G536" s="73">
        <f t="shared" si="152"/>
        <v>125.72334316435278</v>
      </c>
      <c r="H536" s="43">
        <f t="shared" si="165"/>
        <v>148138591960.62283</v>
      </c>
      <c r="I536" s="2">
        <f t="shared" si="166"/>
        <v>9.9024431600023775</v>
      </c>
      <c r="J536" s="48">
        <f t="shared" si="153"/>
        <v>151057454039.37717</v>
      </c>
      <c r="K536" s="28">
        <f t="shared" si="154"/>
        <v>10.097556839997623</v>
      </c>
      <c r="L536" s="43">
        <f t="shared" si="167"/>
        <v>-84846526048.999451</v>
      </c>
      <c r="M536" s="2">
        <f t="shared" si="168"/>
        <v>-5.6716341798848138</v>
      </c>
      <c r="N536" s="48">
        <f t="shared" si="155"/>
        <v>-89845673103.195038</v>
      </c>
      <c r="O536" s="28">
        <f t="shared" si="156"/>
        <v>-6.0058061798848126</v>
      </c>
      <c r="P536" s="94">
        <f t="shared" si="157"/>
        <v>119421246036.85703</v>
      </c>
      <c r="Q536" s="95">
        <f t="shared" si="158"/>
        <v>7.9828091068327174</v>
      </c>
      <c r="R536" s="44">
        <f>KONSTANTEN!$B$3 * $D$5 * $D$6 / H535^2</f>
        <v>3.6114882054448027E+22</v>
      </c>
      <c r="S536" s="46">
        <f t="shared" si="163"/>
        <v>29930.698676368334</v>
      </c>
      <c r="T536" s="48">
        <f t="shared" si="159"/>
        <v>147955314592.4574</v>
      </c>
      <c r="U536" s="28">
        <f t="shared" si="160"/>
        <v>9.8901918371245721</v>
      </c>
      <c r="V536" s="48">
        <f t="shared" si="169"/>
        <v>-87346099576.097244</v>
      </c>
      <c r="W536" s="28">
        <f t="shared" si="170"/>
        <v>-5.8387201798848132</v>
      </c>
      <c r="X536" s="50">
        <f t="shared" si="161"/>
        <v>1</v>
      </c>
      <c r="Y536" s="31">
        <f t="shared" si="162"/>
        <v>1</v>
      </c>
      <c r="Z536" s="50">
        <v>11124000</v>
      </c>
      <c r="AA536" s="62">
        <v>2.0203315000000001E-7</v>
      </c>
      <c r="AB536" s="71">
        <v>4.36391609662E-3</v>
      </c>
      <c r="AC536" s="71">
        <v>2.1942862848326601</v>
      </c>
      <c r="AD536" s="58">
        <v>148138591960.62201</v>
      </c>
      <c r="AE536" s="28">
        <v>-5.6716341798799998</v>
      </c>
      <c r="AF536" s="28">
        <v>-7.9828091068299996</v>
      </c>
      <c r="AG536" s="50"/>
      <c r="AH536" s="62"/>
      <c r="AI536" s="65"/>
      <c r="AJ536" s="58"/>
      <c r="AK536" s="28"/>
      <c r="AL536" s="28"/>
    </row>
    <row r="537" spans="1:38">
      <c r="A537" s="11"/>
      <c r="B537" s="25">
        <v>516</v>
      </c>
      <c r="C537" s="1">
        <f>B537 * KONSTANTEN!$B$6</f>
        <v>11145600</v>
      </c>
      <c r="D537" s="63">
        <f>SQRT( KONSTANTEN!$B$3 * $D$6 / H536^3 )</f>
        <v>2.0205129722981309E-7</v>
      </c>
      <c r="E537" s="41">
        <f>(KONSTANTEN!$B$4 + D537 * C537) - (KONSTANTEN!$B$4 + D537 * C536)</f>
        <v>4.364308020163854E-3</v>
      </c>
      <c r="F537" s="41">
        <f t="shared" si="164"/>
        <v>2.1986505928528262</v>
      </c>
      <c r="G537" s="73">
        <f t="shared" si="152"/>
        <v>125.97339959440328</v>
      </c>
      <c r="H537" s="43">
        <f t="shared" si="165"/>
        <v>148129749536.87302</v>
      </c>
      <c r="I537" s="2">
        <f t="shared" si="166"/>
        <v>9.901852081084856</v>
      </c>
      <c r="J537" s="48">
        <f t="shared" si="153"/>
        <v>151066296463.12698</v>
      </c>
      <c r="K537" s="28">
        <f t="shared" si="154"/>
        <v>10.098147918915144</v>
      </c>
      <c r="L537" s="43">
        <f t="shared" si="167"/>
        <v>-85375739971.757935</v>
      </c>
      <c r="M537" s="2">
        <f t="shared" si="168"/>
        <v>-5.707009909600071</v>
      </c>
      <c r="N537" s="48">
        <f t="shared" si="155"/>
        <v>-90374887025.953537</v>
      </c>
      <c r="O537" s="28">
        <f t="shared" si="156"/>
        <v>-6.0411819096000707</v>
      </c>
      <c r="P537" s="94">
        <f t="shared" si="157"/>
        <v>119045274033.01624</v>
      </c>
      <c r="Q537" s="95">
        <f t="shared" si="158"/>
        <v>7.9576769562667442</v>
      </c>
      <c r="R537" s="44">
        <f>KONSTANTEN!$B$3 * $D$5 * $D$6 / H536^2</f>
        <v>3.6119206758561618E+22</v>
      </c>
      <c r="S537" s="46">
        <f t="shared" si="163"/>
        <v>29931.594675441804</v>
      </c>
      <c r="T537" s="48">
        <f t="shared" si="159"/>
        <v>147965698701.14529</v>
      </c>
      <c r="U537" s="28">
        <f t="shared" si="160"/>
        <v>9.8908859712100128</v>
      </c>
      <c r="V537" s="48">
        <f t="shared" si="169"/>
        <v>-87875313498.855743</v>
      </c>
      <c r="W537" s="28">
        <f t="shared" si="170"/>
        <v>-5.8740959096000713</v>
      </c>
      <c r="X537" s="50">
        <f t="shared" si="161"/>
        <v>1</v>
      </c>
      <c r="Y537" s="31">
        <f t="shared" si="162"/>
        <v>1</v>
      </c>
      <c r="Z537" s="50">
        <v>11145600</v>
      </c>
      <c r="AA537" s="62">
        <v>2.0205129999999999E-7</v>
      </c>
      <c r="AB537" s="71">
        <v>4.3643080201600003E-3</v>
      </c>
      <c r="AC537" s="71">
        <v>2.1986505928528302</v>
      </c>
      <c r="AD537" s="58">
        <v>148129749536.87299</v>
      </c>
      <c r="AE537" s="28">
        <v>-5.7070099096</v>
      </c>
      <c r="AF537" s="28">
        <v>-7.9576769562700003</v>
      </c>
      <c r="AG537" s="50"/>
      <c r="AH537" s="62"/>
      <c r="AI537" s="65"/>
      <c r="AJ537" s="58"/>
      <c r="AK537" s="28"/>
      <c r="AL537" s="28"/>
    </row>
    <row r="538" spans="1:38">
      <c r="A538" s="11"/>
      <c r="B538" s="25">
        <v>517</v>
      </c>
      <c r="C538" s="1">
        <f>B538 * KONSTANTEN!$B$6</f>
        <v>11167200</v>
      </c>
      <c r="D538" s="63">
        <f>SQRT( KONSTANTEN!$B$3 * $D$6 / H537^3 )</f>
        <v>2.0206938930642697E-7</v>
      </c>
      <c r="E538" s="41">
        <f>(KONSTANTEN!$B$4 + D538 * C538) - (KONSTANTEN!$B$4 + D538 * C537)</f>
        <v>4.3646988090189076E-3</v>
      </c>
      <c r="F538" s="41">
        <f t="shared" si="164"/>
        <v>2.2030152916618451</v>
      </c>
      <c r="G538" s="73">
        <f t="shared" si="152"/>
        <v>126.22347841500583</v>
      </c>
      <c r="H538" s="43">
        <f t="shared" si="165"/>
        <v>148120934291.54745</v>
      </c>
      <c r="I538" s="2">
        <f t="shared" si="166"/>
        <v>9.9012628189309346</v>
      </c>
      <c r="J538" s="48">
        <f t="shared" si="153"/>
        <v>151075111708.45255</v>
      </c>
      <c r="K538" s="28">
        <f t="shared" si="154"/>
        <v>10.098737181069065</v>
      </c>
      <c r="L538" s="43">
        <f t="shared" si="167"/>
        <v>-85903327281.619217</v>
      </c>
      <c r="M538" s="2">
        <f t="shared" si="168"/>
        <v>-5.742276907069769</v>
      </c>
      <c r="N538" s="48">
        <f t="shared" si="155"/>
        <v>-90902474335.814804</v>
      </c>
      <c r="O538" s="28">
        <f t="shared" si="156"/>
        <v>-6.0764489070697678</v>
      </c>
      <c r="P538" s="94">
        <f t="shared" si="157"/>
        <v>118667000585.84724</v>
      </c>
      <c r="Q538" s="95">
        <f t="shared" si="158"/>
        <v>7.9323909638730496</v>
      </c>
      <c r="R538" s="44">
        <f>KONSTANTEN!$B$3 * $D$5 * $D$6 / H537^2</f>
        <v>3.6123519070777136E+22</v>
      </c>
      <c r="S538" s="46">
        <f t="shared" si="163"/>
        <v>29932.488027029915</v>
      </c>
      <c r="T538" s="48">
        <f t="shared" si="159"/>
        <v>147976112597.39636</v>
      </c>
      <c r="U538" s="28">
        <f t="shared" si="160"/>
        <v>9.8915820964690422</v>
      </c>
      <c r="V538" s="48">
        <f t="shared" si="169"/>
        <v>-88402900808.71701</v>
      </c>
      <c r="W538" s="28">
        <f t="shared" si="170"/>
        <v>-5.9093629070697684</v>
      </c>
      <c r="X538" s="50">
        <f t="shared" si="161"/>
        <v>0.99999999999999989</v>
      </c>
      <c r="Y538" s="31">
        <f t="shared" si="162"/>
        <v>0.99999999999999989</v>
      </c>
      <c r="Z538" s="50">
        <v>11167200</v>
      </c>
      <c r="AA538" s="62">
        <v>2.0206938999999999E-7</v>
      </c>
      <c r="AB538" s="71">
        <v>4.3646988090199996E-3</v>
      </c>
      <c r="AC538" s="71">
        <v>2.20301529166185</v>
      </c>
      <c r="AD538" s="58">
        <v>148120934291.547</v>
      </c>
      <c r="AE538" s="28">
        <v>-5.7422769070699999</v>
      </c>
      <c r="AF538" s="28">
        <v>-7.9323909638699996</v>
      </c>
      <c r="AG538" s="50"/>
      <c r="AH538" s="62"/>
      <c r="AI538" s="65"/>
      <c r="AJ538" s="58"/>
      <c r="AK538" s="28"/>
      <c r="AL538" s="28"/>
    </row>
    <row r="539" spans="1:38">
      <c r="A539" s="11"/>
      <c r="B539" s="25">
        <v>518</v>
      </c>
      <c r="C539" s="1">
        <f>B539 * KONSTANTEN!$B$6</f>
        <v>11188800</v>
      </c>
      <c r="D539" s="63">
        <f>SQRT( KONSTANTEN!$B$3 * $D$6 / H538^3 )</f>
        <v>2.0208742846224226E-7</v>
      </c>
      <c r="E539" s="41">
        <f>(KONSTANTEN!$B$4 + D539 * C539) - (KONSTANTEN!$B$4 + D539 * C538)</f>
        <v>4.3650884547843383E-3</v>
      </c>
      <c r="F539" s="41">
        <f t="shared" si="164"/>
        <v>2.2073803801166294</v>
      </c>
      <c r="G539" s="73">
        <f t="shared" si="152"/>
        <v>126.47357956066625</v>
      </c>
      <c r="H539" s="43">
        <f t="shared" si="165"/>
        <v>148112146402.41489</v>
      </c>
      <c r="I539" s="2">
        <f t="shared" si="166"/>
        <v>9.9006753854237033</v>
      </c>
      <c r="J539" s="48">
        <f t="shared" si="153"/>
        <v>151083899597.58511</v>
      </c>
      <c r="K539" s="28">
        <f t="shared" si="154"/>
        <v>10.099324614576297</v>
      </c>
      <c r="L539" s="43">
        <f t="shared" si="167"/>
        <v>-86429277339.228973</v>
      </c>
      <c r="M539" s="2">
        <f t="shared" si="168"/>
        <v>-5.7774344610977222</v>
      </c>
      <c r="N539" s="48">
        <f t="shared" si="155"/>
        <v>-91428424393.424561</v>
      </c>
      <c r="O539" s="28">
        <f t="shared" si="156"/>
        <v>-6.1116064610977219</v>
      </c>
      <c r="P539" s="94">
        <f t="shared" si="157"/>
        <v>118286432393.44124</v>
      </c>
      <c r="Q539" s="95">
        <f t="shared" si="158"/>
        <v>7.9069515773909167</v>
      </c>
      <c r="R539" s="44">
        <f>KONSTANTEN!$B$3 * $D$5 * $D$6 / H538^2</f>
        <v>3.6127818897265256E+22</v>
      </c>
      <c r="S539" s="46">
        <f t="shared" si="163"/>
        <v>29933.378712403581</v>
      </c>
      <c r="T539" s="48">
        <f t="shared" si="159"/>
        <v>147986555486.54929</v>
      </c>
      <c r="U539" s="28">
        <f t="shared" si="160"/>
        <v>9.8922801597818779</v>
      </c>
      <c r="V539" s="48">
        <f t="shared" si="169"/>
        <v>-88928850866.326767</v>
      </c>
      <c r="W539" s="28">
        <f t="shared" si="170"/>
        <v>-5.9445204610977225</v>
      </c>
      <c r="X539" s="50">
        <f t="shared" si="161"/>
        <v>1</v>
      </c>
      <c r="Y539" s="31">
        <f t="shared" si="162"/>
        <v>1</v>
      </c>
      <c r="Z539" s="50">
        <v>11188800</v>
      </c>
      <c r="AA539" s="62">
        <v>2.0208743E-7</v>
      </c>
      <c r="AB539" s="71">
        <v>4.3650884547799997E-3</v>
      </c>
      <c r="AC539" s="71">
        <v>2.2073803801166298</v>
      </c>
      <c r="AD539" s="58">
        <v>148112146402.414</v>
      </c>
      <c r="AE539" s="28">
        <v>-5.7774344611000004</v>
      </c>
      <c r="AF539" s="28">
        <v>-7.9069515773900001</v>
      </c>
      <c r="AG539" s="50"/>
      <c r="AH539" s="62"/>
      <c r="AI539" s="65"/>
      <c r="AJ539" s="58"/>
      <c r="AK539" s="28"/>
      <c r="AL539" s="28"/>
    </row>
    <row r="540" spans="1:38">
      <c r="A540" s="11"/>
      <c r="B540" s="25">
        <v>519</v>
      </c>
      <c r="C540" s="1">
        <f>B540 * KONSTANTEN!$B$6</f>
        <v>11210400</v>
      </c>
      <c r="D540" s="63">
        <f>SQRT( KONSTANTEN!$B$3 * $D$6 / H539^3 )</f>
        <v>2.0210541430913435E-7</v>
      </c>
      <c r="E540" s="41">
        <f>(KONSTANTEN!$B$4 + D540 * C540) - (KONSTANTEN!$B$4 + D540 * C539)</f>
        <v>4.365476949077074E-3</v>
      </c>
      <c r="F540" s="41">
        <f t="shared" si="164"/>
        <v>2.2117458570657065</v>
      </c>
      <c r="G540" s="73">
        <f t="shared" si="152"/>
        <v>126.72370296541001</v>
      </c>
      <c r="H540" s="43">
        <f t="shared" si="165"/>
        <v>148103386046.78564</v>
      </c>
      <c r="I540" s="2">
        <f t="shared" si="166"/>
        <v>9.9000897924156153</v>
      </c>
      <c r="J540" s="48">
        <f t="shared" si="153"/>
        <v>151092659953.21439</v>
      </c>
      <c r="K540" s="28">
        <f t="shared" si="154"/>
        <v>10.099910207584387</v>
      </c>
      <c r="L540" s="43">
        <f t="shared" si="167"/>
        <v>-86953579532.665573</v>
      </c>
      <c r="M540" s="2">
        <f t="shared" si="168"/>
        <v>-5.8124818623215084</v>
      </c>
      <c r="N540" s="48">
        <f t="shared" si="155"/>
        <v>-91952726586.86116</v>
      </c>
      <c r="O540" s="28">
        <f t="shared" si="156"/>
        <v>-6.1466538623215072</v>
      </c>
      <c r="P540" s="94">
        <f t="shared" si="157"/>
        <v>117903576203.88756</v>
      </c>
      <c r="Q540" s="95">
        <f t="shared" si="158"/>
        <v>7.8813592479017966</v>
      </c>
      <c r="R540" s="44">
        <f>KONSTANTEN!$B$3 * $D$5 * $D$6 / H539^2</f>
        <v>3.6132106144374508E+22</v>
      </c>
      <c r="S540" s="46">
        <f t="shared" si="163"/>
        <v>29934.266712875222</v>
      </c>
      <c r="T540" s="48">
        <f t="shared" si="159"/>
        <v>147997026571.48004</v>
      </c>
      <c r="U540" s="28">
        <f t="shared" si="160"/>
        <v>9.8929801078641315</v>
      </c>
      <c r="V540" s="48">
        <f t="shared" si="169"/>
        <v>-89453153059.763367</v>
      </c>
      <c r="W540" s="28">
        <f t="shared" si="170"/>
        <v>-5.9795678623215078</v>
      </c>
      <c r="X540" s="50">
        <f t="shared" si="161"/>
        <v>1</v>
      </c>
      <c r="Y540" s="31">
        <f t="shared" si="162"/>
        <v>1</v>
      </c>
      <c r="Z540" s="50">
        <v>11210400</v>
      </c>
      <c r="AA540" s="62">
        <v>2.0210541E-7</v>
      </c>
      <c r="AB540" s="71">
        <v>4.3654769490800004E-3</v>
      </c>
      <c r="AC540" s="71">
        <v>2.21174585706571</v>
      </c>
      <c r="AD540" s="58">
        <v>148103386046.785</v>
      </c>
      <c r="AE540" s="28">
        <v>-5.8124818623200003</v>
      </c>
      <c r="AF540" s="28">
        <v>-7.8813592478999999</v>
      </c>
      <c r="AG540" s="50"/>
      <c r="AH540" s="62"/>
      <c r="AI540" s="65"/>
      <c r="AJ540" s="58"/>
      <c r="AK540" s="28"/>
      <c r="AL540" s="28"/>
    </row>
    <row r="541" spans="1:38">
      <c r="A541" s="11"/>
      <c r="B541" s="25">
        <v>520</v>
      </c>
      <c r="C541" s="1">
        <f>B541 * KONSTANTEN!$B$6</f>
        <v>11232000</v>
      </c>
      <c r="D541" s="63">
        <f>SQRT( KONSTANTEN!$B$3 * $D$6 / H540^3 )</f>
        <v>2.0212334645976805E-7</v>
      </c>
      <c r="E541" s="41">
        <f>(KONSTANTEN!$B$4 + D541 * C541) - (KONSTANTEN!$B$4 + D541 * C540)</f>
        <v>4.365864283530918E-3</v>
      </c>
      <c r="F541" s="41">
        <f t="shared" si="164"/>
        <v>2.2161117213492374</v>
      </c>
      <c r="G541" s="73">
        <f t="shared" si="152"/>
        <v>126.97384856278323</v>
      </c>
      <c r="H541" s="43">
        <f t="shared" si="165"/>
        <v>148094653401.50729</v>
      </c>
      <c r="I541" s="2">
        <f t="shared" si="166"/>
        <v>9.8995060517281903</v>
      </c>
      <c r="J541" s="48">
        <f t="shared" si="153"/>
        <v>151101392598.49271</v>
      </c>
      <c r="K541" s="28">
        <f t="shared" si="154"/>
        <v>10.10049394827181</v>
      </c>
      <c r="L541" s="43">
        <f t="shared" si="167"/>
        <v>-87476223277.703629</v>
      </c>
      <c r="M541" s="2">
        <f t="shared" si="168"/>
        <v>-5.8474184032300771</v>
      </c>
      <c r="N541" s="48">
        <f t="shared" si="155"/>
        <v>-92475370331.899216</v>
      </c>
      <c r="O541" s="28">
        <f t="shared" si="156"/>
        <v>-6.1815904032300759</v>
      </c>
      <c r="P541" s="94">
        <f t="shared" si="157"/>
        <v>117518438815.17644</v>
      </c>
      <c r="Q541" s="95">
        <f t="shared" si="158"/>
        <v>7.8556144298228094</v>
      </c>
      <c r="R541" s="44">
        <f>KONSTANTEN!$B$3 * $D$5 * $D$6 / H540^2</f>
        <v>3.6136380718634129E+22</v>
      </c>
      <c r="S541" s="46">
        <f t="shared" si="163"/>
        <v>29935.152009799232</v>
      </c>
      <c r="T541" s="48">
        <f t="shared" si="159"/>
        <v>148007525052.66507</v>
      </c>
      <c r="U541" s="28">
        <f t="shared" si="160"/>
        <v>9.8936818872710042</v>
      </c>
      <c r="V541" s="48">
        <f t="shared" si="169"/>
        <v>-89975796804.801422</v>
      </c>
      <c r="W541" s="28">
        <f t="shared" si="170"/>
        <v>-6.0145044032300765</v>
      </c>
      <c r="X541" s="50">
        <f t="shared" si="161"/>
        <v>1</v>
      </c>
      <c r="Y541" s="31">
        <f t="shared" si="162"/>
        <v>1</v>
      </c>
      <c r="Z541" s="50">
        <v>11232000</v>
      </c>
      <c r="AA541" s="62">
        <v>2.0212334999999999E-7</v>
      </c>
      <c r="AB541" s="71">
        <v>4.3658642835300004E-3</v>
      </c>
      <c r="AC541" s="71">
        <v>2.2161117213492401</v>
      </c>
      <c r="AD541" s="58">
        <v>148094653401.50699</v>
      </c>
      <c r="AE541" s="28">
        <v>-5.8474184032299998</v>
      </c>
      <c r="AF541" s="28">
        <v>-7.8556144298200001</v>
      </c>
      <c r="AG541" s="50"/>
      <c r="AH541" s="62"/>
      <c r="AI541" s="65"/>
      <c r="AJ541" s="58"/>
      <c r="AK541" s="28"/>
      <c r="AL541" s="28"/>
    </row>
    <row r="542" spans="1:38">
      <c r="A542" s="11"/>
      <c r="B542" s="25">
        <v>521</v>
      </c>
      <c r="C542" s="1">
        <f>B542 * KONSTANTEN!$B$6</f>
        <v>11253600</v>
      </c>
      <c r="D542" s="63">
        <f>SQRT( KONSTANTEN!$B$3 * $D$6 / H541^3 )</f>
        <v>2.0214122452760907E-7</v>
      </c>
      <c r="E542" s="41">
        <f>(KONSTANTEN!$B$4 + D542 * C542) - (KONSTANTEN!$B$4 + D542 * C541)</f>
        <v>4.3662504497961052E-3</v>
      </c>
      <c r="F542" s="41">
        <f t="shared" si="164"/>
        <v>2.2204779717990335</v>
      </c>
      <c r="G542" s="73">
        <f t="shared" si="152"/>
        <v>127.22401628585365</v>
      </c>
      <c r="H542" s="43">
        <f t="shared" si="165"/>
        <v>148085948642.9603</v>
      </c>
      <c r="I542" s="2">
        <f t="shared" si="166"/>
        <v>9.8989241751517181</v>
      </c>
      <c r="J542" s="48">
        <f t="shared" si="153"/>
        <v>151110097357.0397</v>
      </c>
      <c r="K542" s="28">
        <f t="shared" si="154"/>
        <v>10.10107582484828</v>
      </c>
      <c r="L542" s="43">
        <f t="shared" si="167"/>
        <v>-87997198018.077164</v>
      </c>
      <c r="M542" s="2">
        <f t="shared" si="168"/>
        <v>-5.8822433781813519</v>
      </c>
      <c r="N542" s="48">
        <f t="shared" si="155"/>
        <v>-92996345072.272751</v>
      </c>
      <c r="O542" s="28">
        <f t="shared" si="156"/>
        <v>-6.2164153781813516</v>
      </c>
      <c r="P542" s="94">
        <f t="shared" si="157"/>
        <v>117131027075.10011</v>
      </c>
      <c r="Q542" s="95">
        <f t="shared" si="158"/>
        <v>7.8297175809001249</v>
      </c>
      <c r="R542" s="44">
        <f>KONSTANTEN!$B$3 * $D$5 * $D$6 / H541^2</f>
        <v>3.6140642526756851E+22</v>
      </c>
      <c r="S542" s="46">
        <f t="shared" si="163"/>
        <v>29936.034584572531</v>
      </c>
      <c r="T542" s="48">
        <f t="shared" si="159"/>
        <v>148018050128.24423</v>
      </c>
      <c r="U542" s="28">
        <f t="shared" si="160"/>
        <v>9.8943854444015109</v>
      </c>
      <c r="V542" s="48">
        <f t="shared" si="169"/>
        <v>-90496771545.174957</v>
      </c>
      <c r="W542" s="28">
        <f t="shared" si="170"/>
        <v>-6.0493293781813513</v>
      </c>
      <c r="X542" s="50">
        <f t="shared" si="161"/>
        <v>1</v>
      </c>
      <c r="Y542" s="31">
        <f t="shared" si="162"/>
        <v>1</v>
      </c>
      <c r="Z542" s="50">
        <v>11253600</v>
      </c>
      <c r="AA542" s="62">
        <v>2.0214121999999999E-7</v>
      </c>
      <c r="AB542" s="71">
        <v>4.3662504497999997E-3</v>
      </c>
      <c r="AC542" s="71">
        <v>2.2204779717990299</v>
      </c>
      <c r="AD542" s="58">
        <v>148085948642.95999</v>
      </c>
      <c r="AE542" s="28">
        <v>-5.8822433781800001</v>
      </c>
      <c r="AF542" s="28">
        <v>-7.8297175808999997</v>
      </c>
      <c r="AG542" s="50"/>
      <c r="AH542" s="62"/>
      <c r="AI542" s="65"/>
      <c r="AJ542" s="58"/>
      <c r="AK542" s="28"/>
      <c r="AL542" s="28"/>
    </row>
    <row r="543" spans="1:38">
      <c r="A543" s="11"/>
      <c r="B543" s="25">
        <v>522</v>
      </c>
      <c r="C543" s="1">
        <f>B543 * KONSTANTEN!$B$6</f>
        <v>11275200</v>
      </c>
      <c r="D543" s="63">
        <f>SQRT( KONSTANTEN!$B$3 * $D$6 / H542^3 )</f>
        <v>2.0215904812693521E-7</v>
      </c>
      <c r="E543" s="41">
        <f>(KONSTANTEN!$B$4 + D543 * C543) - (KONSTANTEN!$B$4 + D543 * C542)</f>
        <v>4.366635439541966E-3</v>
      </c>
      <c r="F543" s="41">
        <f t="shared" si="164"/>
        <v>2.2248446072385755</v>
      </c>
      <c r="G543" s="73">
        <f t="shared" si="152"/>
        <v>127.47420606721167</v>
      </c>
      <c r="H543" s="43">
        <f t="shared" si="165"/>
        <v>148077271947.0535</v>
      </c>
      <c r="I543" s="2">
        <f t="shared" si="166"/>
        <v>9.8983441744449721</v>
      </c>
      <c r="J543" s="48">
        <f t="shared" si="153"/>
        <v>151118774052.94653</v>
      </c>
      <c r="K543" s="28">
        <f t="shared" si="154"/>
        <v>10.10165582555503</v>
      </c>
      <c r="L543" s="43">
        <f t="shared" si="167"/>
        <v>-88516493225.742874</v>
      </c>
      <c r="M543" s="2">
        <f t="shared" si="168"/>
        <v>-5.9169560834198247</v>
      </c>
      <c r="N543" s="48">
        <f t="shared" si="155"/>
        <v>-93515640279.938461</v>
      </c>
      <c r="O543" s="28">
        <f t="shared" si="156"/>
        <v>-6.2511280834198235</v>
      </c>
      <c r="P543" s="94">
        <f t="shared" si="157"/>
        <v>116741347881.15237</v>
      </c>
      <c r="Q543" s="95">
        <f t="shared" si="158"/>
        <v>7.8036691622022563</v>
      </c>
      <c r="R543" s="44">
        <f>KONSTANTEN!$B$3 * $D$5 * $D$6 / H542^2</f>
        <v>3.6144891475641722E+22</v>
      </c>
      <c r="S543" s="46">
        <f t="shared" si="163"/>
        <v>29936.914418635068</v>
      </c>
      <c r="T543" s="48">
        <f t="shared" si="159"/>
        <v>148028600994.0842</v>
      </c>
      <c r="U543" s="28">
        <f t="shared" si="160"/>
        <v>9.8950907255027172</v>
      </c>
      <c r="V543" s="48">
        <f t="shared" si="169"/>
        <v>-91016066752.840668</v>
      </c>
      <c r="W543" s="28">
        <f t="shared" si="170"/>
        <v>-6.0840420834198241</v>
      </c>
      <c r="X543" s="50">
        <f t="shared" si="161"/>
        <v>1</v>
      </c>
      <c r="Y543" s="31">
        <f t="shared" si="162"/>
        <v>1</v>
      </c>
      <c r="Z543" s="50">
        <v>11275200</v>
      </c>
      <c r="AA543" s="62">
        <v>2.0215905E-7</v>
      </c>
      <c r="AB543" s="71">
        <v>4.3666354395399997E-3</v>
      </c>
      <c r="AC543" s="71">
        <v>2.2248446072385799</v>
      </c>
      <c r="AD543" s="58">
        <v>148077271947.05301</v>
      </c>
      <c r="AE543" s="28">
        <v>-5.9169560834199997</v>
      </c>
      <c r="AF543" s="28">
        <v>-7.8036691622000003</v>
      </c>
      <c r="AG543" s="50"/>
      <c r="AH543" s="62"/>
      <c r="AI543" s="65"/>
      <c r="AJ543" s="58"/>
      <c r="AK543" s="28"/>
      <c r="AL543" s="28"/>
    </row>
    <row r="544" spans="1:38">
      <c r="A544" s="11"/>
      <c r="B544" s="25">
        <v>523</v>
      </c>
      <c r="C544" s="1">
        <f>B544 * KONSTANTEN!$B$6</f>
        <v>11296800</v>
      </c>
      <c r="D544" s="63">
        <f>SQRT( KONSTANTEN!$B$3 * $D$6 / H543^3 )</f>
        <v>2.0217681687284788E-7</v>
      </c>
      <c r="E544" s="41">
        <f>(KONSTANTEN!$B$4 + D544 * C544) - (KONSTANTEN!$B$4 + D544 * C543)</f>
        <v>4.367019244453374E-3</v>
      </c>
      <c r="F544" s="41">
        <f t="shared" si="164"/>
        <v>2.2292116264830288</v>
      </c>
      <c r="G544" s="73">
        <f t="shared" si="152"/>
        <v>127.72441783897125</v>
      </c>
      <c r="H544" s="43">
        <f t="shared" si="165"/>
        <v>148068623489.21982</v>
      </c>
      <c r="I544" s="2">
        <f t="shared" si="166"/>
        <v>9.8977660613349023</v>
      </c>
      <c r="J544" s="48">
        <f t="shared" si="153"/>
        <v>151127422510.78021</v>
      </c>
      <c r="K544" s="28">
        <f t="shared" si="154"/>
        <v>10.102233938665099</v>
      </c>
      <c r="L544" s="43">
        <f t="shared" si="167"/>
        <v>-89034098401.142776</v>
      </c>
      <c r="M544" s="2">
        <f t="shared" si="168"/>
        <v>-5.9515558170941052</v>
      </c>
      <c r="N544" s="48">
        <f t="shared" si="155"/>
        <v>-94033245455.338364</v>
      </c>
      <c r="O544" s="28">
        <f t="shared" si="156"/>
        <v>-6.285727817094104</v>
      </c>
      <c r="P544" s="94">
        <f t="shared" si="157"/>
        <v>116349408180.4267</v>
      </c>
      <c r="Q544" s="95">
        <f t="shared" si="158"/>
        <v>7.7774696381132467</v>
      </c>
      <c r="R544" s="44">
        <f>KONSTANTEN!$B$3 * $D$5 * $D$6 / H543^2</f>
        <v>3.6149127472376934E+22</v>
      </c>
      <c r="S544" s="46">
        <f t="shared" si="163"/>
        <v>29937.791493470329</v>
      </c>
      <c r="T544" s="48">
        <f t="shared" si="159"/>
        <v>148039176843.84198</v>
      </c>
      <c r="U544" s="28">
        <f t="shared" si="160"/>
        <v>9.8957976766739755</v>
      </c>
      <c r="V544" s="48">
        <f t="shared" si="169"/>
        <v>-91533671928.24057</v>
      </c>
      <c r="W544" s="28">
        <f t="shared" si="170"/>
        <v>-6.1186418170941046</v>
      </c>
      <c r="X544" s="50">
        <f t="shared" si="161"/>
        <v>1</v>
      </c>
      <c r="Y544" s="31">
        <f t="shared" si="162"/>
        <v>1</v>
      </c>
      <c r="Z544" s="50">
        <v>11296800</v>
      </c>
      <c r="AA544" s="62">
        <v>2.0217682000000001E-7</v>
      </c>
      <c r="AB544" s="71">
        <v>4.3670192444499999E-3</v>
      </c>
      <c r="AC544" s="71">
        <v>2.2292116264830302</v>
      </c>
      <c r="AD544" s="58">
        <v>148068623489.21899</v>
      </c>
      <c r="AE544" s="28">
        <v>-5.95155581709</v>
      </c>
      <c r="AF544" s="28">
        <v>-7.7774696381100004</v>
      </c>
      <c r="AG544" s="50"/>
      <c r="AH544" s="62"/>
      <c r="AI544" s="65"/>
      <c r="AJ544" s="58"/>
      <c r="AK544" s="28"/>
      <c r="AL544" s="28"/>
    </row>
    <row r="545" spans="1:38">
      <c r="A545" s="11"/>
      <c r="B545" s="25">
        <v>524</v>
      </c>
      <c r="C545" s="1">
        <f>B545 * KONSTANTEN!$B$6</f>
        <v>11318400</v>
      </c>
      <c r="D545" s="63">
        <f>SQRT( KONSTANTEN!$B$3 * $D$6 / H544^3 )</f>
        <v>2.0219453038128337E-7</v>
      </c>
      <c r="E545" s="41">
        <f>(KONSTANTEN!$B$4 + D545 * C545) - (KONSTANTEN!$B$4 + D545 * C544)</f>
        <v>4.3674018562356309E-3</v>
      </c>
      <c r="F545" s="41">
        <f t="shared" si="164"/>
        <v>2.2335790283392645</v>
      </c>
      <c r="G545" s="73">
        <f t="shared" si="152"/>
        <v>127.97465153277115</v>
      </c>
      <c r="H545" s="43">
        <f t="shared" si="165"/>
        <v>148060003444.4118</v>
      </c>
      <c r="I545" s="2">
        <f t="shared" si="166"/>
        <v>9.8971898475163549</v>
      </c>
      <c r="J545" s="48">
        <f t="shared" si="153"/>
        <v>151136042555.5882</v>
      </c>
      <c r="K545" s="28">
        <f t="shared" si="154"/>
        <v>10.102810152483645</v>
      </c>
      <c r="L545" s="43">
        <f t="shared" si="167"/>
        <v>-89550003073.466934</v>
      </c>
      <c r="M545" s="2">
        <f t="shared" si="168"/>
        <v>-5.986041879274496</v>
      </c>
      <c r="N545" s="48">
        <f t="shared" si="155"/>
        <v>-94549150127.662521</v>
      </c>
      <c r="O545" s="28">
        <f t="shared" si="156"/>
        <v>-6.3202138792744957</v>
      </c>
      <c r="P545" s="94">
        <f t="shared" si="157"/>
        <v>115955214969.51277</v>
      </c>
      <c r="Q545" s="95">
        <f t="shared" si="158"/>
        <v>7.7511194763257523</v>
      </c>
      <c r="R545" s="44">
        <f>KONSTANTEN!$B$3 * $D$5 * $D$6 / H544^2</f>
        <v>3.6153350424242627E+22</v>
      </c>
      <c r="S545" s="46">
        <f t="shared" si="163"/>
        <v>29938.665790605864</v>
      </c>
      <c r="T545" s="48">
        <f t="shared" si="159"/>
        <v>148049776869.02859</v>
      </c>
      <c r="U545" s="28">
        <f t="shared" si="160"/>
        <v>9.8965062438711904</v>
      </c>
      <c r="V545" s="48">
        <f t="shared" si="169"/>
        <v>-92049576600.564728</v>
      </c>
      <c r="W545" s="28">
        <f t="shared" si="170"/>
        <v>-6.1531278792744963</v>
      </c>
      <c r="X545" s="50">
        <f t="shared" si="161"/>
        <v>0.99999999999999978</v>
      </c>
      <c r="Y545" s="31">
        <f t="shared" si="162"/>
        <v>0.99999999999999978</v>
      </c>
      <c r="Z545" s="50">
        <v>11318400</v>
      </c>
      <c r="AA545" s="62">
        <v>2.0219453000000001E-7</v>
      </c>
      <c r="AB545" s="71">
        <v>4.3674018562399998E-3</v>
      </c>
      <c r="AC545" s="71">
        <v>2.2335790283392698</v>
      </c>
      <c r="AD545" s="58">
        <v>148060003444.41101</v>
      </c>
      <c r="AE545" s="28">
        <v>-5.9860418792700001</v>
      </c>
      <c r="AF545" s="28">
        <v>-7.7511194763300004</v>
      </c>
      <c r="AG545" s="50"/>
      <c r="AH545" s="62"/>
      <c r="AI545" s="65"/>
      <c r="AJ545" s="58"/>
      <c r="AK545" s="28"/>
      <c r="AL545" s="28"/>
    </row>
    <row r="546" spans="1:38">
      <c r="A546" s="11"/>
      <c r="B546" s="25">
        <v>525</v>
      </c>
      <c r="C546" s="1">
        <f>B546 * KONSTANTEN!$B$6</f>
        <v>11340000</v>
      </c>
      <c r="D546" s="63">
        <f>SQRT( KONSTANTEN!$B$3 * $D$6 / H545^3 )</f>
        <v>2.0221218826902439E-7</v>
      </c>
      <c r="E546" s="41">
        <f>(KONSTANTEN!$B$4 + D546 * C546) - (KONSTANTEN!$B$4 + D546 * C545)</f>
        <v>4.367783266610914E-3</v>
      </c>
      <c r="F546" s="41">
        <f t="shared" si="164"/>
        <v>2.2379468116058754</v>
      </c>
      <c r="G546" s="73">
        <f t="shared" si="152"/>
        <v>128.22490707977582</v>
      </c>
      <c r="H546" s="43">
        <f t="shared" si="165"/>
        <v>148051411987.09735</v>
      </c>
      <c r="I546" s="2">
        <f t="shared" si="166"/>
        <v>9.8966155446517732</v>
      </c>
      <c r="J546" s="48">
        <f t="shared" si="153"/>
        <v>151144634012.90262</v>
      </c>
      <c r="K546" s="28">
        <f t="shared" si="154"/>
        <v>10.103384455348225</v>
      </c>
      <c r="L546" s="43">
        <f t="shared" si="167"/>
        <v>-90064196800.91571</v>
      </c>
      <c r="M546" s="2">
        <f t="shared" si="168"/>
        <v>-6.0204135719705141</v>
      </c>
      <c r="N546" s="48">
        <f t="shared" si="155"/>
        <v>-95063343855.111298</v>
      </c>
      <c r="O546" s="28">
        <f t="shared" si="156"/>
        <v>-6.3545855719705138</v>
      </c>
      <c r="P546" s="94">
        <f t="shared" si="157"/>
        <v>115558775294.39159</v>
      </c>
      <c r="Q546" s="95">
        <f t="shared" si="158"/>
        <v>7.7246191478340327</v>
      </c>
      <c r="R546" s="44">
        <f>KONSTANTEN!$B$3 * $D$5 * $D$6 / H545^2</f>
        <v>3.6157560238713791E+22</v>
      </c>
      <c r="S546" s="46">
        <f t="shared" si="163"/>
        <v>29939.5372916138</v>
      </c>
      <c r="T546" s="48">
        <f t="shared" si="159"/>
        <v>148060400259.07306</v>
      </c>
      <c r="U546" s="28">
        <f t="shared" si="160"/>
        <v>9.897216372911096</v>
      </c>
      <c r="V546" s="48">
        <f t="shared" si="169"/>
        <v>-92563770328.013504</v>
      </c>
      <c r="W546" s="28">
        <f t="shared" si="170"/>
        <v>-6.1874995719705144</v>
      </c>
      <c r="X546" s="50">
        <f t="shared" si="161"/>
        <v>1</v>
      </c>
      <c r="Y546" s="31">
        <f t="shared" si="162"/>
        <v>1</v>
      </c>
      <c r="Z546" s="50">
        <v>11340000</v>
      </c>
      <c r="AA546" s="62">
        <v>2.0221219000000001E-7</v>
      </c>
      <c r="AB546" s="71">
        <v>4.3677832666099998E-3</v>
      </c>
      <c r="AC546" s="71">
        <v>2.2379468116058798</v>
      </c>
      <c r="AD546" s="58">
        <v>148051411987.09698</v>
      </c>
      <c r="AE546" s="28">
        <v>-6.0204135719699998</v>
      </c>
      <c r="AF546" s="28">
        <v>-7.7246191478300004</v>
      </c>
      <c r="AG546" s="50"/>
      <c r="AH546" s="62"/>
      <c r="AI546" s="65"/>
      <c r="AJ546" s="58"/>
      <c r="AK546" s="28"/>
      <c r="AL546" s="28"/>
    </row>
    <row r="547" spans="1:38">
      <c r="A547" s="11"/>
      <c r="B547" s="25">
        <v>526</v>
      </c>
      <c r="C547" s="1">
        <f>B547 * KONSTANTEN!$B$6</f>
        <v>11361600</v>
      </c>
      <c r="D547" s="63">
        <f>SQRT( KONSTANTEN!$B$3 * $D$6 / H546^3 )</f>
        <v>2.0222979015371116E-7</v>
      </c>
      <c r="E547" s="41">
        <f>(KONSTANTEN!$B$4 + D547 * C547) - (KONSTANTEN!$B$4 + D547 * C546)</f>
        <v>4.368163467320052E-3</v>
      </c>
      <c r="F547" s="41">
        <f t="shared" si="164"/>
        <v>2.2423149750731954</v>
      </c>
      <c r="G547" s="73">
        <f t="shared" si="152"/>
        <v>128.47518441067649</v>
      </c>
      <c r="H547" s="43">
        <f t="shared" si="165"/>
        <v>148042849291.25519</v>
      </c>
      <c r="I547" s="2">
        <f t="shared" si="166"/>
        <v>9.8960431643709086</v>
      </c>
      <c r="J547" s="48">
        <f t="shared" si="153"/>
        <v>151153196708.74481</v>
      </c>
      <c r="K547" s="28">
        <f t="shared" si="154"/>
        <v>10.103956835629091</v>
      </c>
      <c r="L547" s="43">
        <f t="shared" si="167"/>
        <v>-90576669170.961761</v>
      </c>
      <c r="M547" s="2">
        <f t="shared" si="168"/>
        <v>-6.0546701991484042</v>
      </c>
      <c r="N547" s="48">
        <f t="shared" si="155"/>
        <v>-95575816225.157349</v>
      </c>
      <c r="O547" s="28">
        <f t="shared" si="156"/>
        <v>-6.388842199148403</v>
      </c>
      <c r="P547" s="94">
        <f t="shared" si="157"/>
        <v>115160096250.32904</v>
      </c>
      <c r="Q547" s="95">
        <f t="shared" si="158"/>
        <v>7.6979691269268349</v>
      </c>
      <c r="R547" s="44">
        <f>KONSTANTEN!$B$3 * $D$5 * $D$6 / H546^2</f>
        <v>3.6161756823462955E+22</v>
      </c>
      <c r="S547" s="46">
        <f t="shared" si="163"/>
        <v>29940.405978111336</v>
      </c>
      <c r="T547" s="48">
        <f t="shared" si="159"/>
        <v>148071046201.38651</v>
      </c>
      <c r="U547" s="28">
        <f t="shared" si="160"/>
        <v>9.8979280094755335</v>
      </c>
      <c r="V547" s="48">
        <f t="shared" si="169"/>
        <v>-93076242698.059555</v>
      </c>
      <c r="W547" s="28">
        <f t="shared" si="170"/>
        <v>-6.2217561991484036</v>
      </c>
      <c r="X547" s="50">
        <f t="shared" si="161"/>
        <v>1</v>
      </c>
      <c r="Y547" s="31">
        <f t="shared" si="162"/>
        <v>1</v>
      </c>
      <c r="Z547" s="50">
        <v>11361600</v>
      </c>
      <c r="AA547" s="62">
        <v>2.0222979000000001E-7</v>
      </c>
      <c r="AB547" s="71">
        <v>4.36816346732E-3</v>
      </c>
      <c r="AC547" s="71">
        <v>2.2423149750731999</v>
      </c>
      <c r="AD547" s="58">
        <v>148042849291.255</v>
      </c>
      <c r="AE547" s="28">
        <v>-6.0546701991500003</v>
      </c>
      <c r="AF547" s="28">
        <v>-7.6979691269300003</v>
      </c>
      <c r="AG547" s="50"/>
      <c r="AH547" s="62"/>
      <c r="AI547" s="65"/>
      <c r="AJ547" s="58"/>
      <c r="AK547" s="28"/>
      <c r="AL547" s="28"/>
    </row>
    <row r="548" spans="1:38">
      <c r="A548" s="11"/>
      <c r="B548" s="25">
        <v>527</v>
      </c>
      <c r="C548" s="1">
        <f>B548 * KONSTANTEN!$B$6</f>
        <v>11383200</v>
      </c>
      <c r="D548" s="63">
        <f>SQRT( KONSTANTEN!$B$3 * $D$6 / H547^3 )</f>
        <v>2.0224733565385313E-7</v>
      </c>
      <c r="E548" s="41">
        <f>(KONSTANTEN!$B$4 + D548 * C548) - (KONSTANTEN!$B$4 + D548 * C547)</f>
        <v>4.3685424501234138E-3</v>
      </c>
      <c r="F548" s="41">
        <f t="shared" si="164"/>
        <v>2.2466835175233189</v>
      </c>
      <c r="G548" s="73">
        <f t="shared" si="152"/>
        <v>128.72548345569228</v>
      </c>
      <c r="H548" s="43">
        <f t="shared" si="165"/>
        <v>148034315530.37064</v>
      </c>
      <c r="I548" s="2">
        <f t="shared" si="166"/>
        <v>9.8954727182705238</v>
      </c>
      <c r="J548" s="48">
        <f t="shared" si="153"/>
        <v>151161730469.62936</v>
      </c>
      <c r="K548" s="28">
        <f t="shared" si="154"/>
        <v>10.104527281729476</v>
      </c>
      <c r="L548" s="43">
        <f t="shared" si="167"/>
        <v>-91087409800.611877</v>
      </c>
      <c r="M548" s="2">
        <f t="shared" si="168"/>
        <v>-6.0888110667486481</v>
      </c>
      <c r="N548" s="48">
        <f t="shared" si="155"/>
        <v>-96086556854.807465</v>
      </c>
      <c r="O548" s="28">
        <f t="shared" si="156"/>
        <v>-6.4229830667486478</v>
      </c>
      <c r="P548" s="94">
        <f t="shared" si="157"/>
        <v>114759184981.76787</v>
      </c>
      <c r="Q548" s="95">
        <f t="shared" si="158"/>
        <v>7.6711698911801713</v>
      </c>
      <c r="R548" s="44">
        <f>KONSTANTEN!$B$3 * $D$5 * $D$6 / H547^2</f>
        <v>3.6165940086363168E+22</v>
      </c>
      <c r="S548" s="46">
        <f t="shared" si="163"/>
        <v>29941.271831761282</v>
      </c>
      <c r="T548" s="48">
        <f t="shared" si="159"/>
        <v>148081713881.42636</v>
      </c>
      <c r="U548" s="28">
        <f t="shared" si="160"/>
        <v>9.8986410991157534</v>
      </c>
      <c r="V548" s="48">
        <f t="shared" si="169"/>
        <v>-93586983327.709671</v>
      </c>
      <c r="W548" s="28">
        <f t="shared" si="170"/>
        <v>-6.2558970667486484</v>
      </c>
      <c r="X548" s="50">
        <f t="shared" si="161"/>
        <v>1.0000000000000002</v>
      </c>
      <c r="Y548" s="31">
        <f t="shared" si="162"/>
        <v>1.0000000000000002</v>
      </c>
      <c r="Z548" s="50">
        <v>11383200</v>
      </c>
      <c r="AA548" s="62">
        <v>2.0224733999999999E-7</v>
      </c>
      <c r="AB548" s="71">
        <v>4.3685424501199999E-3</v>
      </c>
      <c r="AC548" s="71">
        <v>2.2466835175233202</v>
      </c>
      <c r="AD548" s="58">
        <v>148034315530.37</v>
      </c>
      <c r="AE548" s="28">
        <v>-6.0888110667499999</v>
      </c>
      <c r="AF548" s="28">
        <v>-7.6711698911799999</v>
      </c>
      <c r="AG548" s="50"/>
      <c r="AH548" s="62"/>
      <c r="AI548" s="65"/>
      <c r="AJ548" s="58"/>
      <c r="AK548" s="28"/>
      <c r="AL548" s="28"/>
    </row>
    <row r="549" spans="1:38">
      <c r="A549" s="11"/>
      <c r="B549" s="25">
        <v>528</v>
      </c>
      <c r="C549" s="1">
        <f>B549 * KONSTANTEN!$B$6</f>
        <v>11404800</v>
      </c>
      <c r="D549" s="63">
        <f>SQRT( KONSTANTEN!$B$3 * $D$6 / H548^3 )</f>
        <v>2.0226482438884007E-7</v>
      </c>
      <c r="E549" s="41">
        <f>(KONSTANTEN!$B$4 + D549 * C549) - (KONSTANTEN!$B$4 + D549 * C548)</f>
        <v>4.3689202067991317E-3</v>
      </c>
      <c r="F549" s="41">
        <f t="shared" si="164"/>
        <v>2.251052437730118</v>
      </c>
      <c r="G549" s="73">
        <f t="shared" si="152"/>
        <v>128.97580414457133</v>
      </c>
      <c r="H549" s="43">
        <f t="shared" si="165"/>
        <v>148025810877.43106</v>
      </c>
      <c r="I549" s="2">
        <f t="shared" si="166"/>
        <v>9.8949042179141014</v>
      </c>
      <c r="J549" s="48">
        <f t="shared" si="153"/>
        <v>151170235122.56891</v>
      </c>
      <c r="K549" s="28">
        <f t="shared" si="154"/>
        <v>10.105095782085897</v>
      </c>
      <c r="L549" s="43">
        <f t="shared" si="167"/>
        <v>-91596408336.668304</v>
      </c>
      <c r="M549" s="2">
        <f t="shared" si="168"/>
        <v>-6.122835482703425</v>
      </c>
      <c r="N549" s="48">
        <f t="shared" si="155"/>
        <v>-96595555390.863892</v>
      </c>
      <c r="O549" s="28">
        <f t="shared" si="156"/>
        <v>-6.4570074827034238</v>
      </c>
      <c r="P549" s="94">
        <f t="shared" si="157"/>
        <v>114356048682.21832</v>
      </c>
      <c r="Q549" s="95">
        <f t="shared" si="158"/>
        <v>7.644221921450014</v>
      </c>
      <c r="R549" s="44">
        <f>KONSTANTEN!$B$3 * $D$5 * $D$6 / H548^2</f>
        <v>3.6170109935490691E+22</v>
      </c>
      <c r="S549" s="46">
        <f t="shared" si="163"/>
        <v>29942.134834272558</v>
      </c>
      <c r="T549" s="48">
        <f t="shared" si="159"/>
        <v>148092402482.76102</v>
      </c>
      <c r="U549" s="28">
        <f t="shared" si="160"/>
        <v>9.8993555872567267</v>
      </c>
      <c r="V549" s="48">
        <f t="shared" si="169"/>
        <v>-94095981863.766098</v>
      </c>
      <c r="W549" s="28">
        <f t="shared" si="170"/>
        <v>-6.2899214827034244</v>
      </c>
      <c r="X549" s="50">
        <f t="shared" si="161"/>
        <v>1</v>
      </c>
      <c r="Y549" s="31">
        <f t="shared" si="162"/>
        <v>1</v>
      </c>
      <c r="Z549" s="50">
        <v>11404800</v>
      </c>
      <c r="AA549" s="62">
        <v>2.0226482E-7</v>
      </c>
      <c r="AB549" s="71">
        <v>4.3689202068E-3</v>
      </c>
      <c r="AC549" s="71">
        <v>2.2510524377301202</v>
      </c>
      <c r="AD549" s="58">
        <v>148025810877.431</v>
      </c>
      <c r="AE549" s="28">
        <v>-6.1228354827000002</v>
      </c>
      <c r="AF549" s="28">
        <v>-7.6442219214499998</v>
      </c>
      <c r="AG549" s="50"/>
      <c r="AH549" s="62"/>
      <c r="AI549" s="65"/>
      <c r="AJ549" s="58"/>
      <c r="AK549" s="28"/>
      <c r="AL549" s="28"/>
    </row>
    <row r="550" spans="1:38">
      <c r="A550" s="11"/>
      <c r="B550" s="25">
        <v>529</v>
      </c>
      <c r="C550" s="1">
        <f>B550 * KONSTANTEN!$B$6</f>
        <v>11426400</v>
      </c>
      <c r="D550" s="63">
        <f>SQRT( KONSTANTEN!$B$3 * $D$6 / H549^3 )</f>
        <v>2.0228225597895392E-7</v>
      </c>
      <c r="E550" s="41">
        <f>(KONSTANTEN!$B$4 + D550 * C550) - (KONSTANTEN!$B$4 + D550 * C549)</f>
        <v>4.3692967291453222E-3</v>
      </c>
      <c r="F550" s="41">
        <f t="shared" si="164"/>
        <v>2.2554217344592633</v>
      </c>
      <c r="G550" s="73">
        <f t="shared" si="152"/>
        <v>129.22614640659165</v>
      </c>
      <c r="H550" s="43">
        <f t="shared" si="165"/>
        <v>148017335504.92178</v>
      </c>
      <c r="I550" s="2">
        <f t="shared" si="166"/>
        <v>9.8943376748315579</v>
      </c>
      <c r="J550" s="48">
        <f t="shared" si="153"/>
        <v>151178710495.07822</v>
      </c>
      <c r="K550" s="28">
        <f t="shared" si="154"/>
        <v>10.105662325168442</v>
      </c>
      <c r="L550" s="43">
        <f t="shared" si="167"/>
        <v>-92103654455.989944</v>
      </c>
      <c r="M550" s="2">
        <f t="shared" si="168"/>
        <v>-6.1567427569540767</v>
      </c>
      <c r="N550" s="48">
        <f t="shared" si="155"/>
        <v>-97102801510.185532</v>
      </c>
      <c r="O550" s="28">
        <f t="shared" si="156"/>
        <v>-6.4909147569540764</v>
      </c>
      <c r="P550" s="94">
        <f t="shared" si="157"/>
        <v>113950694594.14713</v>
      </c>
      <c r="Q550" s="95">
        <f t="shared" si="158"/>
        <v>7.6171257018648664</v>
      </c>
      <c r="R550" s="44">
        <f>KONSTANTEN!$B$3 * $D$5 * $D$6 / H549^2</f>
        <v>3.6174266279128004E+22</v>
      </c>
      <c r="S550" s="46">
        <f t="shared" si="163"/>
        <v>29942.994967400729</v>
      </c>
      <c r="T550" s="48">
        <f t="shared" si="159"/>
        <v>148103111187.13431</v>
      </c>
      <c r="U550" s="28">
        <f t="shared" si="160"/>
        <v>9.9000714192014634</v>
      </c>
      <c r="V550" s="48">
        <f t="shared" si="169"/>
        <v>-94603227983.087738</v>
      </c>
      <c r="W550" s="28">
        <f t="shared" si="170"/>
        <v>-6.3238287569540761</v>
      </c>
      <c r="X550" s="50">
        <f t="shared" si="161"/>
        <v>1</v>
      </c>
      <c r="Y550" s="31">
        <f t="shared" si="162"/>
        <v>1</v>
      </c>
      <c r="Z550" s="50">
        <v>11426400</v>
      </c>
      <c r="AA550" s="62">
        <v>2.0228226E-7</v>
      </c>
      <c r="AB550" s="71">
        <v>4.3692967291499999E-3</v>
      </c>
      <c r="AC550" s="71">
        <v>2.25542173445927</v>
      </c>
      <c r="AD550" s="58">
        <v>148017335504.92099</v>
      </c>
      <c r="AE550" s="28">
        <v>-6.15674275695</v>
      </c>
      <c r="AF550" s="28">
        <v>-7.61712570186</v>
      </c>
      <c r="AG550" s="50"/>
      <c r="AH550" s="62"/>
      <c r="AI550" s="65"/>
      <c r="AJ550" s="58"/>
      <c r="AK550" s="28"/>
      <c r="AL550" s="28"/>
    </row>
    <row r="551" spans="1:38">
      <c r="A551" s="11"/>
      <c r="B551" s="25">
        <v>530</v>
      </c>
      <c r="C551" s="1">
        <f>B551 * KONSTANTEN!$B$6</f>
        <v>11448000</v>
      </c>
      <c r="D551" s="63">
        <f>SQRT( KONSTANTEN!$B$3 * $D$6 / H550^3 )</f>
        <v>2.0229963004537951E-7</v>
      </c>
      <c r="E551" s="41">
        <f>(KONSTANTEN!$B$4 + D551 * C551) - (KONSTANTEN!$B$4 + D551 * C550)</f>
        <v>4.3696720089805297E-3</v>
      </c>
      <c r="F551" s="41">
        <f t="shared" si="164"/>
        <v>2.2597914064682438</v>
      </c>
      <c r="G551" s="73">
        <f t="shared" si="152"/>
        <v>129.4765101705627</v>
      </c>
      <c r="H551" s="43">
        <f t="shared" si="165"/>
        <v>148008889584.82141</v>
      </c>
      <c r="I551" s="2">
        <f t="shared" si="166"/>
        <v>9.893773100518942</v>
      </c>
      <c r="J551" s="48">
        <f t="shared" si="153"/>
        <v>151187156415.17859</v>
      </c>
      <c r="K551" s="28">
        <f t="shared" si="154"/>
        <v>10.106226899481056</v>
      </c>
      <c r="L551" s="43">
        <f t="shared" si="167"/>
        <v>-92609137865.753281</v>
      </c>
      <c r="M551" s="2">
        <f t="shared" si="168"/>
        <v>-6.1905322014685504</v>
      </c>
      <c r="N551" s="48">
        <f t="shared" si="155"/>
        <v>-97608284919.948868</v>
      </c>
      <c r="O551" s="28">
        <f t="shared" si="156"/>
        <v>-6.5247042014685501</v>
      </c>
      <c r="P551" s="94">
        <f t="shared" si="157"/>
        <v>113543130008.86488</v>
      </c>
      <c r="Q551" s="95">
        <f t="shared" si="158"/>
        <v>7.5898817198182424</v>
      </c>
      <c r="R551" s="44">
        <f>KONSTANTEN!$B$3 * $D$5 * $D$6 / H550^2</f>
        <v>3.6178409025766412E+22</v>
      </c>
      <c r="S551" s="46">
        <f t="shared" si="163"/>
        <v>29943.852212948495</v>
      </c>
      <c r="T551" s="48">
        <f t="shared" si="159"/>
        <v>148113839174.5303</v>
      </c>
      <c r="U551" s="28">
        <f t="shared" si="160"/>
        <v>9.900788540135343</v>
      </c>
      <c r="V551" s="48">
        <f t="shared" si="169"/>
        <v>-95108711392.851074</v>
      </c>
      <c r="W551" s="28">
        <f t="shared" si="170"/>
        <v>-6.3576182014685498</v>
      </c>
      <c r="X551" s="50">
        <f t="shared" si="161"/>
        <v>0.99999999999999978</v>
      </c>
      <c r="Y551" s="31">
        <f t="shared" si="162"/>
        <v>0.99999999999999978</v>
      </c>
      <c r="Z551" s="50">
        <v>11448000</v>
      </c>
      <c r="AA551" s="62">
        <v>2.0229963000000001E-7</v>
      </c>
      <c r="AB551" s="71">
        <v>4.3696720089799997E-3</v>
      </c>
      <c r="AC551" s="71">
        <v>2.2597914064682501</v>
      </c>
      <c r="AD551" s="58">
        <v>148008889584.82101</v>
      </c>
      <c r="AE551" s="28">
        <v>-6.1905322014699999</v>
      </c>
      <c r="AF551" s="28">
        <v>-7.5898817198200001</v>
      </c>
      <c r="AG551" s="50"/>
      <c r="AH551" s="62"/>
      <c r="AI551" s="65"/>
      <c r="AJ551" s="58"/>
      <c r="AK551" s="28"/>
      <c r="AL551" s="28"/>
    </row>
    <row r="552" spans="1:38">
      <c r="A552" s="11"/>
      <c r="B552" s="25">
        <v>531</v>
      </c>
      <c r="C552" s="1">
        <f>B552 * KONSTANTEN!$B$6</f>
        <v>11469600</v>
      </c>
      <c r="D552" s="63">
        <f>SQRT( KONSTANTEN!$B$3 * $D$6 / H551^3 )</f>
        <v>2.0231694621021668E-7</v>
      </c>
      <c r="E552" s="41">
        <f>(KONSTANTEN!$B$4 + D552 * C552) - (KONSTANTEN!$B$4 + D552 * C551)</f>
        <v>4.3700460381406181E-3</v>
      </c>
      <c r="F552" s="41">
        <f t="shared" si="164"/>
        <v>2.2641614525063845</v>
      </c>
      <c r="G552" s="73">
        <f t="shared" si="152"/>
        <v>129.72689536482602</v>
      </c>
      <c r="H552" s="43">
        <f t="shared" si="165"/>
        <v>148000473288.59772</v>
      </c>
      <c r="I552" s="2">
        <f t="shared" si="166"/>
        <v>9.8932105064381588</v>
      </c>
      <c r="J552" s="48">
        <f t="shared" si="153"/>
        <v>151195572711.40228</v>
      </c>
      <c r="K552" s="28">
        <f t="shared" si="154"/>
        <v>10.106789493561843</v>
      </c>
      <c r="L552" s="43">
        <f t="shared" si="167"/>
        <v>-93112848303.712662</v>
      </c>
      <c r="M552" s="2">
        <f t="shared" si="168"/>
        <v>-6.2242031302587906</v>
      </c>
      <c r="N552" s="48">
        <f t="shared" si="155"/>
        <v>-98111995357.908249</v>
      </c>
      <c r="O552" s="28">
        <f t="shared" si="156"/>
        <v>-6.5583751302587903</v>
      </c>
      <c r="P552" s="94">
        <f t="shared" si="157"/>
        <v>113133362266.41232</v>
      </c>
      <c r="Q552" s="95">
        <f t="shared" si="158"/>
        <v>7.5624904659610603</v>
      </c>
      <c r="R552" s="44">
        <f>KONSTANTEN!$B$3 * $D$5 * $D$6 / H551^2</f>
        <v>3.6182538084109095E+22</v>
      </c>
      <c r="S552" s="46">
        <f t="shared" si="163"/>
        <v>29944.706552766213</v>
      </c>
      <c r="T552" s="48">
        <f t="shared" si="159"/>
        <v>148124585623.23856</v>
      </c>
      <c r="U552" s="28">
        <f t="shared" si="160"/>
        <v>9.9015068951304634</v>
      </c>
      <c r="V552" s="48">
        <f t="shared" si="169"/>
        <v>-95612421830.810455</v>
      </c>
      <c r="W552" s="28">
        <f t="shared" si="170"/>
        <v>-6.3912891302587909</v>
      </c>
      <c r="X552" s="50">
        <f t="shared" si="161"/>
        <v>1</v>
      </c>
      <c r="Y552" s="31">
        <f t="shared" si="162"/>
        <v>1</v>
      </c>
      <c r="Z552" s="50">
        <v>11469600</v>
      </c>
      <c r="AA552" s="62">
        <v>2.0231695E-7</v>
      </c>
      <c r="AB552" s="71">
        <v>4.3700460381399997E-3</v>
      </c>
      <c r="AC552" s="71">
        <v>2.2641614525063898</v>
      </c>
      <c r="AD552" s="58">
        <v>148000473288.59698</v>
      </c>
      <c r="AE552" s="28">
        <v>-6.2242031302600003</v>
      </c>
      <c r="AF552" s="28">
        <v>-7.5624904659599999</v>
      </c>
      <c r="AG552" s="50"/>
      <c r="AH552" s="62"/>
      <c r="AI552" s="65"/>
      <c r="AJ552" s="58"/>
      <c r="AK552" s="28"/>
      <c r="AL552" s="28"/>
    </row>
    <row r="553" spans="1:38">
      <c r="A553" s="11"/>
      <c r="B553" s="25">
        <v>532</v>
      </c>
      <c r="C553" s="1">
        <f>B553 * KONSTANTEN!$B$6</f>
        <v>11491200</v>
      </c>
      <c r="D553" s="63">
        <f>SQRT( KONSTANTEN!$B$3 * $D$6 / H552^3 )</f>
        <v>2.023342040964911E-7</v>
      </c>
      <c r="E553" s="41">
        <f>(KONSTANTEN!$B$4 + D553 * C553) - (KONSTANTEN!$B$4 + D553 * C552)</f>
        <v>4.3704188084841E-3</v>
      </c>
      <c r="F553" s="41">
        <f t="shared" si="164"/>
        <v>2.2685318713148686</v>
      </c>
      <c r="G553" s="73">
        <f t="shared" si="152"/>
        <v>129.97730191725674</v>
      </c>
      <c r="H553" s="43">
        <f t="shared" si="165"/>
        <v>147992086787.20322</v>
      </c>
      <c r="I553" s="2">
        <f t="shared" si="166"/>
        <v>9.8926499040166611</v>
      </c>
      <c r="J553" s="48">
        <f t="shared" si="153"/>
        <v>151203959212.79681</v>
      </c>
      <c r="K553" s="28">
        <f t="shared" si="154"/>
        <v>10.107350095983341</v>
      </c>
      <c r="L553" s="43">
        <f t="shared" si="167"/>
        <v>-93614775538.460602</v>
      </c>
      <c r="M553" s="2">
        <f t="shared" si="168"/>
        <v>-6.2577548593981493</v>
      </c>
      <c r="N553" s="48">
        <f t="shared" si="155"/>
        <v>-98613922592.656204</v>
      </c>
      <c r="O553" s="28">
        <f t="shared" si="156"/>
        <v>-6.5919268593981482</v>
      </c>
      <c r="P553" s="94">
        <f t="shared" si="157"/>
        <v>112721398755.4445</v>
      </c>
      <c r="Q553" s="95">
        <f t="shared" si="158"/>
        <v>7.5349524341939009</v>
      </c>
      <c r="R553" s="44">
        <f>KONSTANTEN!$B$3 * $D$5 * $D$6 / H552^2</f>
        <v>3.6186653363073811E+22</v>
      </c>
      <c r="S553" s="46">
        <f t="shared" si="163"/>
        <v>29945.557968752408</v>
      </c>
      <c r="T553" s="48">
        <f t="shared" si="159"/>
        <v>148135349709.91879</v>
      </c>
      <c r="U553" s="28">
        <f t="shared" si="160"/>
        <v>9.9022264291499891</v>
      </c>
      <c r="V553" s="48">
        <f t="shared" si="169"/>
        <v>-96114349065.558395</v>
      </c>
      <c r="W553" s="28">
        <f t="shared" si="170"/>
        <v>-6.4248408593981488</v>
      </c>
      <c r="X553" s="50">
        <f t="shared" si="161"/>
        <v>1</v>
      </c>
      <c r="Y553" s="31">
        <f t="shared" si="162"/>
        <v>1</v>
      </c>
      <c r="Z553" s="50">
        <v>11491200</v>
      </c>
      <c r="AA553" s="62">
        <v>2.023342E-7</v>
      </c>
      <c r="AB553" s="71">
        <v>4.37041880848E-3</v>
      </c>
      <c r="AC553" s="71">
        <v>2.2685318713148699</v>
      </c>
      <c r="AD553" s="58">
        <v>147992086787.203</v>
      </c>
      <c r="AE553" s="28">
        <v>-6.2577548594000003</v>
      </c>
      <c r="AF553" s="28">
        <v>-7.53495243419</v>
      </c>
      <c r="AG553" s="50"/>
      <c r="AH553" s="62"/>
      <c r="AI553" s="65"/>
      <c r="AJ553" s="58"/>
      <c r="AK553" s="28"/>
      <c r="AL553" s="28"/>
    </row>
    <row r="554" spans="1:38">
      <c r="A554" s="11"/>
      <c r="B554" s="25">
        <v>533</v>
      </c>
      <c r="C554" s="1">
        <f>B554 * KONSTANTEN!$B$6</f>
        <v>11512800</v>
      </c>
      <c r="D554" s="63">
        <f>SQRT( KONSTANTEN!$B$3 * $D$6 / H553^3 )</f>
        <v>2.0235140332816604E-7</v>
      </c>
      <c r="E554" s="41">
        <f>(KONSTANTEN!$B$4 + D554 * C554) - (KONSTANTEN!$B$4 + D554 * C553)</f>
        <v>4.3707903118881397E-3</v>
      </c>
      <c r="F554" s="41">
        <f t="shared" si="164"/>
        <v>2.2729026616267567</v>
      </c>
      <c r="G554" s="73">
        <f t="shared" si="152"/>
        <v>130.22772975526462</v>
      </c>
      <c r="H554" s="43">
        <f t="shared" si="165"/>
        <v>147983730251.07077</v>
      </c>
      <c r="I554" s="2">
        <f t="shared" si="166"/>
        <v>9.8920913046471721</v>
      </c>
      <c r="J554" s="48">
        <f t="shared" si="153"/>
        <v>151212315748.92923</v>
      </c>
      <c r="K554" s="28">
        <f t="shared" si="154"/>
        <v>10.107908695352828</v>
      </c>
      <c r="L554" s="43">
        <f t="shared" si="167"/>
        <v>-94114909369.687592</v>
      </c>
      <c r="M554" s="2">
        <f t="shared" si="168"/>
        <v>-6.2911867070387419</v>
      </c>
      <c r="N554" s="48">
        <f t="shared" si="155"/>
        <v>-99114056423.883179</v>
      </c>
      <c r="O554" s="28">
        <f t="shared" si="156"/>
        <v>-6.6253587070387407</v>
      </c>
      <c r="P554" s="94">
        <f t="shared" si="157"/>
        <v>112307246913.11391</v>
      </c>
      <c r="Q554" s="95">
        <f t="shared" si="158"/>
        <v>7.5072681216591963</v>
      </c>
      <c r="R554" s="44">
        <f>KONSTANTEN!$B$3 * $D$5 * $D$6 / H553^2</f>
        <v>3.6190754771795777E+22</v>
      </c>
      <c r="S554" s="46">
        <f t="shared" si="163"/>
        <v>29946.40644285431</v>
      </c>
      <c r="T554" s="48">
        <f t="shared" si="159"/>
        <v>148146130609.6665</v>
      </c>
      <c r="U554" s="28">
        <f t="shared" si="160"/>
        <v>9.9029470870525156</v>
      </c>
      <c r="V554" s="48">
        <f t="shared" si="169"/>
        <v>-96614482896.785385</v>
      </c>
      <c r="W554" s="28">
        <f t="shared" si="170"/>
        <v>-6.4582727070387413</v>
      </c>
      <c r="X554" s="50">
        <f t="shared" si="161"/>
        <v>1</v>
      </c>
      <c r="Y554" s="31">
        <f t="shared" si="162"/>
        <v>1</v>
      </c>
      <c r="Z554" s="50">
        <v>11512800</v>
      </c>
      <c r="AA554" s="62">
        <v>2.023514E-7</v>
      </c>
      <c r="AB554" s="71">
        <v>4.3707903118900002E-3</v>
      </c>
      <c r="AC554" s="71">
        <v>2.2729026616267598</v>
      </c>
      <c r="AD554" s="58">
        <v>147983730251.07001</v>
      </c>
      <c r="AE554" s="28">
        <v>-6.2911867070399996</v>
      </c>
      <c r="AF554" s="28">
        <v>-7.5072681216600001</v>
      </c>
      <c r="AG554" s="50"/>
      <c r="AH554" s="62"/>
      <c r="AI554" s="65"/>
      <c r="AJ554" s="58"/>
      <c r="AK554" s="28"/>
      <c r="AL554" s="28"/>
    </row>
    <row r="555" spans="1:38">
      <c r="A555" s="11"/>
      <c r="B555" s="25">
        <v>534</v>
      </c>
      <c r="C555" s="1">
        <f>B555 * KONSTANTEN!$B$6</f>
        <v>11534400</v>
      </c>
      <c r="D555" s="63">
        <f>SQRT( KONSTANTEN!$B$3 * $D$6 / H554^3 )</f>
        <v>2.0236854353015362E-7</v>
      </c>
      <c r="E555" s="41">
        <f>(KONSTANTEN!$B$4 + D555 * C555) - (KONSTANTEN!$B$4 + D555 * C554)</f>
        <v>4.3711605402512177E-3</v>
      </c>
      <c r="F555" s="41">
        <f t="shared" si="164"/>
        <v>2.2772738221670079</v>
      </c>
      <c r="G555" s="73">
        <f t="shared" si="152"/>
        <v>130.47817880579512</v>
      </c>
      <c r="H555" s="43">
        <f t="shared" si="165"/>
        <v>147975403850.10937</v>
      </c>
      <c r="I555" s="2">
        <f t="shared" si="166"/>
        <v>9.8915347196873959</v>
      </c>
      <c r="J555" s="48">
        <f t="shared" si="153"/>
        <v>151220642149.89062</v>
      </c>
      <c r="K555" s="28">
        <f t="shared" si="154"/>
        <v>10.108465280312604</v>
      </c>
      <c r="L555" s="43">
        <f t="shared" si="167"/>
        <v>-94613239628.441513</v>
      </c>
      <c r="M555" s="2">
        <f t="shared" si="168"/>
        <v>-6.3244979934287979</v>
      </c>
      <c r="N555" s="48">
        <f t="shared" si="155"/>
        <v>-99612386682.637115</v>
      </c>
      <c r="O555" s="28">
        <f t="shared" si="156"/>
        <v>-6.6586699934287976</v>
      </c>
      <c r="P555" s="94">
        <f t="shared" si="157"/>
        <v>111890914224.95187</v>
      </c>
      <c r="Q555" s="95">
        <f t="shared" si="158"/>
        <v>7.4794380287333002</v>
      </c>
      <c r="R555" s="44">
        <f>KONSTANTEN!$B$3 * $D$5 * $D$6 / H554^2</f>
        <v>3.6194842219630524E+22</v>
      </c>
      <c r="S555" s="46">
        <f t="shared" si="163"/>
        <v>29947.251957068325</v>
      </c>
      <c r="T555" s="48">
        <f t="shared" si="159"/>
        <v>148156927496.07837</v>
      </c>
      <c r="U555" s="28">
        <f t="shared" si="160"/>
        <v>9.9036688135964468</v>
      </c>
      <c r="V555" s="48">
        <f t="shared" si="169"/>
        <v>-97112813155.539307</v>
      </c>
      <c r="W555" s="28">
        <f t="shared" si="170"/>
        <v>-6.4915839934287973</v>
      </c>
      <c r="X555" s="50">
        <f t="shared" si="161"/>
        <v>1</v>
      </c>
      <c r="Y555" s="31">
        <f t="shared" si="162"/>
        <v>1</v>
      </c>
      <c r="Z555" s="50">
        <v>11534400</v>
      </c>
      <c r="AA555" s="62">
        <v>2.0236854E-7</v>
      </c>
      <c r="AB555" s="71">
        <v>4.3711605402499999E-3</v>
      </c>
      <c r="AC555" s="71">
        <v>2.2772738221670101</v>
      </c>
      <c r="AD555" s="58">
        <v>147975403850.10901</v>
      </c>
      <c r="AE555" s="28">
        <v>-6.3244979934299996</v>
      </c>
      <c r="AF555" s="28">
        <v>-7.4794380287299997</v>
      </c>
      <c r="AG555" s="50"/>
      <c r="AH555" s="62"/>
      <c r="AI555" s="65"/>
      <c r="AJ555" s="58"/>
      <c r="AK555" s="28"/>
      <c r="AL555" s="28"/>
    </row>
    <row r="556" spans="1:38">
      <c r="A556" s="11"/>
      <c r="B556" s="25">
        <v>535</v>
      </c>
      <c r="C556" s="1">
        <f>B556 * KONSTANTEN!$B$6</f>
        <v>11556000</v>
      </c>
      <c r="D556" s="63">
        <f>SQRT( KONSTANTEN!$B$3 * $D$6 / H555^3 )</f>
        <v>2.0238562432832621E-7</v>
      </c>
      <c r="E556" s="41">
        <f>(KONSTANTEN!$B$4 + D556 * C556) - (KONSTANTEN!$B$4 + D556 * C555)</f>
        <v>4.3715294854917985E-3</v>
      </c>
      <c r="F556" s="41">
        <f t="shared" si="164"/>
        <v>2.2816453516524997</v>
      </c>
      <c r="G556" s="73">
        <f t="shared" si="152"/>
        <v>130.72864899533081</v>
      </c>
      <c r="H556" s="43">
        <f t="shared" si="165"/>
        <v>147967107753.69965</v>
      </c>
      <c r="I556" s="2">
        <f t="shared" si="166"/>
        <v>9.8909801604597174</v>
      </c>
      <c r="J556" s="48">
        <f t="shared" si="153"/>
        <v>151228938246.30035</v>
      </c>
      <c r="K556" s="28">
        <f t="shared" si="154"/>
        <v>10.109019839540283</v>
      </c>
      <c r="L556" s="43">
        <f t="shared" si="167"/>
        <v>-95109756177.386673</v>
      </c>
      <c r="M556" s="2">
        <f t="shared" si="168"/>
        <v>-6.357688040929971</v>
      </c>
      <c r="N556" s="48">
        <f t="shared" si="155"/>
        <v>-100108903231.58226</v>
      </c>
      <c r="O556" s="28">
        <f t="shared" si="156"/>
        <v>-6.6918600409299698</v>
      </c>
      <c r="P556" s="94">
        <f t="shared" si="157"/>
        <v>111472408224.74857</v>
      </c>
      <c r="Q556" s="95">
        <f t="shared" si="158"/>
        <v>7.4514626590184676</v>
      </c>
      <c r="R556" s="44">
        <f>KONSTANTEN!$B$3 * $D$5 * $D$6 / H555^2</f>
        <v>3.6198915616156678E+22</v>
      </c>
      <c r="S556" s="46">
        <f t="shared" si="163"/>
        <v>29948.094493440592</v>
      </c>
      <c r="T556" s="48">
        <f t="shared" si="159"/>
        <v>148167739541.31766</v>
      </c>
      <c r="U556" s="28">
        <f t="shared" si="160"/>
        <v>9.9043915534443698</v>
      </c>
      <c r="V556" s="48">
        <f t="shared" si="169"/>
        <v>-97609329704.484467</v>
      </c>
      <c r="W556" s="28">
        <f t="shared" si="170"/>
        <v>-6.5247740409299704</v>
      </c>
      <c r="X556" s="50">
        <f t="shared" si="161"/>
        <v>1</v>
      </c>
      <c r="Y556" s="31">
        <f t="shared" si="162"/>
        <v>1</v>
      </c>
      <c r="Z556" s="50">
        <v>11556000</v>
      </c>
      <c r="AA556" s="62">
        <v>2.0238561999999999E-7</v>
      </c>
      <c r="AB556" s="71">
        <v>4.3715294854899996E-3</v>
      </c>
      <c r="AC556" s="71">
        <v>2.2816453516525002</v>
      </c>
      <c r="AD556" s="58">
        <v>147967107753.69901</v>
      </c>
      <c r="AE556" s="28">
        <v>-6.3576880409300003</v>
      </c>
      <c r="AF556" s="28">
        <v>-7.4514626590199997</v>
      </c>
      <c r="AG556" s="50"/>
      <c r="AH556" s="62"/>
      <c r="AI556" s="65"/>
      <c r="AJ556" s="58"/>
      <c r="AK556" s="28"/>
      <c r="AL556" s="28"/>
    </row>
    <row r="557" spans="1:38">
      <c r="A557" s="11"/>
      <c r="B557" s="25">
        <v>536</v>
      </c>
      <c r="C557" s="1">
        <f>B557 * KONSTANTEN!$B$6</f>
        <v>11577600</v>
      </c>
      <c r="D557" s="63">
        <f>SQRT( KONSTANTEN!$B$3 * $D$6 / H556^3 )</f>
        <v>2.0240264534952796E-7</v>
      </c>
      <c r="E557" s="41">
        <f>(KONSTANTEN!$B$4 + D557 * C557) - (KONSTANTEN!$B$4 + D557 * C556)</f>
        <v>4.3718971395496631E-3</v>
      </c>
      <c r="F557" s="41">
        <f t="shared" si="164"/>
        <v>2.2860172487920494</v>
      </c>
      <c r="G557" s="73">
        <f t="shared" si="152"/>
        <v>130.97914024989231</v>
      </c>
      <c r="H557" s="43">
        <f t="shared" si="165"/>
        <v>147958842130.68976</v>
      </c>
      <c r="I557" s="2">
        <f t="shared" si="166"/>
        <v>9.8904276382509249</v>
      </c>
      <c r="J557" s="48">
        <f t="shared" si="153"/>
        <v>151237203869.31024</v>
      </c>
      <c r="K557" s="28">
        <f t="shared" si="154"/>
        <v>10.109572361749075</v>
      </c>
      <c r="L557" s="43">
        <f t="shared" si="167"/>
        <v>-95604448911.0625</v>
      </c>
      <c r="M557" s="2">
        <f t="shared" si="168"/>
        <v>-6.3907561740346335</v>
      </c>
      <c r="N557" s="48">
        <f t="shared" si="155"/>
        <v>-100603595965.25809</v>
      </c>
      <c r="O557" s="28">
        <f t="shared" si="156"/>
        <v>-6.7249281740346323</v>
      </c>
      <c r="P557" s="94">
        <f t="shared" si="157"/>
        <v>111051736494.43137</v>
      </c>
      <c r="Q557" s="95">
        <f t="shared" si="158"/>
        <v>7.4233425193347227</v>
      </c>
      <c r="R557" s="44">
        <f>KONSTANTEN!$B$3 * $D$5 * $D$6 / H556^2</f>
        <v>3.6202974871178891E+22</v>
      </c>
      <c r="S557" s="46">
        <f t="shared" si="163"/>
        <v>29948.934034067457</v>
      </c>
      <c r="T557" s="48">
        <f t="shared" si="159"/>
        <v>148178565916.1799</v>
      </c>
      <c r="U557" s="28">
        <f t="shared" si="160"/>
        <v>9.9051152511674516</v>
      </c>
      <c r="V557" s="48">
        <f t="shared" si="169"/>
        <v>-98104022438.160294</v>
      </c>
      <c r="W557" s="28">
        <f t="shared" si="170"/>
        <v>-6.5578421740346329</v>
      </c>
      <c r="X557" s="50">
        <f t="shared" si="161"/>
        <v>1</v>
      </c>
      <c r="Y557" s="31">
        <f t="shared" si="162"/>
        <v>1</v>
      </c>
      <c r="Z557" s="50">
        <v>11577600</v>
      </c>
      <c r="AA557" s="62">
        <v>2.0240264999999999E-7</v>
      </c>
      <c r="AB557" s="71">
        <v>4.3718971395499996E-3</v>
      </c>
      <c r="AC557" s="71">
        <v>2.2860172487920498</v>
      </c>
      <c r="AD557" s="58">
        <v>147958842130.689</v>
      </c>
      <c r="AE557" s="28">
        <v>-6.3907561740299998</v>
      </c>
      <c r="AF557" s="28">
        <v>-7.4233425193300002</v>
      </c>
      <c r="AG557" s="50"/>
      <c r="AH557" s="62"/>
      <c r="AI557" s="65"/>
      <c r="AJ557" s="58"/>
      <c r="AK557" s="28"/>
      <c r="AL557" s="28"/>
    </row>
    <row r="558" spans="1:38">
      <c r="A558" s="11"/>
      <c r="B558" s="25">
        <v>537</v>
      </c>
      <c r="C558" s="1">
        <f>B558 * KONSTANTEN!$B$6</f>
        <v>11599200</v>
      </c>
      <c r="D558" s="63">
        <f>SQRT( KONSTANTEN!$B$3 * $D$6 / H557^3 )</f>
        <v>2.0241960622158592E-7</v>
      </c>
      <c r="E558" s="41">
        <f>(KONSTANTEN!$B$4 + D558 * C558) - (KONSTANTEN!$B$4 + D558 * C557)</f>
        <v>4.3722634943863525E-3</v>
      </c>
      <c r="F558" s="41">
        <f t="shared" si="164"/>
        <v>2.2903895122864357</v>
      </c>
      <c r="G558" s="73">
        <f t="shared" si="152"/>
        <v>131.22965249503977</v>
      </c>
      <c r="H558" s="43">
        <f t="shared" si="165"/>
        <v>147950607149.39084</v>
      </c>
      <c r="I558" s="2">
        <f t="shared" si="166"/>
        <v>9.8898771643119137</v>
      </c>
      <c r="J558" s="48">
        <f t="shared" si="153"/>
        <v>151245438850.60913</v>
      </c>
      <c r="K558" s="28">
        <f t="shared" si="154"/>
        <v>10.110122835688085</v>
      </c>
      <c r="L558" s="43">
        <f t="shared" si="167"/>
        <v>-96097307756.141953</v>
      </c>
      <c r="M558" s="2">
        <f t="shared" si="168"/>
        <v>-6.4237017193831472</v>
      </c>
      <c r="N558" s="48">
        <f t="shared" si="155"/>
        <v>-101096454810.33754</v>
      </c>
      <c r="O558" s="28">
        <f t="shared" si="156"/>
        <v>-6.757873719383146</v>
      </c>
      <c r="P558" s="94">
        <f t="shared" si="157"/>
        <v>110628906663.94168</v>
      </c>
      <c r="Q558" s="95">
        <f t="shared" si="158"/>
        <v>7.3950781197116289</v>
      </c>
      <c r="R558" s="44">
        <f>KONSTANTEN!$B$3 * $D$5 * $D$6 / H557^2</f>
        <v>3.6207019894730564E+22</v>
      </c>
      <c r="S558" s="46">
        <f t="shared" si="163"/>
        <v>29949.770561096018</v>
      </c>
      <c r="T558" s="48">
        <f t="shared" si="159"/>
        <v>148189405790.15894</v>
      </c>
      <c r="U558" s="28">
        <f t="shared" si="160"/>
        <v>9.9058398512498353</v>
      </c>
      <c r="V558" s="48">
        <f t="shared" si="169"/>
        <v>-98596881283.239746</v>
      </c>
      <c r="W558" s="28">
        <f t="shared" si="170"/>
        <v>-6.5907877193831466</v>
      </c>
      <c r="X558" s="50">
        <f t="shared" si="161"/>
        <v>0.99999999999999989</v>
      </c>
      <c r="Y558" s="31">
        <f t="shared" si="162"/>
        <v>0.99999999999999989</v>
      </c>
      <c r="Z558" s="50">
        <v>11599200</v>
      </c>
      <c r="AA558" s="62">
        <v>2.0241961E-7</v>
      </c>
      <c r="AB558" s="71">
        <v>4.3722634943899998E-3</v>
      </c>
      <c r="AC558" s="71">
        <v>2.2903895122864402</v>
      </c>
      <c r="AD558" s="58">
        <v>147950607149.39001</v>
      </c>
      <c r="AE558" s="28">
        <v>-6.4237017193800003</v>
      </c>
      <c r="AF558" s="28">
        <v>-7.39507811971</v>
      </c>
      <c r="AG558" s="50"/>
      <c r="AH558" s="62"/>
      <c r="AI558" s="65"/>
      <c r="AJ558" s="58"/>
      <c r="AK558" s="28"/>
      <c r="AL558" s="28"/>
    </row>
    <row r="559" spans="1:38">
      <c r="A559" s="11"/>
      <c r="B559" s="25">
        <v>538</v>
      </c>
      <c r="C559" s="1">
        <f>B559 * KONSTANTEN!$B$6</f>
        <v>11620800</v>
      </c>
      <c r="D559" s="63">
        <f>SQRT( KONSTANTEN!$B$3 * $D$6 / H558^3 )</f>
        <v>2.0243650657332186E-7</v>
      </c>
      <c r="E559" s="41">
        <f>(KONSTANTEN!$B$4 + D559 * C559) - (KONSTANTEN!$B$4 + D559 * C558)</f>
        <v>4.3726285419838362E-3</v>
      </c>
      <c r="F559" s="41">
        <f t="shared" si="164"/>
        <v>2.2947621408284196</v>
      </c>
      <c r="G559" s="73">
        <f t="shared" si="152"/>
        <v>131.4801856558739</v>
      </c>
      <c r="H559" s="43">
        <f t="shared" si="165"/>
        <v>147942402977.57294</v>
      </c>
      <c r="I559" s="2">
        <f t="shared" si="166"/>
        <v>9.8893287498574054</v>
      </c>
      <c r="J559" s="48">
        <f t="shared" si="153"/>
        <v>151253643022.42703</v>
      </c>
      <c r="K559" s="28">
        <f t="shared" si="154"/>
        <v>10.110671250142593</v>
      </c>
      <c r="L559" s="43">
        <f t="shared" si="167"/>
        <v>-96588322671.689316</v>
      </c>
      <c r="M559" s="2">
        <f t="shared" si="168"/>
        <v>-6.4565240057811</v>
      </c>
      <c r="N559" s="48">
        <f t="shared" si="155"/>
        <v>-101587469725.8849</v>
      </c>
      <c r="O559" s="28">
        <f t="shared" si="156"/>
        <v>-6.7906960057810997</v>
      </c>
      <c r="P559" s="94">
        <f t="shared" si="157"/>
        <v>110203926411.1105</v>
      </c>
      <c r="Q559" s="95">
        <f t="shared" si="158"/>
        <v>7.3666699733799632</v>
      </c>
      <c r="R559" s="44">
        <f>KONSTANTEN!$B$3 * $D$5 * $D$6 / H558^2</f>
        <v>3.6211050597076791E+22</v>
      </c>
      <c r="S559" s="46">
        <f t="shared" si="163"/>
        <v>29950.604056724616</v>
      </c>
      <c r="T559" s="48">
        <f t="shared" si="159"/>
        <v>148200258331.5126</v>
      </c>
      <c r="U559" s="28">
        <f t="shared" si="160"/>
        <v>9.9065652980930494</v>
      </c>
      <c r="V559" s="48">
        <f t="shared" si="169"/>
        <v>-99087896198.787109</v>
      </c>
      <c r="W559" s="28">
        <f t="shared" si="170"/>
        <v>-6.6236100057810994</v>
      </c>
      <c r="X559" s="50">
        <f t="shared" si="161"/>
        <v>0.99999999999999989</v>
      </c>
      <c r="Y559" s="31">
        <f t="shared" si="162"/>
        <v>0.99999999999999989</v>
      </c>
      <c r="Z559" s="50">
        <v>11620800</v>
      </c>
      <c r="AA559" s="62">
        <v>2.0243651E-7</v>
      </c>
      <c r="AB559" s="71">
        <v>4.3726285419799999E-3</v>
      </c>
      <c r="AC559" s="71">
        <v>2.29476214082842</v>
      </c>
      <c r="AD559" s="58">
        <v>147942402977.57199</v>
      </c>
      <c r="AE559" s="28">
        <v>-6.4565240057800004</v>
      </c>
      <c r="AF559" s="28">
        <v>-7.3666699733799996</v>
      </c>
      <c r="AG559" s="50"/>
      <c r="AH559" s="62"/>
      <c r="AI559" s="65"/>
      <c r="AJ559" s="58"/>
      <c r="AK559" s="28"/>
      <c r="AL559" s="28"/>
    </row>
    <row r="560" spans="1:38">
      <c r="A560" s="11"/>
      <c r="B560" s="25">
        <v>539</v>
      </c>
      <c r="C560" s="1">
        <f>B560 * KONSTANTEN!$B$6</f>
        <v>11642400</v>
      </c>
      <c r="D560" s="63">
        <f>SQRT( KONSTANTEN!$B$3 * $D$6 / H559^3 )</f>
        <v>2.0245334603456308E-7</v>
      </c>
      <c r="E560" s="41">
        <f>(KONSTANTEN!$B$4 + D560 * C560) - (KONSTANTEN!$B$4 + D560 * C559)</f>
        <v>4.3729922743462879E-3</v>
      </c>
      <c r="F560" s="41">
        <f t="shared" si="164"/>
        <v>2.2991351331027658</v>
      </c>
      <c r="G560" s="73">
        <f t="shared" si="152"/>
        <v>131.73073965703725</v>
      </c>
      <c r="H560" s="43">
        <f t="shared" si="165"/>
        <v>147934229782.46048</v>
      </c>
      <c r="I560" s="2">
        <f t="shared" si="166"/>
        <v>9.8887824060656513</v>
      </c>
      <c r="J560" s="48">
        <f t="shared" si="153"/>
        <v>151261816217.53952</v>
      </c>
      <c r="K560" s="28">
        <f t="shared" si="154"/>
        <v>10.111217593934347</v>
      </c>
      <c r="L560" s="43">
        <f t="shared" si="167"/>
        <v>-97077483649.417679</v>
      </c>
      <c r="M560" s="2">
        <f t="shared" si="168"/>
        <v>-6.4892223642165163</v>
      </c>
      <c r="N560" s="48">
        <f t="shared" si="155"/>
        <v>-102076630703.61327</v>
      </c>
      <c r="O560" s="28">
        <f t="shared" si="156"/>
        <v>-6.8233943642165151</v>
      </c>
      <c r="P560" s="94">
        <f t="shared" si="157"/>
        <v>109776803461.53218</v>
      </c>
      <c r="Q560" s="95">
        <f t="shared" si="158"/>
        <v>7.3381185967632865</v>
      </c>
      <c r="R560" s="44">
        <f>KONSTANTEN!$B$3 * $D$5 * $D$6 / H559^2</f>
        <v>3.6215066888717109E+22</v>
      </c>
      <c r="S560" s="46">
        <f t="shared" si="163"/>
        <v>29951.434503203349</v>
      </c>
      <c r="T560" s="48">
        <f t="shared" si="159"/>
        <v>148211122707.32886</v>
      </c>
      <c r="U560" s="28">
        <f t="shared" si="160"/>
        <v>9.9072915360204235</v>
      </c>
      <c r="V560" s="48">
        <f t="shared" si="169"/>
        <v>-99577057176.515472</v>
      </c>
      <c r="W560" s="28">
        <f t="shared" si="170"/>
        <v>-6.6563083642165157</v>
      </c>
      <c r="X560" s="50">
        <f t="shared" si="161"/>
        <v>1</v>
      </c>
      <c r="Y560" s="31">
        <f t="shared" si="162"/>
        <v>1</v>
      </c>
      <c r="Z560" s="50">
        <v>11642400</v>
      </c>
      <c r="AA560" s="62">
        <v>2.0245334999999999E-7</v>
      </c>
      <c r="AB560" s="71">
        <v>4.3729922743500002E-3</v>
      </c>
      <c r="AC560" s="71">
        <v>2.2991351331027698</v>
      </c>
      <c r="AD560" s="58">
        <v>147934229782.45999</v>
      </c>
      <c r="AE560" s="28">
        <v>-6.4892223642199998</v>
      </c>
      <c r="AF560" s="28">
        <v>-7.3381185967600002</v>
      </c>
      <c r="AG560" s="50"/>
      <c r="AH560" s="62"/>
      <c r="AI560" s="65"/>
      <c r="AJ560" s="58"/>
      <c r="AK560" s="28"/>
      <c r="AL560" s="28"/>
    </row>
    <row r="561" spans="1:38">
      <c r="A561" s="11"/>
      <c r="B561" s="25">
        <v>540</v>
      </c>
      <c r="C561" s="1">
        <f>B561 * KONSTANTEN!$B$6</f>
        <v>11664000</v>
      </c>
      <c r="D561" s="63">
        <f>SQRT( KONSTANTEN!$B$3 * $D$6 / H560^3 )</f>
        <v>2.0247012423615447E-7</v>
      </c>
      <c r="E561" s="41">
        <f>(KONSTANTEN!$B$4 + D561 * C561) - (KONSTANTEN!$B$4 + D561 * C560)</f>
        <v>4.373354683500974E-3</v>
      </c>
      <c r="F561" s="41">
        <f t="shared" si="164"/>
        <v>2.3035084877862668</v>
      </c>
      <c r="G561" s="73">
        <f t="shared" si="152"/>
        <v>131.98131442271563</v>
      </c>
      <c r="H561" s="43">
        <f t="shared" si="165"/>
        <v>147926087730.72809</v>
      </c>
      <c r="I561" s="2">
        <f t="shared" si="166"/>
        <v>9.8882381440781533</v>
      </c>
      <c r="J561" s="48">
        <f t="shared" si="153"/>
        <v>151269958269.27191</v>
      </c>
      <c r="K561" s="28">
        <f t="shared" si="154"/>
        <v>10.111761855921845</v>
      </c>
      <c r="L561" s="43">
        <f t="shared" si="167"/>
        <v>-97564780713.946152</v>
      </c>
      <c r="M561" s="2">
        <f t="shared" si="168"/>
        <v>-6.5217961278770478</v>
      </c>
      <c r="N561" s="48">
        <f t="shared" si="155"/>
        <v>-102563927768.14174</v>
      </c>
      <c r="O561" s="28">
        <f t="shared" si="156"/>
        <v>-6.8559681278770466</v>
      </c>
      <c r="P561" s="94">
        <f t="shared" si="157"/>
        <v>109347545588.43666</v>
      </c>
      <c r="Q561" s="95">
        <f t="shared" si="158"/>
        <v>7.3094245094693981</v>
      </c>
      <c r="R561" s="44">
        <f>KONSTANTEN!$B$3 * $D$5 * $D$6 / H560^2</f>
        <v>3.6219068680388414E+22</v>
      </c>
      <c r="S561" s="46">
        <f t="shared" si="163"/>
        <v>29952.261882834595</v>
      </c>
      <c r="T561" s="48">
        <f t="shared" si="159"/>
        <v>148221998083.59204</v>
      </c>
      <c r="U561" s="28">
        <f t="shared" si="160"/>
        <v>9.9080185092815061</v>
      </c>
      <c r="V561" s="48">
        <f t="shared" si="169"/>
        <v>-100064354241.04395</v>
      </c>
      <c r="W561" s="28">
        <f t="shared" si="170"/>
        <v>-6.6888821278770472</v>
      </c>
      <c r="X561" s="50">
        <f t="shared" si="161"/>
        <v>1</v>
      </c>
      <c r="Y561" s="31">
        <f t="shared" si="162"/>
        <v>1</v>
      </c>
      <c r="Z561" s="50">
        <v>11664000</v>
      </c>
      <c r="AA561" s="62">
        <v>2.0247012E-7</v>
      </c>
      <c r="AB561" s="71">
        <v>4.3733546835E-3</v>
      </c>
      <c r="AC561" s="71">
        <v>2.3035084877862699</v>
      </c>
      <c r="AD561" s="58">
        <v>147926087730.728</v>
      </c>
      <c r="AE561" s="28">
        <v>-6.5217961278800001</v>
      </c>
      <c r="AF561" s="28">
        <v>-7.3094245094700003</v>
      </c>
      <c r="AG561" s="50"/>
      <c r="AH561" s="62"/>
      <c r="AI561" s="65"/>
      <c r="AJ561" s="58"/>
      <c r="AK561" s="28"/>
      <c r="AL561" s="28"/>
    </row>
    <row r="562" spans="1:38">
      <c r="A562" s="11"/>
      <c r="B562" s="25">
        <v>541</v>
      </c>
      <c r="C562" s="1">
        <f>B562 * KONSTANTEN!$B$6</f>
        <v>11685600</v>
      </c>
      <c r="D562" s="63">
        <f>SQRT( KONSTANTEN!$B$3 * $D$6 / H561^3 )</f>
        <v>2.0248684080996944E-7</v>
      </c>
      <c r="E562" s="41">
        <f>(KONSTANTEN!$B$4 + D562 * C562) - (KONSTANTEN!$B$4 + D562 * C561)</f>
        <v>4.373715761495145E-3</v>
      </c>
      <c r="F562" s="41">
        <f t="shared" si="164"/>
        <v>2.307882203547762</v>
      </c>
      <c r="G562" s="73">
        <f t="shared" si="152"/>
        <v>132.23190987663915</v>
      </c>
      <c r="H562" s="43">
        <f t="shared" si="165"/>
        <v>147917976988.49634</v>
      </c>
      <c r="I562" s="2">
        <f t="shared" si="166"/>
        <v>9.8876959749993727</v>
      </c>
      <c r="J562" s="48">
        <f t="shared" si="153"/>
        <v>151278069011.50363</v>
      </c>
      <c r="K562" s="28">
        <f t="shared" si="154"/>
        <v>10.112304025000627</v>
      </c>
      <c r="L562" s="43">
        <f t="shared" si="167"/>
        <v>-98050203923.056305</v>
      </c>
      <c r="M562" s="2">
        <f t="shared" si="168"/>
        <v>-6.5542446321671175</v>
      </c>
      <c r="N562" s="48">
        <f t="shared" si="155"/>
        <v>-103049350977.25189</v>
      </c>
      <c r="O562" s="28">
        <f t="shared" si="156"/>
        <v>-6.8884166321671172</v>
      </c>
      <c r="P562" s="94">
        <f t="shared" si="157"/>
        <v>108916160612.56059</v>
      </c>
      <c r="Q562" s="95">
        <f t="shared" si="158"/>
        <v>7.2805882342817192</v>
      </c>
      <c r="R562" s="44">
        <f>KONSTANTEN!$B$3 * $D$5 * $D$6 / H561^2</f>
        <v>3.6223055883067774E+22</v>
      </c>
      <c r="S562" s="46">
        <f t="shared" si="163"/>
        <v>29953.086177973513</v>
      </c>
      <c r="T562" s="48">
        <f t="shared" si="159"/>
        <v>148232883625.24899</v>
      </c>
      <c r="U562" s="28">
        <f t="shared" si="160"/>
        <v>9.9087461620564987</v>
      </c>
      <c r="V562" s="48">
        <f t="shared" si="169"/>
        <v>-100549777450.1541</v>
      </c>
      <c r="W562" s="28">
        <f t="shared" si="170"/>
        <v>-6.7213306321671169</v>
      </c>
      <c r="X562" s="50">
        <f t="shared" si="161"/>
        <v>1</v>
      </c>
      <c r="Y562" s="31">
        <f t="shared" si="162"/>
        <v>1</v>
      </c>
      <c r="Z562" s="50">
        <v>11685600</v>
      </c>
      <c r="AA562" s="62">
        <v>2.0248684000000001E-7</v>
      </c>
      <c r="AB562" s="71">
        <v>4.3737157614999996E-3</v>
      </c>
      <c r="AC562" s="71">
        <v>2.3078822035477602</v>
      </c>
      <c r="AD562" s="58">
        <v>147917976988.496</v>
      </c>
      <c r="AE562" s="28">
        <v>-6.5542446321699996</v>
      </c>
      <c r="AF562" s="28">
        <v>-7.2805882342799997</v>
      </c>
      <c r="AG562" s="50"/>
      <c r="AH562" s="62"/>
      <c r="AI562" s="65"/>
      <c r="AJ562" s="58"/>
      <c r="AK562" s="28"/>
      <c r="AL562" s="28"/>
    </row>
    <row r="563" spans="1:38">
      <c r="A563" s="11"/>
      <c r="B563" s="25">
        <v>542</v>
      </c>
      <c r="C563" s="1">
        <f>B563 * KONSTANTEN!$B$6</f>
        <v>11707200</v>
      </c>
      <c r="D563" s="63">
        <f>SQRT( KONSTANTEN!$B$3 * $D$6 / H562^3 )</f>
        <v>2.0250349538892142E-7</v>
      </c>
      <c r="E563" s="41">
        <f>(KONSTANTEN!$B$4 + D563 * C563) - (KONSTANTEN!$B$4 + D563 * C562)</f>
        <v>4.3740755004004761E-3</v>
      </c>
      <c r="F563" s="41">
        <f t="shared" si="164"/>
        <v>2.3122562790481624</v>
      </c>
      <c r="G563" s="73">
        <f t="shared" si="152"/>
        <v>132.48252594208367</v>
      </c>
      <c r="H563" s="43">
        <f t="shared" si="165"/>
        <v>147909897721.32742</v>
      </c>
      <c r="I563" s="2">
        <f t="shared" si="166"/>
        <v>9.8871559098964443</v>
      </c>
      <c r="J563" s="48">
        <f t="shared" si="153"/>
        <v>151286148278.67255</v>
      </c>
      <c r="K563" s="28">
        <f t="shared" si="154"/>
        <v>10.112844090103554</v>
      </c>
      <c r="L563" s="43">
        <f t="shared" si="167"/>
        <v>-98533743367.948486</v>
      </c>
      <c r="M563" s="2">
        <f t="shared" si="168"/>
        <v>-6.586567214725056</v>
      </c>
      <c r="N563" s="48">
        <f t="shared" si="155"/>
        <v>-103532890422.14409</v>
      </c>
      <c r="O563" s="28">
        <f t="shared" si="156"/>
        <v>-6.9207392147250557</v>
      </c>
      <c r="P563" s="94">
        <f t="shared" si="157"/>
        <v>108482656402.0164</v>
      </c>
      <c r="Q563" s="95">
        <f t="shared" si="158"/>
        <v>7.2516102971505463</v>
      </c>
      <c r="R563" s="44">
        <f>KONSTANTEN!$B$3 * $D$5 * $D$6 / H562^2</f>
        <v>3.6227028407975242E+22</v>
      </c>
      <c r="S563" s="46">
        <f t="shared" si="163"/>
        <v>29953.907371028552</v>
      </c>
      <c r="T563" s="48">
        <f t="shared" si="159"/>
        <v>148243778496.27551</v>
      </c>
      <c r="U563" s="28">
        <f t="shared" si="160"/>
        <v>9.9094744384606965</v>
      </c>
      <c r="V563" s="48">
        <f t="shared" si="169"/>
        <v>-101033316895.0463</v>
      </c>
      <c r="W563" s="28">
        <f t="shared" si="170"/>
        <v>-6.7536532147250563</v>
      </c>
      <c r="X563" s="50">
        <f t="shared" si="161"/>
        <v>1</v>
      </c>
      <c r="Y563" s="31">
        <f t="shared" si="162"/>
        <v>1</v>
      </c>
      <c r="Z563" s="50">
        <v>11707200</v>
      </c>
      <c r="AA563" s="62">
        <v>2.0250350000000001E-7</v>
      </c>
      <c r="AB563" s="71">
        <v>4.3740755003999999E-3</v>
      </c>
      <c r="AC563" s="71">
        <v>2.3122562790481598</v>
      </c>
      <c r="AD563" s="58">
        <v>147909897721.327</v>
      </c>
      <c r="AE563" s="28">
        <v>-6.5865672147299996</v>
      </c>
      <c r="AF563" s="28">
        <v>-7.2516102971500001</v>
      </c>
      <c r="AG563" s="50"/>
      <c r="AH563" s="62"/>
      <c r="AI563" s="65"/>
      <c r="AJ563" s="58"/>
      <c r="AK563" s="28"/>
      <c r="AL563" s="28"/>
    </row>
    <row r="564" spans="1:38">
      <c r="A564" s="11"/>
      <c r="B564" s="25">
        <v>543</v>
      </c>
      <c r="C564" s="1">
        <f>B564 * KONSTANTEN!$B$6</f>
        <v>11728800</v>
      </c>
      <c r="D564" s="63">
        <f>SQRT( KONSTANTEN!$B$3 * $D$6 / H563^3 )</f>
        <v>2.0252008760697525E-7</v>
      </c>
      <c r="E564" s="41">
        <f>(KONSTANTEN!$B$4 + D564 * C564) - (KONSTANTEN!$B$4 + D564 * C563)</f>
        <v>4.3744338923108472E-3</v>
      </c>
      <c r="F564" s="41">
        <f t="shared" si="164"/>
        <v>2.3166307129404733</v>
      </c>
      <c r="G564" s="73">
        <f t="shared" si="152"/>
        <v>132.73316254187208</v>
      </c>
      <c r="H564" s="43">
        <f t="shared" si="165"/>
        <v>147901850094.22083</v>
      </c>
      <c r="I564" s="2">
        <f t="shared" si="166"/>
        <v>9.8866179597988957</v>
      </c>
      <c r="J564" s="48">
        <f t="shared" si="153"/>
        <v>151294195905.77917</v>
      </c>
      <c r="K564" s="28">
        <f t="shared" si="154"/>
        <v>10.113382040201104</v>
      </c>
      <c r="L564" s="43">
        <f t="shared" si="167"/>
        <v>-99015389173.497574</v>
      </c>
      <c r="M564" s="2">
        <f t="shared" si="168"/>
        <v>-6.6187632154401923</v>
      </c>
      <c r="N564" s="48">
        <f t="shared" si="155"/>
        <v>-104014536227.69318</v>
      </c>
      <c r="O564" s="28">
        <f t="shared" si="156"/>
        <v>-6.9529352154401911</v>
      </c>
      <c r="P564" s="94">
        <f t="shared" si="157"/>
        <v>108047040872.16019</v>
      </c>
      <c r="Q564" s="95">
        <f t="shared" si="158"/>
        <v>7.2224912271842125</v>
      </c>
      <c r="R564" s="44">
        <f>KONSTANTEN!$B$3 * $D$5 * $D$6 / H563^2</f>
        <v>3.6230986166576693E+22</v>
      </c>
      <c r="S564" s="46">
        <f t="shared" si="163"/>
        <v>29954.725444461979</v>
      </c>
      <c r="T564" s="48">
        <f t="shared" si="159"/>
        <v>148254681859.74271</v>
      </c>
      <c r="U564" s="28">
        <f t="shared" si="160"/>
        <v>9.9102032825489097</v>
      </c>
      <c r="V564" s="48">
        <f t="shared" si="169"/>
        <v>-101514962700.59538</v>
      </c>
      <c r="W564" s="28">
        <f t="shared" si="170"/>
        <v>-6.7858492154401917</v>
      </c>
      <c r="X564" s="50">
        <f t="shared" si="161"/>
        <v>1</v>
      </c>
      <c r="Y564" s="31">
        <f t="shared" si="162"/>
        <v>1</v>
      </c>
      <c r="Z564" s="50">
        <v>11728800</v>
      </c>
      <c r="AA564" s="62">
        <v>2.0252009E-7</v>
      </c>
      <c r="AB564" s="71">
        <v>4.3744338923099998E-3</v>
      </c>
      <c r="AC564" s="71">
        <v>2.31663071294048</v>
      </c>
      <c r="AD564" s="58">
        <v>147901850094.22</v>
      </c>
      <c r="AE564" s="28">
        <v>-6.6187632154399996</v>
      </c>
      <c r="AF564" s="28">
        <v>-7.2224912271799999</v>
      </c>
      <c r="AG564" s="50"/>
      <c r="AH564" s="62"/>
      <c r="AI564" s="65"/>
      <c r="AJ564" s="58"/>
      <c r="AK564" s="28"/>
      <c r="AL564" s="28"/>
    </row>
    <row r="565" spans="1:38">
      <c r="A565" s="11"/>
      <c r="B565" s="25">
        <v>544</v>
      </c>
      <c r="C565" s="1">
        <f>B565 * KONSTANTEN!$B$6</f>
        <v>11750400</v>
      </c>
      <c r="D565" s="63">
        <f>SQRT( KONSTANTEN!$B$3 * $D$6 / H564^3 )</f>
        <v>2.0253661709915854E-7</v>
      </c>
      <c r="E565" s="41">
        <f>(KONSTANTEN!$B$4 + D565 * C565) - (KONSTANTEN!$B$4 + D565 * C564)</f>
        <v>4.3747909293414544E-3</v>
      </c>
      <c r="F565" s="41">
        <f t="shared" si="164"/>
        <v>2.3210055038698147</v>
      </c>
      <c r="G565" s="73">
        <f t="shared" si="152"/>
        <v>132.98381959837545</v>
      </c>
      <c r="H565" s="43">
        <f t="shared" si="165"/>
        <v>147893834271.60916</v>
      </c>
      <c r="I565" s="2">
        <f t="shared" si="166"/>
        <v>9.8860821356983557</v>
      </c>
      <c r="J565" s="48">
        <f t="shared" si="153"/>
        <v>151302211728.39084</v>
      </c>
      <c r="K565" s="28">
        <f t="shared" si="154"/>
        <v>10.113917864301644</v>
      </c>
      <c r="L565" s="43">
        <f t="shared" si="167"/>
        <v>-99495131498.508072</v>
      </c>
      <c r="M565" s="2">
        <f t="shared" si="168"/>
        <v>-6.6508319764699078</v>
      </c>
      <c r="N565" s="48">
        <f t="shared" si="155"/>
        <v>-104494278552.70366</v>
      </c>
      <c r="O565" s="28">
        <f t="shared" si="156"/>
        <v>-6.9850039764699066</v>
      </c>
      <c r="P565" s="94">
        <f t="shared" si="157"/>
        <v>107609321985.45816</v>
      </c>
      <c r="Q565" s="95">
        <f t="shared" si="158"/>
        <v>7.1932315566401686</v>
      </c>
      <c r="R565" s="44">
        <f>KONSTANTEN!$B$3 * $D$5 * $D$6 / H564^2</f>
        <v>3.6234929070586701E+22</v>
      </c>
      <c r="S565" s="46">
        <f t="shared" si="163"/>
        <v>29955.540380790349</v>
      </c>
      <c r="T565" s="48">
        <f t="shared" si="159"/>
        <v>148265592877.8837</v>
      </c>
      <c r="U565" s="28">
        <f t="shared" si="160"/>
        <v>9.9109326383199399</v>
      </c>
      <c r="V565" s="48">
        <f t="shared" si="169"/>
        <v>-101994705025.60587</v>
      </c>
      <c r="W565" s="28">
        <f t="shared" si="170"/>
        <v>-6.8179179764699072</v>
      </c>
      <c r="X565" s="50">
        <f t="shared" si="161"/>
        <v>1</v>
      </c>
      <c r="Y565" s="31">
        <f t="shared" si="162"/>
        <v>1</v>
      </c>
      <c r="Z565" s="50">
        <v>11750400</v>
      </c>
      <c r="AA565" s="62">
        <v>2.0253662000000001E-7</v>
      </c>
      <c r="AB565" s="71">
        <v>4.3747909293399998E-3</v>
      </c>
      <c r="AC565" s="71">
        <v>2.3210055038698201</v>
      </c>
      <c r="AD565" s="58">
        <v>147893834271.60901</v>
      </c>
      <c r="AE565" s="28">
        <v>-6.6508319764700001</v>
      </c>
      <c r="AF565" s="28">
        <v>-7.1932315566399998</v>
      </c>
      <c r="AG565" s="50"/>
      <c r="AH565" s="62"/>
      <c r="AI565" s="65"/>
      <c r="AJ565" s="58"/>
      <c r="AK565" s="28"/>
      <c r="AL565" s="28"/>
    </row>
    <row r="566" spans="1:38">
      <c r="A566" s="11"/>
      <c r="B566" s="25">
        <v>545</v>
      </c>
      <c r="C566" s="1">
        <f>B566 * KONSTANTEN!$B$6</f>
        <v>11772000</v>
      </c>
      <c r="D566" s="63">
        <f>SQRT( KONSTANTEN!$B$3 * $D$6 / H565^3 )</f>
        <v>2.0255308350157308E-7</v>
      </c>
      <c r="E566" s="41">
        <f>(KONSTANTEN!$B$4 + D566 * C566) - (KONSTANTEN!$B$4 + D566 * C565)</f>
        <v>4.3751466036341391E-3</v>
      </c>
      <c r="F566" s="41">
        <f t="shared" si="164"/>
        <v>2.3253806504734489</v>
      </c>
      <c r="G566" s="73">
        <f t="shared" si="152"/>
        <v>133.23449703351469</v>
      </c>
      <c r="H566" s="43">
        <f t="shared" si="165"/>
        <v>147885850417.35385</v>
      </c>
      <c r="I566" s="2">
        <f t="shared" si="166"/>
        <v>9.8855484485482705</v>
      </c>
      <c r="J566" s="48">
        <f t="shared" si="153"/>
        <v>151310195582.64618</v>
      </c>
      <c r="K566" s="28">
        <f t="shared" si="154"/>
        <v>10.114451551451731</v>
      </c>
      <c r="L566" s="43">
        <f t="shared" si="167"/>
        <v>-99972960535.969147</v>
      </c>
      <c r="M566" s="2">
        <f t="shared" si="168"/>
        <v>-6.6827728422566892</v>
      </c>
      <c r="N566" s="48">
        <f t="shared" si="155"/>
        <v>-104972107590.16475</v>
      </c>
      <c r="O566" s="28">
        <f t="shared" si="156"/>
        <v>-7.016944842256688</v>
      </c>
      <c r="P566" s="94">
        <f t="shared" si="157"/>
        <v>107169507751.35107</v>
      </c>
      <c r="Q566" s="95">
        <f t="shared" si="158"/>
        <v>7.163831820915914</v>
      </c>
      <c r="R566" s="44">
        <f>KONSTANTEN!$B$3 * $D$5 * $D$6 / H565^2</f>
        <v>3.6238857031971355E+22</v>
      </c>
      <c r="S566" s="46">
        <f t="shared" si="163"/>
        <v>29956.352162585063</v>
      </c>
      <c r="T566" s="48">
        <f t="shared" si="159"/>
        <v>148276510712.16003</v>
      </c>
      <c r="U566" s="28">
        <f t="shared" si="160"/>
        <v>9.911662449721014</v>
      </c>
      <c r="V566" s="48">
        <f t="shared" si="169"/>
        <v>-102472534063.06694</v>
      </c>
      <c r="W566" s="28">
        <f t="shared" si="170"/>
        <v>-6.8498588422566886</v>
      </c>
      <c r="X566" s="50">
        <f t="shared" si="161"/>
        <v>1</v>
      </c>
      <c r="Y566" s="31">
        <f t="shared" si="162"/>
        <v>1</v>
      </c>
      <c r="Z566" s="50">
        <v>11772000</v>
      </c>
      <c r="AA566" s="62">
        <v>2.0255308E-7</v>
      </c>
      <c r="AB566" s="71">
        <v>4.37514660363E-3</v>
      </c>
      <c r="AC566" s="71">
        <v>2.3253806504734502</v>
      </c>
      <c r="AD566" s="58">
        <v>147885850417.353</v>
      </c>
      <c r="AE566" s="28">
        <v>-6.6827728422600003</v>
      </c>
      <c r="AF566" s="28">
        <v>-7.1638318209199996</v>
      </c>
      <c r="AG566" s="50"/>
      <c r="AH566" s="62"/>
      <c r="AI566" s="65"/>
      <c r="AJ566" s="58"/>
      <c r="AK566" s="28"/>
      <c r="AL566" s="28"/>
    </row>
    <row r="567" spans="1:38">
      <c r="A567" s="11"/>
      <c r="B567" s="25">
        <v>546</v>
      </c>
      <c r="C567" s="1">
        <f>B567 * KONSTANTEN!$B$6</f>
        <v>11793600</v>
      </c>
      <c r="D567" s="63">
        <f>SQRT( KONSTANTEN!$B$3 * $D$6 / H566^3 )</f>
        <v>2.0256948645140613E-7</v>
      </c>
      <c r="E567" s="41">
        <f>(KONSTANTEN!$B$4 + D567 * C567) - (KONSTANTEN!$B$4 + D567 * C566)</f>
        <v>4.3755009073502826E-3</v>
      </c>
      <c r="F567" s="41">
        <f t="shared" si="164"/>
        <v>2.3297561513807992</v>
      </c>
      <c r="G567" s="73">
        <f t="shared" si="152"/>
        <v>133.48519476876152</v>
      </c>
      <c r="H567" s="43">
        <f t="shared" si="165"/>
        <v>147877898694.74084</v>
      </c>
      <c r="I567" s="2">
        <f t="shared" si="166"/>
        <v>9.8850169092636246</v>
      </c>
      <c r="J567" s="48">
        <f t="shared" si="153"/>
        <v>151318147305.25916</v>
      </c>
      <c r="K567" s="28">
        <f t="shared" si="154"/>
        <v>10.114983090736375</v>
      </c>
      <c r="L567" s="43">
        <f t="shared" si="167"/>
        <v>-100448866513.3087</v>
      </c>
      <c r="M567" s="2">
        <f t="shared" si="168"/>
        <v>-6.7145851595451038</v>
      </c>
      <c r="N567" s="48">
        <f t="shared" si="155"/>
        <v>-105448013567.50429</v>
      </c>
      <c r="O567" s="28">
        <f t="shared" si="156"/>
        <v>-7.0487571595451026</v>
      </c>
      <c r="P567" s="94">
        <f t="shared" si="157"/>
        <v>106727606226.11789</v>
      </c>
      <c r="Q567" s="95">
        <f t="shared" si="158"/>
        <v>7.1342925585398875</v>
      </c>
      <c r="R567" s="44">
        <f>KONSTANTEN!$B$3 * $D$5 * $D$6 / H566^2</f>
        <v>3.6242769962951053E+22</v>
      </c>
      <c r="S567" s="46">
        <f t="shared" si="163"/>
        <v>29957.160772472835</v>
      </c>
      <c r="T567" s="48">
        <f t="shared" si="159"/>
        <v>148287434523.32855</v>
      </c>
      <c r="U567" s="28">
        <f t="shared" si="160"/>
        <v>9.9123926606522446</v>
      </c>
      <c r="V567" s="48">
        <f t="shared" si="169"/>
        <v>-102948440040.40649</v>
      </c>
      <c r="W567" s="28">
        <f t="shared" si="170"/>
        <v>-6.8816711595451032</v>
      </c>
      <c r="X567" s="50">
        <f t="shared" si="161"/>
        <v>1</v>
      </c>
      <c r="Y567" s="31">
        <f t="shared" si="162"/>
        <v>1</v>
      </c>
      <c r="Z567" s="50">
        <v>11793600</v>
      </c>
      <c r="AA567" s="62">
        <v>2.0256949E-7</v>
      </c>
      <c r="AB567" s="71">
        <v>4.3755009073499999E-3</v>
      </c>
      <c r="AC567" s="71">
        <v>2.3297561513808001</v>
      </c>
      <c r="AD567" s="58">
        <v>147877898694.73999</v>
      </c>
      <c r="AE567" s="28">
        <v>-6.7145851595500003</v>
      </c>
      <c r="AF567" s="28">
        <v>-7.1342925585400003</v>
      </c>
      <c r="AG567" s="50"/>
      <c r="AH567" s="62"/>
      <c r="AI567" s="65"/>
      <c r="AJ567" s="58"/>
      <c r="AK567" s="28"/>
      <c r="AL567" s="28"/>
    </row>
    <row r="568" spans="1:38">
      <c r="A568" s="11"/>
      <c r="B568" s="25">
        <v>547</v>
      </c>
      <c r="C568" s="1">
        <f>B568 * KONSTANTEN!$B$6</f>
        <v>11815200</v>
      </c>
      <c r="D568" s="63">
        <f>SQRT( KONSTANTEN!$B$3 * $D$6 / H567^3 )</f>
        <v>2.0258582558694191E-7</v>
      </c>
      <c r="E568" s="41">
        <f>(KONSTANTEN!$B$4 + D568 * C568) - (KONSTANTEN!$B$4 + D568 * C567)</f>
        <v>4.3758538326779117E-3</v>
      </c>
      <c r="F568" s="41">
        <f t="shared" si="164"/>
        <v>2.3341320052134771</v>
      </c>
      <c r="G568" s="73">
        <f t="shared" si="152"/>
        <v>133.73591272514011</v>
      </c>
      <c r="H568" s="43">
        <f t="shared" si="165"/>
        <v>147869979266.47656</v>
      </c>
      <c r="I568" s="2">
        <f t="shared" si="166"/>
        <v>9.8844875287206548</v>
      </c>
      <c r="J568" s="48">
        <f t="shared" si="153"/>
        <v>151326066733.52341</v>
      </c>
      <c r="K568" s="28">
        <f t="shared" si="154"/>
        <v>10.115512471279345</v>
      </c>
      <c r="L568" s="43">
        <f t="shared" si="167"/>
        <v>-100922839692.6474</v>
      </c>
      <c r="M568" s="2">
        <f t="shared" si="168"/>
        <v>-6.7462682773987854</v>
      </c>
      <c r="N568" s="48">
        <f t="shared" si="155"/>
        <v>-105921986746.84299</v>
      </c>
      <c r="O568" s="28">
        <f t="shared" si="156"/>
        <v>-7.0804402773987851</v>
      </c>
      <c r="P568" s="94">
        <f t="shared" si="157"/>
        <v>106283625512.73723</v>
      </c>
      <c r="Q568" s="95">
        <f t="shared" si="158"/>
        <v>7.1046143111622033</v>
      </c>
      <c r="R568" s="44">
        <f>KONSTANTEN!$B$3 * $D$5 * $D$6 / H567^2</f>
        <v>3.6246667776003446E+22</v>
      </c>
      <c r="S568" s="46">
        <f t="shared" si="163"/>
        <v>29957.966193136235</v>
      </c>
      <c r="T568" s="48">
        <f t="shared" si="159"/>
        <v>148298363471.508</v>
      </c>
      <c r="U568" s="28">
        <f t="shared" si="160"/>
        <v>9.9131232149710957</v>
      </c>
      <c r="V568" s="48">
        <f t="shared" si="169"/>
        <v>-103422413219.74519</v>
      </c>
      <c r="W568" s="28">
        <f t="shared" si="170"/>
        <v>-6.9133542773987857</v>
      </c>
      <c r="X568" s="50">
        <f t="shared" si="161"/>
        <v>0.99999999999999989</v>
      </c>
      <c r="Y568" s="31">
        <f t="shared" si="162"/>
        <v>0.99999999999999989</v>
      </c>
      <c r="Z568" s="50">
        <v>11815200</v>
      </c>
      <c r="AA568" s="62">
        <v>2.0258583E-7</v>
      </c>
      <c r="AB568" s="71">
        <v>4.3758538326800003E-3</v>
      </c>
      <c r="AC568" s="71">
        <v>2.3341320052134802</v>
      </c>
      <c r="AD568" s="58">
        <v>147869979266.47601</v>
      </c>
      <c r="AE568" s="28">
        <v>-6.7462682773999996</v>
      </c>
      <c r="AF568" s="28">
        <v>-7.1046143111599998</v>
      </c>
      <c r="AG568" s="50"/>
      <c r="AH568" s="62"/>
      <c r="AI568" s="65"/>
      <c r="AJ568" s="58"/>
      <c r="AK568" s="28"/>
      <c r="AL568" s="28"/>
    </row>
    <row r="569" spans="1:38">
      <c r="A569" s="11"/>
      <c r="B569" s="25">
        <v>548</v>
      </c>
      <c r="C569" s="1">
        <f>B569 * KONSTANTEN!$B$6</f>
        <v>11836800</v>
      </c>
      <c r="D569" s="63">
        <f>SQRT( KONSTANTEN!$B$3 * $D$6 / H568^3 )</f>
        <v>2.026021005475726E-7</v>
      </c>
      <c r="E569" s="41">
        <f>(KONSTANTEN!$B$4 + D569 * C569) - (KONSTANTEN!$B$4 + D569 * C568)</f>
        <v>4.3762053718272576E-3</v>
      </c>
      <c r="F569" s="41">
        <f t="shared" si="164"/>
        <v>2.3385082105853043</v>
      </c>
      <c r="G569" s="73">
        <f t="shared" si="152"/>
        <v>133.98665082322827</v>
      </c>
      <c r="H569" s="43">
        <f t="shared" si="165"/>
        <v>147862092294.68338</v>
      </c>
      <c r="I569" s="2">
        <f t="shared" si="166"/>
        <v>9.8839603177565643</v>
      </c>
      <c r="J569" s="48">
        <f t="shared" si="153"/>
        <v>151333953705.31662</v>
      </c>
      <c r="K569" s="28">
        <f t="shared" si="154"/>
        <v>10.116039682243436</v>
      </c>
      <c r="L569" s="43">
        <f t="shared" si="167"/>
        <v>-101394870371.05173</v>
      </c>
      <c r="M569" s="2">
        <f t="shared" si="168"/>
        <v>-6.7778215472173544</v>
      </c>
      <c r="N569" s="48">
        <f t="shared" si="155"/>
        <v>-106394017425.24733</v>
      </c>
      <c r="O569" s="28">
        <f t="shared" si="156"/>
        <v>-7.1119935472173532</v>
      </c>
      <c r="P569" s="94">
        <f t="shared" si="157"/>
        <v>105837573760.74786</v>
      </c>
      <c r="Q569" s="95">
        <f t="shared" si="158"/>
        <v>7.074797623545324</v>
      </c>
      <c r="R569" s="44">
        <f>KONSTANTEN!$B$3 * $D$5 * $D$6 / H568^2</f>
        <v>3.6250550383866081E+22</v>
      </c>
      <c r="S569" s="46">
        <f t="shared" si="163"/>
        <v>29958.768407314161</v>
      </c>
      <c r="T569" s="48">
        <f t="shared" si="159"/>
        <v>148309296716.24597</v>
      </c>
      <c r="U569" s="28">
        <f t="shared" si="160"/>
        <v>9.913854056496854</v>
      </c>
      <c r="V569" s="48">
        <f t="shared" si="169"/>
        <v>-103894443898.14952</v>
      </c>
      <c r="W569" s="28">
        <f t="shared" si="170"/>
        <v>-6.9449075472173538</v>
      </c>
      <c r="X569" s="50">
        <f t="shared" si="161"/>
        <v>1</v>
      </c>
      <c r="Y569" s="31">
        <f t="shared" si="162"/>
        <v>1</v>
      </c>
      <c r="Z569" s="50">
        <v>11836800</v>
      </c>
      <c r="AA569" s="62">
        <v>2.026021E-7</v>
      </c>
      <c r="AB569" s="71">
        <v>4.3762053718300001E-3</v>
      </c>
      <c r="AC569" s="71">
        <v>2.3385082105853101</v>
      </c>
      <c r="AD569" s="58">
        <v>147862092294.68301</v>
      </c>
      <c r="AE569" s="28">
        <v>-6.7778215472200003</v>
      </c>
      <c r="AF569" s="28">
        <v>-7.0747976235500003</v>
      </c>
      <c r="AG569" s="50"/>
      <c r="AH569" s="62"/>
      <c r="AI569" s="65"/>
      <c r="AJ569" s="58"/>
      <c r="AK569" s="28"/>
      <c r="AL569" s="28"/>
    </row>
    <row r="570" spans="1:38">
      <c r="A570" s="11"/>
      <c r="B570" s="25">
        <v>549</v>
      </c>
      <c r="C570" s="1">
        <f>B570 * KONSTANTEN!$B$6</f>
        <v>11858400</v>
      </c>
      <c r="D570" s="63">
        <f>SQRT( KONSTANTEN!$B$3 * $D$6 / H569^3 )</f>
        <v>2.0261831097381015E-7</v>
      </c>
      <c r="E570" s="41">
        <f>(KONSTANTEN!$B$4 + D570 * C570) - (KONSTANTEN!$B$4 + D570 * C569)</f>
        <v>4.3765555170343085E-3</v>
      </c>
      <c r="F570" s="41">
        <f t="shared" si="164"/>
        <v>2.3428847661023386</v>
      </c>
      <c r="G570" s="73">
        <f t="shared" si="152"/>
        <v>134.23740898315904</v>
      </c>
      <c r="H570" s="43">
        <f t="shared" si="165"/>
        <v>147854237940.89563</v>
      </c>
      <c r="I570" s="2">
        <f t="shared" si="166"/>
        <v>9.8834352871692452</v>
      </c>
      <c r="J570" s="48">
        <f t="shared" si="153"/>
        <v>151341808059.10437</v>
      </c>
      <c r="K570" s="28">
        <f t="shared" si="154"/>
        <v>10.116564712830755</v>
      </c>
      <c r="L570" s="43">
        <f t="shared" si="167"/>
        <v>-101864948880.78712</v>
      </c>
      <c r="M570" s="2">
        <f t="shared" si="168"/>
        <v>-6.8092443227533241</v>
      </c>
      <c r="N570" s="48">
        <f t="shared" si="155"/>
        <v>-106864095934.98271</v>
      </c>
      <c r="O570" s="28">
        <f t="shared" si="156"/>
        <v>-7.1434163227533229</v>
      </c>
      <c r="P570" s="94">
        <f t="shared" si="157"/>
        <v>105389459166.10715</v>
      </c>
      <c r="Q570" s="95">
        <f t="shared" si="158"/>
        <v>7.0448430435546028</v>
      </c>
      <c r="R570" s="44">
        <f>KONSTANTEN!$B$3 * $D$5 * $D$6 / H569^2</f>
        <v>3.625441769953945E+22</v>
      </c>
      <c r="S570" s="46">
        <f t="shared" si="163"/>
        <v>29959.567397802373</v>
      </c>
      <c r="T570" s="48">
        <f t="shared" si="159"/>
        <v>148320233416.58575</v>
      </c>
      <c r="U570" s="28">
        <f t="shared" si="160"/>
        <v>9.9145851290150908</v>
      </c>
      <c r="V570" s="48">
        <f t="shared" si="169"/>
        <v>-104364522407.88492</v>
      </c>
      <c r="W570" s="28">
        <f t="shared" si="170"/>
        <v>-6.9763303227533235</v>
      </c>
      <c r="X570" s="50">
        <f t="shared" si="161"/>
        <v>1</v>
      </c>
      <c r="Y570" s="31">
        <f t="shared" si="162"/>
        <v>1</v>
      </c>
      <c r="Z570" s="50">
        <v>11858400</v>
      </c>
      <c r="AA570" s="62">
        <v>2.0261831000000001E-7</v>
      </c>
      <c r="AB570" s="71">
        <v>4.3765555170300003E-3</v>
      </c>
      <c r="AC570" s="71">
        <v>2.34288476610234</v>
      </c>
      <c r="AD570" s="58">
        <v>147854237940.89499</v>
      </c>
      <c r="AE570" s="28">
        <v>-6.8092443227499997</v>
      </c>
      <c r="AF570" s="28">
        <v>-7.0448430435500002</v>
      </c>
      <c r="AG570" s="50"/>
      <c r="AH570" s="62"/>
      <c r="AI570" s="65"/>
      <c r="AJ570" s="58"/>
      <c r="AK570" s="28"/>
      <c r="AL570" s="28"/>
    </row>
    <row r="571" spans="1:38">
      <c r="A571" s="11"/>
      <c r="B571" s="25">
        <v>550</v>
      </c>
      <c r="C571" s="1">
        <f>B571 * KONSTANTEN!$B$6</f>
        <v>11880000</v>
      </c>
      <c r="D571" s="63">
        <f>SQRT( KONSTANTEN!$B$3 * $D$6 / H570^3 )</f>
        <v>2.0263445650729719E-7</v>
      </c>
      <c r="E571" s="41">
        <f>(KONSTANTEN!$B$4 + D571 * C571) - (KONSTANTEN!$B$4 + D571 * C570)</f>
        <v>4.3769042605572572E-3</v>
      </c>
      <c r="F571" s="41">
        <f t="shared" si="164"/>
        <v>2.3472616703628959</v>
      </c>
      <c r="G571" s="73">
        <f t="shared" si="152"/>
        <v>134.48818712462182</v>
      </c>
      <c r="H571" s="43">
        <f t="shared" si="165"/>
        <v>147846416366.05524</v>
      </c>
      <c r="I571" s="2">
        <f t="shared" si="166"/>
        <v>9.8829124477169898</v>
      </c>
      <c r="J571" s="48">
        <f t="shared" si="153"/>
        <v>151349629633.94476</v>
      </c>
      <c r="K571" s="28">
        <f t="shared" si="154"/>
        <v>10.11708755228301</v>
      </c>
      <c r="L571" s="43">
        <f t="shared" si="167"/>
        <v>-102333065589.56975</v>
      </c>
      <c r="M571" s="2">
        <f t="shared" si="168"/>
        <v>-6.8405359601289479</v>
      </c>
      <c r="N571" s="48">
        <f t="shared" si="155"/>
        <v>-107332212643.76534</v>
      </c>
      <c r="O571" s="28">
        <f t="shared" si="156"/>
        <v>-7.1747079601289476</v>
      </c>
      <c r="P571" s="94">
        <f t="shared" si="157"/>
        <v>104939289971.04854</v>
      </c>
      <c r="Q571" s="95">
        <f t="shared" si="158"/>
        <v>7.0147511221487573</v>
      </c>
      <c r="R571" s="44">
        <f>KONSTANTEN!$B$3 * $D$5 * $D$6 / H570^2</f>
        <v>3.6258269636289651E+22</v>
      </c>
      <c r="S571" s="46">
        <f t="shared" si="163"/>
        <v>29960.363147453987</v>
      </c>
      <c r="T571" s="48">
        <f t="shared" si="159"/>
        <v>148331172731.13318</v>
      </c>
      <c r="U571" s="28">
        <f t="shared" si="160"/>
        <v>9.9153163762821368</v>
      </c>
      <c r="V571" s="48">
        <f t="shared" si="169"/>
        <v>-104832639116.66754</v>
      </c>
      <c r="W571" s="28">
        <f t="shared" si="170"/>
        <v>-7.0076219601289482</v>
      </c>
      <c r="X571" s="50">
        <f t="shared" si="161"/>
        <v>1</v>
      </c>
      <c r="Y571" s="31">
        <f t="shared" si="162"/>
        <v>1</v>
      </c>
      <c r="Z571" s="50">
        <v>11880000</v>
      </c>
      <c r="AA571" s="62">
        <v>2.0263445999999999E-7</v>
      </c>
      <c r="AB571" s="71">
        <v>4.3769042605599998E-3</v>
      </c>
      <c r="AC571" s="71">
        <v>2.3472616703628999</v>
      </c>
      <c r="AD571" s="58">
        <v>147846416366.05499</v>
      </c>
      <c r="AE571" s="28">
        <v>-6.8405359601300004</v>
      </c>
      <c r="AF571" s="28">
        <v>-7.0147511221499999</v>
      </c>
      <c r="AG571" s="50"/>
      <c r="AH571" s="62"/>
      <c r="AI571" s="65"/>
      <c r="AJ571" s="58"/>
      <c r="AK571" s="28"/>
      <c r="AL571" s="28"/>
    </row>
    <row r="572" spans="1:38">
      <c r="A572" s="11"/>
      <c r="B572" s="25">
        <v>551</v>
      </c>
      <c r="C572" s="1">
        <f>B572 * KONSTANTEN!$B$6</f>
        <v>11901600</v>
      </c>
      <c r="D572" s="63">
        <f>SQRT( KONSTANTEN!$B$3 * $D$6 / H571^3 )</f>
        <v>2.0265053679081878E-7</v>
      </c>
      <c r="E572" s="41">
        <f>(KONSTANTEN!$B$4 + D572 * C572) - (KONSTANTEN!$B$4 + D572 * C571)</f>
        <v>4.3772515946813861E-3</v>
      </c>
      <c r="F572" s="41">
        <f t="shared" si="164"/>
        <v>2.3516389219575773</v>
      </c>
      <c r="G572" s="73">
        <f t="shared" si="152"/>
        <v>134.73898516686396</v>
      </c>
      <c r="H572" s="43">
        <f t="shared" si="165"/>
        <v>147838627730.50772</v>
      </c>
      <c r="I572" s="2">
        <f t="shared" si="166"/>
        <v>9.8823918101182215</v>
      </c>
      <c r="J572" s="48">
        <f t="shared" si="153"/>
        <v>151357418269.49228</v>
      </c>
      <c r="K572" s="28">
        <f t="shared" si="154"/>
        <v>10.117608189881778</v>
      </c>
      <c r="L572" s="43">
        <f t="shared" si="167"/>
        <v>-102799210900.81868</v>
      </c>
      <c r="M572" s="2">
        <f t="shared" si="168"/>
        <v>-6.871695817853066</v>
      </c>
      <c r="N572" s="48">
        <f t="shared" si="155"/>
        <v>-107798357955.01427</v>
      </c>
      <c r="O572" s="28">
        <f t="shared" si="156"/>
        <v>-7.2058678178530657</v>
      </c>
      <c r="P572" s="94">
        <f t="shared" si="157"/>
        <v>104487074463.93718</v>
      </c>
      <c r="Q572" s="95">
        <f t="shared" si="158"/>
        <v>6.9845224133702075</v>
      </c>
      <c r="R572" s="44">
        <f>KONSTANTEN!$B$3 * $D$5 * $D$6 / H571^2</f>
        <v>3.626210610765132E+22</v>
      </c>
      <c r="S572" s="46">
        <f t="shared" si="163"/>
        <v>29961.15563917999</v>
      </c>
      <c r="T572" s="48">
        <f t="shared" si="159"/>
        <v>148342113818.12375</v>
      </c>
      <c r="U572" s="28">
        <f t="shared" si="160"/>
        <v>9.9160477420295674</v>
      </c>
      <c r="V572" s="48">
        <f t="shared" si="169"/>
        <v>-105298784427.91647</v>
      </c>
      <c r="W572" s="28">
        <f t="shared" si="170"/>
        <v>-7.0387818178530654</v>
      </c>
      <c r="X572" s="50">
        <f t="shared" si="161"/>
        <v>1</v>
      </c>
      <c r="Y572" s="31">
        <f t="shared" si="162"/>
        <v>1</v>
      </c>
      <c r="Z572" s="50">
        <v>11901600</v>
      </c>
      <c r="AA572" s="62">
        <v>2.0265054E-7</v>
      </c>
      <c r="AB572" s="71">
        <v>4.3772515946800001E-3</v>
      </c>
      <c r="AC572" s="71">
        <v>2.35163892195758</v>
      </c>
      <c r="AD572" s="58">
        <v>147838627730.50699</v>
      </c>
      <c r="AE572" s="28">
        <v>-6.8716958178500001</v>
      </c>
      <c r="AF572" s="28">
        <v>-6.9845224133699997</v>
      </c>
      <c r="AG572" s="50"/>
      <c r="AH572" s="62"/>
      <c r="AI572" s="65"/>
      <c r="AJ572" s="58"/>
      <c r="AK572" s="28"/>
      <c r="AL572" s="28"/>
    </row>
    <row r="573" spans="1:38">
      <c r="A573" s="11"/>
      <c r="B573" s="25">
        <v>552</v>
      </c>
      <c r="C573" s="1">
        <f>B573 * KONSTANTEN!$B$6</f>
        <v>11923200</v>
      </c>
      <c r="D573" s="63">
        <f>SQRT( KONSTANTEN!$B$3 * $D$6 / H572^3 )</f>
        <v>2.0266655146831299E-7</v>
      </c>
      <c r="E573" s="41">
        <f>(KONSTANTEN!$B$4 + D573 * C573) - (KONSTANTEN!$B$4 + D573 * C572)</f>
        <v>4.3775975117155141E-3</v>
      </c>
      <c r="F573" s="41">
        <f t="shared" si="164"/>
        <v>2.3560165194692928</v>
      </c>
      <c r="G573" s="73">
        <f t="shared" si="152"/>
        <v>134.98980302869222</v>
      </c>
      <c r="H573" s="43">
        <f t="shared" si="165"/>
        <v>147830872193.99771</v>
      </c>
      <c r="I573" s="2">
        <f t="shared" si="166"/>
        <v>9.8818733850511986</v>
      </c>
      <c r="J573" s="48">
        <f t="shared" si="153"/>
        <v>151365173806.00229</v>
      </c>
      <c r="K573" s="28">
        <f t="shared" si="154"/>
        <v>10.118126614948801</v>
      </c>
      <c r="L573" s="43">
        <f t="shared" si="167"/>
        <v>-103263375253.90681</v>
      </c>
      <c r="M573" s="2">
        <f t="shared" si="168"/>
        <v>-6.9027232568378807</v>
      </c>
      <c r="N573" s="48">
        <f t="shared" si="155"/>
        <v>-108262522308.1024</v>
      </c>
      <c r="O573" s="28">
        <f t="shared" si="156"/>
        <v>-7.2368952568378795</v>
      </c>
      <c r="P573" s="94">
        <f t="shared" si="157"/>
        <v>104032820979.12401</v>
      </c>
      <c r="Q573" s="95">
        <f t="shared" si="158"/>
        <v>6.9541574743353403</v>
      </c>
      <c r="R573" s="44">
        <f>KONSTANTEN!$B$3 * $D$5 * $D$6 / H572^2</f>
        <v>3.6265927027430345E+22</v>
      </c>
      <c r="S573" s="46">
        <f t="shared" si="163"/>
        <v>29961.944855949707</v>
      </c>
      <c r="T573" s="48">
        <f t="shared" si="159"/>
        <v>148353055835.4895</v>
      </c>
      <c r="U573" s="28">
        <f t="shared" si="160"/>
        <v>9.9167791699686774</v>
      </c>
      <c r="V573" s="48">
        <f t="shared" si="169"/>
        <v>-105762948781.00461</v>
      </c>
      <c r="W573" s="28">
        <f t="shared" si="170"/>
        <v>-7.0698092568378801</v>
      </c>
      <c r="X573" s="50">
        <f t="shared" si="161"/>
        <v>1</v>
      </c>
      <c r="Y573" s="31">
        <f t="shared" si="162"/>
        <v>1</v>
      </c>
      <c r="Z573" s="50">
        <v>11923200</v>
      </c>
      <c r="AA573" s="62">
        <v>2.0266655000000001E-7</v>
      </c>
      <c r="AB573" s="71">
        <v>4.3775975117200001E-3</v>
      </c>
      <c r="AC573" s="71">
        <v>2.3560165194692999</v>
      </c>
      <c r="AD573" s="58">
        <v>147830872193.99701</v>
      </c>
      <c r="AE573" s="28">
        <v>-6.9027232568399999</v>
      </c>
      <c r="AF573" s="28">
        <v>-6.9541574743399996</v>
      </c>
      <c r="AG573" s="50"/>
      <c r="AH573" s="62"/>
      <c r="AI573" s="65"/>
      <c r="AJ573" s="58"/>
      <c r="AK573" s="28"/>
      <c r="AL573" s="28"/>
    </row>
    <row r="574" spans="1:38">
      <c r="A574" s="11"/>
      <c r="B574" s="25">
        <v>553</v>
      </c>
      <c r="C574" s="1">
        <f>B574 * KONSTANTEN!$B$6</f>
        <v>11944800</v>
      </c>
      <c r="D574" s="63">
        <f>SQRT( KONSTANTEN!$B$3 * $D$6 / H573^3 )</f>
        <v>2.0268250018488315E-7</v>
      </c>
      <c r="E574" s="41">
        <f>(KONSTANTEN!$B$4 + D574 * C574) - (KONSTANTEN!$B$4 + D574 * C573)</f>
        <v>4.3779420039933292E-3</v>
      </c>
      <c r="F574" s="41">
        <f t="shared" si="164"/>
        <v>2.3603944614732861</v>
      </c>
      <c r="G574" s="73">
        <f t="shared" si="152"/>
        <v>135.2406406284741</v>
      </c>
      <c r="H574" s="43">
        <f t="shared" si="165"/>
        <v>147823149915.66501</v>
      </c>
      <c r="I574" s="2">
        <f t="shared" si="166"/>
        <v>9.8813571831537512</v>
      </c>
      <c r="J574" s="48">
        <f t="shared" si="153"/>
        <v>151372896084.33502</v>
      </c>
      <c r="K574" s="28">
        <f t="shared" si="154"/>
        <v>10.118642816846251</v>
      </c>
      <c r="L574" s="43">
        <f t="shared" si="167"/>
        <v>-103725549124.41147</v>
      </c>
      <c r="M574" s="2">
        <f t="shared" si="168"/>
        <v>-6.9336176404157071</v>
      </c>
      <c r="N574" s="48">
        <f t="shared" si="155"/>
        <v>-108724696178.60706</v>
      </c>
      <c r="O574" s="28">
        <f t="shared" si="156"/>
        <v>-7.2677896404157059</v>
      </c>
      <c r="P574" s="94">
        <f t="shared" si="157"/>
        <v>103576537896.79869</v>
      </c>
      <c r="Q574" s="95">
        <f t="shared" si="158"/>
        <v>6.9236568652246628</v>
      </c>
      <c r="R574" s="44">
        <f>KONSTANTEN!$B$3 * $D$5 * $D$6 / H573^2</f>
        <v>3.6269732309706826E+22</v>
      </c>
      <c r="S574" s="46">
        <f t="shared" si="163"/>
        <v>29962.730780791378</v>
      </c>
      <c r="T574" s="48">
        <f t="shared" si="159"/>
        <v>148363997940.92621</v>
      </c>
      <c r="U574" s="28">
        <f t="shared" si="160"/>
        <v>9.917510603794959</v>
      </c>
      <c r="V574" s="48">
        <f t="shared" si="169"/>
        <v>-106225122651.50926</v>
      </c>
      <c r="W574" s="28">
        <f t="shared" si="170"/>
        <v>-7.1007036404157065</v>
      </c>
      <c r="X574" s="50">
        <f t="shared" si="161"/>
        <v>1</v>
      </c>
      <c r="Y574" s="31">
        <f t="shared" si="162"/>
        <v>1</v>
      </c>
      <c r="Z574" s="50">
        <v>11944800</v>
      </c>
      <c r="AA574" s="62">
        <v>2.026825E-7</v>
      </c>
      <c r="AB574" s="71">
        <v>4.3779420039900003E-3</v>
      </c>
      <c r="AC574" s="71">
        <v>2.3603944614732901</v>
      </c>
      <c r="AD574" s="58">
        <v>147823149915.664</v>
      </c>
      <c r="AE574" s="28">
        <v>-6.9336176404199996</v>
      </c>
      <c r="AF574" s="28">
        <v>-6.9236568652199999</v>
      </c>
      <c r="AG574" s="50"/>
      <c r="AH574" s="62"/>
      <c r="AI574" s="65"/>
      <c r="AJ574" s="58"/>
      <c r="AK574" s="28"/>
      <c r="AL574" s="28"/>
    </row>
    <row r="575" spans="1:38">
      <c r="A575" s="11"/>
      <c r="B575" s="25">
        <v>554</v>
      </c>
      <c r="C575" s="1">
        <f>B575 * KONSTANTEN!$B$6</f>
        <v>11966400</v>
      </c>
      <c r="D575" s="63">
        <f>SQRT( KONSTANTEN!$B$3 * $D$6 / H574^3 )</f>
        <v>2.0269838258680835E-7</v>
      </c>
      <c r="E575" s="41">
        <f>(KONSTANTEN!$B$4 + D575 * C575) - (KONSTANTEN!$B$4 + D575 * C574)</f>
        <v>4.3782850638751647E-3</v>
      </c>
      <c r="F575" s="41">
        <f t="shared" si="164"/>
        <v>2.3647727465371613</v>
      </c>
      <c r="G575" s="73">
        <f t="shared" si="152"/>
        <v>135.49149788413931</v>
      </c>
      <c r="H575" s="43">
        <f t="shared" si="165"/>
        <v>147815461054.04022</v>
      </c>
      <c r="I575" s="2">
        <f t="shared" si="166"/>
        <v>9.8808432150229848</v>
      </c>
      <c r="J575" s="48">
        <f t="shared" si="153"/>
        <v>151380584945.95975</v>
      </c>
      <c r="K575" s="28">
        <f t="shared" si="154"/>
        <v>10.119156784977015</v>
      </c>
      <c r="L575" s="43">
        <f t="shared" si="167"/>
        <v>-104185723024.36447</v>
      </c>
      <c r="M575" s="2">
        <f t="shared" si="168"/>
        <v>-6.9643783343556933</v>
      </c>
      <c r="N575" s="48">
        <f t="shared" si="155"/>
        <v>-109184870078.56006</v>
      </c>
      <c r="O575" s="28">
        <f t="shared" si="156"/>
        <v>-7.2985503343556921</v>
      </c>
      <c r="P575" s="94">
        <f t="shared" si="157"/>
        <v>103118233642.84064</v>
      </c>
      <c r="Q575" s="95">
        <f t="shared" si="158"/>
        <v>6.893021149272851</v>
      </c>
      <c r="R575" s="44">
        <f>KONSTANTEN!$B$3 * $D$5 * $D$6 / H574^2</f>
        <v>3.6273521868837782E+22</v>
      </c>
      <c r="S575" s="46">
        <f t="shared" si="163"/>
        <v>29963.51339679259</v>
      </c>
      <c r="T575" s="48">
        <f t="shared" si="159"/>
        <v>148374939291.96036</v>
      </c>
      <c r="U575" s="28">
        <f t="shared" si="160"/>
        <v>9.9182419871925944</v>
      </c>
      <c r="V575" s="48">
        <f t="shared" si="169"/>
        <v>-106685296551.46227</v>
      </c>
      <c r="W575" s="28">
        <f t="shared" si="170"/>
        <v>-7.1314643343556927</v>
      </c>
      <c r="X575" s="50">
        <f t="shared" si="161"/>
        <v>1</v>
      </c>
      <c r="Y575" s="31">
        <f t="shared" si="162"/>
        <v>1</v>
      </c>
      <c r="Z575" s="50">
        <v>11966400</v>
      </c>
      <c r="AA575" s="62">
        <v>2.0269838000000001E-7</v>
      </c>
      <c r="AB575" s="71">
        <v>4.3782850638800002E-3</v>
      </c>
      <c r="AC575" s="71">
        <v>2.36477274653716</v>
      </c>
      <c r="AD575" s="58">
        <v>147815461054.04001</v>
      </c>
      <c r="AE575" s="28">
        <v>-6.9643783343600001</v>
      </c>
      <c r="AF575" s="28">
        <v>-6.89302114927</v>
      </c>
      <c r="AG575" s="50"/>
      <c r="AH575" s="62"/>
      <c r="AI575" s="65"/>
      <c r="AJ575" s="58"/>
      <c r="AK575" s="28"/>
      <c r="AL575" s="28"/>
    </row>
    <row r="576" spans="1:38">
      <c r="A576" s="11"/>
      <c r="B576" s="25">
        <v>555</v>
      </c>
      <c r="C576" s="1">
        <f>B576 * KONSTANTEN!$B$6</f>
        <v>11988000</v>
      </c>
      <c r="D576" s="63">
        <f>SQRT( KONSTANTEN!$B$3 * $D$6 / H575^3 )</f>
        <v>2.0271419832155515E-7</v>
      </c>
      <c r="E576" s="41">
        <f>(KONSTANTEN!$B$4 + D576 * C576) - (KONSTANTEN!$B$4 + D576 * C575)</f>
        <v>4.3786266837457788E-3</v>
      </c>
      <c r="F576" s="41">
        <f t="shared" si="164"/>
        <v>2.3691513732209071</v>
      </c>
      <c r="G576" s="73">
        <f t="shared" si="152"/>
        <v>135.74237471318131</v>
      </c>
      <c r="H576" s="43">
        <f t="shared" si="165"/>
        <v>147807805767.04083</v>
      </c>
      <c r="I576" s="2">
        <f t="shared" si="166"/>
        <v>9.8803314912150171</v>
      </c>
      <c r="J576" s="48">
        <f t="shared" si="153"/>
        <v>151388240232.95914</v>
      </c>
      <c r="K576" s="28">
        <f t="shared" si="154"/>
        <v>10.119668508784983</v>
      </c>
      <c r="L576" s="43">
        <f t="shared" si="167"/>
        <v>-104643887502.50157</v>
      </c>
      <c r="M576" s="2">
        <f t="shared" si="168"/>
        <v>-6.9950047068804899</v>
      </c>
      <c r="N576" s="48">
        <f t="shared" si="155"/>
        <v>-109643034556.69717</v>
      </c>
      <c r="O576" s="28">
        <f t="shared" si="156"/>
        <v>-7.3291767068804887</v>
      </c>
      <c r="P576" s="94">
        <f t="shared" si="157"/>
        <v>102657916688.66873</v>
      </c>
      <c r="Q576" s="95">
        <f t="shared" si="158"/>
        <v>6.8622508927587065</v>
      </c>
      <c r="R576" s="44">
        <f>KONSTANTEN!$B$3 * $D$5 * $D$6 / H575^2</f>
        <v>3.6277295619460043E+22</v>
      </c>
      <c r="S576" s="46">
        <f t="shared" si="163"/>
        <v>29964.29268710082</v>
      </c>
      <c r="T576" s="48">
        <f t="shared" si="159"/>
        <v>148385879046.01614</v>
      </c>
      <c r="U576" s="28">
        <f t="shared" si="160"/>
        <v>9.9189732638389305</v>
      </c>
      <c r="V576" s="48">
        <f t="shared" si="169"/>
        <v>-107143461029.59938</v>
      </c>
      <c r="W576" s="28">
        <f t="shared" si="170"/>
        <v>-7.1620907068804893</v>
      </c>
      <c r="X576" s="50">
        <f t="shared" si="161"/>
        <v>0.99999999999999989</v>
      </c>
      <c r="Y576" s="31">
        <f t="shared" si="162"/>
        <v>0.99999999999999989</v>
      </c>
      <c r="Z576" s="50">
        <v>11988000</v>
      </c>
      <c r="AA576" s="62">
        <v>2.0271420000000001E-7</v>
      </c>
      <c r="AB576" s="71">
        <v>4.3786266837500002E-3</v>
      </c>
      <c r="AC576" s="71">
        <v>2.3691513732209102</v>
      </c>
      <c r="AD576" s="58">
        <v>147807805767.04001</v>
      </c>
      <c r="AE576" s="28">
        <v>-6.9950047068799996</v>
      </c>
      <c r="AF576" s="28">
        <v>-6.8622508927599997</v>
      </c>
      <c r="AG576" s="50"/>
      <c r="AH576" s="62"/>
      <c r="AI576" s="65"/>
      <c r="AJ576" s="58"/>
      <c r="AK576" s="28"/>
      <c r="AL576" s="28"/>
    </row>
    <row r="577" spans="1:38">
      <c r="A577" s="11"/>
      <c r="B577" s="25">
        <v>556</v>
      </c>
      <c r="C577" s="1">
        <f>B577 * KONSTANTEN!$B$6</f>
        <v>12009600</v>
      </c>
      <c r="D577" s="63">
        <f>SQRT( KONSTANTEN!$B$3 * $D$6 / H576^3 )</f>
        <v>2.0272994703778843E-7</v>
      </c>
      <c r="E577" s="41">
        <f>(KONSTANTEN!$B$4 + D577 * C577) - (KONSTANTEN!$B$4 + D577 * C576)</f>
        <v>4.378966856016131E-3</v>
      </c>
      <c r="F577" s="41">
        <f t="shared" si="164"/>
        <v>2.3735303400769232</v>
      </c>
      <c r="G577" s="73">
        <f t="shared" si="152"/>
        <v>135.9932710326587</v>
      </c>
      <c r="H577" s="43">
        <f t="shared" si="165"/>
        <v>147800184211.96674</v>
      </c>
      <c r="I577" s="2">
        <f t="shared" si="166"/>
        <v>9.8798220222446886</v>
      </c>
      <c r="J577" s="48">
        <f t="shared" si="153"/>
        <v>151395861788.03326</v>
      </c>
      <c r="K577" s="28">
        <f t="shared" si="154"/>
        <v>10.120177977755311</v>
      </c>
      <c r="L577" s="43">
        <f t="shared" si="167"/>
        <v>-105100033144.51132</v>
      </c>
      <c r="M577" s="2">
        <f t="shared" si="168"/>
        <v>-7.0254961286828852</v>
      </c>
      <c r="N577" s="48">
        <f t="shared" si="155"/>
        <v>-110099180198.70691</v>
      </c>
      <c r="O577" s="28">
        <f t="shared" si="156"/>
        <v>-7.3596681286828849</v>
      </c>
      <c r="P577" s="94">
        <f t="shared" si="157"/>
        <v>102195595551.08965</v>
      </c>
      <c r="Q577" s="95">
        <f t="shared" si="158"/>
        <v>6.8313466649950083</v>
      </c>
      <c r="R577" s="44">
        <f>KONSTANTEN!$B$3 * $D$5 * $D$6 / H576^2</f>
        <v>3.628105347649296E+22</v>
      </c>
      <c r="S577" s="46">
        <f t="shared" si="163"/>
        <v>29965.068634923908</v>
      </c>
      <c r="T577" s="48">
        <f t="shared" si="159"/>
        <v>148396816360.48288</v>
      </c>
      <c r="U577" s="28">
        <f t="shared" si="160"/>
        <v>9.9197043774089781</v>
      </c>
      <c r="V577" s="48">
        <f t="shared" si="169"/>
        <v>-107599606671.60912</v>
      </c>
      <c r="W577" s="28">
        <f t="shared" si="170"/>
        <v>-7.1925821286828846</v>
      </c>
      <c r="X577" s="50">
        <f t="shared" si="161"/>
        <v>1</v>
      </c>
      <c r="Y577" s="31">
        <f t="shared" si="162"/>
        <v>1</v>
      </c>
      <c r="Z577" s="50">
        <v>12009600</v>
      </c>
      <c r="AA577" s="62">
        <v>2.0272994999999999E-7</v>
      </c>
      <c r="AB577" s="71">
        <v>4.3789668560200003E-3</v>
      </c>
      <c r="AC577" s="71">
        <v>2.3735303400769299</v>
      </c>
      <c r="AD577" s="58">
        <v>147800184211.966</v>
      </c>
      <c r="AE577" s="28">
        <v>-7.0254961286800004</v>
      </c>
      <c r="AF577" s="28">
        <v>-6.8313466649899999</v>
      </c>
      <c r="AG577" s="50"/>
      <c r="AH577" s="62"/>
      <c r="AI577" s="65"/>
      <c r="AJ577" s="58"/>
      <c r="AK577" s="28"/>
      <c r="AL577" s="28"/>
    </row>
    <row r="578" spans="1:38">
      <c r="A578" s="11"/>
      <c r="B578" s="25">
        <v>557</v>
      </c>
      <c r="C578" s="1">
        <f>B578 * KONSTANTEN!$B$6</f>
        <v>12031200</v>
      </c>
      <c r="D578" s="63">
        <f>SQRT( KONSTANTEN!$B$3 * $D$6 / H577^3 )</f>
        <v>2.0274562838538319E-7</v>
      </c>
      <c r="E578" s="41">
        <f>(KONSTANTEN!$B$4 + D578 * C578) - (KONSTANTEN!$B$4 + D578 * C577)</f>
        <v>4.3793055731242703E-3</v>
      </c>
      <c r="F578" s="41">
        <f t="shared" si="164"/>
        <v>2.3779096456500475</v>
      </c>
      <c r="G578" s="73">
        <f t="shared" si="152"/>
        <v>136.24418675919685</v>
      </c>
      <c r="H578" s="43">
        <f t="shared" si="165"/>
        <v>147792596545.49637</v>
      </c>
      <c r="I578" s="2">
        <f t="shared" si="166"/>
        <v>9.8793148185852946</v>
      </c>
      <c r="J578" s="48">
        <f t="shared" si="153"/>
        <v>151403449454.50363</v>
      </c>
      <c r="K578" s="28">
        <f t="shared" si="154"/>
        <v>10.120685181414705</v>
      </c>
      <c r="L578" s="43">
        <f t="shared" si="167"/>
        <v>-105554150573.28328</v>
      </c>
      <c r="M578" s="2">
        <f t="shared" si="168"/>
        <v>-7.0558519729424019</v>
      </c>
      <c r="N578" s="48">
        <f t="shared" si="155"/>
        <v>-110553297627.47887</v>
      </c>
      <c r="O578" s="28">
        <f t="shared" si="156"/>
        <v>-7.3900239729424015</v>
      </c>
      <c r="P578" s="94">
        <f t="shared" si="157"/>
        <v>101731278792.14432</v>
      </c>
      <c r="Q578" s="95">
        <f t="shared" si="158"/>
        <v>6.8003090383182627</v>
      </c>
      <c r="R578" s="44">
        <f>KONSTANTEN!$B$3 * $D$5 * $D$6 / H577^2</f>
        <v>3.6284795355141373E+22</v>
      </c>
      <c r="S578" s="46">
        <f t="shared" si="163"/>
        <v>29965.841223530588</v>
      </c>
      <c r="T578" s="48">
        <f t="shared" si="159"/>
        <v>148407750392.78195</v>
      </c>
      <c r="U578" s="28">
        <f t="shared" si="160"/>
        <v>9.9204352715798887</v>
      </c>
      <c r="V578" s="48">
        <f t="shared" si="169"/>
        <v>-108053724100.38107</v>
      </c>
      <c r="W578" s="28">
        <f t="shared" si="170"/>
        <v>-7.2229379729424013</v>
      </c>
      <c r="X578" s="50">
        <f t="shared" si="161"/>
        <v>1</v>
      </c>
      <c r="Y578" s="31">
        <f t="shared" si="162"/>
        <v>1</v>
      </c>
      <c r="Z578" s="50">
        <v>12031200</v>
      </c>
      <c r="AA578" s="62">
        <v>2.0274562999999999E-7</v>
      </c>
      <c r="AB578" s="71">
        <v>4.3793055731200002E-3</v>
      </c>
      <c r="AC578" s="71">
        <v>2.3779096456500501</v>
      </c>
      <c r="AD578" s="58">
        <v>147792596545.496</v>
      </c>
      <c r="AE578" s="28">
        <v>-7.0558519729400002</v>
      </c>
      <c r="AF578" s="28">
        <v>-6.80030903832</v>
      </c>
      <c r="AG578" s="50"/>
      <c r="AH578" s="62"/>
      <c r="AI578" s="65"/>
      <c r="AJ578" s="58"/>
      <c r="AK578" s="28"/>
      <c r="AL578" s="28"/>
    </row>
    <row r="579" spans="1:38">
      <c r="A579" s="11"/>
      <c r="B579" s="25">
        <v>558</v>
      </c>
      <c r="C579" s="1">
        <f>B579 * KONSTANTEN!$B$6</f>
        <v>12052800</v>
      </c>
      <c r="D579" s="63">
        <f>SQRT( KONSTANTEN!$B$3 * $D$6 / H578^3 )</f>
        <v>2.0276124201543525E-7</v>
      </c>
      <c r="E579" s="41">
        <f>(KONSTANTEN!$B$4 + D579 * C579) - (KONSTANTEN!$B$4 + D579 * C578)</f>
        <v>4.3796428275331145E-3</v>
      </c>
      <c r="F579" s="41">
        <f t="shared" si="164"/>
        <v>2.3822892884775806</v>
      </c>
      <c r="G579" s="73">
        <f t="shared" si="152"/>
        <v>136.49512180898924</v>
      </c>
      <c r="H579" s="43">
        <f t="shared" si="165"/>
        <v>147785042923.68237</v>
      </c>
      <c r="I579" s="2">
        <f t="shared" si="166"/>
        <v>9.8788098906683004</v>
      </c>
      <c r="J579" s="48">
        <f t="shared" si="153"/>
        <v>151411003076.31763</v>
      </c>
      <c r="K579" s="28">
        <f t="shared" si="154"/>
        <v>10.121190109331701</v>
      </c>
      <c r="L579" s="43">
        <f t="shared" si="167"/>
        <v>-106006230449.15567</v>
      </c>
      <c r="M579" s="2">
        <f t="shared" si="168"/>
        <v>-7.0860716153418473</v>
      </c>
      <c r="N579" s="48">
        <f t="shared" si="155"/>
        <v>-111005377503.35126</v>
      </c>
      <c r="O579" s="28">
        <f t="shared" si="156"/>
        <v>-7.4202436153418461</v>
      </c>
      <c r="P579" s="94">
        <f t="shared" si="157"/>
        <v>101264975018.95332</v>
      </c>
      <c r="Q579" s="95">
        <f t="shared" si="158"/>
        <v>6.7691385880783557</v>
      </c>
      <c r="R579" s="44">
        <f>KONSTANTEN!$B$3 * $D$5 * $D$6 / H578^2</f>
        <v>3.6288521170898263E+22</v>
      </c>
      <c r="S579" s="46">
        <f t="shared" si="163"/>
        <v>29966.610436250969</v>
      </c>
      <c r="T579" s="48">
        <f t="shared" si="159"/>
        <v>148418680300.43381</v>
      </c>
      <c r="U579" s="28">
        <f t="shared" si="160"/>
        <v>9.9211658900354482</v>
      </c>
      <c r="V579" s="48">
        <f t="shared" si="169"/>
        <v>-108505803976.25346</v>
      </c>
      <c r="W579" s="28">
        <f t="shared" si="170"/>
        <v>-7.2531576153418467</v>
      </c>
      <c r="X579" s="50">
        <f t="shared" si="161"/>
        <v>1</v>
      </c>
      <c r="Y579" s="31">
        <f t="shared" si="162"/>
        <v>1</v>
      </c>
      <c r="Z579" s="50">
        <v>12052800</v>
      </c>
      <c r="AA579" s="62">
        <v>2.0276124E-7</v>
      </c>
      <c r="AB579" s="71">
        <v>4.3796428275299998E-3</v>
      </c>
      <c r="AC579" s="71">
        <v>2.3822892884775801</v>
      </c>
      <c r="AD579" s="58">
        <v>147785042923.68201</v>
      </c>
      <c r="AE579" s="28">
        <v>-7.0860716153399999</v>
      </c>
      <c r="AF579" s="28">
        <v>-6.7691385880799997</v>
      </c>
      <c r="AG579" s="50"/>
      <c r="AH579" s="62"/>
      <c r="AI579" s="65"/>
      <c r="AJ579" s="58"/>
      <c r="AK579" s="28"/>
      <c r="AL579" s="28"/>
    </row>
    <row r="580" spans="1:38">
      <c r="A580" s="11"/>
      <c r="B580" s="25">
        <v>559</v>
      </c>
      <c r="C580" s="1">
        <f>B580 * KONSTANTEN!$B$6</f>
        <v>12074400</v>
      </c>
      <c r="D580" s="63">
        <f>SQRT( KONSTANTEN!$B$3 * $D$6 / H579^3 )</f>
        <v>2.0277678758027277E-7</v>
      </c>
      <c r="E580" s="41">
        <f>(KONSTANTEN!$B$4 + D580 * C580) - (KONSTANTEN!$B$4 + D580 * C579)</f>
        <v>4.3799786117340034E-3</v>
      </c>
      <c r="F580" s="41">
        <f t="shared" si="164"/>
        <v>2.3866692670893146</v>
      </c>
      <c r="G580" s="73">
        <f t="shared" si="152"/>
        <v>136.74607609779918</v>
      </c>
      <c r="H580" s="43">
        <f t="shared" si="165"/>
        <v>147777523501.94757</v>
      </c>
      <c r="I580" s="2">
        <f t="shared" si="166"/>
        <v>9.8783072488830665</v>
      </c>
      <c r="J580" s="48">
        <f t="shared" si="153"/>
        <v>151418522498.05243</v>
      </c>
      <c r="K580" s="28">
        <f t="shared" si="154"/>
        <v>10.121692751116933</v>
      </c>
      <c r="L580" s="43">
        <f t="shared" si="167"/>
        <v>-106456263470.16243</v>
      </c>
      <c r="M580" s="2">
        <f t="shared" si="168"/>
        <v>-7.1161544340838265</v>
      </c>
      <c r="N580" s="48">
        <f t="shared" si="155"/>
        <v>-111455410524.35802</v>
      </c>
      <c r="O580" s="28">
        <f t="shared" si="156"/>
        <v>-7.4503264340838262</v>
      </c>
      <c r="P580" s="94">
        <f t="shared" si="157"/>
        <v>100796692883.56042</v>
      </c>
      <c r="Q580" s="95">
        <f t="shared" si="158"/>
        <v>6.7378358926281017</v>
      </c>
      <c r="R580" s="44">
        <f>KONSTANTEN!$B$3 * $D$5 * $D$6 / H579^2</f>
        <v>3.629223083954769E+22</v>
      </c>
      <c r="S580" s="46">
        <f t="shared" si="163"/>
        <v>29967.376256477033</v>
      </c>
      <c r="T580" s="48">
        <f t="shared" si="159"/>
        <v>148429605241.12546</v>
      </c>
      <c r="U580" s="28">
        <f t="shared" si="160"/>
        <v>9.9218961764705575</v>
      </c>
      <c r="V580" s="48">
        <f t="shared" si="169"/>
        <v>-108955836997.26022</v>
      </c>
      <c r="W580" s="28">
        <f t="shared" si="170"/>
        <v>-7.2832404340838259</v>
      </c>
      <c r="X580" s="50">
        <f t="shared" si="161"/>
        <v>1</v>
      </c>
      <c r="Y580" s="31">
        <f t="shared" si="162"/>
        <v>1</v>
      </c>
      <c r="Z580" s="50">
        <v>12074400</v>
      </c>
      <c r="AA580" s="62">
        <v>2.0277679E-7</v>
      </c>
      <c r="AB580" s="71">
        <v>4.3799786117299996E-3</v>
      </c>
      <c r="AC580" s="71">
        <v>2.3866692670893199</v>
      </c>
      <c r="AD580" s="58">
        <v>147777523501.94699</v>
      </c>
      <c r="AE580" s="28">
        <v>-7.1161544340800003</v>
      </c>
      <c r="AF580" s="28">
        <v>-6.7378358926299997</v>
      </c>
      <c r="AG580" s="50"/>
      <c r="AH580" s="62"/>
      <c r="AI580" s="65"/>
      <c r="AJ580" s="58"/>
      <c r="AK580" s="28"/>
      <c r="AL580" s="28"/>
    </row>
    <row r="581" spans="1:38">
      <c r="A581" s="11"/>
      <c r="B581" s="25">
        <v>560</v>
      </c>
      <c r="C581" s="1">
        <f>B581 * KONSTANTEN!$B$6</f>
        <v>12096000</v>
      </c>
      <c r="D581" s="63">
        <f>SQRT( KONSTANTEN!$B$3 * $D$6 / H580^3 )</f>
        <v>2.0279226473346736E-7</v>
      </c>
      <c r="E581" s="41">
        <f>(KONSTANTEN!$B$4 + D581 * C581) - (KONSTANTEN!$B$4 + D581 * C580)</f>
        <v>4.3803129182427014E-3</v>
      </c>
      <c r="F581" s="41">
        <f t="shared" si="164"/>
        <v>2.3910495800075573</v>
      </c>
      <c r="G581" s="73">
        <f t="shared" si="152"/>
        <v>136.99704954096109</v>
      </c>
      <c r="H581" s="43">
        <f t="shared" si="165"/>
        <v>147770038435.08087</v>
      </c>
      <c r="I581" s="2">
        <f t="shared" si="166"/>
        <v>9.8778069035765839</v>
      </c>
      <c r="J581" s="48">
        <f t="shared" si="153"/>
        <v>151426007564.91913</v>
      </c>
      <c r="K581" s="28">
        <f t="shared" si="154"/>
        <v>10.122193096423416</v>
      </c>
      <c r="L581" s="43">
        <f t="shared" si="167"/>
        <v>-106904240372.27939</v>
      </c>
      <c r="M581" s="2">
        <f t="shared" si="168"/>
        <v>-7.1460998099072057</v>
      </c>
      <c r="N581" s="48">
        <f t="shared" si="155"/>
        <v>-111903387426.47498</v>
      </c>
      <c r="O581" s="28">
        <f t="shared" si="156"/>
        <v>-7.4802718099072054</v>
      </c>
      <c r="P581" s="94">
        <f t="shared" si="157"/>
        <v>100326441082.77498</v>
      </c>
      <c r="Q581" s="95">
        <f t="shared" si="158"/>
        <v>6.7064015333127083</v>
      </c>
      <c r="R581" s="44">
        <f>KONSTANTEN!$B$3 * $D$5 * $D$6 / H580^2</f>
        <v>3.6295924277167482E+22</v>
      </c>
      <c r="S581" s="46">
        <f t="shared" si="163"/>
        <v>29968.138667663148</v>
      </c>
      <c r="T581" s="48">
        <f t="shared" si="159"/>
        <v>148440524372.77725</v>
      </c>
      <c r="U581" s="28">
        <f t="shared" si="160"/>
        <v>9.9226260745957351</v>
      </c>
      <c r="V581" s="48">
        <f t="shared" si="169"/>
        <v>-109403813899.37718</v>
      </c>
      <c r="W581" s="28">
        <f t="shared" si="170"/>
        <v>-7.3131858099072051</v>
      </c>
      <c r="X581" s="50">
        <f t="shared" si="161"/>
        <v>1</v>
      </c>
      <c r="Y581" s="31">
        <f t="shared" si="162"/>
        <v>1</v>
      </c>
      <c r="Z581" s="50">
        <v>12096000</v>
      </c>
      <c r="AA581" s="62">
        <v>2.0279226E-7</v>
      </c>
      <c r="AB581" s="71">
        <v>4.3803129182399996E-3</v>
      </c>
      <c r="AC581" s="71">
        <v>2.39104958000756</v>
      </c>
      <c r="AD581" s="58">
        <v>147770038435.07999</v>
      </c>
      <c r="AE581" s="28">
        <v>-7.1460998099099999</v>
      </c>
      <c r="AF581" s="28">
        <v>-6.7064015333100002</v>
      </c>
      <c r="AG581" s="50"/>
      <c r="AH581" s="62"/>
      <c r="AI581" s="65"/>
      <c r="AJ581" s="58"/>
      <c r="AK581" s="28"/>
      <c r="AL581" s="28"/>
    </row>
    <row r="582" spans="1:38">
      <c r="A582" s="11"/>
      <c r="B582" s="25">
        <v>561</v>
      </c>
      <c r="C582" s="1">
        <f>B582 * KONSTANTEN!$B$6</f>
        <v>12117600</v>
      </c>
      <c r="D582" s="63">
        <f>SQRT( KONSTANTEN!$B$3 * $D$6 / H581^3 )</f>
        <v>2.0280767312984526E-7</v>
      </c>
      <c r="E582" s="41">
        <f>(KONSTANTEN!$B$4 + D582 * C582) - (KONSTANTEN!$B$4 + D582 * C581)</f>
        <v>4.3806457396047271E-3</v>
      </c>
      <c r="F582" s="41">
        <f t="shared" si="164"/>
        <v>2.395430225747162</v>
      </c>
      <c r="G582" s="73">
        <f t="shared" si="152"/>
        <v>137.24804205338242</v>
      </c>
      <c r="H582" s="43">
        <f t="shared" si="165"/>
        <v>147762587877.23303</v>
      </c>
      <c r="I582" s="2">
        <f t="shared" si="166"/>
        <v>9.8773088650531857</v>
      </c>
      <c r="J582" s="48">
        <f t="shared" si="153"/>
        <v>151433458122.76694</v>
      </c>
      <c r="K582" s="28">
        <f t="shared" si="154"/>
        <v>10.122691134946812</v>
      </c>
      <c r="L582" s="43">
        <f t="shared" si="167"/>
        <v>-107350151929.67023</v>
      </c>
      <c r="M582" s="2">
        <f t="shared" si="168"/>
        <v>-7.1759071261035468</v>
      </c>
      <c r="N582" s="48">
        <f t="shared" si="155"/>
        <v>-112349298983.86581</v>
      </c>
      <c r="O582" s="28">
        <f t="shared" si="156"/>
        <v>-7.5100791261035464</v>
      </c>
      <c r="P582" s="94">
        <f t="shared" si="157"/>
        <v>99854228358.012375</v>
      </c>
      <c r="Q582" s="95">
        <f t="shared" si="158"/>
        <v>6.674836094459109</v>
      </c>
      <c r="R582" s="44">
        <f>KONSTANTEN!$B$3 * $D$5 * $D$6 / H581^2</f>
        <v>3.6299601400132117E+22</v>
      </c>
      <c r="S582" s="46">
        <f t="shared" si="163"/>
        <v>29968.897653326552</v>
      </c>
      <c r="T582" s="48">
        <f t="shared" si="159"/>
        <v>148451436853.61011</v>
      </c>
      <c r="U582" s="28">
        <f t="shared" si="160"/>
        <v>9.9233555281415811</v>
      </c>
      <c r="V582" s="48">
        <f t="shared" si="169"/>
        <v>-109849725456.76802</v>
      </c>
      <c r="W582" s="28">
        <f t="shared" si="170"/>
        <v>-7.3429931261035462</v>
      </c>
      <c r="X582" s="50">
        <f t="shared" si="161"/>
        <v>1</v>
      </c>
      <c r="Y582" s="31">
        <f t="shared" si="162"/>
        <v>1</v>
      </c>
      <c r="Z582" s="50">
        <v>12117600</v>
      </c>
      <c r="AA582" s="62">
        <v>2.0280766999999999E-7</v>
      </c>
      <c r="AB582" s="71">
        <v>4.3806457396E-3</v>
      </c>
      <c r="AC582" s="71">
        <v>2.39543022574717</v>
      </c>
      <c r="AD582" s="58">
        <v>147762587877.233</v>
      </c>
      <c r="AE582" s="28">
        <v>-7.1759071261000003</v>
      </c>
      <c r="AF582" s="28">
        <v>-6.6748360944599998</v>
      </c>
      <c r="AG582" s="50"/>
      <c r="AH582" s="62"/>
      <c r="AI582" s="65"/>
      <c r="AJ582" s="58"/>
      <c r="AK582" s="28"/>
      <c r="AL582" s="28"/>
    </row>
    <row r="583" spans="1:38">
      <c r="A583" s="11"/>
      <c r="B583" s="25">
        <v>562</v>
      </c>
      <c r="C583" s="1">
        <f>B583 * KONSTANTEN!$B$6</f>
        <v>12139200</v>
      </c>
      <c r="D583" s="63">
        <f>SQRT( KONSTANTEN!$B$3 * $D$6 / H582^3 )</f>
        <v>2.0282301242549848E-7</v>
      </c>
      <c r="E583" s="41">
        <f>(KONSTANTEN!$B$4 + D583 * C583) - (KONSTANTEN!$B$4 + D583 * C582)</f>
        <v>4.3809770683909122E-3</v>
      </c>
      <c r="F583" s="41">
        <f t="shared" si="164"/>
        <v>2.3998112028155529</v>
      </c>
      <c r="G583" s="73">
        <f t="shared" si="152"/>
        <v>137.49905354954481</v>
      </c>
      <c r="H583" s="43">
        <f t="shared" si="165"/>
        <v>147755171981.91275</v>
      </c>
      <c r="I583" s="2">
        <f t="shared" si="166"/>
        <v>9.8768131435742816</v>
      </c>
      <c r="J583" s="48">
        <f t="shared" si="153"/>
        <v>151440874018.08725</v>
      </c>
      <c r="K583" s="28">
        <f t="shared" si="154"/>
        <v>10.123186856425718</v>
      </c>
      <c r="L583" s="43">
        <f t="shared" si="167"/>
        <v>-107793988954.93138</v>
      </c>
      <c r="M583" s="2">
        <f t="shared" si="168"/>
        <v>-7.2055757685334774</v>
      </c>
      <c r="N583" s="48">
        <f t="shared" si="155"/>
        <v>-112793136009.12697</v>
      </c>
      <c r="O583" s="28">
        <f t="shared" si="156"/>
        <v>-7.5397477685334771</v>
      </c>
      <c r="P583" s="94">
        <f t="shared" si="157"/>
        <v>99380063495.13353</v>
      </c>
      <c r="Q583" s="95">
        <f t="shared" si="158"/>
        <v>6.6431401633652296</v>
      </c>
      <c r="R583" s="44">
        <f>KONSTANTEN!$B$3 * $D$5 * $D$6 / H582^2</f>
        <v>3.6303262125115472E+22</v>
      </c>
      <c r="S583" s="46">
        <f t="shared" si="163"/>
        <v>29969.653197047846</v>
      </c>
      <c r="T583" s="48">
        <f t="shared" si="159"/>
        <v>148462341842.21277</v>
      </c>
      <c r="U583" s="28">
        <f t="shared" si="160"/>
        <v>9.9240844808632804</v>
      </c>
      <c r="V583" s="48">
        <f t="shared" si="169"/>
        <v>-110293562482.02917</v>
      </c>
      <c r="W583" s="28">
        <f t="shared" si="170"/>
        <v>-7.3726617685334777</v>
      </c>
      <c r="X583" s="50">
        <f t="shared" si="161"/>
        <v>1</v>
      </c>
      <c r="Y583" s="31">
        <f t="shared" si="162"/>
        <v>1</v>
      </c>
      <c r="Z583" s="50">
        <v>12139200</v>
      </c>
      <c r="AA583" s="62">
        <v>2.0282301E-7</v>
      </c>
      <c r="AB583" s="71">
        <v>4.3809770683899997E-3</v>
      </c>
      <c r="AC583" s="71">
        <v>2.39981120281556</v>
      </c>
      <c r="AD583" s="58">
        <v>147755171981.91199</v>
      </c>
      <c r="AE583" s="28">
        <v>-7.2055757685300001</v>
      </c>
      <c r="AF583" s="28">
        <v>-6.64314016337</v>
      </c>
      <c r="AG583" s="50"/>
      <c r="AH583" s="62"/>
      <c r="AI583" s="65"/>
      <c r="AJ583" s="58"/>
      <c r="AK583" s="28"/>
      <c r="AL583" s="28"/>
    </row>
    <row r="584" spans="1:38">
      <c r="A584" s="11"/>
      <c r="B584" s="25">
        <v>563</v>
      </c>
      <c r="C584" s="1">
        <f>B584 * KONSTANTEN!$B$6</f>
        <v>12160800</v>
      </c>
      <c r="D584" s="63">
        <f>SQRT( KONSTANTEN!$B$3 * $D$6 / H583^3 )</f>
        <v>2.0283828227779597E-7</v>
      </c>
      <c r="E584" s="41">
        <f>(KONSTANTEN!$B$4 + D584 * C584) - (KONSTANTEN!$B$4 + D584 * C583)</f>
        <v>4.3813068972005098E-3</v>
      </c>
      <c r="F584" s="41">
        <f t="shared" si="164"/>
        <v>2.4041925097127534</v>
      </c>
      <c r="G584" s="73">
        <f t="shared" si="152"/>
        <v>137.75008394350596</v>
      </c>
      <c r="H584" s="43">
        <f t="shared" si="165"/>
        <v>147747790901.98245</v>
      </c>
      <c r="I584" s="2">
        <f t="shared" si="166"/>
        <v>9.8763197493580819</v>
      </c>
      <c r="J584" s="48">
        <f t="shared" si="153"/>
        <v>151448255098.01758</v>
      </c>
      <c r="K584" s="28">
        <f t="shared" si="154"/>
        <v>10.12368025064192</v>
      </c>
      <c r="L584" s="43">
        <f t="shared" si="167"/>
        <v>-108235742299.33641</v>
      </c>
      <c r="M584" s="2">
        <f t="shared" si="168"/>
        <v>-7.235105125643031</v>
      </c>
      <c r="N584" s="48">
        <f t="shared" si="155"/>
        <v>-113234889353.532</v>
      </c>
      <c r="O584" s="28">
        <f t="shared" si="156"/>
        <v>-7.5692771256430298</v>
      </c>
      <c r="P584" s="94">
        <f t="shared" si="157"/>
        <v>98903955324.28244</v>
      </c>
      <c r="Q584" s="95">
        <f t="shared" si="158"/>
        <v>6.6113143302891411</v>
      </c>
      <c r="R584" s="44">
        <f>KONSTANTEN!$B$3 * $D$5 * $D$6 / H583^2</f>
        <v>3.630690636909363E+22</v>
      </c>
      <c r="S584" s="46">
        <f t="shared" si="163"/>
        <v>29970.405282471507</v>
      </c>
      <c r="T584" s="48">
        <f t="shared" si="159"/>
        <v>148473238497.60867</v>
      </c>
      <c r="U584" s="28">
        <f t="shared" si="160"/>
        <v>9.9248128765450776</v>
      </c>
      <c r="V584" s="48">
        <f t="shared" si="169"/>
        <v>-110735315826.4342</v>
      </c>
      <c r="W584" s="28">
        <f t="shared" si="170"/>
        <v>-7.4021911256430304</v>
      </c>
      <c r="X584" s="50">
        <f t="shared" si="161"/>
        <v>1</v>
      </c>
      <c r="Y584" s="31">
        <f t="shared" si="162"/>
        <v>1</v>
      </c>
      <c r="Z584" s="50">
        <v>12160800</v>
      </c>
      <c r="AA584" s="62">
        <v>2.0283827999999999E-7</v>
      </c>
      <c r="AB584" s="71">
        <v>4.3813068971999998E-3</v>
      </c>
      <c r="AC584" s="71">
        <v>2.4041925097127601</v>
      </c>
      <c r="AD584" s="58">
        <v>147747790901.98199</v>
      </c>
      <c r="AE584" s="28">
        <v>-7.2351051256399996</v>
      </c>
      <c r="AF584" s="28">
        <v>-6.6113143302899999</v>
      </c>
      <c r="AG584" s="50"/>
      <c r="AH584" s="62"/>
      <c r="AI584" s="65"/>
      <c r="AJ584" s="58"/>
      <c r="AK584" s="28"/>
      <c r="AL584" s="28"/>
    </row>
    <row r="585" spans="1:38">
      <c r="A585" s="11"/>
      <c r="B585" s="25">
        <v>564</v>
      </c>
      <c r="C585" s="1">
        <f>B585 * KONSTANTEN!$B$6</f>
        <v>12182400</v>
      </c>
      <c r="D585" s="63">
        <f>SQRT( KONSTANTEN!$B$3 * $D$6 / H584^3 )</f>
        <v>2.0285348234539465E-7</v>
      </c>
      <c r="E585" s="41">
        <f>(KONSTANTEN!$B$4 + D585 * C585) - (KONSTANTEN!$B$4 + D585 * C584)</f>
        <v>4.3816352186603069E-3</v>
      </c>
      <c r="F585" s="41">
        <f t="shared" si="164"/>
        <v>2.4085741449314138</v>
      </c>
      <c r="G585" s="73">
        <f t="shared" si="152"/>
        <v>138.00113314890106</v>
      </c>
      <c r="H585" s="43">
        <f t="shared" si="165"/>
        <v>147740444789.65417</v>
      </c>
      <c r="I585" s="2">
        <f t="shared" si="166"/>
        <v>9.8758286925793239</v>
      </c>
      <c r="J585" s="48">
        <f t="shared" si="153"/>
        <v>151455601210.34583</v>
      </c>
      <c r="K585" s="28">
        <f t="shared" si="154"/>
        <v>10.124171307420674</v>
      </c>
      <c r="L585" s="43">
        <f t="shared" si="167"/>
        <v>-108675402853.07976</v>
      </c>
      <c r="M585" s="2">
        <f t="shared" si="168"/>
        <v>-7.2644945884799395</v>
      </c>
      <c r="N585" s="48">
        <f t="shared" si="155"/>
        <v>-113674549907.27534</v>
      </c>
      <c r="O585" s="28">
        <f t="shared" si="156"/>
        <v>-7.5986665884799383</v>
      </c>
      <c r="P585" s="94">
        <f t="shared" si="157"/>
        <v>98425912719.722504</v>
      </c>
      <c r="Q585" s="95">
        <f t="shared" si="158"/>
        <v>6.5793591884381062</v>
      </c>
      <c r="R585" s="44">
        <f>KONSTANTEN!$B$3 * $D$5 * $D$6 / H584^2</f>
        <v>3.6310534049347641E+22</v>
      </c>
      <c r="S585" s="46">
        <f t="shared" si="163"/>
        <v>29971.153893306357</v>
      </c>
      <c r="T585" s="48">
        <f t="shared" si="159"/>
        <v>148484125979.323</v>
      </c>
      <c r="U585" s="28">
        <f t="shared" si="160"/>
        <v>9.9255406590047652</v>
      </c>
      <c r="V585" s="48">
        <f t="shared" si="169"/>
        <v>-111174976380.17755</v>
      </c>
      <c r="W585" s="28">
        <f t="shared" si="170"/>
        <v>-7.4315805884799389</v>
      </c>
      <c r="X585" s="50">
        <f t="shared" si="161"/>
        <v>1</v>
      </c>
      <c r="Y585" s="31">
        <f t="shared" si="162"/>
        <v>1</v>
      </c>
      <c r="Z585" s="50">
        <v>12182400</v>
      </c>
      <c r="AA585" s="62">
        <v>2.0285347999999999E-7</v>
      </c>
      <c r="AB585" s="71">
        <v>4.3816352186599999E-3</v>
      </c>
      <c r="AC585" s="71">
        <v>2.40857414493142</v>
      </c>
      <c r="AD585" s="58">
        <v>147740444789.65399</v>
      </c>
      <c r="AE585" s="28">
        <v>-7.2644945884799998</v>
      </c>
      <c r="AF585" s="28">
        <v>-6.5793591884399998</v>
      </c>
      <c r="AG585" s="50"/>
      <c r="AH585" s="62"/>
      <c r="AI585" s="65"/>
      <c r="AJ585" s="58"/>
      <c r="AK585" s="28"/>
      <c r="AL585" s="28"/>
    </row>
    <row r="586" spans="1:38">
      <c r="A586" s="11"/>
      <c r="B586" s="25">
        <v>565</v>
      </c>
      <c r="C586" s="1">
        <f>B586 * KONSTANTEN!$B$6</f>
        <v>12204000</v>
      </c>
      <c r="D586" s="63">
        <f>SQRT( KONSTANTEN!$B$3 * $D$6 / H585^3 )</f>
        <v>2.0286861228825093E-7</v>
      </c>
      <c r="E586" s="41">
        <f>(KONSTANTEN!$B$4 + D586 * C586) - (KONSTANTEN!$B$4 + D586 * C585)</f>
        <v>4.3819620254264002E-3</v>
      </c>
      <c r="F586" s="41">
        <f t="shared" si="164"/>
        <v>2.4129561069568402</v>
      </c>
      <c r="G586" s="73">
        <f t="shared" si="152"/>
        <v>138.25220107894461</v>
      </c>
      <c r="H586" s="43">
        <f t="shared" si="165"/>
        <v>147733133796.48566</v>
      </c>
      <c r="I586" s="2">
        <f t="shared" si="166"/>
        <v>9.8753399833690096</v>
      </c>
      <c r="J586" s="48">
        <f t="shared" si="153"/>
        <v>151462912203.51434</v>
      </c>
      <c r="K586" s="28">
        <f t="shared" si="154"/>
        <v>10.12466001663099</v>
      </c>
      <c r="L586" s="43">
        <f t="shared" si="167"/>
        <v>-109112961545.51987</v>
      </c>
      <c r="M586" s="2">
        <f t="shared" si="168"/>
        <v>-7.2937435507098822</v>
      </c>
      <c r="N586" s="48">
        <f t="shared" si="155"/>
        <v>-114112108599.71545</v>
      </c>
      <c r="O586" s="28">
        <f t="shared" si="156"/>
        <v>-7.6279155507098819</v>
      </c>
      <c r="P586" s="94">
        <f t="shared" si="157"/>
        <v>97945944599.671143</v>
      </c>
      <c r="Q586" s="95">
        <f t="shared" si="158"/>
        <v>6.5472753339575318</v>
      </c>
      <c r="R586" s="44">
        <f>KONSTANTEN!$B$3 * $D$5 * $D$6 / H585^2</f>
        <v>3.6314145083466384E+22</v>
      </c>
      <c r="S586" s="46">
        <f t="shared" si="163"/>
        <v>29971.899013326096</v>
      </c>
      <c r="T586" s="48">
        <f t="shared" si="159"/>
        <v>148495003447.44989</v>
      </c>
      <c r="U586" s="28">
        <f t="shared" si="160"/>
        <v>9.9262677720981571</v>
      </c>
      <c r="V586" s="48">
        <f t="shared" si="169"/>
        <v>-111612535072.61766</v>
      </c>
      <c r="W586" s="28">
        <f t="shared" si="170"/>
        <v>-7.4608295507098816</v>
      </c>
      <c r="X586" s="50">
        <f t="shared" si="161"/>
        <v>0.99999999999999989</v>
      </c>
      <c r="Y586" s="31">
        <f t="shared" si="162"/>
        <v>0.99999999999999989</v>
      </c>
      <c r="Z586" s="50">
        <v>12204000</v>
      </c>
      <c r="AA586" s="62">
        <v>2.0286861E-7</v>
      </c>
      <c r="AB586" s="71">
        <v>4.3819620254299998E-3</v>
      </c>
      <c r="AC586" s="71">
        <v>2.4129561069568402</v>
      </c>
      <c r="AD586" s="58">
        <v>147733133796.48499</v>
      </c>
      <c r="AE586" s="28">
        <v>-7.2937435507100004</v>
      </c>
      <c r="AF586" s="28">
        <v>-6.5472753339600001</v>
      </c>
      <c r="AG586" s="50"/>
      <c r="AH586" s="62"/>
      <c r="AI586" s="65"/>
      <c r="AJ586" s="58"/>
      <c r="AK586" s="28"/>
      <c r="AL586" s="28"/>
    </row>
    <row r="587" spans="1:38">
      <c r="A587" s="11"/>
      <c r="B587" s="25">
        <v>566</v>
      </c>
      <c r="C587" s="1">
        <f>B587 * KONSTANTEN!$B$6</f>
        <v>12225600</v>
      </c>
      <c r="D587" s="63">
        <f>SQRT( KONSTANTEN!$B$3 * $D$6 / H586^3 )</f>
        <v>2.0288367176763118E-7</v>
      </c>
      <c r="E587" s="41">
        <f>(KONSTANTEN!$B$4 + D587 * C587) - (KONSTANTEN!$B$4 + D587 * C586)</f>
        <v>4.3822873101806437E-3</v>
      </c>
      <c r="F587" s="41">
        <f t="shared" si="164"/>
        <v>2.4173383942670208</v>
      </c>
      <c r="G587" s="73">
        <f t="shared" si="152"/>
        <v>138.50328764643169</v>
      </c>
      <c r="H587" s="43">
        <f t="shared" si="165"/>
        <v>147725858073.37622</v>
      </c>
      <c r="I587" s="2">
        <f t="shared" si="166"/>
        <v>9.8748536318141191</v>
      </c>
      <c r="J587" s="48">
        <f t="shared" si="153"/>
        <v>151470187926.62378</v>
      </c>
      <c r="K587" s="28">
        <f t="shared" si="154"/>
        <v>10.125146368185881</v>
      </c>
      <c r="L587" s="43">
        <f t="shared" si="167"/>
        <v>-109548409345.42122</v>
      </c>
      <c r="M587" s="2">
        <f t="shared" si="168"/>
        <v>-7.3228514086326681</v>
      </c>
      <c r="N587" s="48">
        <f t="shared" si="155"/>
        <v>-114547556399.61682</v>
      </c>
      <c r="O587" s="28">
        <f t="shared" si="156"/>
        <v>-7.6570234086326669</v>
      </c>
      <c r="P587" s="94">
        <f t="shared" si="157"/>
        <v>97464059926.133316</v>
      </c>
      <c r="Q587" s="95">
        <f t="shared" si="158"/>
        <v>6.5150633659198371</v>
      </c>
      <c r="R587" s="44">
        <f>KONSTANTEN!$B$3 * $D$5 * $D$6 / H586^2</f>
        <v>3.6317739389349253E+22</v>
      </c>
      <c r="S587" s="46">
        <f t="shared" si="163"/>
        <v>29972.640626369735</v>
      </c>
      <c r="T587" s="48">
        <f t="shared" si="159"/>
        <v>148505870062.71915</v>
      </c>
      <c r="U587" s="28">
        <f t="shared" si="160"/>
        <v>9.9269941597235647</v>
      </c>
      <c r="V587" s="48">
        <f t="shared" si="169"/>
        <v>-112047982872.51901</v>
      </c>
      <c r="W587" s="28">
        <f t="shared" si="170"/>
        <v>-7.4899374086326675</v>
      </c>
      <c r="X587" s="50">
        <f t="shared" si="161"/>
        <v>1</v>
      </c>
      <c r="Y587" s="31">
        <f t="shared" si="162"/>
        <v>1</v>
      </c>
      <c r="Z587" s="50">
        <v>12225600</v>
      </c>
      <c r="AA587" s="62">
        <v>2.0288367E-7</v>
      </c>
      <c r="AB587" s="71">
        <v>4.3822873101800001E-3</v>
      </c>
      <c r="AC587" s="71">
        <v>2.4173383942670199</v>
      </c>
      <c r="AD587" s="58">
        <v>147725858073.37601</v>
      </c>
      <c r="AE587" s="28">
        <v>-7.3228514086300001</v>
      </c>
      <c r="AF587" s="28">
        <v>-6.5150633659199997</v>
      </c>
      <c r="AG587" s="50"/>
      <c r="AH587" s="62"/>
      <c r="AI587" s="65"/>
      <c r="AJ587" s="58"/>
      <c r="AK587" s="28"/>
      <c r="AL587" s="28"/>
    </row>
    <row r="588" spans="1:38">
      <c r="A588" s="11"/>
      <c r="B588" s="25">
        <v>567</v>
      </c>
      <c r="C588" s="1">
        <f>B588 * KONSTANTEN!$B$6</f>
        <v>12247200</v>
      </c>
      <c r="D588" s="63">
        <f>SQRT( KONSTANTEN!$B$3 * $D$6 / H587^3 )</f>
        <v>2.0289866044612321E-7</v>
      </c>
      <c r="E588" s="41">
        <f>(KONSTANTEN!$B$4 + D588 * C588) - (KONSTANTEN!$B$4 + D588 * C587)</f>
        <v>4.3826110656364214E-3</v>
      </c>
      <c r="F588" s="41">
        <f t="shared" si="164"/>
        <v>2.4217210053326572</v>
      </c>
      <c r="G588" s="73">
        <f t="shared" si="152"/>
        <v>138.75439276373999</v>
      </c>
      <c r="H588" s="43">
        <f t="shared" si="165"/>
        <v>147718617770.56271</v>
      </c>
      <c r="I588" s="2">
        <f t="shared" si="166"/>
        <v>9.8743696479573604</v>
      </c>
      <c r="J588" s="48">
        <f t="shared" si="153"/>
        <v>151477428229.43732</v>
      </c>
      <c r="K588" s="28">
        <f t="shared" si="154"/>
        <v>10.125630352042641</v>
      </c>
      <c r="L588" s="43">
        <f t="shared" si="167"/>
        <v>-109981737261.19627</v>
      </c>
      <c r="M588" s="2">
        <f t="shared" si="168"/>
        <v>-7.3518175611984038</v>
      </c>
      <c r="N588" s="48">
        <f t="shared" si="155"/>
        <v>-114980884315.39186</v>
      </c>
      <c r="O588" s="28">
        <f t="shared" si="156"/>
        <v>-7.6859895611984026</v>
      </c>
      <c r="P588" s="94">
        <f t="shared" si="157"/>
        <v>96980267704.733047</v>
      </c>
      <c r="Q588" s="95">
        <f t="shared" si="158"/>
        <v>6.4827238863131944</v>
      </c>
      <c r="R588" s="44">
        <f>KONSTANTEN!$B$3 * $D$5 * $D$6 / H587^2</f>
        <v>3.632131688520896E+22</v>
      </c>
      <c r="S588" s="46">
        <f t="shared" si="163"/>
        <v>29973.378716342151</v>
      </c>
      <c r="T588" s="48">
        <f t="shared" si="159"/>
        <v>148516724986.56335</v>
      </c>
      <c r="U588" s="28">
        <f t="shared" si="160"/>
        <v>9.9277197658262732</v>
      </c>
      <c r="V588" s="48">
        <f t="shared" si="169"/>
        <v>-112481310788.29407</v>
      </c>
      <c r="W588" s="28">
        <f t="shared" si="170"/>
        <v>-7.5189035611984032</v>
      </c>
      <c r="X588" s="50">
        <f t="shared" si="161"/>
        <v>1</v>
      </c>
      <c r="Y588" s="31">
        <f t="shared" si="162"/>
        <v>1</v>
      </c>
      <c r="Z588" s="50">
        <v>12247200</v>
      </c>
      <c r="AA588" s="62">
        <v>2.0289866000000001E-7</v>
      </c>
      <c r="AB588" s="71">
        <v>4.3826110656400002E-3</v>
      </c>
      <c r="AC588" s="71">
        <v>2.4217210053326599</v>
      </c>
      <c r="AD588" s="58">
        <v>147718617770.56201</v>
      </c>
      <c r="AE588" s="28">
        <v>-7.3518175611999999</v>
      </c>
      <c r="AF588" s="28">
        <v>-6.4827238863099996</v>
      </c>
      <c r="AG588" s="50"/>
      <c r="AH588" s="62"/>
      <c r="AI588" s="65"/>
      <c r="AJ588" s="58"/>
      <c r="AK588" s="28"/>
      <c r="AL588" s="28"/>
    </row>
    <row r="589" spans="1:38">
      <c r="A589" s="11"/>
      <c r="B589" s="25">
        <v>568</v>
      </c>
      <c r="C589" s="1">
        <f>B589 * KONSTANTEN!$B$6</f>
        <v>12268800</v>
      </c>
      <c r="D589" s="63">
        <f>SQRT( KONSTANTEN!$B$3 * $D$6 / H588^3 )</f>
        <v>2.0291357798764718E-7</v>
      </c>
      <c r="E589" s="41">
        <f>(KONSTANTEN!$B$4 + D589 * C589) - (KONSTANTEN!$B$4 + D589 * C588)</f>
        <v>4.3829332845333191E-3</v>
      </c>
      <c r="F589" s="41">
        <f t="shared" si="164"/>
        <v>2.4261039386171905</v>
      </c>
      <c r="G589" s="73">
        <f t="shared" si="152"/>
        <v>139.00551634283116</v>
      </c>
      <c r="H589" s="43">
        <f t="shared" si="165"/>
        <v>147711413037.61545</v>
      </c>
      <c r="I589" s="2">
        <f t="shared" si="166"/>
        <v>9.8738880417968797</v>
      </c>
      <c r="J589" s="48">
        <f t="shared" si="153"/>
        <v>151484632962.38452</v>
      </c>
      <c r="K589" s="28">
        <f t="shared" si="154"/>
        <v>10.126111958203118</v>
      </c>
      <c r="L589" s="43">
        <f t="shared" si="167"/>
        <v>-110412936341.14597</v>
      </c>
      <c r="M589" s="2">
        <f t="shared" si="168"/>
        <v>-7.3806414100235784</v>
      </c>
      <c r="N589" s="48">
        <f t="shared" si="155"/>
        <v>-115412083395.34157</v>
      </c>
      <c r="O589" s="28">
        <f t="shared" si="156"/>
        <v>-7.7148134100235772</v>
      </c>
      <c r="P589" s="94">
        <f t="shared" si="157"/>
        <v>96494576984.544006</v>
      </c>
      <c r="Q589" s="95">
        <f t="shared" si="158"/>
        <v>6.4502575000301983</v>
      </c>
      <c r="R589" s="44">
        <f>KONSTANTEN!$B$3 * $D$5 * $D$6 / H588^2</f>
        <v>3.6324877489574328E+22</v>
      </c>
      <c r="S589" s="46">
        <f t="shared" si="163"/>
        <v>29974.113267214521</v>
      </c>
      <c r="T589" s="48">
        <f t="shared" si="159"/>
        <v>148527567381.1846</v>
      </c>
      <c r="U589" s="28">
        <f t="shared" si="160"/>
        <v>9.9284445344030132</v>
      </c>
      <c r="V589" s="48">
        <f t="shared" si="169"/>
        <v>-112912509868.24376</v>
      </c>
      <c r="W589" s="28">
        <f t="shared" si="170"/>
        <v>-7.5477274100235778</v>
      </c>
      <c r="X589" s="50">
        <f t="shared" si="161"/>
        <v>1</v>
      </c>
      <c r="Y589" s="31">
        <f t="shared" si="162"/>
        <v>1</v>
      </c>
      <c r="Z589" s="50">
        <v>12268800</v>
      </c>
      <c r="AA589" s="62">
        <v>2.0291358E-7</v>
      </c>
      <c r="AB589" s="71">
        <v>4.3829332845299997E-3</v>
      </c>
      <c r="AC589" s="71">
        <v>2.4261039386171901</v>
      </c>
      <c r="AD589" s="58">
        <v>147711413037.61499</v>
      </c>
      <c r="AE589" s="28">
        <v>-7.38064141002</v>
      </c>
      <c r="AF589" s="28">
        <v>-6.4502575000300002</v>
      </c>
      <c r="AG589" s="50"/>
      <c r="AH589" s="62"/>
      <c r="AI589" s="65"/>
      <c r="AJ589" s="58"/>
      <c r="AK589" s="28"/>
      <c r="AL589" s="28"/>
    </row>
    <row r="590" spans="1:38">
      <c r="A590" s="11"/>
      <c r="B590" s="25">
        <v>569</v>
      </c>
      <c r="C590" s="1">
        <f>B590 * KONSTANTEN!$B$6</f>
        <v>12290400</v>
      </c>
      <c r="D590" s="63">
        <f>SQRT( KONSTANTEN!$B$3 * $D$6 / H589^3 )</f>
        <v>2.029284240574668E-7</v>
      </c>
      <c r="E590" s="41">
        <f>(KONSTANTEN!$B$4 + D590 * C590) - (KONSTANTEN!$B$4 + D590 * C589)</f>
        <v>4.3832539596411202E-3</v>
      </c>
      <c r="F590" s="41">
        <f t="shared" si="164"/>
        <v>2.4304871925768317</v>
      </c>
      <c r="G590" s="73">
        <f t="shared" si="152"/>
        <v>139.25665829525261</v>
      </c>
      <c r="H590" s="43">
        <f t="shared" si="165"/>
        <v>147704244023.43433</v>
      </c>
      <c r="I590" s="2">
        <f t="shared" si="166"/>
        <v>9.8734088232860096</v>
      </c>
      <c r="J590" s="48">
        <f t="shared" si="153"/>
        <v>151491801976.56567</v>
      </c>
      <c r="K590" s="28">
        <f t="shared" si="154"/>
        <v>10.12659117671399</v>
      </c>
      <c r="L590" s="43">
        <f t="shared" si="167"/>
        <v>-110841997673.70015</v>
      </c>
      <c r="M590" s="2">
        <f t="shared" si="168"/>
        <v>-7.4093223594071258</v>
      </c>
      <c r="N590" s="48">
        <f t="shared" si="155"/>
        <v>-115841144727.89574</v>
      </c>
      <c r="O590" s="28">
        <f t="shared" si="156"/>
        <v>-7.7434943594071246</v>
      </c>
      <c r="P590" s="94">
        <f t="shared" si="157"/>
        <v>96006996857.918167</v>
      </c>
      <c r="Q590" s="95">
        <f t="shared" si="158"/>
        <v>6.4176648148564226</v>
      </c>
      <c r="R590" s="44">
        <f>KONSTANTEN!$B$3 * $D$5 * $D$6 / H589^2</f>
        <v>3.6328421121293046E+22</v>
      </c>
      <c r="S590" s="46">
        <f t="shared" si="163"/>
        <v>29974.844263024857</v>
      </c>
      <c r="T590" s="48">
        <f t="shared" si="159"/>
        <v>148538396409.62149</v>
      </c>
      <c r="U590" s="28">
        <f t="shared" si="160"/>
        <v>9.9291684095064205</v>
      </c>
      <c r="V590" s="48">
        <f t="shared" si="169"/>
        <v>-113341571200.79794</v>
      </c>
      <c r="W590" s="28">
        <f t="shared" si="170"/>
        <v>-7.5764083594071252</v>
      </c>
      <c r="X590" s="50">
        <f t="shared" si="161"/>
        <v>1</v>
      </c>
      <c r="Y590" s="31">
        <f t="shared" si="162"/>
        <v>1</v>
      </c>
      <c r="Z590" s="50">
        <v>12290400</v>
      </c>
      <c r="AA590" s="62">
        <v>2.0292841999999999E-7</v>
      </c>
      <c r="AB590" s="71">
        <v>4.3832539596400004E-3</v>
      </c>
      <c r="AC590" s="71">
        <v>2.4304871925768401</v>
      </c>
      <c r="AD590" s="58">
        <v>147704244023.43399</v>
      </c>
      <c r="AE590" s="28">
        <v>-7.4093223594099999</v>
      </c>
      <c r="AF590" s="28">
        <v>-6.4176648148600002</v>
      </c>
      <c r="AG590" s="50"/>
      <c r="AH590" s="62"/>
      <c r="AI590" s="65"/>
      <c r="AJ590" s="58"/>
      <c r="AK590" s="28"/>
      <c r="AL590" s="28"/>
    </row>
    <row r="591" spans="1:38">
      <c r="A591" s="11"/>
      <c r="B591" s="25">
        <v>570</v>
      </c>
      <c r="C591" s="1">
        <f>B591 * KONSTANTEN!$B$6</f>
        <v>12312000</v>
      </c>
      <c r="D591" s="63">
        <f>SQRT( KONSTANTEN!$B$3 * $D$6 / H590^3 )</f>
        <v>2.029431983222E-7</v>
      </c>
      <c r="E591" s="41">
        <f>(KONSTANTEN!$B$4 + D591 * C591) - (KONSTANTEN!$B$4 + D591 * C590)</f>
        <v>4.3835730837593623E-3</v>
      </c>
      <c r="F591" s="41">
        <f t="shared" si="164"/>
        <v>2.434870765660591</v>
      </c>
      <c r="G591" s="73">
        <f t="shared" si="152"/>
        <v>139.50781853213917</v>
      </c>
      <c r="H591" s="43">
        <f t="shared" si="165"/>
        <v>147697110876.24472</v>
      </c>
      <c r="I591" s="2">
        <f t="shared" si="166"/>
        <v>9.872932002332993</v>
      </c>
      <c r="J591" s="48">
        <f t="shared" si="153"/>
        <v>151498935123.75525</v>
      </c>
      <c r="K591" s="28">
        <f t="shared" si="154"/>
        <v>10.127067997667005</v>
      </c>
      <c r="L591" s="43">
        <f t="shared" si="167"/>
        <v>-111268912387.65683</v>
      </c>
      <c r="M591" s="2">
        <f t="shared" si="168"/>
        <v>-7.4378598163464247</v>
      </c>
      <c r="N591" s="48">
        <f t="shared" si="155"/>
        <v>-116268059441.85242</v>
      </c>
      <c r="O591" s="28">
        <f t="shared" si="156"/>
        <v>-7.7720318163464244</v>
      </c>
      <c r="P591" s="94">
        <f t="shared" si="157"/>
        <v>95517536460.313278</v>
      </c>
      <c r="Q591" s="95">
        <f t="shared" si="158"/>
        <v>6.3849464414588741</v>
      </c>
      <c r="R591" s="44">
        <f>KONSTANTEN!$B$3 * $D$5 * $D$6 / H590^2</f>
        <v>3.6331947699534417E+22</v>
      </c>
      <c r="S591" s="46">
        <f t="shared" si="163"/>
        <v>29975.571687878455</v>
      </c>
      <c r="T591" s="48">
        <f t="shared" si="159"/>
        <v>148549211235.8157</v>
      </c>
      <c r="U591" s="28">
        <f t="shared" si="160"/>
        <v>9.9298913352495113</v>
      </c>
      <c r="V591" s="48">
        <f t="shared" si="169"/>
        <v>-113768485914.75462</v>
      </c>
      <c r="W591" s="28">
        <f t="shared" si="170"/>
        <v>-7.6049458163464241</v>
      </c>
      <c r="X591" s="50">
        <f t="shared" si="161"/>
        <v>1</v>
      </c>
      <c r="Y591" s="31">
        <f t="shared" si="162"/>
        <v>1</v>
      </c>
      <c r="Z591" s="50">
        <v>12312000</v>
      </c>
      <c r="AA591" s="62">
        <v>2.029432E-7</v>
      </c>
      <c r="AB591" s="71">
        <v>4.3835730837599998E-3</v>
      </c>
      <c r="AC591" s="71">
        <v>2.4348707656605901</v>
      </c>
      <c r="AD591" s="58">
        <v>147697110876.24399</v>
      </c>
      <c r="AE591" s="28">
        <v>-7.4378598163499996</v>
      </c>
      <c r="AF591" s="28">
        <v>-6.3849464414600003</v>
      </c>
      <c r="AG591" s="50"/>
      <c r="AH591" s="62"/>
      <c r="AI591" s="65"/>
      <c r="AJ591" s="58"/>
      <c r="AK591" s="28"/>
      <c r="AL591" s="28"/>
    </row>
    <row r="592" spans="1:38">
      <c r="A592" s="11"/>
      <c r="B592" s="25">
        <v>571</v>
      </c>
      <c r="C592" s="1">
        <f>B592 * KONSTANTEN!$B$6</f>
        <v>12333600</v>
      </c>
      <c r="D592" s="63">
        <f>SQRT( KONSTANTEN!$B$3 * $D$6 / H591^3 )</f>
        <v>2.0295790044983028E-7</v>
      </c>
      <c r="E592" s="41">
        <f>(KONSTANTEN!$B$4 + D592 * C592) - (KONSTANTEN!$B$4 + D592 * C591)</f>
        <v>4.3838906497164487E-3</v>
      </c>
      <c r="F592" s="41">
        <f t="shared" si="164"/>
        <v>2.4392546563103075</v>
      </c>
      <c r="G592" s="73">
        <f t="shared" si="152"/>
        <v>139.75899696421479</v>
      </c>
      <c r="H592" s="43">
        <f t="shared" si="165"/>
        <v>147690013743.59348</v>
      </c>
      <c r="I592" s="2">
        <f t="shared" si="166"/>
        <v>9.8724575888007209</v>
      </c>
      <c r="J592" s="48">
        <f t="shared" si="153"/>
        <v>151506032256.40649</v>
      </c>
      <c r="K592" s="28">
        <f t="shared" si="154"/>
        <v>10.127542411199277</v>
      </c>
      <c r="L592" s="43">
        <f t="shared" si="167"/>
        <v>-111693671652.42091</v>
      </c>
      <c r="M592" s="2">
        <f t="shared" si="168"/>
        <v>-7.466253190553255</v>
      </c>
      <c r="N592" s="48">
        <f t="shared" si="155"/>
        <v>-116692818706.6165</v>
      </c>
      <c r="O592" s="28">
        <f t="shared" si="156"/>
        <v>-7.8004251905532538</v>
      </c>
      <c r="P592" s="94">
        <f t="shared" si="157"/>
        <v>95026204970.118591</v>
      </c>
      <c r="Q592" s="95">
        <f t="shared" si="158"/>
        <v>6.3521029933743574</v>
      </c>
      <c r="R592" s="44">
        <f>KONSTANTEN!$B$3 * $D$5 * $D$6 / H591^2</f>
        <v>3.6335457143792096E+22</v>
      </c>
      <c r="S592" s="46">
        <f t="shared" si="163"/>
        <v>29976.295525948422</v>
      </c>
      <c r="T592" s="48">
        <f t="shared" si="159"/>
        <v>148560011024.67871</v>
      </c>
      <c r="U592" s="28">
        <f t="shared" si="160"/>
        <v>9.9306132558101208</v>
      </c>
      <c r="V592" s="48">
        <f t="shared" si="169"/>
        <v>-114193245179.51871</v>
      </c>
      <c r="W592" s="28">
        <f t="shared" si="170"/>
        <v>-7.6333391905532544</v>
      </c>
      <c r="X592" s="50">
        <f t="shared" si="161"/>
        <v>1</v>
      </c>
      <c r="Y592" s="31">
        <f t="shared" si="162"/>
        <v>1</v>
      </c>
      <c r="Z592" s="50">
        <v>12333600</v>
      </c>
      <c r="AA592" s="62">
        <v>2.0295789999999999E-7</v>
      </c>
      <c r="AB592" s="71">
        <v>4.3838906497199997E-3</v>
      </c>
      <c r="AC592" s="71">
        <v>2.4392546563103101</v>
      </c>
      <c r="AD592" s="58">
        <v>147690013743.59299</v>
      </c>
      <c r="AE592" s="28">
        <v>-7.4662531905499998</v>
      </c>
      <c r="AF592" s="28">
        <v>-6.35210299337</v>
      </c>
      <c r="AG592" s="50"/>
      <c r="AH592" s="62"/>
      <c r="AI592" s="65"/>
      <c r="AJ592" s="58"/>
      <c r="AK592" s="28"/>
      <c r="AL592" s="28"/>
    </row>
    <row r="593" spans="1:38">
      <c r="A593" s="11"/>
      <c r="B593" s="25">
        <v>572</v>
      </c>
      <c r="C593" s="1">
        <f>B593 * KONSTANTEN!$B$6</f>
        <v>12355200</v>
      </c>
      <c r="D593" s="63">
        <f>SQRT( KONSTANTEN!$B$3 * $D$6 / H592^3 )</f>
        <v>2.0297253010971749E-7</v>
      </c>
      <c r="E593" s="41">
        <f>(KONSTANTEN!$B$4 + D593 * C593) - (KONSTANTEN!$B$4 + D593 * C592)</f>
        <v>4.3842066503700927E-3</v>
      </c>
      <c r="F593" s="41">
        <f t="shared" si="164"/>
        <v>2.4436388629606776</v>
      </c>
      <c r="G593" s="73">
        <f t="shared" si="152"/>
        <v>140.01019350179419</v>
      </c>
      <c r="H593" s="43">
        <f t="shared" si="165"/>
        <v>147682952772.34506</v>
      </c>
      <c r="I593" s="2">
        <f t="shared" si="166"/>
        <v>9.8719855925064639</v>
      </c>
      <c r="J593" s="48">
        <f t="shared" si="153"/>
        <v>151513093227.65494</v>
      </c>
      <c r="K593" s="28">
        <f t="shared" si="154"/>
        <v>10.128014407493534</v>
      </c>
      <c r="L593" s="43">
        <f t="shared" si="167"/>
        <v>-112116266678.24193</v>
      </c>
      <c r="M593" s="2">
        <f t="shared" si="168"/>
        <v>-7.4945018944696837</v>
      </c>
      <c r="N593" s="48">
        <f t="shared" si="155"/>
        <v>-117115413732.43753</v>
      </c>
      <c r="O593" s="28">
        <f t="shared" si="156"/>
        <v>-7.8286738944696834</v>
      </c>
      <c r="P593" s="94">
        <f t="shared" si="157"/>
        <v>94533011608.47963</v>
      </c>
      <c r="Q593" s="95">
        <f t="shared" si="158"/>
        <v>6.3191350869977496</v>
      </c>
      <c r="R593" s="44">
        <f>KONSTANTEN!$B$3 * $D$5 * $D$6 / H592^2</f>
        <v>3.6338949373886913E+22</v>
      </c>
      <c r="S593" s="46">
        <f t="shared" si="163"/>
        <v>29977.015761476116</v>
      </c>
      <c r="T593" s="48">
        <f t="shared" si="159"/>
        <v>148570794942.15854</v>
      </c>
      <c r="U593" s="28">
        <f t="shared" si="160"/>
        <v>9.9313341154353711</v>
      </c>
      <c r="V593" s="48">
        <f t="shared" si="169"/>
        <v>-114615840205.33974</v>
      </c>
      <c r="W593" s="28">
        <f t="shared" si="170"/>
        <v>-7.6615878944696831</v>
      </c>
      <c r="X593" s="50">
        <f t="shared" si="161"/>
        <v>1</v>
      </c>
      <c r="Y593" s="31">
        <f t="shared" si="162"/>
        <v>1</v>
      </c>
      <c r="Z593" s="50">
        <v>12355200</v>
      </c>
      <c r="AA593" s="62">
        <v>2.0297252999999999E-7</v>
      </c>
      <c r="AB593" s="71">
        <v>4.3842066503699999E-3</v>
      </c>
      <c r="AC593" s="71">
        <v>2.4436388629606798</v>
      </c>
      <c r="AD593" s="58">
        <v>147682952772.345</v>
      </c>
      <c r="AE593" s="28">
        <v>-7.4945018944699999</v>
      </c>
      <c r="AF593" s="28">
        <v>-6.3191350870000003</v>
      </c>
      <c r="AG593" s="50"/>
      <c r="AH593" s="62"/>
      <c r="AI593" s="65"/>
      <c r="AJ593" s="58"/>
      <c r="AK593" s="28"/>
      <c r="AL593" s="28"/>
    </row>
    <row r="594" spans="1:38">
      <c r="A594" s="11"/>
      <c r="B594" s="25">
        <v>573</v>
      </c>
      <c r="C594" s="1">
        <f>B594 * KONSTANTEN!$B$6</f>
        <v>12376800</v>
      </c>
      <c r="D594" s="63">
        <f>SQRT( KONSTANTEN!$B$3 * $D$6 / H593^3 )</f>
        <v>2.0298708697260866E-7</v>
      </c>
      <c r="E594" s="41">
        <f>(KONSTANTEN!$B$4 + D594 * C594) - (KONSTANTEN!$B$4 + D594 * C593)</f>
        <v>4.3845210786086497E-3</v>
      </c>
      <c r="F594" s="41">
        <f t="shared" si="164"/>
        <v>2.4480233840392862</v>
      </c>
      <c r="G594" s="73">
        <f t="shared" si="152"/>
        <v>140.2614080547846</v>
      </c>
      <c r="H594" s="43">
        <f t="shared" si="165"/>
        <v>147675928108.67743</v>
      </c>
      <c r="I594" s="2">
        <f t="shared" si="166"/>
        <v>9.8715160232216057</v>
      </c>
      <c r="J594" s="48">
        <f t="shared" si="153"/>
        <v>151520117891.32254</v>
      </c>
      <c r="K594" s="28">
        <f t="shared" si="154"/>
        <v>10.128483976778393</v>
      </c>
      <c r="L594" s="43">
        <f t="shared" si="167"/>
        <v>-112536688716.45119</v>
      </c>
      <c r="M594" s="2">
        <f t="shared" si="168"/>
        <v>-7.5226053432839279</v>
      </c>
      <c r="N594" s="48">
        <f t="shared" si="155"/>
        <v>-117535835770.64679</v>
      </c>
      <c r="O594" s="28">
        <f t="shared" si="156"/>
        <v>-7.8567773432839267</v>
      </c>
      <c r="P594" s="94">
        <f t="shared" si="157"/>
        <v>94037965639.12085</v>
      </c>
      <c r="Q594" s="95">
        <f t="shared" si="158"/>
        <v>6.2860433415701529</v>
      </c>
      <c r="R594" s="44">
        <f>KONSTANTEN!$B$3 * $D$5 * $D$6 / H593^2</f>
        <v>3.6342424309969499E+22</v>
      </c>
      <c r="S594" s="46">
        <f t="shared" si="163"/>
        <v>29977.732378771663</v>
      </c>
      <c r="T594" s="48">
        <f t="shared" si="159"/>
        <v>148581562155.30597</v>
      </c>
      <c r="U594" s="28">
        <f t="shared" si="160"/>
        <v>9.9320538584461087</v>
      </c>
      <c r="V594" s="48">
        <f t="shared" si="169"/>
        <v>-115036262243.549</v>
      </c>
      <c r="W594" s="28">
        <f t="shared" si="170"/>
        <v>-7.6896913432839273</v>
      </c>
      <c r="X594" s="50">
        <f t="shared" si="161"/>
        <v>1</v>
      </c>
      <c r="Y594" s="31">
        <f t="shared" si="162"/>
        <v>1</v>
      </c>
      <c r="Z594" s="50">
        <v>12376800</v>
      </c>
      <c r="AA594" s="62">
        <v>2.0298709E-7</v>
      </c>
      <c r="AB594" s="71">
        <v>4.3845210786100002E-3</v>
      </c>
      <c r="AC594" s="71">
        <v>2.4480233840392902</v>
      </c>
      <c r="AD594" s="58">
        <v>147675928108.677</v>
      </c>
      <c r="AE594" s="28">
        <v>-7.5226053432800004</v>
      </c>
      <c r="AF594" s="28">
        <v>-6.2860433415700001</v>
      </c>
      <c r="AG594" s="50"/>
      <c r="AH594" s="62"/>
      <c r="AI594" s="65"/>
      <c r="AJ594" s="58"/>
      <c r="AK594" s="28"/>
      <c r="AL594" s="28"/>
    </row>
    <row r="595" spans="1:38">
      <c r="A595" s="11"/>
      <c r="B595" s="25">
        <v>574</v>
      </c>
      <c r="C595" s="1">
        <f>B595 * KONSTANTEN!$B$6</f>
        <v>12398400</v>
      </c>
      <c r="D595" s="63">
        <f>SQRT( KONSTANTEN!$B$3 * $D$6 / H594^3 )</f>
        <v>2.0300157071064924E-7</v>
      </c>
      <c r="E595" s="41">
        <f>(KONSTANTEN!$B$4 + D595 * C595) - (KONSTANTEN!$B$4 + D595 * C594)</f>
        <v>4.384833927350229E-3</v>
      </c>
      <c r="F595" s="41">
        <f t="shared" si="164"/>
        <v>2.4524082179666364</v>
      </c>
      <c r="G595" s="73">
        <f t="shared" si="152"/>
        <v>140.51264053268753</v>
      </c>
      <c r="H595" s="43">
        <f t="shared" si="165"/>
        <v>147668939898.07825</v>
      </c>
      <c r="I595" s="2">
        <f t="shared" si="166"/>
        <v>9.8710488906713874</v>
      </c>
      <c r="J595" s="48">
        <f t="shared" si="153"/>
        <v>151527106101.92172</v>
      </c>
      <c r="K595" s="28">
        <f t="shared" si="154"/>
        <v>10.128951109328613</v>
      </c>
      <c r="L595" s="43">
        <f t="shared" si="167"/>
        <v>-112954929059.69809</v>
      </c>
      <c r="M595" s="2">
        <f t="shared" si="168"/>
        <v>-7.5505629549461419</v>
      </c>
      <c r="N595" s="48">
        <f t="shared" si="155"/>
        <v>-117954076113.89368</v>
      </c>
      <c r="O595" s="28">
        <f t="shared" si="156"/>
        <v>-7.8847349549461407</v>
      </c>
      <c r="P595" s="94">
        <f t="shared" si="157"/>
        <v>93541076368.167358</v>
      </c>
      <c r="Q595" s="95">
        <f t="shared" si="158"/>
        <v>6.2528283791669743</v>
      </c>
      <c r="R595" s="44">
        <f>KONSTANTEN!$B$3 * $D$5 * $D$6 / H594^2</f>
        <v>3.6345881872523158E+22</v>
      </c>
      <c r="S595" s="46">
        <f t="shared" si="163"/>
        <v>29978.445362214436</v>
      </c>
      <c r="T595" s="48">
        <f t="shared" si="159"/>
        <v>148592311832.34137</v>
      </c>
      <c r="U595" s="28">
        <f t="shared" si="160"/>
        <v>9.9327724292413517</v>
      </c>
      <c r="V595" s="48">
        <f t="shared" si="169"/>
        <v>-115454502586.79588</v>
      </c>
      <c r="W595" s="28">
        <f t="shared" si="170"/>
        <v>-7.7176489549461413</v>
      </c>
      <c r="X595" s="50">
        <f t="shared" si="161"/>
        <v>1</v>
      </c>
      <c r="Y595" s="31">
        <f t="shared" si="162"/>
        <v>1</v>
      </c>
      <c r="Z595" s="50">
        <v>12398400</v>
      </c>
      <c r="AA595" s="62">
        <v>2.0300157000000001E-7</v>
      </c>
      <c r="AB595" s="71">
        <v>4.38483392735E-3</v>
      </c>
      <c r="AC595" s="71">
        <v>2.45240821796664</v>
      </c>
      <c r="AD595" s="58">
        <v>147668939898.078</v>
      </c>
      <c r="AE595" s="28">
        <v>-7.5505629549500002</v>
      </c>
      <c r="AF595" s="28">
        <v>-6.2528283791700003</v>
      </c>
      <c r="AG595" s="50"/>
      <c r="AH595" s="62"/>
      <c r="AI595" s="65"/>
      <c r="AJ595" s="58"/>
      <c r="AK595" s="28"/>
      <c r="AL595" s="28"/>
    </row>
    <row r="596" spans="1:38">
      <c r="A596" s="11"/>
      <c r="B596" s="25">
        <v>575</v>
      </c>
      <c r="C596" s="1">
        <f>B596 * KONSTANTEN!$B$6</f>
        <v>12420000</v>
      </c>
      <c r="D596" s="63">
        <f>SQRT( KONSTANTEN!$B$3 * $D$6 / H595^3 )</f>
        <v>2.0301598099739361E-7</v>
      </c>
      <c r="E596" s="41">
        <f>(KONSTANTEN!$B$4 + D596 * C596) - (KONSTANTEN!$B$4 + D596 * C595)</f>
        <v>4.3851451895435822E-3</v>
      </c>
      <c r="F596" s="41">
        <f t="shared" si="164"/>
        <v>2.45679336315618</v>
      </c>
      <c r="G596" s="73">
        <f t="shared" si="152"/>
        <v>140.76389084460047</v>
      </c>
      <c r="H596" s="43">
        <f t="shared" si="165"/>
        <v>147661988285.34088</v>
      </c>
      <c r="I596" s="2">
        <f t="shared" si="166"/>
        <v>9.8705842045346319</v>
      </c>
      <c r="J596" s="48">
        <f t="shared" si="153"/>
        <v>151534057714.65912</v>
      </c>
      <c r="K596" s="28">
        <f t="shared" si="154"/>
        <v>10.129415795465366</v>
      </c>
      <c r="L596" s="43">
        <f t="shared" si="167"/>
        <v>-113370979042.18556</v>
      </c>
      <c r="M596" s="2">
        <f t="shared" si="168"/>
        <v>-7.5783741501841622</v>
      </c>
      <c r="N596" s="48">
        <f t="shared" si="155"/>
        <v>-118370126096.38115</v>
      </c>
      <c r="O596" s="28">
        <f t="shared" si="156"/>
        <v>-7.912546150184161</v>
      </c>
      <c r="P596" s="94">
        <f t="shared" si="157"/>
        <v>93042353143.96489</v>
      </c>
      <c r="Q596" s="95">
        <f t="shared" si="158"/>
        <v>6.2194908246858924</v>
      </c>
      <c r="R596" s="44">
        <f>KONSTANTEN!$B$3 * $D$5 * $D$6 / H595^2</f>
        <v>3.6349321982366492E+22</v>
      </c>
      <c r="S596" s="46">
        <f t="shared" si="163"/>
        <v>29979.15469625351</v>
      </c>
      <c r="T596" s="48">
        <f t="shared" si="159"/>
        <v>148603043142.72076</v>
      </c>
      <c r="U596" s="28">
        <f t="shared" si="160"/>
        <v>9.9334897723027265</v>
      </c>
      <c r="V596" s="48">
        <f t="shared" si="169"/>
        <v>-115870552569.28336</v>
      </c>
      <c r="W596" s="28">
        <f t="shared" si="170"/>
        <v>-7.7454601501841616</v>
      </c>
      <c r="X596" s="50">
        <f t="shared" si="161"/>
        <v>1</v>
      </c>
      <c r="Y596" s="31">
        <f t="shared" si="162"/>
        <v>1</v>
      </c>
      <c r="Z596" s="50">
        <v>12420000</v>
      </c>
      <c r="AA596" s="62">
        <v>2.0301598E-7</v>
      </c>
      <c r="AB596" s="71">
        <v>4.38514518954E-3</v>
      </c>
      <c r="AC596" s="71">
        <v>2.45679336315618</v>
      </c>
      <c r="AD596" s="58">
        <v>147661988285.34</v>
      </c>
      <c r="AE596" s="28">
        <v>-7.5783741501800002</v>
      </c>
      <c r="AF596" s="28">
        <v>-6.2194908246900003</v>
      </c>
      <c r="AG596" s="50"/>
      <c r="AH596" s="62"/>
      <c r="AI596" s="65"/>
      <c r="AJ596" s="58"/>
      <c r="AK596" s="28"/>
      <c r="AL596" s="28"/>
    </row>
    <row r="597" spans="1:38">
      <c r="A597" s="11"/>
      <c r="B597" s="25">
        <v>576</v>
      </c>
      <c r="C597" s="1">
        <f>B597 * KONSTANTEN!$B$6</f>
        <v>12441600</v>
      </c>
      <c r="D597" s="63">
        <f>SQRT( KONSTANTEN!$B$3 * $D$6 / H596^3 )</f>
        <v>2.0303031750781615E-7</v>
      </c>
      <c r="E597" s="41">
        <f>(KONSTANTEN!$B$4 + D597 * C597) - (KONSTANTEN!$B$4 + D597 * C596)</f>
        <v>4.3854548581689912E-3</v>
      </c>
      <c r="F597" s="41">
        <f t="shared" si="164"/>
        <v>2.461178818014349</v>
      </c>
      <c r="G597" s="73">
        <f t="shared" ref="G597:G660" si="171">F597 * 180 / PI()</f>
        <v>141.0151588992187</v>
      </c>
      <c r="H597" s="43">
        <f t="shared" si="165"/>
        <v>147655073414.56036</v>
      </c>
      <c r="I597" s="2">
        <f t="shared" si="166"/>
        <v>9.8701219744434976</v>
      </c>
      <c r="J597" s="48">
        <f t="shared" ref="J597:J660" si="172">$D$3 * ( 1 - $D$4 * COS(F597) )</f>
        <v>151540972585.43964</v>
      </c>
      <c r="K597" s="28">
        <f t="shared" ref="K597:K660" si="173">$E$3 * ( 1 - $D$4 * COS(F597) )</f>
        <v>10.129878025556502</v>
      </c>
      <c r="L597" s="43">
        <f t="shared" si="167"/>
        <v>-113784830039.90491</v>
      </c>
      <c r="M597" s="2">
        <f t="shared" si="168"/>
        <v>-7.6060383525191977</v>
      </c>
      <c r="N597" s="48">
        <f t="shared" ref="N597:N660" si="174">$D$3 * ( COS(F597) - $D$4 )</f>
        <v>-118783977094.10049</v>
      </c>
      <c r="O597" s="28">
        <f t="shared" ref="O597:O660" si="175">$E$3 * ( COS(F597) - $D$4 )</f>
        <v>-7.9402103525191965</v>
      </c>
      <c r="P597" s="94">
        <f t="shared" ref="P597:P660" si="176">$D$10 * SIN(F597)</f>
        <v>92541805356.898315</v>
      </c>
      <c r="Q597" s="95">
        <f t="shared" ref="Q597:Q660" si="177">$E$10 * SIN(F597)</f>
        <v>6.1860313058347254</v>
      </c>
      <c r="R597" s="44">
        <f>KONSTANTEN!$B$3 * $D$5 * $D$6 / H596^2</f>
        <v>3.6352744560656162E+22</v>
      </c>
      <c r="S597" s="46">
        <f t="shared" si="163"/>
        <v>29979.860365408189</v>
      </c>
      <c r="T597" s="48">
        <f t="shared" ref="T597:T660" si="178">SQRT( V597^2 + P597^2 )</f>
        <v>148613755257.20224</v>
      </c>
      <c r="U597" s="28">
        <f t="shared" ref="U597:U660" si="179">SQRT( W597^2 + Q597^2 )</f>
        <v>9.9342058321988809</v>
      </c>
      <c r="V597" s="48">
        <f t="shared" si="169"/>
        <v>-116284403567.0027</v>
      </c>
      <c r="W597" s="28">
        <f t="shared" si="170"/>
        <v>-7.7731243525191971</v>
      </c>
      <c r="X597" s="50">
        <f t="shared" ref="X597:X660" si="180">(V597 / $D$3 )^2 + ( P597 / $D$10 )^2</f>
        <v>1</v>
      </c>
      <c r="Y597" s="31">
        <f t="shared" ref="Y597:Y660" si="181">(W597 / $E$3 )^2 + ( Q597 / $E$10 )^2</f>
        <v>1</v>
      </c>
      <c r="Z597" s="50">
        <v>12441600</v>
      </c>
      <c r="AA597" s="62">
        <v>2.0303032000000001E-7</v>
      </c>
      <c r="AB597" s="71">
        <v>4.3854548581699999E-3</v>
      </c>
      <c r="AC597" s="71">
        <v>2.4611788180143499</v>
      </c>
      <c r="AD597" s="58">
        <v>147655073414.56</v>
      </c>
      <c r="AE597" s="28">
        <v>-7.6060383525199997</v>
      </c>
      <c r="AF597" s="28">
        <v>-6.1860313058300003</v>
      </c>
      <c r="AG597" s="50"/>
      <c r="AH597" s="62"/>
      <c r="AI597" s="65"/>
      <c r="AJ597" s="58"/>
      <c r="AK597" s="28"/>
      <c r="AL597" s="28"/>
    </row>
    <row r="598" spans="1:38">
      <c r="A598" s="11"/>
      <c r="B598" s="25">
        <v>577</v>
      </c>
      <c r="C598" s="1">
        <f>B598 * KONSTANTEN!$B$6</f>
        <v>12463200</v>
      </c>
      <c r="D598" s="63">
        <f>SQRT( KONSTANTEN!$B$3 * $D$6 / H597^3 )</f>
        <v>2.0304457991832222E-7</v>
      </c>
      <c r="E598" s="41">
        <f>(KONSTANTEN!$B$4 + D598 * C598) - (KONSTANTEN!$B$4 + D598 * C597)</f>
        <v>4.3857629262356035E-3</v>
      </c>
      <c r="F598" s="41">
        <f t="shared" si="164"/>
        <v>2.4655645809405846</v>
      </c>
      <c r="G598" s="73">
        <f t="shared" si="171"/>
        <v>141.26644460483695</v>
      </c>
      <c r="H598" s="43">
        <f t="shared" si="165"/>
        <v>147648195429.12976</v>
      </c>
      <c r="I598" s="2">
        <f t="shared" si="166"/>
        <v>9.8696622099832005</v>
      </c>
      <c r="J598" s="48">
        <f t="shared" si="172"/>
        <v>151547850570.87024</v>
      </c>
      <c r="K598" s="28">
        <f t="shared" si="173"/>
        <v>10.130337790016799</v>
      </c>
      <c r="L598" s="43">
        <f t="shared" si="167"/>
        <v>-114196473470.86943</v>
      </c>
      <c r="M598" s="2">
        <f t="shared" si="168"/>
        <v>-7.6335549882814577</v>
      </c>
      <c r="N598" s="48">
        <f t="shared" si="174"/>
        <v>-119195620525.06502</v>
      </c>
      <c r="O598" s="28">
        <f t="shared" si="175"/>
        <v>-7.9677269882814574</v>
      </c>
      <c r="P598" s="94">
        <f t="shared" si="176"/>
        <v>92039442439.209015</v>
      </c>
      <c r="Q598" s="95">
        <f t="shared" si="177"/>
        <v>6.1524504531192257</v>
      </c>
      <c r="R598" s="44">
        <f>KONSTANTEN!$B$3 * $D$5 * $D$6 / H597^2</f>
        <v>3.6356149528889649E+22</v>
      </c>
      <c r="S598" s="46">
        <f t="shared" ref="S598:S661" si="182">D598 * H597</f>
        <v>29980.562354268437</v>
      </c>
      <c r="T598" s="48">
        <f t="shared" si="178"/>
        <v>148624447347.91193</v>
      </c>
      <c r="U598" s="28">
        <f t="shared" si="179"/>
        <v>9.934920553589933</v>
      </c>
      <c r="V598" s="48">
        <f t="shared" si="169"/>
        <v>-116696046997.96722</v>
      </c>
      <c r="W598" s="28">
        <f t="shared" si="170"/>
        <v>-7.800640988281458</v>
      </c>
      <c r="X598" s="50">
        <f t="shared" si="180"/>
        <v>1</v>
      </c>
      <c r="Y598" s="31">
        <f t="shared" si="181"/>
        <v>1</v>
      </c>
      <c r="Z598" s="50">
        <v>12463200</v>
      </c>
      <c r="AA598" s="62">
        <v>2.0304457999999999E-7</v>
      </c>
      <c r="AB598" s="71">
        <v>4.3857629262400001E-3</v>
      </c>
      <c r="AC598" s="71">
        <v>2.4655645809405899</v>
      </c>
      <c r="AD598" s="58">
        <v>147648195429.129</v>
      </c>
      <c r="AE598" s="28">
        <v>-7.6335549882800002</v>
      </c>
      <c r="AF598" s="28">
        <v>-6.1524504531200002</v>
      </c>
      <c r="AG598" s="50"/>
      <c r="AH598" s="62"/>
      <c r="AI598" s="65"/>
      <c r="AJ598" s="58"/>
      <c r="AK598" s="28"/>
      <c r="AL598" s="28"/>
    </row>
    <row r="599" spans="1:38">
      <c r="A599" s="11"/>
      <c r="B599" s="25">
        <v>578</v>
      </c>
      <c r="C599" s="1">
        <f>B599 * KONSTANTEN!$B$6</f>
        <v>12484800</v>
      </c>
      <c r="D599" s="63">
        <f>SQRT( KONSTANTEN!$B$3 * $D$6 / H598^3 )</f>
        <v>2.0305876790675845E-7</v>
      </c>
      <c r="E599" s="41">
        <f>(KONSTANTEN!$B$4 + D599 * C599) - (KONSTANTEN!$B$4 + D599 * C598)</f>
        <v>4.3860693867858735E-3</v>
      </c>
      <c r="F599" s="41">
        <f t="shared" ref="F599:F662" si="183">IF( (F598 + E599) &gt; 2 * PI(), (F598 + E599) - 2 * PI(), (F598 + E599) )</f>
        <v>2.4699506503273705</v>
      </c>
      <c r="G599" s="73">
        <f t="shared" si="171"/>
        <v>141.5177478693513</v>
      </c>
      <c r="H599" s="43">
        <f t="shared" ref="H599:H662" si="184">$D$3 * ( 1 + $D$4 * COS(F599) )</f>
        <v>147641354471.73599</v>
      </c>
      <c r="I599" s="2">
        <f t="shared" ref="I599:I662" si="185">$E$3 * ( 1 + $D$4 * COS(F599) )</f>
        <v>9.8692049206917645</v>
      </c>
      <c r="J599" s="48">
        <f t="shared" si="172"/>
        <v>151554691528.26401</v>
      </c>
      <c r="K599" s="28">
        <f t="shared" si="173"/>
        <v>10.130795079308236</v>
      </c>
      <c r="L599" s="43">
        <f t="shared" ref="L599:L662" si="186">$D$3 * ( COS(F599) + $D$4 )</f>
        <v>-114605900795.34767</v>
      </c>
      <c r="M599" s="2">
        <f t="shared" ref="M599:M662" si="187">$E$3 * ( COS(F599) + $D$4 )</f>
        <v>-7.6609234866257339</v>
      </c>
      <c r="N599" s="48">
        <f t="shared" si="174"/>
        <v>-119605047849.54326</v>
      </c>
      <c r="O599" s="28">
        <f t="shared" si="175"/>
        <v>-7.9950954866257327</v>
      </c>
      <c r="P599" s="94">
        <f t="shared" si="176"/>
        <v>91535273864.81041</v>
      </c>
      <c r="Q599" s="95">
        <f t="shared" si="177"/>
        <v>6.1187488998307433</v>
      </c>
      <c r="R599" s="44">
        <f>KONSTANTEN!$B$3 * $D$5 * $D$6 / H598^2</f>
        <v>3.6359536808907881E+22</v>
      </c>
      <c r="S599" s="46">
        <f t="shared" si="182"/>
        <v>29981.260647495375</v>
      </c>
      <c r="T599" s="48">
        <f t="shared" si="178"/>
        <v>148635118588.41025</v>
      </c>
      <c r="U599" s="28">
        <f t="shared" si="179"/>
        <v>9.9356338812318565</v>
      </c>
      <c r="V599" s="48">
        <f t="shared" ref="V599:V662" si="188">$D$3 * COS(F599)</f>
        <v>-117105474322.44547</v>
      </c>
      <c r="W599" s="28">
        <f t="shared" ref="W599:W662" si="189">$E$3 * COS(F599)</f>
        <v>-7.8280094866257333</v>
      </c>
      <c r="X599" s="50">
        <f t="shared" si="180"/>
        <v>1</v>
      </c>
      <c r="Y599" s="31">
        <f t="shared" si="181"/>
        <v>1</v>
      </c>
      <c r="Z599" s="50">
        <v>12484800</v>
      </c>
      <c r="AA599" s="62">
        <v>2.0305877E-7</v>
      </c>
      <c r="AB599" s="71">
        <v>4.3860693867899996E-3</v>
      </c>
      <c r="AC599" s="71">
        <v>2.46995065032737</v>
      </c>
      <c r="AD599" s="58">
        <v>147641354471.73499</v>
      </c>
      <c r="AE599" s="28">
        <v>-7.6609234866299998</v>
      </c>
      <c r="AF599" s="28">
        <v>-6.1187488998299999</v>
      </c>
      <c r="AG599" s="50"/>
      <c r="AH599" s="62"/>
      <c r="AI599" s="65"/>
      <c r="AJ599" s="58"/>
      <c r="AK599" s="28"/>
      <c r="AL599" s="28"/>
    </row>
    <row r="600" spans="1:38">
      <c r="A600" s="11"/>
      <c r="B600" s="25">
        <v>579</v>
      </c>
      <c r="C600" s="1">
        <f>B600 * KONSTANTEN!$B$6</f>
        <v>12506400</v>
      </c>
      <c r="D600" s="63">
        <f>SQRT( KONSTANTEN!$B$3 * $D$6 / H599^3 )</f>
        <v>2.0307288115242421E-7</v>
      </c>
      <c r="E600" s="41">
        <f>(KONSTANTEN!$B$4 + D600 * C600) - (KONSTANTEN!$B$4 + D600 * C599)</f>
        <v>4.3863742328924538E-3</v>
      </c>
      <c r="F600" s="41">
        <f t="shared" si="183"/>
        <v>2.4743370245602629</v>
      </c>
      <c r="G600" s="73">
        <f t="shared" si="171"/>
        <v>141.76906860026099</v>
      </c>
      <c r="H600" s="43">
        <f t="shared" si="184"/>
        <v>147634550684.35611</v>
      </c>
      <c r="I600" s="2">
        <f t="shared" si="185"/>
        <v>9.868750116059763</v>
      </c>
      <c r="J600" s="48">
        <f t="shared" si="172"/>
        <v>151561495315.64392</v>
      </c>
      <c r="K600" s="28">
        <f t="shared" si="173"/>
        <v>10.131249883940239</v>
      </c>
      <c r="L600" s="43">
        <f t="shared" si="186"/>
        <v>-115013103516.09552</v>
      </c>
      <c r="M600" s="2">
        <f t="shared" si="187"/>
        <v>-7.6881432795469173</v>
      </c>
      <c r="N600" s="48">
        <f t="shared" si="174"/>
        <v>-120012250570.29111</v>
      </c>
      <c r="O600" s="28">
        <f t="shared" si="175"/>
        <v>-8.0223152795469161</v>
      </c>
      <c r="P600" s="94">
        <f t="shared" si="176"/>
        <v>91029309149.10228</v>
      </c>
      <c r="Q600" s="95">
        <f t="shared" si="177"/>
        <v>6.0849272820338198</v>
      </c>
      <c r="R600" s="44">
        <f>KONSTANTEN!$B$3 * $D$5 * $D$6 / H599^2</f>
        <v>3.6362906322898029E+22</v>
      </c>
      <c r="S600" s="46">
        <f t="shared" si="182"/>
        <v>29981.955229821779</v>
      </c>
      <c r="T600" s="48">
        <f t="shared" si="178"/>
        <v>148645768153.75769</v>
      </c>
      <c r="U600" s="28">
        <f t="shared" si="179"/>
        <v>9.9363457599809131</v>
      </c>
      <c r="V600" s="48">
        <f t="shared" si="188"/>
        <v>-117512677043.19331</v>
      </c>
      <c r="W600" s="28">
        <f t="shared" si="189"/>
        <v>-7.8552292795469167</v>
      </c>
      <c r="X600" s="50">
        <f t="shared" si="180"/>
        <v>1</v>
      </c>
      <c r="Y600" s="31">
        <f t="shared" si="181"/>
        <v>1</v>
      </c>
      <c r="Z600" s="50">
        <v>12506400</v>
      </c>
      <c r="AA600" s="62">
        <v>2.0307288E-7</v>
      </c>
      <c r="AB600" s="71">
        <v>4.38637423289E-3</v>
      </c>
      <c r="AC600" s="71">
        <v>2.47433702456027</v>
      </c>
      <c r="AD600" s="58">
        <v>147634550684.35599</v>
      </c>
      <c r="AE600" s="28">
        <v>-7.6881432795500002</v>
      </c>
      <c r="AF600" s="28">
        <v>-6.0849272820299998</v>
      </c>
      <c r="AG600" s="50"/>
      <c r="AH600" s="62"/>
      <c r="AI600" s="65"/>
      <c r="AJ600" s="58"/>
      <c r="AK600" s="28"/>
      <c r="AL600" s="28"/>
    </row>
    <row r="601" spans="1:38">
      <c r="A601" s="11"/>
      <c r="B601" s="25">
        <v>580</v>
      </c>
      <c r="C601" s="1">
        <f>B601 * KONSTANTEN!$B$6</f>
        <v>12528000</v>
      </c>
      <c r="D601" s="63">
        <f>SQRT( KONSTANTEN!$B$3 * $D$6 / H600^3 )</f>
        <v>2.0308691933608186E-7</v>
      </c>
      <c r="E601" s="41">
        <f>(KONSTANTEN!$B$4 + D601 * C601) - (KONSTANTEN!$B$4 + D601 * C600)</f>
        <v>4.3866774576595269E-3</v>
      </c>
      <c r="F601" s="41">
        <f t="shared" si="183"/>
        <v>2.4787237020179225</v>
      </c>
      <c r="G601" s="73">
        <f t="shared" si="171"/>
        <v>142.02040670467005</v>
      </c>
      <c r="H601" s="43">
        <f t="shared" si="184"/>
        <v>147627784208.25339</v>
      </c>
      <c r="I601" s="2">
        <f t="shared" si="185"/>
        <v>9.8682978055300499</v>
      </c>
      <c r="J601" s="48">
        <f t="shared" si="172"/>
        <v>151568261791.74661</v>
      </c>
      <c r="K601" s="28">
        <f t="shared" si="173"/>
        <v>10.131702194469952</v>
      </c>
      <c r="L601" s="43">
        <f t="shared" si="186"/>
        <v>-115418073178.58749</v>
      </c>
      <c r="M601" s="2">
        <f t="shared" si="187"/>
        <v>-7.7152138018954632</v>
      </c>
      <c r="N601" s="48">
        <f t="shared" si="174"/>
        <v>-120417220232.78308</v>
      </c>
      <c r="O601" s="28">
        <f t="shared" si="175"/>
        <v>-8.0493858018954629</v>
      </c>
      <c r="P601" s="94">
        <f t="shared" si="176"/>
        <v>90521557848.783569</v>
      </c>
      <c r="Q601" s="95">
        <f t="shared" si="177"/>
        <v>6.0509862385536728</v>
      </c>
      <c r="R601" s="44">
        <f>KONSTANTEN!$B$3 * $D$5 * $D$6 / H600^2</f>
        <v>3.6366257993396177E+22</v>
      </c>
      <c r="S601" s="46">
        <f t="shared" si="182"/>
        <v>29982.646086052519</v>
      </c>
      <c r="T601" s="48">
        <f t="shared" si="178"/>
        <v>148656395220.58069</v>
      </c>
      <c r="U601" s="28">
        <f t="shared" si="179"/>
        <v>9.9370561347980306</v>
      </c>
      <c r="V601" s="48">
        <f t="shared" si="188"/>
        <v>-117917646705.68529</v>
      </c>
      <c r="W601" s="28">
        <f t="shared" si="189"/>
        <v>-7.8822998018954626</v>
      </c>
      <c r="X601" s="50">
        <f t="shared" si="180"/>
        <v>1</v>
      </c>
      <c r="Y601" s="31">
        <f t="shared" si="181"/>
        <v>1</v>
      </c>
      <c r="Z601" s="50">
        <v>12528000</v>
      </c>
      <c r="AA601" s="62">
        <v>2.0308692E-7</v>
      </c>
      <c r="AB601" s="71">
        <v>4.3866774576599996E-3</v>
      </c>
      <c r="AC601" s="71">
        <v>2.47872370201793</v>
      </c>
      <c r="AD601" s="58">
        <v>147627784208.25299</v>
      </c>
      <c r="AE601" s="28">
        <v>-7.7152138019000001</v>
      </c>
      <c r="AF601" s="28">
        <v>-6.0509862385500002</v>
      </c>
      <c r="AG601" s="50"/>
      <c r="AH601" s="62"/>
      <c r="AI601" s="65"/>
      <c r="AJ601" s="58"/>
      <c r="AK601" s="28"/>
      <c r="AL601" s="28"/>
    </row>
    <row r="602" spans="1:38">
      <c r="A602" s="11"/>
      <c r="B602" s="25">
        <v>581</v>
      </c>
      <c r="C602" s="1">
        <f>B602 * KONSTANTEN!$B$6</f>
        <v>12549600</v>
      </c>
      <c r="D602" s="63">
        <f>SQRT( KONSTANTEN!$B$3 * $D$6 / H601^3 )</f>
        <v>2.0310088213996757E-7</v>
      </c>
      <c r="E602" s="41">
        <f>(KONSTANTEN!$B$4 + D602 * C602) - (KONSTANTEN!$B$4 + D602 * C601)</f>
        <v>4.3869790542232501E-3</v>
      </c>
      <c r="F602" s="41">
        <f t="shared" si="183"/>
        <v>2.4831106810721457</v>
      </c>
      <c r="G602" s="73">
        <f t="shared" si="171"/>
        <v>142.27176208928935</v>
      </c>
      <c r="H602" s="43">
        <f t="shared" si="184"/>
        <v>147621055183.97351</v>
      </c>
      <c r="I602" s="2">
        <f t="shared" si="185"/>
        <v>9.8678479984975134</v>
      </c>
      <c r="J602" s="48">
        <f t="shared" si="172"/>
        <v>151574990816.02649</v>
      </c>
      <c r="K602" s="28">
        <f t="shared" si="173"/>
        <v>10.132152001502487</v>
      </c>
      <c r="L602" s="43">
        <f t="shared" si="186"/>
        <v>-115820801371.24727</v>
      </c>
      <c r="M602" s="2">
        <f t="shared" si="187"/>
        <v>-7.742134491392795</v>
      </c>
      <c r="N602" s="48">
        <f t="shared" si="174"/>
        <v>-120819948425.44286</v>
      </c>
      <c r="O602" s="28">
        <f t="shared" si="175"/>
        <v>-8.0763064913927938</v>
      </c>
      <c r="P602" s="94">
        <f t="shared" si="176"/>
        <v>90012029561.663956</v>
      </c>
      <c r="Q602" s="95">
        <f t="shared" si="177"/>
        <v>6.0169264109635971</v>
      </c>
      <c r="R602" s="44">
        <f>KONSTANTEN!$B$3 * $D$5 * $D$6 / H601^2</f>
        <v>3.6369591743289974E+22</v>
      </c>
      <c r="S602" s="46">
        <f t="shared" si="182"/>
        <v>29983.333201065037</v>
      </c>
      <c r="T602" s="48">
        <f t="shared" si="178"/>
        <v>148666998967.13727</v>
      </c>
      <c r="U602" s="28">
        <f t="shared" si="179"/>
        <v>9.9377649507532109</v>
      </c>
      <c r="V602" s="48">
        <f t="shared" si="188"/>
        <v>-118320374898.34506</v>
      </c>
      <c r="W602" s="28">
        <f t="shared" si="189"/>
        <v>-7.9092204913927944</v>
      </c>
      <c r="X602" s="50">
        <f t="shared" si="180"/>
        <v>1</v>
      </c>
      <c r="Y602" s="31">
        <f t="shared" si="181"/>
        <v>1</v>
      </c>
      <c r="Z602" s="50">
        <v>12549600</v>
      </c>
      <c r="AA602" s="62">
        <v>2.0310088E-7</v>
      </c>
      <c r="AB602" s="71">
        <v>4.3869790542200001E-3</v>
      </c>
      <c r="AC602" s="71">
        <v>2.4831106810721502</v>
      </c>
      <c r="AD602" s="58">
        <v>147621055183.97299</v>
      </c>
      <c r="AE602" s="28">
        <v>-7.7421344913899999</v>
      </c>
      <c r="AF602" s="28">
        <v>-6.01692641096</v>
      </c>
      <c r="AG602" s="50"/>
      <c r="AH602" s="62"/>
      <c r="AI602" s="65"/>
      <c r="AJ602" s="58"/>
      <c r="AK602" s="28"/>
      <c r="AL602" s="28"/>
    </row>
    <row r="603" spans="1:38">
      <c r="A603" s="11"/>
      <c r="B603" s="25">
        <v>582</v>
      </c>
      <c r="C603" s="1">
        <f>B603 * KONSTANTEN!$B$6</f>
        <v>12571200</v>
      </c>
      <c r="D603" s="63">
        <f>SQRT( KONSTANTEN!$B$3 * $D$6 / H602^3 )</f>
        <v>2.0311476924780225E-7</v>
      </c>
      <c r="E603" s="41">
        <f>(KONSTANTEN!$B$4 + D603 * C603) - (KONSTANTEN!$B$4 + D603 * C602)</f>
        <v>4.3872790157526431E-3</v>
      </c>
      <c r="F603" s="41">
        <f t="shared" si="183"/>
        <v>2.4874979600878984</v>
      </c>
      <c r="G603" s="73">
        <f t="shared" si="171"/>
        <v>142.52313466043827</v>
      </c>
      <c r="H603" s="43">
        <f t="shared" si="184"/>
        <v>147614363751.3407</v>
      </c>
      <c r="I603" s="2">
        <f t="shared" si="185"/>
        <v>9.8674007043088192</v>
      </c>
      <c r="J603" s="48">
        <f t="shared" si="172"/>
        <v>151581682248.65933</v>
      </c>
      <c r="K603" s="28">
        <f t="shared" si="173"/>
        <v>10.132599295691183</v>
      </c>
      <c r="L603" s="43">
        <f t="shared" si="186"/>
        <v>-116221279725.67726</v>
      </c>
      <c r="M603" s="2">
        <f t="shared" si="187"/>
        <v>-7.7689047886466565</v>
      </c>
      <c r="N603" s="48">
        <f t="shared" si="174"/>
        <v>-121220426779.87286</v>
      </c>
      <c r="O603" s="28">
        <f t="shared" si="175"/>
        <v>-8.1030767886466553</v>
      </c>
      <c r="P603" s="94">
        <f t="shared" si="176"/>
        <v>89500733926.47348</v>
      </c>
      <c r="Q603" s="95">
        <f t="shared" si="177"/>
        <v>5.9827484435722456</v>
      </c>
      <c r="R603" s="44">
        <f>KONSTANTEN!$B$3 * $D$5 * $D$6 / H602^2</f>
        <v>3.6372907495821383E+22</v>
      </c>
      <c r="S603" s="46">
        <f t="shared" si="182"/>
        <v>29984.016559809861</v>
      </c>
      <c r="T603" s="48">
        <f t="shared" si="178"/>
        <v>148677578573.3826</v>
      </c>
      <c r="U603" s="28">
        <f t="shared" si="179"/>
        <v>9.9384721530298954</v>
      </c>
      <c r="V603" s="48">
        <f t="shared" si="188"/>
        <v>-118720853252.77507</v>
      </c>
      <c r="W603" s="28">
        <f t="shared" si="189"/>
        <v>-7.9359907886466559</v>
      </c>
      <c r="X603" s="50">
        <f t="shared" si="180"/>
        <v>1</v>
      </c>
      <c r="Y603" s="31">
        <f t="shared" si="181"/>
        <v>1</v>
      </c>
      <c r="Z603" s="50">
        <v>12571200</v>
      </c>
      <c r="AA603" s="62">
        <v>2.0311476999999999E-7</v>
      </c>
      <c r="AB603" s="71">
        <v>4.3872790157500003E-3</v>
      </c>
      <c r="AC603" s="71">
        <v>2.4874979600879001</v>
      </c>
      <c r="AD603" s="58">
        <v>147614363751.34</v>
      </c>
      <c r="AE603" s="28">
        <v>-7.7689047886499996</v>
      </c>
      <c r="AF603" s="28">
        <v>-5.9827484435700002</v>
      </c>
      <c r="AG603" s="50"/>
      <c r="AH603" s="62"/>
      <c r="AI603" s="65"/>
      <c r="AJ603" s="58"/>
      <c r="AK603" s="28"/>
      <c r="AL603" s="28"/>
    </row>
    <row r="604" spans="1:38">
      <c r="A604" s="11"/>
      <c r="B604" s="25">
        <v>583</v>
      </c>
      <c r="C604" s="1">
        <f>B604 * KONSTANTEN!$B$6</f>
        <v>12592800</v>
      </c>
      <c r="D604" s="63">
        <f>SQRT( KONSTANTEN!$B$3 * $D$6 / H603^3 )</f>
        <v>2.0312858034480178E-7</v>
      </c>
      <c r="E604" s="41">
        <f>(KONSTANTEN!$B$4 + D604 * C604) - (KONSTANTEN!$B$4 + D604 * C603)</f>
        <v>4.387577335447812E-3</v>
      </c>
      <c r="F604" s="41">
        <f t="shared" si="183"/>
        <v>2.4918855374233462</v>
      </c>
      <c r="G604" s="73">
        <f t="shared" si="171"/>
        <v>142.77452432404669</v>
      </c>
      <c r="H604" s="43">
        <f t="shared" si="184"/>
        <v>147607710049.45383</v>
      </c>
      <c r="I604" s="2">
        <f t="shared" si="185"/>
        <v>9.8669559322621421</v>
      </c>
      <c r="J604" s="48">
        <f t="shared" si="172"/>
        <v>151588335950.54614</v>
      </c>
      <c r="K604" s="28">
        <f t="shared" si="173"/>
        <v>10.133044067737858</v>
      </c>
      <c r="L604" s="43">
        <f t="shared" si="186"/>
        <v>-116619499916.88741</v>
      </c>
      <c r="M604" s="2">
        <f t="shared" si="187"/>
        <v>-7.7955241371663986</v>
      </c>
      <c r="N604" s="48">
        <f t="shared" si="174"/>
        <v>-121618646971.08299</v>
      </c>
      <c r="O604" s="28">
        <f t="shared" si="175"/>
        <v>-8.1296961371663983</v>
      </c>
      <c r="P604" s="94">
        <f t="shared" si="176"/>
        <v>88987680622.671356</v>
      </c>
      <c r="Q604" s="95">
        <f t="shared" si="177"/>
        <v>5.9484529834108413</v>
      </c>
      <c r="R604" s="44">
        <f>KONSTANTEN!$B$3 * $D$5 * $D$6 / H603^2</f>
        <v>3.6376205174589308E+22</v>
      </c>
      <c r="S604" s="46">
        <f t="shared" si="182"/>
        <v>29984.696147311006</v>
      </c>
      <c r="T604" s="48">
        <f t="shared" si="178"/>
        <v>148688133221.03448</v>
      </c>
      <c r="U604" s="28">
        <f t="shared" si="179"/>
        <v>9.9391776869293587</v>
      </c>
      <c r="V604" s="48">
        <f t="shared" si="188"/>
        <v>-119119073443.9852</v>
      </c>
      <c r="W604" s="28">
        <f t="shared" si="189"/>
        <v>-7.962610137166398</v>
      </c>
      <c r="X604" s="50">
        <f t="shared" si="180"/>
        <v>1</v>
      </c>
      <c r="Y604" s="31">
        <f t="shared" si="181"/>
        <v>1</v>
      </c>
      <c r="Z604" s="50">
        <v>12592800</v>
      </c>
      <c r="AA604" s="62">
        <v>2.0312858E-7</v>
      </c>
      <c r="AB604" s="71">
        <v>4.3875773354500004E-3</v>
      </c>
      <c r="AC604" s="71">
        <v>2.4918855374233502</v>
      </c>
      <c r="AD604" s="58">
        <v>147607710049.453</v>
      </c>
      <c r="AE604" s="28">
        <v>-7.7955241371700001</v>
      </c>
      <c r="AF604" s="28">
        <v>-5.9484529834100002</v>
      </c>
      <c r="AG604" s="50"/>
      <c r="AH604" s="62"/>
      <c r="AI604" s="65"/>
      <c r="AJ604" s="58"/>
      <c r="AK604" s="28"/>
      <c r="AL604" s="28"/>
    </row>
    <row r="605" spans="1:38">
      <c r="A605" s="11"/>
      <c r="B605" s="25">
        <v>584</v>
      </c>
      <c r="C605" s="1">
        <f>B605 * KONSTANTEN!$B$6</f>
        <v>12614400</v>
      </c>
      <c r="D605" s="63">
        <f>SQRT( KONSTANTEN!$B$3 * $D$6 / H604^3 )</f>
        <v>2.0314231511768825E-7</v>
      </c>
      <c r="E605" s="41">
        <f>(KONSTANTEN!$B$4 + D605 * C605) - (KONSTANTEN!$B$4 + D605 * C604)</f>
        <v>4.3878740065421695E-3</v>
      </c>
      <c r="F605" s="41">
        <f t="shared" si="183"/>
        <v>2.4962734114298883</v>
      </c>
      <c r="G605" s="73">
        <f t="shared" si="171"/>
        <v>143.02593098565671</v>
      </c>
      <c r="H605" s="43">
        <f t="shared" si="184"/>
        <v>147601094216.6828</v>
      </c>
      <c r="I605" s="2">
        <f t="shared" si="185"/>
        <v>9.8665136916069276</v>
      </c>
      <c r="J605" s="48">
        <f t="shared" si="172"/>
        <v>151594951783.3172</v>
      </c>
      <c r="K605" s="28">
        <f t="shared" si="173"/>
        <v>10.133486308393074</v>
      </c>
      <c r="L605" s="43">
        <f t="shared" si="186"/>
        <v>-117015453663.52278</v>
      </c>
      <c r="M605" s="2">
        <f t="shared" si="187"/>
        <v>-7.8219919833782017</v>
      </c>
      <c r="N605" s="48">
        <f t="shared" si="174"/>
        <v>-122014600717.71837</v>
      </c>
      <c r="O605" s="28">
        <f t="shared" si="175"/>
        <v>-8.1561639833782014</v>
      </c>
      <c r="P605" s="94">
        <f t="shared" si="176"/>
        <v>88472879370.252914</v>
      </c>
      <c r="Q605" s="95">
        <f t="shared" si="177"/>
        <v>5.914040680220281</v>
      </c>
      <c r="R605" s="44">
        <f>KONSTANTEN!$B$3 * $D$5 * $D$6 / H604^2</f>
        <v>3.6379484703552329E+22</v>
      </c>
      <c r="S605" s="46">
        <f t="shared" si="182"/>
        <v>29985.371948666507</v>
      </c>
      <c r="T605" s="48">
        <f t="shared" si="178"/>
        <v>148698662093.63855</v>
      </c>
      <c r="U605" s="28">
        <f t="shared" si="179"/>
        <v>9.9398814978750458</v>
      </c>
      <c r="V605" s="48">
        <f t="shared" si="188"/>
        <v>-119515027190.62057</v>
      </c>
      <c r="W605" s="28">
        <f t="shared" si="189"/>
        <v>-7.9890779833782011</v>
      </c>
      <c r="X605" s="50">
        <f t="shared" si="180"/>
        <v>1</v>
      </c>
      <c r="Y605" s="31">
        <f t="shared" si="181"/>
        <v>1</v>
      </c>
      <c r="Z605" s="50">
        <v>12614400</v>
      </c>
      <c r="AA605" s="62">
        <v>2.0314232E-7</v>
      </c>
      <c r="AB605" s="71">
        <v>4.3878740065400003E-3</v>
      </c>
      <c r="AC605" s="71">
        <v>2.4962734114298901</v>
      </c>
      <c r="AD605" s="58">
        <v>147601094216.68201</v>
      </c>
      <c r="AE605" s="28">
        <v>-7.8219919833800002</v>
      </c>
      <c r="AF605" s="28">
        <v>-5.9140406802200003</v>
      </c>
      <c r="AG605" s="50"/>
      <c r="AH605" s="62"/>
      <c r="AI605" s="65"/>
      <c r="AJ605" s="58"/>
      <c r="AK605" s="28"/>
      <c r="AL605" s="28"/>
    </row>
    <row r="606" spans="1:38">
      <c r="A606" s="11"/>
      <c r="B606" s="25">
        <v>585</v>
      </c>
      <c r="C606" s="1">
        <f>B606 * KONSTANTEN!$B$6</f>
        <v>12636000</v>
      </c>
      <c r="D606" s="63">
        <f>SQRT( KONSTANTEN!$B$3 * $D$6 / H605^3 )</f>
        <v>2.0315597325469982E-7</v>
      </c>
      <c r="E606" s="41">
        <f>(KONSTANTEN!$B$4 + D606 * C606) - (KONSTANTEN!$B$4 + D606 * C605)</f>
        <v>4.3881690223015468E-3</v>
      </c>
      <c r="F606" s="41">
        <f t="shared" si="183"/>
        <v>2.5006615804521899</v>
      </c>
      <c r="G606" s="73">
        <f t="shared" si="171"/>
        <v>143.27735455042463</v>
      </c>
      <c r="H606" s="43">
        <f t="shared" si="184"/>
        <v>147594516390.66455</v>
      </c>
      <c r="I606" s="2">
        <f t="shared" si="185"/>
        <v>9.8660739915436295</v>
      </c>
      <c r="J606" s="48">
        <f t="shared" si="172"/>
        <v>151601529609.33545</v>
      </c>
      <c r="K606" s="28">
        <f t="shared" si="173"/>
        <v>10.13392600845637</v>
      </c>
      <c r="L606" s="43">
        <f t="shared" si="186"/>
        <v>-117409132728.09068</v>
      </c>
      <c r="M606" s="2">
        <f t="shared" si="187"/>
        <v>-7.8483077766402491</v>
      </c>
      <c r="N606" s="48">
        <f t="shared" si="174"/>
        <v>-122408279782.28627</v>
      </c>
      <c r="O606" s="28">
        <f t="shared" si="175"/>
        <v>-8.1824797766402479</v>
      </c>
      <c r="P606" s="94">
        <f t="shared" si="176"/>
        <v>87956339929.555374</v>
      </c>
      <c r="Q606" s="95">
        <f t="shared" si="177"/>
        <v>5.879512186438145</v>
      </c>
      <c r="R606" s="44">
        <f>KONSTANTEN!$B$3 * $D$5 * $D$6 / H605^2</f>
        <v>3.6382746007031287E+22</v>
      </c>
      <c r="S606" s="46">
        <f t="shared" si="182"/>
        <v>29986.043949048839</v>
      </c>
      <c r="T606" s="48">
        <f t="shared" si="178"/>
        <v>148709164376.63339</v>
      </c>
      <c r="U606" s="28">
        <f t="shared" si="179"/>
        <v>9.9405835314169497</v>
      </c>
      <c r="V606" s="48">
        <f t="shared" si="188"/>
        <v>-119908706255.18848</v>
      </c>
      <c r="W606" s="28">
        <f t="shared" si="189"/>
        <v>-8.0153937766402485</v>
      </c>
      <c r="X606" s="50">
        <f t="shared" si="180"/>
        <v>0.99999999999999989</v>
      </c>
      <c r="Y606" s="31">
        <f t="shared" si="181"/>
        <v>0.99999999999999989</v>
      </c>
      <c r="Z606" s="50">
        <v>12636000</v>
      </c>
      <c r="AA606" s="62">
        <v>2.0315596999999999E-7</v>
      </c>
      <c r="AB606" s="71">
        <v>4.3881690223000003E-3</v>
      </c>
      <c r="AC606" s="71">
        <v>2.5006615804521899</v>
      </c>
      <c r="AD606" s="58">
        <v>147594516390.664</v>
      </c>
      <c r="AE606" s="28">
        <v>-7.8483077766399996</v>
      </c>
      <c r="AF606" s="28">
        <v>-5.8795121864400004</v>
      </c>
      <c r="AG606" s="50"/>
      <c r="AH606" s="62"/>
      <c r="AI606" s="65"/>
      <c r="AJ606" s="58"/>
      <c r="AK606" s="28"/>
      <c r="AL606" s="28"/>
    </row>
    <row r="607" spans="1:38">
      <c r="A607" s="11"/>
      <c r="B607" s="25">
        <v>586</v>
      </c>
      <c r="C607" s="1">
        <f>B607 * KONSTANTEN!$B$6</f>
        <v>12657600</v>
      </c>
      <c r="D607" s="63">
        <f>SQRT( KONSTANTEN!$B$3 * $D$6 / H606^3 )</f>
        <v>2.0316955444560199E-7</v>
      </c>
      <c r="E607" s="41">
        <f>(KONSTANTEN!$B$4 + D607 * C607) - (KONSTANTEN!$B$4 + D607 * C606)</f>
        <v>4.3884623760250818E-3</v>
      </c>
      <c r="F607" s="41">
        <f t="shared" si="183"/>
        <v>2.505050042828215</v>
      </c>
      <c r="G607" s="73">
        <f t="shared" si="171"/>
        <v>143.52879492312283</v>
      </c>
      <c r="H607" s="43">
        <f t="shared" si="184"/>
        <v>147587976708.29944</v>
      </c>
      <c r="I607" s="2">
        <f t="shared" si="185"/>
        <v>9.8656368412234592</v>
      </c>
      <c r="J607" s="48">
        <f t="shared" si="172"/>
        <v>151608069291.70056</v>
      </c>
      <c r="K607" s="28">
        <f t="shared" si="173"/>
        <v>10.134363158776541</v>
      </c>
      <c r="L607" s="43">
        <f t="shared" si="186"/>
        <v>-117800528917.18657</v>
      </c>
      <c r="M607" s="2">
        <f t="shared" si="187"/>
        <v>-7.8744709692578336</v>
      </c>
      <c r="N607" s="48">
        <f t="shared" si="174"/>
        <v>-122799675971.38217</v>
      </c>
      <c r="O607" s="28">
        <f t="shared" si="175"/>
        <v>-8.2086429692578342</v>
      </c>
      <c r="P607" s="94">
        <f t="shared" si="176"/>
        <v>87438072101.062088</v>
      </c>
      <c r="Q607" s="95">
        <f t="shared" si="177"/>
        <v>5.8448681571856138</v>
      </c>
      <c r="R607" s="44">
        <f>KONSTANTEN!$B$3 * $D$5 * $D$6 / H606^2</f>
        <v>3.638598900971202E+22</v>
      </c>
      <c r="S607" s="46">
        <f t="shared" si="182"/>
        <v>29986.712133705416</v>
      </c>
      <c r="T607" s="48">
        <f t="shared" si="178"/>
        <v>148719639257.41565</v>
      </c>
      <c r="U607" s="28">
        <f t="shared" si="179"/>
        <v>9.9412837332359434</v>
      </c>
      <c r="V607" s="48">
        <f t="shared" si="188"/>
        <v>-120300102444.28436</v>
      </c>
      <c r="W607" s="28">
        <f t="shared" si="189"/>
        <v>-8.041556969257833</v>
      </c>
      <c r="X607" s="50">
        <f t="shared" si="180"/>
        <v>1</v>
      </c>
      <c r="Y607" s="31">
        <f t="shared" si="181"/>
        <v>0.99999999999999978</v>
      </c>
      <c r="Z607" s="50">
        <v>12657600</v>
      </c>
      <c r="AA607" s="62">
        <v>2.0316954999999999E-7</v>
      </c>
      <c r="AB607" s="71">
        <v>4.3884623760299998E-3</v>
      </c>
      <c r="AC607" s="71">
        <v>2.5050500428282199</v>
      </c>
      <c r="AD607" s="58">
        <v>147587976708.29901</v>
      </c>
      <c r="AE607" s="28">
        <v>-7.8744709692599999</v>
      </c>
      <c r="AF607" s="28">
        <v>-5.8448681571899996</v>
      </c>
      <c r="AG607" s="50"/>
      <c r="AH607" s="62"/>
      <c r="AI607" s="65"/>
      <c r="AJ607" s="58"/>
      <c r="AK607" s="28"/>
      <c r="AL607" s="28"/>
    </row>
    <row r="608" spans="1:38">
      <c r="A608" s="11"/>
      <c r="B608" s="25">
        <v>587</v>
      </c>
      <c r="C608" s="1">
        <f>B608 * KONSTANTEN!$B$6</f>
        <v>12679200</v>
      </c>
      <c r="D608" s="63">
        <f>SQRT( KONSTANTEN!$B$3 * $D$6 / H607^3 )</f>
        <v>2.0318305838169771E-7</v>
      </c>
      <c r="E608" s="41">
        <f>(KONSTANTEN!$B$4 + D608 * C608) - (KONSTANTEN!$B$4 + D608 * C607)</f>
        <v>4.3887540610447751E-3</v>
      </c>
      <c r="F608" s="41">
        <f t="shared" si="183"/>
        <v>2.5094387968892597</v>
      </c>
      <c r="G608" s="73">
        <f t="shared" si="171"/>
        <v>143.78025200814159</v>
      </c>
      <c r="H608" s="43">
        <f t="shared" si="184"/>
        <v>147581475305.74731</v>
      </c>
      <c r="I608" s="2">
        <f t="shared" si="185"/>
        <v>9.8652022497481351</v>
      </c>
      <c r="J608" s="48">
        <f t="shared" si="172"/>
        <v>151614570694.25269</v>
      </c>
      <c r="K608" s="28">
        <f t="shared" si="173"/>
        <v>10.134797750251865</v>
      </c>
      <c r="L608" s="43">
        <f t="shared" si="186"/>
        <v>-118189634081.71907</v>
      </c>
      <c r="M608" s="2">
        <f t="shared" si="187"/>
        <v>-7.9004810164983974</v>
      </c>
      <c r="N608" s="48">
        <f t="shared" si="174"/>
        <v>-123188781135.91466</v>
      </c>
      <c r="O608" s="28">
        <f t="shared" si="175"/>
        <v>-8.2346530164983971</v>
      </c>
      <c r="P608" s="94">
        <f t="shared" si="176"/>
        <v>86918085725.205383</v>
      </c>
      <c r="Q608" s="95">
        <f t="shared" si="177"/>
        <v>5.810109250254289</v>
      </c>
      <c r="R608" s="44">
        <f>KONSTANTEN!$B$3 * $D$5 * $D$6 / H607^2</f>
        <v>3.638921363664795E+22</v>
      </c>
      <c r="S608" s="46">
        <f t="shared" si="182"/>
        <v>29987.376487959049</v>
      </c>
      <c r="T608" s="48">
        <f t="shared" si="178"/>
        <v>148730085925.40466</v>
      </c>
      <c r="U608" s="28">
        <f t="shared" si="179"/>
        <v>9.9419820491481143</v>
      </c>
      <c r="V608" s="48">
        <f t="shared" si="188"/>
        <v>-120689207608.81686</v>
      </c>
      <c r="W608" s="28">
        <f t="shared" si="189"/>
        <v>-8.0675670164983977</v>
      </c>
      <c r="X608" s="50">
        <f t="shared" si="180"/>
        <v>0.99999999999999989</v>
      </c>
      <c r="Y608" s="31">
        <f t="shared" si="181"/>
        <v>1</v>
      </c>
      <c r="Z608" s="50">
        <v>12679200</v>
      </c>
      <c r="AA608" s="62">
        <v>2.0318306000000001E-7</v>
      </c>
      <c r="AB608" s="71">
        <v>4.3887540610400002E-3</v>
      </c>
      <c r="AC608" s="71">
        <v>2.5094387968892602</v>
      </c>
      <c r="AD608" s="58">
        <v>147581475305.74701</v>
      </c>
      <c r="AE608" s="28">
        <v>-7.9004810164999997</v>
      </c>
      <c r="AF608" s="28">
        <v>-5.81010925025</v>
      </c>
      <c r="AG608" s="50"/>
      <c r="AH608" s="62"/>
      <c r="AI608" s="65"/>
      <c r="AJ608" s="58"/>
      <c r="AK608" s="28"/>
      <c r="AL608" s="28"/>
    </row>
    <row r="609" spans="1:38">
      <c r="A609" s="11"/>
      <c r="B609" s="25">
        <v>588</v>
      </c>
      <c r="C609" s="1">
        <f>B609 * KONSTANTEN!$B$6</f>
        <v>12700800</v>
      </c>
      <c r="D609" s="63">
        <f>SQRT( KONSTANTEN!$B$3 * $D$6 / H608^3 )</f>
        <v>2.0319648475583802E-7</v>
      </c>
      <c r="E609" s="41">
        <f>(KONSTANTEN!$B$4 + D609 * C609) - (KONSTANTEN!$B$4 + D609 * C608)</f>
        <v>4.3890440707263778E-3</v>
      </c>
      <c r="F609" s="41">
        <f t="shared" si="183"/>
        <v>2.5138278409599861</v>
      </c>
      <c r="G609" s="73">
        <f t="shared" si="171"/>
        <v>144.03172570949116</v>
      </c>
      <c r="H609" s="43">
        <f t="shared" si="184"/>
        <v>147575012318.42398</v>
      </c>
      <c r="I609" s="2">
        <f t="shared" si="185"/>
        <v>9.8647702261696324</v>
      </c>
      <c r="J609" s="48">
        <f t="shared" si="172"/>
        <v>151621033681.57602</v>
      </c>
      <c r="K609" s="28">
        <f t="shared" si="173"/>
        <v>10.135229773830368</v>
      </c>
      <c r="L609" s="43">
        <f t="shared" si="186"/>
        <v>-118576440117.13412</v>
      </c>
      <c r="M609" s="2">
        <f t="shared" si="187"/>
        <v>-7.9263373766065159</v>
      </c>
      <c r="N609" s="48">
        <f t="shared" si="174"/>
        <v>-123575587171.32971</v>
      </c>
      <c r="O609" s="28">
        <f t="shared" si="175"/>
        <v>-8.2605093766065156</v>
      </c>
      <c r="P609" s="94">
        <f t="shared" si="176"/>
        <v>86396390682.167984</v>
      </c>
      <c r="Q609" s="95">
        <f t="shared" si="177"/>
        <v>5.7752361260929233</v>
      </c>
      <c r="R609" s="44">
        <f>KONSTANTEN!$B$3 * $D$5 * $D$6 / H608^2</f>
        <v>3.6392419813262778E+22</v>
      </c>
      <c r="S609" s="46">
        <f t="shared" si="182"/>
        <v>29988.036997208368</v>
      </c>
      <c r="T609" s="48">
        <f t="shared" si="178"/>
        <v>148740503572.10721</v>
      </c>
      <c r="U609" s="28">
        <f t="shared" si="179"/>
        <v>9.9426784251090812</v>
      </c>
      <c r="V609" s="48">
        <f t="shared" si="188"/>
        <v>-121076013644.23192</v>
      </c>
      <c r="W609" s="28">
        <f t="shared" si="189"/>
        <v>-8.0934233766065162</v>
      </c>
      <c r="X609" s="50">
        <f t="shared" si="180"/>
        <v>0.99999999999999989</v>
      </c>
      <c r="Y609" s="31">
        <f t="shared" si="181"/>
        <v>1</v>
      </c>
      <c r="Z609" s="50">
        <v>12700800</v>
      </c>
      <c r="AA609" s="62">
        <v>2.0319648000000001E-7</v>
      </c>
      <c r="AB609" s="71">
        <v>4.3890440707299999E-3</v>
      </c>
      <c r="AC609" s="71">
        <v>2.5138278409599901</v>
      </c>
      <c r="AD609" s="58">
        <v>147575012318.423</v>
      </c>
      <c r="AE609" s="28">
        <v>-7.9263373766100003</v>
      </c>
      <c r="AF609" s="28">
        <v>-5.7752361260900003</v>
      </c>
      <c r="AG609" s="50"/>
      <c r="AH609" s="62"/>
      <c r="AI609" s="65"/>
      <c r="AJ609" s="58"/>
      <c r="AK609" s="28"/>
      <c r="AL609" s="28"/>
    </row>
    <row r="610" spans="1:38">
      <c r="A610" s="11"/>
      <c r="B610" s="25">
        <v>589</v>
      </c>
      <c r="C610" s="1">
        <f>B610 * KONSTANTEN!$B$6</f>
        <v>12722400</v>
      </c>
      <c r="D610" s="63">
        <f>SQRT( KONSTANTEN!$B$3 * $D$6 / H609^3 )</f>
        <v>2.0320983326243239E-7</v>
      </c>
      <c r="E610" s="41">
        <f>(KONSTANTEN!$B$4 + D610 * C610) - (KONSTANTEN!$B$4 + D610 * C609)</f>
        <v>4.389332398468504E-3</v>
      </c>
      <c r="F610" s="41">
        <f t="shared" si="183"/>
        <v>2.5182171733584546</v>
      </c>
      <c r="G610" s="73">
        <f t="shared" si="171"/>
        <v>144.28321593080341</v>
      </c>
      <c r="H610" s="43">
        <f t="shared" si="184"/>
        <v>147568587880.99728</v>
      </c>
      <c r="I610" s="2">
        <f t="shared" si="185"/>
        <v>9.8643407794899325</v>
      </c>
      <c r="J610" s="48">
        <f t="shared" si="172"/>
        <v>151627458119.00272</v>
      </c>
      <c r="K610" s="28">
        <f t="shared" si="173"/>
        <v>10.135659220510068</v>
      </c>
      <c r="L610" s="43">
        <f t="shared" si="186"/>
        <v>-118960938963.63812</v>
      </c>
      <c r="M610" s="2">
        <f t="shared" si="187"/>
        <v>-7.9520395108188113</v>
      </c>
      <c r="N610" s="48">
        <f t="shared" si="174"/>
        <v>-123960086017.83372</v>
      </c>
      <c r="O610" s="28">
        <f t="shared" si="175"/>
        <v>-8.286211510818811</v>
      </c>
      <c r="P610" s="94">
        <f t="shared" si="176"/>
        <v>85872996891.683212</v>
      </c>
      <c r="Q610" s="95">
        <f t="shared" si="177"/>
        <v>5.7402494477940547</v>
      </c>
      <c r="R610" s="44">
        <f>KONSTANTEN!$B$3 * $D$5 * $D$6 / H609^2</f>
        <v>3.6395607465353051E+22</v>
      </c>
      <c r="S610" s="46">
        <f t="shared" si="182"/>
        <v>29988.693646928343</v>
      </c>
      <c r="T610" s="48">
        <f t="shared" si="178"/>
        <v>148750891391.1821</v>
      </c>
      <c r="U610" s="28">
        <f t="shared" si="179"/>
        <v>9.9433728072183225</v>
      </c>
      <c r="V610" s="48">
        <f t="shared" si="188"/>
        <v>-121460512490.73592</v>
      </c>
      <c r="W610" s="28">
        <f t="shared" si="189"/>
        <v>-8.1191255108188116</v>
      </c>
      <c r="X610" s="50">
        <f t="shared" si="180"/>
        <v>1</v>
      </c>
      <c r="Y610" s="31">
        <f t="shared" si="181"/>
        <v>1.0000000000000002</v>
      </c>
      <c r="Z610" s="50">
        <v>12722400</v>
      </c>
      <c r="AA610" s="62">
        <v>2.0320983E-7</v>
      </c>
      <c r="AB610" s="71">
        <v>4.3893323984700002E-3</v>
      </c>
      <c r="AC610" s="71">
        <v>2.51821717335846</v>
      </c>
      <c r="AD610" s="58">
        <v>147568587880.99701</v>
      </c>
      <c r="AE610" s="28">
        <v>-7.9520395108199997</v>
      </c>
      <c r="AF610" s="28">
        <v>-5.7402494477900001</v>
      </c>
      <c r="AG610" s="50"/>
      <c r="AH610" s="62"/>
      <c r="AI610" s="65"/>
      <c r="AJ610" s="58"/>
      <c r="AK610" s="28"/>
      <c r="AL610" s="28"/>
    </row>
    <row r="611" spans="1:38">
      <c r="A611" s="11"/>
      <c r="B611" s="25">
        <v>590</v>
      </c>
      <c r="C611" s="1">
        <f>B611 * KONSTANTEN!$B$6</f>
        <v>12744000</v>
      </c>
      <c r="D611" s="63">
        <f>SQRT( KONSTANTEN!$B$3 * $D$6 / H610^3 )</f>
        <v>2.0322310359745942E-7</v>
      </c>
      <c r="E611" s="41">
        <f>(KONSTANTEN!$B$4 + D611 * C611) - (KONSTANTEN!$B$4 + D611 * C610)</f>
        <v>4.3896190377052946E-3</v>
      </c>
      <c r="F611" s="41">
        <f t="shared" si="183"/>
        <v>2.5226067923961599</v>
      </c>
      <c r="G611" s="73">
        <f t="shared" si="171"/>
        <v>144.5347225753342</v>
      </c>
      <c r="H611" s="43">
        <f t="shared" si="184"/>
        <v>147562202127.38351</v>
      </c>
      <c r="I611" s="2">
        <f t="shared" si="185"/>
        <v>9.8639139186607778</v>
      </c>
      <c r="J611" s="48">
        <f t="shared" si="172"/>
        <v>151633843872.61652</v>
      </c>
      <c r="K611" s="28">
        <f t="shared" si="173"/>
        <v>10.136086081339224</v>
      </c>
      <c r="L611" s="43">
        <f t="shared" si="186"/>
        <v>-119343122606.4202</v>
      </c>
      <c r="M611" s="2">
        <f t="shared" si="187"/>
        <v>-7.9775868833788133</v>
      </c>
      <c r="N611" s="48">
        <f t="shared" si="174"/>
        <v>-124342269660.6158</v>
      </c>
      <c r="O611" s="28">
        <f t="shared" si="175"/>
        <v>-8.311758883378813</v>
      </c>
      <c r="P611" s="94">
        <f t="shared" si="176"/>
        <v>85347914312.833389</v>
      </c>
      <c r="Q611" s="95">
        <f t="shared" si="177"/>
        <v>5.7051498810805406</v>
      </c>
      <c r="R611" s="44">
        <f>KONSTANTEN!$B$3 * $D$5 * $D$6 / H610^2</f>
        <v>3.639877651909086E+22</v>
      </c>
      <c r="S611" s="46">
        <f t="shared" si="182"/>
        <v>29989.346422670707</v>
      </c>
      <c r="T611" s="48">
        <f t="shared" si="178"/>
        <v>148761248578.5043</v>
      </c>
      <c r="U611" s="28">
        <f t="shared" si="179"/>
        <v>9.9440651417234509</v>
      </c>
      <c r="V611" s="48">
        <f t="shared" si="188"/>
        <v>-121842696133.51799</v>
      </c>
      <c r="W611" s="28">
        <f t="shared" si="189"/>
        <v>-8.1446728833788136</v>
      </c>
      <c r="X611" s="50">
        <f t="shared" si="180"/>
        <v>1</v>
      </c>
      <c r="Y611" s="31">
        <f t="shared" si="181"/>
        <v>1.0000000000000002</v>
      </c>
      <c r="Z611" s="50">
        <v>12744000</v>
      </c>
      <c r="AA611" s="62">
        <v>2.0322310000000001E-7</v>
      </c>
      <c r="AB611" s="71">
        <v>4.38961903771E-3</v>
      </c>
      <c r="AC611" s="71">
        <v>2.5226067923961599</v>
      </c>
      <c r="AD611" s="58">
        <v>147562202127.383</v>
      </c>
      <c r="AE611" s="28">
        <v>-7.9775868833799999</v>
      </c>
      <c r="AF611" s="28">
        <v>-5.7051498810799997</v>
      </c>
      <c r="AG611" s="50"/>
      <c r="AH611" s="62"/>
      <c r="AI611" s="65"/>
      <c r="AJ611" s="58"/>
      <c r="AK611" s="28"/>
      <c r="AL611" s="28"/>
    </row>
    <row r="612" spans="1:38">
      <c r="A612" s="11"/>
      <c r="B612" s="25">
        <v>591</v>
      </c>
      <c r="C612" s="1">
        <f>B612 * KONSTANTEN!$B$6</f>
        <v>12765600</v>
      </c>
      <c r="D612" s="63">
        <f>SQRT( KONSTANTEN!$B$3 * $D$6 / H611^3 )</f>
        <v>2.0323629545847701E-7</v>
      </c>
      <c r="E612" s="41">
        <f>(KONSTANTEN!$B$4 + D612 * C612) - (KONSTANTEN!$B$4 + D612 * C611)</f>
        <v>4.3899039819028651E-3</v>
      </c>
      <c r="F612" s="41">
        <f t="shared" si="183"/>
        <v>2.5269966963780628</v>
      </c>
      <c r="G612" s="73">
        <f t="shared" si="171"/>
        <v>144.78624554596493</v>
      </c>
      <c r="H612" s="43">
        <f t="shared" si="184"/>
        <v>147555855190.74359</v>
      </c>
      <c r="I612" s="2">
        <f t="shared" si="185"/>
        <v>9.8634896525834179</v>
      </c>
      <c r="J612" s="48">
        <f t="shared" si="172"/>
        <v>151640190809.25641</v>
      </c>
      <c r="K612" s="28">
        <f t="shared" si="173"/>
        <v>10.136510347416582</v>
      </c>
      <c r="L612" s="43">
        <f t="shared" si="186"/>
        <v>-119722983075.87332</v>
      </c>
      <c r="M612" s="2">
        <f t="shared" si="187"/>
        <v>-8.0029789615517384</v>
      </c>
      <c r="N612" s="48">
        <f t="shared" si="174"/>
        <v>-124722130130.06891</v>
      </c>
      <c r="O612" s="28">
        <f t="shared" si="175"/>
        <v>-8.337150961551739</v>
      </c>
      <c r="P612" s="94">
        <f t="shared" si="176"/>
        <v>84821152943.847305</v>
      </c>
      <c r="Q612" s="95">
        <f t="shared" si="177"/>
        <v>5.6699380942920161</v>
      </c>
      <c r="R612" s="44">
        <f>KONSTANTEN!$B$3 * $D$5 * $D$6 / H611^2</f>
        <v>3.6401926901026402E+22</v>
      </c>
      <c r="S612" s="46">
        <f t="shared" si="182"/>
        <v>29989.99531006442</v>
      </c>
      <c r="T612" s="48">
        <f t="shared" si="178"/>
        <v>148771574332.22925</v>
      </c>
      <c r="U612" s="28">
        <f t="shared" si="179"/>
        <v>9.9447553750245241</v>
      </c>
      <c r="V612" s="48">
        <f t="shared" si="188"/>
        <v>-122222556602.97112</v>
      </c>
      <c r="W612" s="28">
        <f t="shared" si="189"/>
        <v>-8.1700649615517378</v>
      </c>
      <c r="X612" s="50">
        <f t="shared" si="180"/>
        <v>1</v>
      </c>
      <c r="Y612" s="31">
        <f t="shared" si="181"/>
        <v>1</v>
      </c>
      <c r="Z612" s="50">
        <v>12765600</v>
      </c>
      <c r="AA612" s="62">
        <v>2.0323630000000001E-7</v>
      </c>
      <c r="AB612" s="71">
        <v>4.3899039819000002E-3</v>
      </c>
      <c r="AC612" s="71">
        <v>2.5269966963780699</v>
      </c>
      <c r="AD612" s="58">
        <v>147555855190.74301</v>
      </c>
      <c r="AE612" s="28">
        <v>-8.0029789615499993</v>
      </c>
      <c r="AF612" s="28">
        <v>-5.66993809429</v>
      </c>
      <c r="AG612" s="50"/>
      <c r="AH612" s="62"/>
      <c r="AI612" s="65"/>
      <c r="AJ612" s="58"/>
      <c r="AK612" s="28"/>
      <c r="AL612" s="28"/>
    </row>
    <row r="613" spans="1:38">
      <c r="A613" s="11"/>
      <c r="B613" s="25">
        <v>592</v>
      </c>
      <c r="C613" s="1">
        <f>B613 * KONSTANTEN!$B$6</f>
        <v>12787200</v>
      </c>
      <c r="D613" s="63">
        <f>SQRT( KONSTANTEN!$B$3 * $D$6 / H612^3 )</f>
        <v>2.0324940854463286E-7</v>
      </c>
      <c r="E613" s="41">
        <f>(KONSTANTEN!$B$4 + D613 * C613) - (KONSTANTEN!$B$4 + D613 * C612)</f>
        <v>4.3901872245641904E-3</v>
      </c>
      <c r="F613" s="41">
        <f t="shared" si="183"/>
        <v>2.531386883602627</v>
      </c>
      <c r="G613" s="73">
        <f t="shared" si="171"/>
        <v>145.0377847452047</v>
      </c>
      <c r="H613" s="43">
        <f t="shared" si="184"/>
        <v>147549547203.47958</v>
      </c>
      <c r="I613" s="2">
        <f t="shared" si="185"/>
        <v>9.8630679901083713</v>
      </c>
      <c r="J613" s="48">
        <f t="shared" si="172"/>
        <v>151646498796.52045</v>
      </c>
      <c r="K613" s="28">
        <f t="shared" si="173"/>
        <v>10.13693200989163</v>
      </c>
      <c r="L613" s="43">
        <f t="shared" si="186"/>
        <v>-120100512447.81465</v>
      </c>
      <c r="M613" s="2">
        <f t="shared" si="187"/>
        <v>-8.0282152156392232</v>
      </c>
      <c r="N613" s="48">
        <f t="shared" si="174"/>
        <v>-125099659502.01025</v>
      </c>
      <c r="O613" s="28">
        <f t="shared" si="175"/>
        <v>-8.3623872156392238</v>
      </c>
      <c r="P613" s="94">
        <f t="shared" si="176"/>
        <v>84292722821.895889</v>
      </c>
      <c r="Q613" s="95">
        <f t="shared" si="177"/>
        <v>5.6346147583712325</v>
      </c>
      <c r="R613" s="44">
        <f>KONSTANTEN!$B$3 * $D$5 * $D$6 / H612^2</f>
        <v>3.6405058538090646E+22</v>
      </c>
      <c r="S613" s="46">
        <f t="shared" si="182"/>
        <v>29990.64029481613</v>
      </c>
      <c r="T613" s="48">
        <f t="shared" si="178"/>
        <v>148781867852.85663</v>
      </c>
      <c r="U613" s="28">
        <f t="shared" si="179"/>
        <v>9.945443453678303</v>
      </c>
      <c r="V613" s="48">
        <f t="shared" si="188"/>
        <v>-122600085974.91245</v>
      </c>
      <c r="W613" s="28">
        <f t="shared" si="189"/>
        <v>-8.1953012156392226</v>
      </c>
      <c r="X613" s="50">
        <f t="shared" si="180"/>
        <v>1</v>
      </c>
      <c r="Y613" s="31">
        <f t="shared" si="181"/>
        <v>0.99999999999999978</v>
      </c>
      <c r="Z613" s="50">
        <v>12787200</v>
      </c>
      <c r="AA613" s="62">
        <v>2.0324941E-7</v>
      </c>
      <c r="AB613" s="71">
        <v>4.3901872245600002E-3</v>
      </c>
      <c r="AC613" s="71">
        <v>2.5313868836026301</v>
      </c>
      <c r="AD613" s="58">
        <v>147549547203.479</v>
      </c>
      <c r="AE613" s="28">
        <v>-8.0282152156399995</v>
      </c>
      <c r="AF613" s="28">
        <v>-5.6346147583699997</v>
      </c>
      <c r="AG613" s="50"/>
      <c r="AH613" s="62"/>
      <c r="AI613" s="65"/>
      <c r="AJ613" s="58"/>
      <c r="AK613" s="28"/>
      <c r="AL613" s="28"/>
    </row>
    <row r="614" spans="1:38">
      <c r="A614" s="11"/>
      <c r="B614" s="25">
        <v>593</v>
      </c>
      <c r="C614" s="1">
        <f>B614 * KONSTANTEN!$B$6</f>
        <v>12808800</v>
      </c>
      <c r="D614" s="63">
        <f>SQRT( KONSTANTEN!$B$3 * $D$6 / H613^3 )</f>
        <v>2.032624425566746E-7</v>
      </c>
      <c r="E614" s="41">
        <f>(KONSTANTEN!$B$4 + D614 * C614) - (KONSTANTEN!$B$4 + D614 * C613)</f>
        <v>4.3904687592242198E-3</v>
      </c>
      <c r="F614" s="41">
        <f t="shared" si="183"/>
        <v>2.5357773523618512</v>
      </c>
      <c r="G614" s="73">
        <f t="shared" si="171"/>
        <v>145.28934007519229</v>
      </c>
      <c r="H614" s="43">
        <f t="shared" si="184"/>
        <v>147543278297.2308</v>
      </c>
      <c r="I614" s="2">
        <f t="shared" si="185"/>
        <v>9.8626489400351769</v>
      </c>
      <c r="J614" s="48">
        <f t="shared" si="172"/>
        <v>151652767702.7692</v>
      </c>
      <c r="K614" s="28">
        <f t="shared" si="173"/>
        <v>10.137351059964823</v>
      </c>
      <c r="L614" s="43">
        <f t="shared" si="186"/>
        <v>-120475702843.70479</v>
      </c>
      <c r="M614" s="2">
        <f t="shared" si="187"/>
        <v>-8.0532951189939723</v>
      </c>
      <c r="N614" s="48">
        <f t="shared" si="174"/>
        <v>-125474849897.90038</v>
      </c>
      <c r="O614" s="28">
        <f t="shared" si="175"/>
        <v>-8.3874671189939711</v>
      </c>
      <c r="P614" s="94">
        <f t="shared" si="176"/>
        <v>83762634022.886917</v>
      </c>
      <c r="Q614" s="95">
        <f t="shared" si="177"/>
        <v>5.5991805468503371</v>
      </c>
      <c r="R614" s="44">
        <f>KONSTANTEN!$B$3 * $D$5 * $D$6 / H613^2</f>
        <v>3.640817135759782E+22</v>
      </c>
      <c r="S614" s="46">
        <f t="shared" si="182"/>
        <v>29991.281362710615</v>
      </c>
      <c r="T614" s="48">
        <f t="shared" si="178"/>
        <v>148792128343.29431</v>
      </c>
      <c r="U614" s="28">
        <f t="shared" si="179"/>
        <v>9.9461293244025253</v>
      </c>
      <c r="V614" s="48">
        <f t="shared" si="188"/>
        <v>-122975276370.80258</v>
      </c>
      <c r="W614" s="28">
        <f t="shared" si="189"/>
        <v>-8.2203811189939717</v>
      </c>
      <c r="X614" s="50">
        <f t="shared" si="180"/>
        <v>1</v>
      </c>
      <c r="Y614" s="31">
        <f t="shared" si="181"/>
        <v>1</v>
      </c>
      <c r="Z614" s="50">
        <v>12808800</v>
      </c>
      <c r="AA614" s="62">
        <v>2.0326243999999999E-7</v>
      </c>
      <c r="AB614" s="71">
        <v>4.39046875922E-3</v>
      </c>
      <c r="AC614" s="71">
        <v>2.5357773523618499</v>
      </c>
      <c r="AD614" s="58">
        <v>147543278297.23001</v>
      </c>
      <c r="AE614" s="28">
        <v>-8.0532951189900004</v>
      </c>
      <c r="AF614" s="28">
        <v>-5.5991805468500004</v>
      </c>
      <c r="AG614" s="50"/>
      <c r="AH614" s="62"/>
      <c r="AI614" s="65"/>
      <c r="AJ614" s="58"/>
      <c r="AK614" s="28"/>
      <c r="AL614" s="28"/>
    </row>
    <row r="615" spans="1:38">
      <c r="A615" s="11"/>
      <c r="B615" s="25">
        <v>594</v>
      </c>
      <c r="C615" s="1">
        <f>B615 * KONSTANTEN!$B$6</f>
        <v>12830400</v>
      </c>
      <c r="D615" s="63">
        <f>SQRT( KONSTANTEN!$B$3 * $D$6 / H614^3 )</f>
        <v>2.0327539719696042E-7</v>
      </c>
      <c r="E615" s="41">
        <f>(KONSTANTEN!$B$4 + D615 * C615) - (KONSTANTEN!$B$4 + D615 * C614)</f>
        <v>4.3907485794543177E-3</v>
      </c>
      <c r="F615" s="41">
        <f t="shared" si="183"/>
        <v>2.5401681009413055</v>
      </c>
      <c r="G615" s="73">
        <f t="shared" si="171"/>
        <v>145.54091143769807</v>
      </c>
      <c r="H615" s="43">
        <f t="shared" si="184"/>
        <v>147537048602.87036</v>
      </c>
      <c r="I615" s="2">
        <f t="shared" si="185"/>
        <v>9.862232511112154</v>
      </c>
      <c r="J615" s="48">
        <f t="shared" si="172"/>
        <v>151658997397.12964</v>
      </c>
      <c r="K615" s="28">
        <f t="shared" si="173"/>
        <v>10.137767488887848</v>
      </c>
      <c r="L615" s="43">
        <f t="shared" si="186"/>
        <v>-120848546430.86594</v>
      </c>
      <c r="M615" s="2">
        <f t="shared" si="187"/>
        <v>-8.0782181480343453</v>
      </c>
      <c r="N615" s="48">
        <f t="shared" si="174"/>
        <v>-125847693485.06152</v>
      </c>
      <c r="O615" s="28">
        <f t="shared" si="175"/>
        <v>-8.4123901480343442</v>
      </c>
      <c r="P615" s="94">
        <f t="shared" si="176"/>
        <v>83230896661.25795</v>
      </c>
      <c r="Q615" s="95">
        <f t="shared" si="177"/>
        <v>5.5636361358370339</v>
      </c>
      <c r="R615" s="44">
        <f>KONSTANTEN!$B$3 * $D$5 * $D$6 / H614^2</f>
        <v>3.6411265287248159E+22</v>
      </c>
      <c r="S615" s="46">
        <f t="shared" si="182"/>
        <v>29991.918499611264</v>
      </c>
      <c r="T615" s="48">
        <f t="shared" si="178"/>
        <v>148802355008.92184</v>
      </c>
      <c r="U615" s="28">
        <f t="shared" si="179"/>
        <v>9.9468129340801426</v>
      </c>
      <c r="V615" s="48">
        <f t="shared" si="188"/>
        <v>-123348119957.96373</v>
      </c>
      <c r="W615" s="28">
        <f t="shared" si="189"/>
        <v>-8.2453041480343447</v>
      </c>
      <c r="X615" s="50">
        <f t="shared" si="180"/>
        <v>1</v>
      </c>
      <c r="Y615" s="31">
        <f t="shared" si="181"/>
        <v>1</v>
      </c>
      <c r="Z615" s="50">
        <v>12830400</v>
      </c>
      <c r="AA615" s="62">
        <v>2.0327539999999999E-7</v>
      </c>
      <c r="AB615" s="71">
        <v>4.39074857945E-3</v>
      </c>
      <c r="AC615" s="71">
        <v>2.54016810094131</v>
      </c>
      <c r="AD615" s="58">
        <v>147537048602.87</v>
      </c>
      <c r="AE615" s="28">
        <v>-8.0782181480300004</v>
      </c>
      <c r="AF615" s="28">
        <v>-5.5636361358400004</v>
      </c>
      <c r="AG615" s="50"/>
      <c r="AH615" s="62"/>
      <c r="AI615" s="65"/>
      <c r="AJ615" s="58"/>
      <c r="AK615" s="28"/>
      <c r="AL615" s="28"/>
    </row>
    <row r="616" spans="1:38">
      <c r="A616" s="11"/>
      <c r="B616" s="25">
        <v>595</v>
      </c>
      <c r="C616" s="1">
        <f>B616 * KONSTANTEN!$B$6</f>
        <v>12852000</v>
      </c>
      <c r="D616" s="63">
        <f>SQRT( KONSTANTEN!$B$3 * $D$6 / H615^3 )</f>
        <v>2.0328827216946884E-7</v>
      </c>
      <c r="E616" s="41">
        <f>(KONSTANTEN!$B$4 + D616 * C616) - (KONSTANTEN!$B$4 + D616 * C615)</f>
        <v>4.3910266788604879E-3</v>
      </c>
      <c r="F616" s="41">
        <f t="shared" si="183"/>
        <v>2.544559127620166</v>
      </c>
      <c r="G616" s="73">
        <f t="shared" si="171"/>
        <v>145.79249873412613</v>
      </c>
      <c r="H616" s="43">
        <f t="shared" si="184"/>
        <v>147530858250.5014</v>
      </c>
      <c r="I616" s="2">
        <f t="shared" si="185"/>
        <v>9.8618187120361487</v>
      </c>
      <c r="J616" s="48">
        <f t="shared" si="172"/>
        <v>151665187749.49857</v>
      </c>
      <c r="K616" s="28">
        <f t="shared" si="173"/>
        <v>10.13818128796385</v>
      </c>
      <c r="L616" s="43">
        <f t="shared" si="186"/>
        <v>-121219035422.69925</v>
      </c>
      <c r="M616" s="2">
        <f t="shared" si="187"/>
        <v>-8.1029837822588906</v>
      </c>
      <c r="N616" s="48">
        <f t="shared" si="174"/>
        <v>-126218182476.89484</v>
      </c>
      <c r="O616" s="28">
        <f t="shared" si="175"/>
        <v>-8.4371557822588894</v>
      </c>
      <c r="P616" s="94">
        <f t="shared" si="176"/>
        <v>82697520889.768097</v>
      </c>
      <c r="Q616" s="95">
        <f t="shared" si="177"/>
        <v>5.5279822040006579</v>
      </c>
      <c r="R616" s="44">
        <f>KONSTANTEN!$B$3 * $D$5 * $D$6 / H615^2</f>
        <v>3.6414340255130346E+22</v>
      </c>
      <c r="S616" s="46">
        <f t="shared" si="182"/>
        <v>29992.551691460463</v>
      </c>
      <c r="T616" s="48">
        <f t="shared" si="178"/>
        <v>148812547057.65381</v>
      </c>
      <c r="U616" s="28">
        <f t="shared" si="179"/>
        <v>9.9474942297635724</v>
      </c>
      <c r="V616" s="48">
        <f t="shared" si="188"/>
        <v>-123718608949.79704</v>
      </c>
      <c r="W616" s="28">
        <f t="shared" si="189"/>
        <v>-8.27006978225889</v>
      </c>
      <c r="X616" s="50">
        <f t="shared" si="180"/>
        <v>1</v>
      </c>
      <c r="Y616" s="31">
        <f t="shared" si="181"/>
        <v>1</v>
      </c>
      <c r="Z616" s="50">
        <v>12852000</v>
      </c>
      <c r="AA616" s="62">
        <v>2.0328826999999999E-7</v>
      </c>
      <c r="AB616" s="71">
        <v>4.3910266788599996E-3</v>
      </c>
      <c r="AC616" s="71">
        <v>2.54455912762017</v>
      </c>
      <c r="AD616" s="58">
        <v>147530858250.50101</v>
      </c>
      <c r="AE616" s="28">
        <v>-8.1029837822600008</v>
      </c>
      <c r="AF616" s="28">
        <v>-5.5279822039999997</v>
      </c>
      <c r="AG616" s="50"/>
      <c r="AH616" s="62"/>
      <c r="AI616" s="65"/>
      <c r="AJ616" s="58"/>
      <c r="AK616" s="28"/>
      <c r="AL616" s="28"/>
    </row>
    <row r="617" spans="1:38">
      <c r="A617" s="11"/>
      <c r="B617" s="25">
        <v>596</v>
      </c>
      <c r="C617" s="1">
        <f>B617 * KONSTANTEN!$B$6</f>
        <v>12873600</v>
      </c>
      <c r="D617" s="63">
        <f>SQRT( KONSTANTEN!$B$3 * $D$6 / H616^3 )</f>
        <v>2.0330106717980938E-7</v>
      </c>
      <c r="E617" s="41">
        <f>(KONSTANTEN!$B$4 + D617 * C617) - (KONSTANTEN!$B$4 + D617 * C616)</f>
        <v>4.3913030510838169E-3</v>
      </c>
      <c r="F617" s="41">
        <f t="shared" si="183"/>
        <v>2.5489504306712498</v>
      </c>
      <c r="G617" s="73">
        <f t="shared" si="171"/>
        <v>146.04410186551615</v>
      </c>
      <c r="H617" s="43">
        <f t="shared" si="184"/>
        <v>147524707369.45361</v>
      </c>
      <c r="I617" s="2">
        <f t="shared" si="185"/>
        <v>9.8614075514523076</v>
      </c>
      <c r="J617" s="48">
        <f t="shared" si="172"/>
        <v>151671338630.54639</v>
      </c>
      <c r="K617" s="28">
        <f t="shared" si="173"/>
        <v>10.138592448547692</v>
      </c>
      <c r="L617" s="43">
        <f t="shared" si="186"/>
        <v>-121587162078.90096</v>
      </c>
      <c r="M617" s="2">
        <f t="shared" si="187"/>
        <v>-8.1275915042607849</v>
      </c>
      <c r="N617" s="48">
        <f t="shared" si="174"/>
        <v>-126586309133.09654</v>
      </c>
      <c r="O617" s="28">
        <f t="shared" si="175"/>
        <v>-8.4617635042607837</v>
      </c>
      <c r="P617" s="94">
        <f t="shared" si="176"/>
        <v>82162516899.288361</v>
      </c>
      <c r="Q617" s="95">
        <f t="shared" si="177"/>
        <v>5.4922194325581675</v>
      </c>
      <c r="R617" s="44">
        <f>KONSTANTEN!$B$3 * $D$5 * $D$6 / H616^2</f>
        <v>3.6417396189724158E+22</v>
      </c>
      <c r="S617" s="46">
        <f t="shared" si="182"/>
        <v>29993.180924280121</v>
      </c>
      <c r="T617" s="48">
        <f t="shared" si="178"/>
        <v>148822703700.00299</v>
      </c>
      <c r="U617" s="28">
        <f t="shared" si="179"/>
        <v>9.9481731586789071</v>
      </c>
      <c r="V617" s="48">
        <f t="shared" si="188"/>
        <v>-124086735605.99875</v>
      </c>
      <c r="W617" s="28">
        <f t="shared" si="189"/>
        <v>-8.2946775042607843</v>
      </c>
      <c r="X617" s="50">
        <f t="shared" si="180"/>
        <v>1</v>
      </c>
      <c r="Y617" s="31">
        <f t="shared" si="181"/>
        <v>1</v>
      </c>
      <c r="Z617" s="50">
        <v>12873600</v>
      </c>
      <c r="AA617" s="62">
        <v>2.0330106999999999E-7</v>
      </c>
      <c r="AB617" s="71">
        <v>4.3913030510799997E-3</v>
      </c>
      <c r="AC617" s="71">
        <v>2.5489504306712498</v>
      </c>
      <c r="AD617" s="58">
        <v>147524707369.453</v>
      </c>
      <c r="AE617" s="28">
        <v>-8.1275915042599998</v>
      </c>
      <c r="AF617" s="28">
        <v>-5.4922194325599998</v>
      </c>
      <c r="AG617" s="50"/>
      <c r="AH617" s="62"/>
      <c r="AI617" s="65"/>
      <c r="AJ617" s="58"/>
      <c r="AK617" s="28"/>
      <c r="AL617" s="28"/>
    </row>
    <row r="618" spans="1:38">
      <c r="A618" s="11"/>
      <c r="B618" s="25">
        <v>597</v>
      </c>
      <c r="C618" s="1">
        <f>B618 * KONSTANTEN!$B$6</f>
        <v>12895200</v>
      </c>
      <c r="D618" s="63">
        <f>SQRT( KONSTANTEN!$B$3 * $D$6 / H617^3 )</f>
        <v>2.0331378193523247E-7</v>
      </c>
      <c r="E618" s="41">
        <f>(KONSTANTEN!$B$4 + D618 * C618) - (KONSTANTEN!$B$4 + D618 * C617)</f>
        <v>4.3915776898009184E-3</v>
      </c>
      <c r="F618" s="41">
        <f t="shared" si="183"/>
        <v>2.5533420083610507</v>
      </c>
      <c r="G618" s="73">
        <f t="shared" si="171"/>
        <v>146.29572073254556</v>
      </c>
      <c r="H618" s="43">
        <f t="shared" si="184"/>
        <v>147518596088.27945</v>
      </c>
      <c r="I618" s="2">
        <f t="shared" si="185"/>
        <v>9.8609990379538264</v>
      </c>
      <c r="J618" s="48">
        <f t="shared" si="172"/>
        <v>151677449911.72058</v>
      </c>
      <c r="K618" s="28">
        <f t="shared" si="173"/>
        <v>10.139000962046174</v>
      </c>
      <c r="L618" s="43">
        <f t="shared" si="186"/>
        <v>-121952918705.67761</v>
      </c>
      <c r="M618" s="2">
        <f t="shared" si="187"/>
        <v>-8.1520407997422275</v>
      </c>
      <c r="N618" s="48">
        <f t="shared" si="174"/>
        <v>-126952065759.8732</v>
      </c>
      <c r="O618" s="28">
        <f t="shared" si="175"/>
        <v>-8.4862127997422263</v>
      </c>
      <c r="P618" s="94">
        <f t="shared" si="176"/>
        <v>81625894918.590652</v>
      </c>
      <c r="Q618" s="95">
        <f t="shared" si="177"/>
        <v>5.4563485052600367</v>
      </c>
      <c r="R618" s="44">
        <f>KONSTANTEN!$B$3 * $D$5 * $D$6 / H617^2</f>
        <v>3.6420433019902982E+22</v>
      </c>
      <c r="S618" s="46">
        <f t="shared" si="182"/>
        <v>29993.806184172074</v>
      </c>
      <c r="T618" s="48">
        <f t="shared" si="178"/>
        <v>148832824149.14334</v>
      </c>
      <c r="U618" s="28">
        <f t="shared" si="179"/>
        <v>9.94884966823013</v>
      </c>
      <c r="V618" s="48">
        <f t="shared" si="188"/>
        <v>-124452492232.77541</v>
      </c>
      <c r="W618" s="28">
        <f t="shared" si="189"/>
        <v>-8.3191267997422269</v>
      </c>
      <c r="X618" s="50">
        <f t="shared" si="180"/>
        <v>1</v>
      </c>
      <c r="Y618" s="31">
        <f t="shared" si="181"/>
        <v>1</v>
      </c>
      <c r="Z618" s="50">
        <v>12895200</v>
      </c>
      <c r="AA618" s="62">
        <v>2.0331378000000001E-7</v>
      </c>
      <c r="AB618" s="71">
        <v>4.3915776897999999E-3</v>
      </c>
      <c r="AC618" s="71">
        <v>2.5533420083610499</v>
      </c>
      <c r="AD618" s="58">
        <v>147518596088.27899</v>
      </c>
      <c r="AE618" s="28">
        <v>-8.15204079974</v>
      </c>
      <c r="AF618" s="28">
        <v>-5.4563485052600003</v>
      </c>
      <c r="AG618" s="50"/>
      <c r="AH618" s="62"/>
      <c r="AI618" s="65"/>
      <c r="AJ618" s="58"/>
      <c r="AK618" s="28"/>
      <c r="AL618" s="28"/>
    </row>
    <row r="619" spans="1:38">
      <c r="A619" s="11"/>
      <c r="B619" s="25">
        <v>598</v>
      </c>
      <c r="C619" s="1">
        <f>B619 * KONSTANTEN!$B$6</f>
        <v>12916800</v>
      </c>
      <c r="D619" s="63">
        <f>SQRT( KONSTANTEN!$B$3 * $D$6 / H618^3 )</f>
        <v>2.0332641614463977E-7</v>
      </c>
      <c r="E619" s="41">
        <f>(KONSTANTEN!$B$4 + D619 * C619) - (KONSTANTEN!$B$4 + D619 * C618)</f>
        <v>4.3918505887243775E-3</v>
      </c>
      <c r="F619" s="41">
        <f t="shared" si="183"/>
        <v>2.5577338589497751</v>
      </c>
      <c r="G619" s="73">
        <f t="shared" si="171"/>
        <v>146.54735523553151</v>
      </c>
      <c r="H619" s="43">
        <f t="shared" si="184"/>
        <v>147512524534.75076</v>
      </c>
      <c r="I619" s="2">
        <f t="shared" si="185"/>
        <v>9.8605931800817146</v>
      </c>
      <c r="J619" s="48">
        <f t="shared" si="172"/>
        <v>151683521465.24924</v>
      </c>
      <c r="K619" s="28">
        <f t="shared" si="173"/>
        <v>10.139406819918284</v>
      </c>
      <c r="L619" s="43">
        <f t="shared" si="186"/>
        <v>-122316297655.96022</v>
      </c>
      <c r="M619" s="2">
        <f t="shared" si="187"/>
        <v>-8.1763311575287485</v>
      </c>
      <c r="N619" s="48">
        <f t="shared" si="174"/>
        <v>-127315444710.15581</v>
      </c>
      <c r="O619" s="28">
        <f t="shared" si="175"/>
        <v>-8.5105031575287473</v>
      </c>
      <c r="P619" s="94">
        <f t="shared" si="176"/>
        <v>81087665214.135376</v>
      </c>
      <c r="Q619" s="95">
        <f t="shared" si="177"/>
        <v>5.4203701083760567</v>
      </c>
      <c r="R619" s="44">
        <f>KONSTANTEN!$B$3 * $D$5 * $D$6 / H618^2</f>
        <v>3.6423450674936458E+22</v>
      </c>
      <c r="S619" s="46">
        <f t="shared" si="182"/>
        <v>29994.427457318536</v>
      </c>
      <c r="T619" s="48">
        <f t="shared" si="178"/>
        <v>148842907620.97275</v>
      </c>
      <c r="U619" s="28">
        <f t="shared" si="179"/>
        <v>9.9495237060033066</v>
      </c>
      <c r="V619" s="48">
        <f t="shared" si="188"/>
        <v>-124815871183.05801</v>
      </c>
      <c r="W619" s="28">
        <f t="shared" si="189"/>
        <v>-8.3434171575287479</v>
      </c>
      <c r="X619" s="50">
        <f t="shared" si="180"/>
        <v>1</v>
      </c>
      <c r="Y619" s="31">
        <f t="shared" si="181"/>
        <v>1</v>
      </c>
      <c r="Z619" s="50">
        <v>12916800</v>
      </c>
      <c r="AA619" s="62">
        <v>2.0332641999999999E-7</v>
      </c>
      <c r="AB619" s="71">
        <v>4.3918505887199999E-3</v>
      </c>
      <c r="AC619" s="71">
        <v>2.55773385894978</v>
      </c>
      <c r="AD619" s="58">
        <v>147512524534.75</v>
      </c>
      <c r="AE619" s="28">
        <v>-8.1763311575300008</v>
      </c>
      <c r="AF619" s="28">
        <v>-5.4203701083800002</v>
      </c>
      <c r="AG619" s="50"/>
      <c r="AH619" s="62"/>
      <c r="AI619" s="65"/>
      <c r="AJ619" s="58"/>
      <c r="AK619" s="28"/>
      <c r="AL619" s="28"/>
    </row>
    <row r="620" spans="1:38">
      <c r="A620" s="11"/>
      <c r="B620" s="25">
        <v>599</v>
      </c>
      <c r="C620" s="1">
        <f>B620 * KONSTANTEN!$B$6</f>
        <v>12938400</v>
      </c>
      <c r="D620" s="63">
        <f>SQRT( KONSTANTEN!$B$3 * $D$6 / H619^3 )</f>
        <v>2.0333896951859403E-7</v>
      </c>
      <c r="E620" s="41">
        <f>(KONSTANTEN!$B$4 + D620 * C620) - (KONSTANTEN!$B$4 + D620 * C619)</f>
        <v>4.392121741601418E-3</v>
      </c>
      <c r="F620" s="41">
        <f t="shared" si="183"/>
        <v>2.5621259806913765</v>
      </c>
      <c r="G620" s="73">
        <f t="shared" si="171"/>
        <v>146.79900527443294</v>
      </c>
      <c r="H620" s="43">
        <f t="shared" si="184"/>
        <v>147506492835.8551</v>
      </c>
      <c r="I620" s="2">
        <f t="shared" si="185"/>
        <v>9.8601899863245581</v>
      </c>
      <c r="J620" s="48">
        <f t="shared" si="172"/>
        <v>151689553164.1449</v>
      </c>
      <c r="K620" s="28">
        <f t="shared" si="173"/>
        <v>10.13981001367544</v>
      </c>
      <c r="L620" s="43">
        <f t="shared" si="186"/>
        <v>-122677291329.61722</v>
      </c>
      <c r="M620" s="2">
        <f t="shared" si="187"/>
        <v>-8.2004620695834483</v>
      </c>
      <c r="N620" s="48">
        <f t="shared" si="174"/>
        <v>-127676438383.81281</v>
      </c>
      <c r="O620" s="28">
        <f t="shared" si="175"/>
        <v>-8.5346340695834471</v>
      </c>
      <c r="P620" s="94">
        <f t="shared" si="176"/>
        <v>80547838089.85788</v>
      </c>
      <c r="Q620" s="95">
        <f t="shared" si="177"/>
        <v>5.3842849306810621</v>
      </c>
      <c r="R620" s="44">
        <f>KONSTANTEN!$B$3 * $D$5 * $D$6 / H619^2</f>
        <v>3.6426449084492898E+22</v>
      </c>
      <c r="S620" s="46">
        <f t="shared" si="182"/>
        <v>29995.044729982539</v>
      </c>
      <c r="T620" s="48">
        <f t="shared" si="178"/>
        <v>148852953334.1756</v>
      </c>
      <c r="U620" s="28">
        <f t="shared" si="179"/>
        <v>9.9501952197707588</v>
      </c>
      <c r="V620" s="48">
        <f t="shared" si="188"/>
        <v>-125176864856.71501</v>
      </c>
      <c r="W620" s="28">
        <f t="shared" si="189"/>
        <v>-8.3675480695834477</v>
      </c>
      <c r="X620" s="50">
        <f t="shared" si="180"/>
        <v>1</v>
      </c>
      <c r="Y620" s="31">
        <f t="shared" si="181"/>
        <v>1.0000000000000002</v>
      </c>
      <c r="Z620" s="50">
        <v>12938400</v>
      </c>
      <c r="AA620" s="62">
        <v>2.0333896999999999E-7</v>
      </c>
      <c r="AB620" s="71">
        <v>4.3921217415999999E-3</v>
      </c>
      <c r="AC620" s="71">
        <v>2.5621259806913801</v>
      </c>
      <c r="AD620" s="58">
        <v>147506492835.85501</v>
      </c>
      <c r="AE620" s="28">
        <v>-8.2004620695800003</v>
      </c>
      <c r="AF620" s="28">
        <v>-5.3842849306799998</v>
      </c>
      <c r="AG620" s="50"/>
      <c r="AH620" s="62"/>
      <c r="AI620" s="65"/>
      <c r="AJ620" s="58"/>
      <c r="AK620" s="28"/>
      <c r="AL620" s="28"/>
    </row>
    <row r="621" spans="1:38">
      <c r="A621" s="11"/>
      <c r="B621" s="25">
        <v>600</v>
      </c>
      <c r="C621" s="1">
        <f>B621 * KONSTANTEN!$B$6</f>
        <v>12960000</v>
      </c>
      <c r="D621" s="63">
        <f>SQRT( KONSTANTEN!$B$3 * $D$6 / H620^3 )</f>
        <v>2.0335144176932931E-7</v>
      </c>
      <c r="E621" s="41">
        <f>(KONSTANTEN!$B$4 + D621 * C621) - (KONSTANTEN!$B$4 + D621 * C620)</f>
        <v>4.3923911422174555E-3</v>
      </c>
      <c r="F621" s="41">
        <f t="shared" si="183"/>
        <v>2.566518371833594</v>
      </c>
      <c r="G621" s="73">
        <f t="shared" si="171"/>
        <v>147.05067074885264</v>
      </c>
      <c r="H621" s="43">
        <f t="shared" si="184"/>
        <v>147500501117.79221</v>
      </c>
      <c r="I621" s="2">
        <f t="shared" si="185"/>
        <v>9.8597894651182791</v>
      </c>
      <c r="J621" s="48">
        <f t="shared" si="172"/>
        <v>151695544882.20776</v>
      </c>
      <c r="K621" s="28">
        <f t="shared" si="173"/>
        <v>10.140210534881719</v>
      </c>
      <c r="L621" s="43">
        <f t="shared" si="186"/>
        <v>-123035892173.66664</v>
      </c>
      <c r="M621" s="2">
        <f t="shared" si="187"/>
        <v>-8.2244330310211815</v>
      </c>
      <c r="N621" s="48">
        <f t="shared" si="174"/>
        <v>-128035039227.86223</v>
      </c>
      <c r="O621" s="28">
        <f t="shared" si="175"/>
        <v>-8.5586050310211803</v>
      </c>
      <c r="P621" s="94">
        <f t="shared" si="176"/>
        <v>80006423886.953064</v>
      </c>
      <c r="Q621" s="95">
        <f t="shared" si="177"/>
        <v>5.3480936634405305</v>
      </c>
      <c r="R621" s="44">
        <f>KONSTANTEN!$B$3 * $D$5 * $D$6 / H620^2</f>
        <v>3.6429428178641905E+22</v>
      </c>
      <c r="S621" s="46">
        <f t="shared" si="182"/>
        <v>29995.657988508381</v>
      </c>
      <c r="T621" s="48">
        <f t="shared" si="178"/>
        <v>148862960510.28482</v>
      </c>
      <c r="U621" s="28">
        <f t="shared" si="179"/>
        <v>9.9508641574952374</v>
      </c>
      <c r="V621" s="48">
        <f t="shared" si="188"/>
        <v>-125535465700.76443</v>
      </c>
      <c r="W621" s="28">
        <f t="shared" si="189"/>
        <v>-8.3915190310211809</v>
      </c>
      <c r="X621" s="50">
        <f t="shared" si="180"/>
        <v>0.99999999999999978</v>
      </c>
      <c r="Y621" s="31">
        <f t="shared" si="181"/>
        <v>0.99999999999999978</v>
      </c>
      <c r="Z621" s="50">
        <v>12960000</v>
      </c>
      <c r="AA621" s="62">
        <v>2.0335143999999999E-7</v>
      </c>
      <c r="AB621" s="71">
        <v>4.3923911422200004E-3</v>
      </c>
      <c r="AC621" s="71">
        <v>2.5665183718336002</v>
      </c>
      <c r="AD621" s="58">
        <v>147500501117.79199</v>
      </c>
      <c r="AE621" s="28">
        <v>-8.2244330310200002</v>
      </c>
      <c r="AF621" s="28">
        <v>-5.3480936634400003</v>
      </c>
      <c r="AG621" s="50"/>
      <c r="AH621" s="62"/>
      <c r="AI621" s="65"/>
      <c r="AJ621" s="58"/>
      <c r="AK621" s="28"/>
      <c r="AL621" s="28"/>
    </row>
    <row r="622" spans="1:38">
      <c r="A622" s="11"/>
      <c r="B622" s="25">
        <v>601</v>
      </c>
      <c r="C622" s="1">
        <f>B622 * KONSTANTEN!$B$6</f>
        <v>12981600</v>
      </c>
      <c r="D622" s="63">
        <f>SQRT( KONSTANTEN!$B$3 * $D$6 / H621^3 )</f>
        <v>2.0336383261076099E-7</v>
      </c>
      <c r="E622" s="41">
        <f>(KONSTANTEN!$B$4 + D622 * C622) - (KONSTANTEN!$B$4 + D622 * C621)</f>
        <v>4.3926587843925446E-3</v>
      </c>
      <c r="F622" s="41">
        <f t="shared" si="183"/>
        <v>2.5709110306179865</v>
      </c>
      <c r="G622" s="73">
        <f t="shared" si="171"/>
        <v>147.30235155803939</v>
      </c>
      <c r="H622" s="43">
        <f t="shared" si="184"/>
        <v>147494549505.97052</v>
      </c>
      <c r="I622" s="2">
        <f t="shared" si="185"/>
        <v>9.859391624845907</v>
      </c>
      <c r="J622" s="48">
        <f t="shared" si="172"/>
        <v>151701496494.02948</v>
      </c>
      <c r="K622" s="28">
        <f t="shared" si="173"/>
        <v>10.140608375154095</v>
      </c>
      <c r="L622" s="43">
        <f t="shared" si="186"/>
        <v>-123392092682.48697</v>
      </c>
      <c r="M622" s="2">
        <f t="shared" si="187"/>
        <v>-8.248243540122651</v>
      </c>
      <c r="N622" s="48">
        <f t="shared" si="174"/>
        <v>-128391239736.68256</v>
      </c>
      <c r="O622" s="28">
        <f t="shared" si="175"/>
        <v>-8.5824155401226498</v>
      </c>
      <c r="P622" s="94">
        <f t="shared" si="176"/>
        <v>79463432983.659241</v>
      </c>
      <c r="Q622" s="95">
        <f t="shared" si="177"/>
        <v>5.3117970003961386</v>
      </c>
      <c r="R622" s="44">
        <f>KONSTANTEN!$B$3 * $D$5 * $D$6 / H621^2</f>
        <v>3.6432387887856863E+22</v>
      </c>
      <c r="S622" s="46">
        <f t="shared" si="182"/>
        <v>29996.267219322057</v>
      </c>
      <c r="T622" s="48">
        <f t="shared" si="178"/>
        <v>148872928373.74432</v>
      </c>
      <c r="U622" s="28">
        <f t="shared" si="179"/>
        <v>9.9515304673340736</v>
      </c>
      <c r="V622" s="48">
        <f t="shared" si="188"/>
        <v>-125891666209.58476</v>
      </c>
      <c r="W622" s="28">
        <f t="shared" si="189"/>
        <v>-8.4153295401226504</v>
      </c>
      <c r="X622" s="50">
        <f t="shared" si="180"/>
        <v>1</v>
      </c>
      <c r="Y622" s="31">
        <f t="shared" si="181"/>
        <v>1</v>
      </c>
      <c r="Z622" s="50">
        <v>12981600</v>
      </c>
      <c r="AA622" s="62">
        <v>2.0336383000000001E-7</v>
      </c>
      <c r="AB622" s="71">
        <v>4.3926587843899998E-3</v>
      </c>
      <c r="AC622" s="71">
        <v>2.5709110306179901</v>
      </c>
      <c r="AD622" s="58">
        <v>147494549505.97</v>
      </c>
      <c r="AE622" s="28">
        <v>-8.2482435401200007</v>
      </c>
      <c r="AF622" s="28">
        <v>-5.3117970004000004</v>
      </c>
      <c r="AG622" s="50"/>
      <c r="AH622" s="62"/>
      <c r="AI622" s="65"/>
      <c r="AJ622" s="58"/>
      <c r="AK622" s="28"/>
      <c r="AL622" s="28"/>
    </row>
    <row r="623" spans="1:38">
      <c r="A623" s="11"/>
      <c r="B623" s="25">
        <v>602</v>
      </c>
      <c r="C623" s="1">
        <f>B623 * KONSTANTEN!$B$6</f>
        <v>13003200</v>
      </c>
      <c r="D623" s="63">
        <f>SQRT( KONSTANTEN!$B$3 * $D$6 / H622^3 )</f>
        <v>2.0337614175849555E-7</v>
      </c>
      <c r="E623" s="41">
        <f>(KONSTANTEN!$B$4 + D623 * C623) - (KONSTANTEN!$B$4 + D623 * C622)</f>
        <v>4.3929246619835993E-3</v>
      </c>
      <c r="F623" s="41">
        <f t="shared" si="183"/>
        <v>2.5753039552799701</v>
      </c>
      <c r="G623" s="73">
        <f t="shared" si="171"/>
        <v>147.55404760088999</v>
      </c>
      <c r="H623" s="43">
        <f t="shared" si="184"/>
        <v>147488638125.00366</v>
      </c>
      <c r="I623" s="2">
        <f t="shared" si="185"/>
        <v>9.8589964738373368</v>
      </c>
      <c r="J623" s="48">
        <f t="shared" si="172"/>
        <v>151707407874.99634</v>
      </c>
      <c r="K623" s="28">
        <f t="shared" si="173"/>
        <v>10.141003526162663</v>
      </c>
      <c r="L623" s="43">
        <f t="shared" si="186"/>
        <v>-123745885398.02693</v>
      </c>
      <c r="M623" s="2">
        <f t="shared" si="187"/>
        <v>-8.2718930983484267</v>
      </c>
      <c r="N623" s="48">
        <f t="shared" si="174"/>
        <v>-128745032452.22252</v>
      </c>
      <c r="O623" s="28">
        <f t="shared" si="175"/>
        <v>-8.6060650983484273</v>
      </c>
      <c r="P623" s="94">
        <f t="shared" si="176"/>
        <v>78918875795.040329</v>
      </c>
      <c r="Q623" s="95">
        <f t="shared" si="177"/>
        <v>5.2753956377511981</v>
      </c>
      <c r="R623" s="44">
        <f>KONSTANTEN!$B$3 * $D$5 * $D$6 / H622^2</f>
        <v>3.6435328143017453E+22</v>
      </c>
      <c r="S623" s="46">
        <f t="shared" si="182"/>
        <v>29996.8724089317</v>
      </c>
      <c r="T623" s="48">
        <f t="shared" si="178"/>
        <v>148882856151.97055</v>
      </c>
      <c r="U623" s="28">
        <f t="shared" si="179"/>
        <v>9.952194097643293</v>
      </c>
      <c r="V623" s="48">
        <f t="shared" si="188"/>
        <v>-126245458925.12473</v>
      </c>
      <c r="W623" s="28">
        <f t="shared" si="189"/>
        <v>-8.4389790983484261</v>
      </c>
      <c r="X623" s="50">
        <f t="shared" si="180"/>
        <v>0.99999999999999989</v>
      </c>
      <c r="Y623" s="31">
        <f t="shared" si="181"/>
        <v>0.99999999999999978</v>
      </c>
      <c r="Z623" s="50">
        <v>13003200</v>
      </c>
      <c r="AA623" s="62">
        <v>2.0337614000000001E-7</v>
      </c>
      <c r="AB623" s="71">
        <v>4.3929246619799998E-3</v>
      </c>
      <c r="AC623" s="71">
        <v>2.5753039552799701</v>
      </c>
      <c r="AD623" s="58">
        <v>147488638125.00299</v>
      </c>
      <c r="AE623" s="28">
        <v>-8.2718930983500005</v>
      </c>
      <c r="AF623" s="28">
        <v>-5.27539563775</v>
      </c>
      <c r="AG623" s="50"/>
      <c r="AH623" s="62"/>
      <c r="AI623" s="65"/>
      <c r="AJ623" s="58"/>
      <c r="AK623" s="28"/>
      <c r="AL623" s="28"/>
    </row>
    <row r="624" spans="1:38">
      <c r="A624" s="11"/>
      <c r="B624" s="25">
        <v>603</v>
      </c>
      <c r="C624" s="1">
        <f>B624 * KONSTANTEN!$B$6</f>
        <v>13024800</v>
      </c>
      <c r="D624" s="63">
        <f>SQRT( KONSTANTEN!$B$3 * $D$6 / H623^3 )</f>
        <v>2.0338836892984075E-7</v>
      </c>
      <c r="E624" s="41">
        <f>(KONSTANTEN!$B$4 + D624 * C624) - (KONSTANTEN!$B$4 + D624 * C623)</f>
        <v>4.3931887688843929E-3</v>
      </c>
      <c r="F624" s="41">
        <f t="shared" si="183"/>
        <v>2.5796971440488545</v>
      </c>
      <c r="G624" s="73">
        <f t="shared" si="171"/>
        <v>147.80575877595135</v>
      </c>
      <c r="H624" s="43">
        <f t="shared" si="184"/>
        <v>147482767098.70688</v>
      </c>
      <c r="I624" s="2">
        <f t="shared" si="185"/>
        <v>9.8586040203690963</v>
      </c>
      <c r="J624" s="48">
        <f t="shared" si="172"/>
        <v>151713278901.29312</v>
      </c>
      <c r="K624" s="28">
        <f t="shared" si="173"/>
        <v>10.141395979630904</v>
      </c>
      <c r="L624" s="43">
        <f t="shared" si="186"/>
        <v>-124097262910.01436</v>
      </c>
      <c r="M624" s="2">
        <f t="shared" si="187"/>
        <v>-8.2953812103529181</v>
      </c>
      <c r="N624" s="48">
        <f t="shared" si="174"/>
        <v>-129096409964.20995</v>
      </c>
      <c r="O624" s="28">
        <f t="shared" si="175"/>
        <v>-8.6295532103529169</v>
      </c>
      <c r="P624" s="94">
        <f t="shared" si="176"/>
        <v>78372762772.766678</v>
      </c>
      <c r="Q624" s="95">
        <f t="shared" si="177"/>
        <v>5.2388902741560086</v>
      </c>
      <c r="R624" s="44">
        <f>KONSTANTEN!$B$3 * $D$5 * $D$6 / H623^2</f>
        <v>3.6438248875412131E+22</v>
      </c>
      <c r="S624" s="46">
        <f t="shared" si="182"/>
        <v>29997.473543928019</v>
      </c>
      <c r="T624" s="48">
        <f t="shared" si="178"/>
        <v>148892743075.41415</v>
      </c>
      <c r="U624" s="28">
        <f t="shared" si="179"/>
        <v>9.9528549969817561</v>
      </c>
      <c r="V624" s="48">
        <f t="shared" si="188"/>
        <v>-126596836437.11215</v>
      </c>
      <c r="W624" s="28">
        <f t="shared" si="189"/>
        <v>-8.4624672103529175</v>
      </c>
      <c r="X624" s="50">
        <f t="shared" si="180"/>
        <v>1</v>
      </c>
      <c r="Y624" s="31">
        <f t="shared" si="181"/>
        <v>1</v>
      </c>
      <c r="Z624" s="50">
        <v>13024800</v>
      </c>
      <c r="AA624" s="62">
        <v>2.0338836999999999E-7</v>
      </c>
      <c r="AB624" s="71">
        <v>4.3931887688799997E-3</v>
      </c>
      <c r="AC624" s="71">
        <v>2.5796971440488599</v>
      </c>
      <c r="AD624" s="58">
        <v>147482767098.70599</v>
      </c>
      <c r="AE624" s="28">
        <v>-8.2953812103499995</v>
      </c>
      <c r="AF624" s="28">
        <v>-5.2388902741600001</v>
      </c>
      <c r="AG624" s="50"/>
      <c r="AH624" s="62"/>
      <c r="AI624" s="65"/>
      <c r="AJ624" s="58"/>
      <c r="AK624" s="28"/>
      <c r="AL624" s="28"/>
    </row>
    <row r="625" spans="1:38">
      <c r="A625" s="11"/>
      <c r="B625" s="25">
        <v>604</v>
      </c>
      <c r="C625" s="1">
        <f>B625 * KONSTANTEN!$B$6</f>
        <v>13046400</v>
      </c>
      <c r="D625" s="63">
        <f>SQRT( KONSTANTEN!$B$3 * $D$6 / H624^3 )</f>
        <v>2.0340051384381535E-7</v>
      </c>
      <c r="E625" s="41">
        <f>(KONSTANTEN!$B$4 + D625 * C625) - (KONSTANTEN!$B$4 + D625 * C624)</f>
        <v>4.3934510990264464E-3</v>
      </c>
      <c r="F625" s="41">
        <f t="shared" si="183"/>
        <v>2.584090595147881</v>
      </c>
      <c r="G625" s="73">
        <f t="shared" si="171"/>
        <v>148.05748498142268</v>
      </c>
      <c r="H625" s="43">
        <f t="shared" si="184"/>
        <v>147476936550.09363</v>
      </c>
      <c r="I625" s="2">
        <f t="shared" si="185"/>
        <v>9.858214272664128</v>
      </c>
      <c r="J625" s="48">
        <f t="shared" si="172"/>
        <v>151719109449.90637</v>
      </c>
      <c r="K625" s="28">
        <f t="shared" si="173"/>
        <v>10.141785727335872</v>
      </c>
      <c r="L625" s="43">
        <f t="shared" si="186"/>
        <v>-124446217856.1638</v>
      </c>
      <c r="M625" s="2">
        <f t="shared" si="187"/>
        <v>-8.3187073839982357</v>
      </c>
      <c r="N625" s="48">
        <f t="shared" si="174"/>
        <v>-129445364910.35939</v>
      </c>
      <c r="O625" s="28">
        <f t="shared" si="175"/>
        <v>-8.6528793839982363</v>
      </c>
      <c r="P625" s="94">
        <f t="shared" si="176"/>
        <v>77825104404.894714</v>
      </c>
      <c r="Q625" s="95">
        <f t="shared" si="177"/>
        <v>5.2022816106931256</v>
      </c>
      <c r="R625" s="44">
        <f>KONSTANTEN!$B$3 * $D$5 * $D$6 / H624^2</f>
        <v>3.6441150016740703E+22</v>
      </c>
      <c r="S625" s="46">
        <f t="shared" si="182"/>
        <v>29998.070610984723</v>
      </c>
      <c r="T625" s="48">
        <f t="shared" si="178"/>
        <v>148902588377.62134</v>
      </c>
      <c r="U625" s="28">
        <f t="shared" si="179"/>
        <v>9.9535131141152409</v>
      </c>
      <c r="V625" s="48">
        <f t="shared" si="188"/>
        <v>-126945791383.2616</v>
      </c>
      <c r="W625" s="28">
        <f t="shared" si="189"/>
        <v>-8.4857933839982351</v>
      </c>
      <c r="X625" s="50">
        <f t="shared" si="180"/>
        <v>1</v>
      </c>
      <c r="Y625" s="31">
        <f t="shared" si="181"/>
        <v>0.99999999999999978</v>
      </c>
      <c r="Z625" s="50">
        <v>13046400</v>
      </c>
      <c r="AA625" s="62">
        <v>2.0340051000000001E-7</v>
      </c>
      <c r="AB625" s="71">
        <v>4.39345109903E-3</v>
      </c>
      <c r="AC625" s="71">
        <v>2.5840905951478801</v>
      </c>
      <c r="AD625" s="58">
        <v>147476936550.09299</v>
      </c>
      <c r="AE625" s="28">
        <v>-8.3187073839999996</v>
      </c>
      <c r="AF625" s="28">
        <v>-5.2022816106900001</v>
      </c>
      <c r="AG625" s="50"/>
      <c r="AH625" s="62"/>
      <c r="AI625" s="65"/>
      <c r="AJ625" s="58"/>
      <c r="AK625" s="28"/>
      <c r="AL625" s="28"/>
    </row>
    <row r="626" spans="1:38">
      <c r="A626" s="11"/>
      <c r="B626" s="25">
        <v>605</v>
      </c>
      <c r="C626" s="1">
        <f>B626 * KONSTANTEN!$B$6</f>
        <v>13068000</v>
      </c>
      <c r="D626" s="63">
        <f>SQRT( KONSTANTEN!$B$3 * $D$6 / H625^3 )</f>
        <v>2.0341257622115911E-7</v>
      </c>
      <c r="E626" s="41">
        <f>(KONSTANTEN!$B$4 + D626 * C626) - (KONSTANTEN!$B$4 + D626 * C625)</f>
        <v>4.3937116463772519E-3</v>
      </c>
      <c r="F626" s="41">
        <f t="shared" si="183"/>
        <v>2.5884843067942582</v>
      </c>
      <c r="G626" s="73">
        <f t="shared" si="171"/>
        <v>148.30922611515754</v>
      </c>
      <c r="H626" s="43">
        <f t="shared" si="184"/>
        <v>147471146601.37222</v>
      </c>
      <c r="I626" s="2">
        <f t="shared" si="185"/>
        <v>9.8578272388915327</v>
      </c>
      <c r="J626" s="48">
        <f t="shared" si="172"/>
        <v>151724899398.62781</v>
      </c>
      <c r="K626" s="28">
        <f t="shared" si="173"/>
        <v>10.142172761108467</v>
      </c>
      <c r="L626" s="43">
        <f t="shared" si="186"/>
        <v>-124792742922.38301</v>
      </c>
      <c r="M626" s="2">
        <f t="shared" si="187"/>
        <v>-8.3418711303680144</v>
      </c>
      <c r="N626" s="48">
        <f t="shared" si="174"/>
        <v>-129791889976.5786</v>
      </c>
      <c r="O626" s="28">
        <f t="shared" si="175"/>
        <v>-8.6760431303680132</v>
      </c>
      <c r="P626" s="94">
        <f t="shared" si="176"/>
        <v>77275911215.645203</v>
      </c>
      <c r="Q626" s="95">
        <f t="shared" si="177"/>
        <v>5.1655703508625379</v>
      </c>
      <c r="R626" s="44">
        <f>KONSTANTEN!$B$3 * $D$5 * $D$6 / H625^2</f>
        <v>3.6444031499116707E+22</v>
      </c>
      <c r="S626" s="46">
        <f t="shared" si="182"/>
        <v>29998.663596858965</v>
      </c>
      <c r="T626" s="48">
        <f t="shared" si="178"/>
        <v>148912391295.29498</v>
      </c>
      <c r="U626" s="28">
        <f t="shared" si="179"/>
        <v>9.9541683980205384</v>
      </c>
      <c r="V626" s="48">
        <f t="shared" si="188"/>
        <v>-127292316449.4808</v>
      </c>
      <c r="W626" s="28">
        <f t="shared" si="189"/>
        <v>-8.5089571303680138</v>
      </c>
      <c r="X626" s="50">
        <f t="shared" si="180"/>
        <v>1</v>
      </c>
      <c r="Y626" s="31">
        <f t="shared" si="181"/>
        <v>1</v>
      </c>
      <c r="Z626" s="50">
        <v>13068000</v>
      </c>
      <c r="AA626" s="62">
        <v>2.0341258000000001E-7</v>
      </c>
      <c r="AB626" s="71">
        <v>4.3937116463799997E-3</v>
      </c>
      <c r="AC626" s="71">
        <v>2.58848430679426</v>
      </c>
      <c r="AD626" s="58">
        <v>147471146601.37201</v>
      </c>
      <c r="AE626" s="28">
        <v>-8.3418711303700004</v>
      </c>
      <c r="AF626" s="28">
        <v>-5.1655703508600004</v>
      </c>
      <c r="AG626" s="50"/>
      <c r="AH626" s="62"/>
      <c r="AI626" s="65"/>
      <c r="AJ626" s="58"/>
      <c r="AK626" s="28"/>
      <c r="AL626" s="28"/>
    </row>
    <row r="627" spans="1:38">
      <c r="A627" s="11"/>
      <c r="B627" s="25">
        <v>606</v>
      </c>
      <c r="C627" s="1">
        <f>B627 * KONSTANTEN!$B$6</f>
        <v>13089600</v>
      </c>
      <c r="D627" s="63">
        <f>SQRT( KONSTANTEN!$B$3 * $D$6 / H626^3 )</f>
        <v>2.034245557843422E-7</v>
      </c>
      <c r="E627" s="41">
        <f>(KONSTANTEN!$B$4 + D627 * C627) - (KONSTANTEN!$B$4 + D627 * C626)</f>
        <v>4.3939704049416051E-3</v>
      </c>
      <c r="F627" s="41">
        <f t="shared" si="183"/>
        <v>2.5928782771991998</v>
      </c>
      <c r="G627" s="73">
        <f t="shared" si="171"/>
        <v>148.5609820746661</v>
      </c>
      <c r="H627" s="43">
        <f t="shared" si="184"/>
        <v>147465397373.94214</v>
      </c>
      <c r="I627" s="2">
        <f t="shared" si="185"/>
        <v>9.8574429271663675</v>
      </c>
      <c r="J627" s="48">
        <f t="shared" si="172"/>
        <v>151730648626.05786</v>
      </c>
      <c r="K627" s="28">
        <f t="shared" si="173"/>
        <v>10.142557072833633</v>
      </c>
      <c r="L627" s="43">
        <f t="shared" si="186"/>
        <v>-125136830842.97836</v>
      </c>
      <c r="M627" s="2">
        <f t="shared" si="187"/>
        <v>-8.3648719637811233</v>
      </c>
      <c r="N627" s="48">
        <f t="shared" si="174"/>
        <v>-130135977897.17395</v>
      </c>
      <c r="O627" s="28">
        <f t="shared" si="175"/>
        <v>-8.6990439637811221</v>
      </c>
      <c r="P627" s="94">
        <f t="shared" si="176"/>
        <v>76725193765.180298</v>
      </c>
      <c r="Q627" s="95">
        <f t="shared" si="177"/>
        <v>5.1287572005667679</v>
      </c>
      <c r="R627" s="44">
        <f>KONSTANTEN!$B$3 * $D$5 * $D$6 / H626^2</f>
        <v>3.6446893255069893E+22</v>
      </c>
      <c r="S627" s="46">
        <f t="shared" si="182"/>
        <v>29999.25248839175</v>
      </c>
      <c r="T627" s="48">
        <f t="shared" si="178"/>
        <v>148922151068.35538</v>
      </c>
      <c r="U627" s="28">
        <f t="shared" si="179"/>
        <v>9.9548207978895125</v>
      </c>
      <c r="V627" s="48">
        <f t="shared" si="188"/>
        <v>-127636404370.07616</v>
      </c>
      <c r="W627" s="28">
        <f t="shared" si="189"/>
        <v>-8.5319579637811227</v>
      </c>
      <c r="X627" s="50">
        <f t="shared" si="180"/>
        <v>1</v>
      </c>
      <c r="Y627" s="31">
        <f t="shared" si="181"/>
        <v>1</v>
      </c>
      <c r="Z627" s="50">
        <v>13089600</v>
      </c>
      <c r="AA627" s="62">
        <v>2.0342456E-7</v>
      </c>
      <c r="AB627" s="71">
        <v>4.3939704049399996E-3</v>
      </c>
      <c r="AC627" s="71">
        <v>2.5928782771991998</v>
      </c>
      <c r="AD627" s="58">
        <v>147465397373.94199</v>
      </c>
      <c r="AE627" s="28">
        <v>-8.3648719637800006</v>
      </c>
      <c r="AF627" s="28">
        <v>-5.12875720057</v>
      </c>
      <c r="AG627" s="50"/>
      <c r="AH627" s="62"/>
      <c r="AI627" s="65"/>
      <c r="AJ627" s="58"/>
      <c r="AK627" s="28"/>
      <c r="AL627" s="28"/>
    </row>
    <row r="628" spans="1:38">
      <c r="A628" s="11"/>
      <c r="B628" s="25">
        <v>607</v>
      </c>
      <c r="C628" s="1">
        <f>B628 * KONSTANTEN!$B$6</f>
        <v>13111200</v>
      </c>
      <c r="D628" s="63">
        <f>SQRT( KONSTANTEN!$B$3 * $D$6 / H627^3 )</f>
        <v>2.0343645225757557E-7</v>
      </c>
      <c r="E628" s="41">
        <f>(KONSTANTEN!$B$4 + D628 * C628) - (KONSTANTEN!$B$4 + D628 * C627)</f>
        <v>4.3942273687638256E-3</v>
      </c>
      <c r="F628" s="41">
        <f t="shared" si="183"/>
        <v>2.5972725045679637</v>
      </c>
      <c r="G628" s="73">
        <f t="shared" si="171"/>
        <v>148.81275275711715</v>
      </c>
      <c r="H628" s="43">
        <f t="shared" si="184"/>
        <v>147459688988.39093</v>
      </c>
      <c r="I628" s="2">
        <f t="shared" si="185"/>
        <v>9.8570613455493952</v>
      </c>
      <c r="J628" s="48">
        <f t="shared" si="172"/>
        <v>151736357011.60904</v>
      </c>
      <c r="K628" s="28">
        <f t="shared" si="173"/>
        <v>10.142938654450603</v>
      </c>
      <c r="L628" s="43">
        <f t="shared" si="186"/>
        <v>-125478474400.85918</v>
      </c>
      <c r="M628" s="2">
        <f t="shared" si="187"/>
        <v>-8.387709401805342</v>
      </c>
      <c r="N628" s="48">
        <f t="shared" si="174"/>
        <v>-130477621455.05476</v>
      </c>
      <c r="O628" s="28">
        <f t="shared" si="175"/>
        <v>-8.7218814018053408</v>
      </c>
      <c r="P628" s="94">
        <f t="shared" si="176"/>
        <v>76172962649.378906</v>
      </c>
      <c r="Q628" s="95">
        <f t="shared" si="177"/>
        <v>5.091842868095851</v>
      </c>
      <c r="R628" s="44">
        <f>KONSTANTEN!$B$3 * $D$5 * $D$6 / H627^2</f>
        <v>3.6449735217548787E+22</v>
      </c>
      <c r="S628" s="46">
        <f t="shared" si="182"/>
        <v>29999.83727250839</v>
      </c>
      <c r="T628" s="48">
        <f t="shared" si="178"/>
        <v>148931866940.00085</v>
      </c>
      <c r="U628" s="28">
        <f t="shared" si="179"/>
        <v>9.9554702631331491</v>
      </c>
      <c r="V628" s="48">
        <f t="shared" si="188"/>
        <v>-127978047927.95697</v>
      </c>
      <c r="W628" s="28">
        <f t="shared" si="189"/>
        <v>-8.5547954018053414</v>
      </c>
      <c r="X628" s="50">
        <f t="shared" si="180"/>
        <v>0.99999999999999989</v>
      </c>
      <c r="Y628" s="31">
        <f t="shared" si="181"/>
        <v>0.99999999999999989</v>
      </c>
      <c r="Z628" s="50">
        <v>13111200</v>
      </c>
      <c r="AA628" s="62">
        <v>2.0343644999999999E-7</v>
      </c>
      <c r="AB628" s="71">
        <v>4.3942273687599996E-3</v>
      </c>
      <c r="AC628" s="71">
        <v>2.5972725045679699</v>
      </c>
      <c r="AD628" s="58">
        <v>147459688988.39001</v>
      </c>
      <c r="AE628" s="28">
        <v>-8.3877094018099996</v>
      </c>
      <c r="AF628" s="28">
        <v>-5.0918428680999996</v>
      </c>
      <c r="AG628" s="50"/>
      <c r="AH628" s="62"/>
      <c r="AI628" s="65"/>
      <c r="AJ628" s="58"/>
      <c r="AK628" s="28"/>
      <c r="AL628" s="28"/>
    </row>
    <row r="629" spans="1:38">
      <c r="A629" s="11"/>
      <c r="B629" s="25">
        <v>608</v>
      </c>
      <c r="C629" s="1">
        <f>B629 * KONSTANTEN!$B$6</f>
        <v>13132800</v>
      </c>
      <c r="D629" s="63">
        <f>SQRT( KONSTANTEN!$B$3 * $D$6 / H628^3 )</f>
        <v>2.0344826536681992E-7</v>
      </c>
      <c r="E629" s="41">
        <f>(KONSTANTEN!$B$4 + D629 * C629) - (KONSTANTEN!$B$4 + D629 * C628)</f>
        <v>4.3944825319233161E-3</v>
      </c>
      <c r="F629" s="41">
        <f t="shared" si="183"/>
        <v>2.601666987099887</v>
      </c>
      <c r="G629" s="73">
        <f t="shared" si="171"/>
        <v>149.06453805934032</v>
      </c>
      <c r="H629" s="43">
        <f t="shared" si="184"/>
        <v>147454021564.49057</v>
      </c>
      <c r="I629" s="2">
        <f t="shared" si="185"/>
        <v>9.8566825020468745</v>
      </c>
      <c r="J629" s="48">
        <f t="shared" si="172"/>
        <v>151742024435.50943</v>
      </c>
      <c r="K629" s="28">
        <f t="shared" si="173"/>
        <v>10.143317497953126</v>
      </c>
      <c r="L629" s="43">
        <f t="shared" si="186"/>
        <v>-125817666427.74072</v>
      </c>
      <c r="M629" s="2">
        <f t="shared" si="187"/>
        <v>-8.4103829652709194</v>
      </c>
      <c r="N629" s="48">
        <f t="shared" si="174"/>
        <v>-130816813481.93631</v>
      </c>
      <c r="O629" s="28">
        <f t="shared" si="175"/>
        <v>-8.7445549652709182</v>
      </c>
      <c r="P629" s="94">
        <f t="shared" si="176"/>
        <v>75619228499.611435</v>
      </c>
      <c r="Q629" s="95">
        <f t="shared" si="177"/>
        <v>5.0548280641122805</v>
      </c>
      <c r="R629" s="44">
        <f>KONSTANTEN!$B$3 * $D$5 * $D$6 / H628^2</f>
        <v>3.6452557319922971E+22</v>
      </c>
      <c r="S629" s="46">
        <f t="shared" si="182"/>
        <v>30000.417936218892</v>
      </c>
      <c r="T629" s="48">
        <f t="shared" si="178"/>
        <v>148941538156.76825</v>
      </c>
      <c r="U629" s="28">
        <f t="shared" si="179"/>
        <v>9.9561167433855893</v>
      </c>
      <c r="V629" s="48">
        <f t="shared" si="188"/>
        <v>-128317239954.83852</v>
      </c>
      <c r="W629" s="28">
        <f t="shared" si="189"/>
        <v>-8.5774689652709188</v>
      </c>
      <c r="X629" s="50">
        <f t="shared" si="180"/>
        <v>1</v>
      </c>
      <c r="Y629" s="31">
        <f t="shared" si="181"/>
        <v>1</v>
      </c>
      <c r="Z629" s="50">
        <v>13132800</v>
      </c>
      <c r="AA629" s="62">
        <v>2.0344827000000001E-7</v>
      </c>
      <c r="AB629" s="71">
        <v>4.3944825319200001E-3</v>
      </c>
      <c r="AC629" s="71">
        <v>2.6016669870998901</v>
      </c>
      <c r="AD629" s="58">
        <v>147454021564.48999</v>
      </c>
      <c r="AE629" s="28">
        <v>-8.4103829652699993</v>
      </c>
      <c r="AF629" s="28">
        <v>-5.0548280641099996</v>
      </c>
      <c r="AG629" s="50"/>
      <c r="AH629" s="62"/>
      <c r="AI629" s="65"/>
      <c r="AJ629" s="58"/>
      <c r="AK629" s="28"/>
      <c r="AL629" s="28"/>
    </row>
    <row r="630" spans="1:38">
      <c r="A630" s="11"/>
      <c r="B630" s="25">
        <v>609</v>
      </c>
      <c r="C630" s="1">
        <f>B630 * KONSTANTEN!$B$6</f>
        <v>13154400</v>
      </c>
      <c r="D630" s="63">
        <f>SQRT( KONSTANTEN!$B$3 * $D$6 / H629^3 )</f>
        <v>2.0345999483979595E-7</v>
      </c>
      <c r="E630" s="41">
        <f>(KONSTANTEN!$B$4 + D630 * C630) - (KONSTANTEN!$B$4 + D630 * C629)</f>
        <v>4.3947358885394472E-3</v>
      </c>
      <c r="F630" s="41">
        <f t="shared" si="183"/>
        <v>2.6060617229884264</v>
      </c>
      <c r="G630" s="73">
        <f t="shared" si="171"/>
        <v>149.31633787782832</v>
      </c>
      <c r="H630" s="43">
        <f t="shared" si="184"/>
        <v>147448395221.19421</v>
      </c>
      <c r="I630" s="2">
        <f t="shared" si="185"/>
        <v>9.8563064046103221</v>
      </c>
      <c r="J630" s="48">
        <f t="shared" si="172"/>
        <v>151747650778.80579</v>
      </c>
      <c r="K630" s="28">
        <f t="shared" si="173"/>
        <v>10.143693595389678</v>
      </c>
      <c r="L630" s="43">
        <f t="shared" si="186"/>
        <v>-126154399804.34627</v>
      </c>
      <c r="M630" s="2">
        <f t="shared" si="187"/>
        <v>-8.4328921782840851</v>
      </c>
      <c r="N630" s="48">
        <f t="shared" si="174"/>
        <v>-131153546858.54185</v>
      </c>
      <c r="O630" s="28">
        <f t="shared" si="175"/>
        <v>-8.7670641782840839</v>
      </c>
      <c r="P630" s="94">
        <f t="shared" si="176"/>
        <v>75064001982.512543</v>
      </c>
      <c r="Q630" s="95">
        <f t="shared" si="177"/>
        <v>5.017713501635817</v>
      </c>
      <c r="R630" s="44">
        <f>KONSTANTEN!$B$3 * $D$5 * $D$6 / H629^2</f>
        <v>3.6455359495985665E+22</v>
      </c>
      <c r="S630" s="46">
        <f t="shared" si="182"/>
        <v>30000.994466618413</v>
      </c>
      <c r="T630" s="48">
        <f t="shared" si="178"/>
        <v>148951163968.59262</v>
      </c>
      <c r="U630" s="28">
        <f t="shared" si="179"/>
        <v>9.9567601885081487</v>
      </c>
      <c r="V630" s="48">
        <f t="shared" si="188"/>
        <v>-128653973331.44406</v>
      </c>
      <c r="W630" s="28">
        <f t="shared" si="189"/>
        <v>-8.5999781782840845</v>
      </c>
      <c r="X630" s="50">
        <f t="shared" si="180"/>
        <v>1</v>
      </c>
      <c r="Y630" s="31">
        <f t="shared" si="181"/>
        <v>1</v>
      </c>
      <c r="Z630" s="50">
        <v>13154400</v>
      </c>
      <c r="AA630" s="62">
        <v>2.0345998999999999E-7</v>
      </c>
      <c r="AB630" s="71">
        <v>4.3947358885399997E-3</v>
      </c>
      <c r="AC630" s="71">
        <v>2.60606172298843</v>
      </c>
      <c r="AD630" s="58">
        <v>147448395221.194</v>
      </c>
      <c r="AE630" s="28">
        <v>-8.4328921782799995</v>
      </c>
      <c r="AF630" s="28">
        <v>-5.0177135016400003</v>
      </c>
      <c r="AG630" s="50"/>
      <c r="AH630" s="62"/>
      <c r="AI630" s="65"/>
      <c r="AJ630" s="58"/>
      <c r="AK630" s="28"/>
      <c r="AL630" s="28"/>
    </row>
    <row r="631" spans="1:38">
      <c r="A631" s="11"/>
      <c r="B631" s="25">
        <v>610</v>
      </c>
      <c r="C631" s="1">
        <f>B631 * KONSTANTEN!$B$6</f>
        <v>13176000</v>
      </c>
      <c r="D631" s="63">
        <f>SQRT( KONSTANTEN!$B$3 * $D$6 / H630^3 )</f>
        <v>2.0347164040599364E-7</v>
      </c>
      <c r="E631" s="41">
        <f>(KONSTANTEN!$B$4 + D631 * C631) - (KONSTANTEN!$B$4 + D631 * C630)</f>
        <v>4.3949874327693372E-3</v>
      </c>
      <c r="F631" s="41">
        <f t="shared" si="183"/>
        <v>2.6104567104211958</v>
      </c>
      <c r="G631" s="73">
        <f t="shared" si="171"/>
        <v>149.56815210873904</v>
      </c>
      <c r="H631" s="43">
        <f t="shared" si="184"/>
        <v>147442810076.63281</v>
      </c>
      <c r="I631" s="2">
        <f t="shared" si="185"/>
        <v>9.8559330611362981</v>
      </c>
      <c r="J631" s="48">
        <f t="shared" si="172"/>
        <v>151753235923.36719</v>
      </c>
      <c r="K631" s="28">
        <f t="shared" si="173"/>
        <v>10.144066938863702</v>
      </c>
      <c r="L631" s="43">
        <f t="shared" si="186"/>
        <v>-126488667460.60783</v>
      </c>
      <c r="M631" s="2">
        <f t="shared" si="187"/>
        <v>-8.4552365682404655</v>
      </c>
      <c r="N631" s="48">
        <f t="shared" si="174"/>
        <v>-131487814514.80342</v>
      </c>
      <c r="O631" s="28">
        <f t="shared" si="175"/>
        <v>-8.7894085682404661</v>
      </c>
      <c r="P631" s="94">
        <f t="shared" si="176"/>
        <v>74507293799.752899</v>
      </c>
      <c r="Q631" s="95">
        <f t="shared" si="177"/>
        <v>4.9804998960282321</v>
      </c>
      <c r="R631" s="44">
        <f>KONSTANTEN!$B$3 * $D$5 * $D$6 / H630^2</f>
        <v>3.6458141679956057E+22</v>
      </c>
      <c r="S631" s="46">
        <f t="shared" si="182"/>
        <v>30001.566850887659</v>
      </c>
      <c r="T631" s="48">
        <f t="shared" si="178"/>
        <v>148960743628.86725</v>
      </c>
      <c r="U631" s="28">
        <f t="shared" si="179"/>
        <v>9.9574005485932968</v>
      </c>
      <c r="V631" s="48">
        <f t="shared" si="188"/>
        <v>-128988240987.70563</v>
      </c>
      <c r="W631" s="28">
        <f t="shared" si="189"/>
        <v>-8.6223225682404667</v>
      </c>
      <c r="X631" s="50">
        <f t="shared" si="180"/>
        <v>1</v>
      </c>
      <c r="Y631" s="31">
        <f t="shared" si="181"/>
        <v>1.0000000000000002</v>
      </c>
      <c r="Z631" s="50">
        <v>13176000</v>
      </c>
      <c r="AA631" s="62">
        <v>2.0347164E-7</v>
      </c>
      <c r="AB631" s="71">
        <v>4.3949874327699999E-3</v>
      </c>
      <c r="AC631" s="71">
        <v>2.6104567104212002</v>
      </c>
      <c r="AD631" s="58">
        <v>147442810076.63199</v>
      </c>
      <c r="AE631" s="28">
        <v>-8.4552365682400001</v>
      </c>
      <c r="AF631" s="28">
        <v>-4.9804998960300004</v>
      </c>
      <c r="AG631" s="50"/>
      <c r="AH631" s="62"/>
      <c r="AI631" s="65"/>
      <c r="AJ631" s="58"/>
      <c r="AK631" s="28"/>
      <c r="AL631" s="28"/>
    </row>
    <row r="632" spans="1:38">
      <c r="A632" s="11"/>
      <c r="B632" s="25">
        <v>611</v>
      </c>
      <c r="C632" s="1">
        <f>B632 * KONSTANTEN!$B$6</f>
        <v>13197600</v>
      </c>
      <c r="D632" s="63">
        <f>SQRT( KONSTANTEN!$B$3 * $D$6 / H631^3 )</f>
        <v>2.0348320179668193E-7</v>
      </c>
      <c r="E632" s="41">
        <f>(KONSTANTEN!$B$4 + D632 * C632) - (KONSTANTEN!$B$4 + D632 * C631)</f>
        <v>4.3952371588082961E-3</v>
      </c>
      <c r="F632" s="41">
        <f t="shared" si="183"/>
        <v>2.6148519475800041</v>
      </c>
      <c r="G632" s="73">
        <f t="shared" si="171"/>
        <v>149.81998064789781</v>
      </c>
      <c r="H632" s="43">
        <f t="shared" si="184"/>
        <v>147437266248.11176</v>
      </c>
      <c r="I632" s="2">
        <f t="shared" si="185"/>
        <v>9.8555624794661725</v>
      </c>
      <c r="J632" s="48">
        <f t="shared" si="172"/>
        <v>151758779751.88828</v>
      </c>
      <c r="K632" s="28">
        <f t="shared" si="173"/>
        <v>10.144437520533829</v>
      </c>
      <c r="L632" s="43">
        <f t="shared" si="186"/>
        <v>-126820462375.86581</v>
      </c>
      <c r="M632" s="2">
        <f t="shared" si="187"/>
        <v>-8.4774156658384321</v>
      </c>
      <c r="N632" s="48">
        <f t="shared" si="174"/>
        <v>-131819609430.0614</v>
      </c>
      <c r="O632" s="28">
        <f t="shared" si="175"/>
        <v>-8.8115876658384309</v>
      </c>
      <c r="P632" s="94">
        <f t="shared" si="176"/>
        <v>73949114687.809845</v>
      </c>
      <c r="Q632" s="95">
        <f t="shared" si="177"/>
        <v>4.9431879649779766</v>
      </c>
      <c r="R632" s="44">
        <f>KONSTANTEN!$B$3 * $D$5 * $D$6 / H631^2</f>
        <v>3.6460903806481765E+22</v>
      </c>
      <c r="S632" s="46">
        <f t="shared" si="182"/>
        <v>30002.135076293322</v>
      </c>
      <c r="T632" s="48">
        <f t="shared" si="178"/>
        <v>148970276394.50311</v>
      </c>
      <c r="U632" s="28">
        <f t="shared" si="179"/>
        <v>9.9580377739686519</v>
      </c>
      <c r="V632" s="48">
        <f t="shared" si="188"/>
        <v>-129320035902.96361</v>
      </c>
      <c r="W632" s="28">
        <f t="shared" si="189"/>
        <v>-8.6445016658384315</v>
      </c>
      <c r="X632" s="50">
        <f t="shared" si="180"/>
        <v>1</v>
      </c>
      <c r="Y632" s="31">
        <f t="shared" si="181"/>
        <v>0.99999999999999978</v>
      </c>
      <c r="Z632" s="50">
        <v>13197600</v>
      </c>
      <c r="AA632" s="62">
        <v>2.0348320000000001E-7</v>
      </c>
      <c r="AB632" s="71">
        <v>4.3952371588099996E-3</v>
      </c>
      <c r="AC632" s="71">
        <v>2.6148519475800098</v>
      </c>
      <c r="AD632" s="58">
        <v>147437266248.11099</v>
      </c>
      <c r="AE632" s="28">
        <v>-8.4774156658400006</v>
      </c>
      <c r="AF632" s="28">
        <v>-4.9431879649799999</v>
      </c>
      <c r="AG632" s="50"/>
      <c r="AH632" s="62"/>
      <c r="AI632" s="65"/>
      <c r="AJ632" s="58"/>
      <c r="AK632" s="28"/>
      <c r="AL632" s="28"/>
    </row>
    <row r="633" spans="1:38">
      <c r="A633" s="11"/>
      <c r="B633" s="25">
        <v>612</v>
      </c>
      <c r="C633" s="1">
        <f>B633 * KONSTANTEN!$B$6</f>
        <v>13219200</v>
      </c>
      <c r="D633" s="63">
        <f>SQRT( KONSTANTEN!$B$3 * $D$6 / H632^3 )</f>
        <v>2.0349467874491821E-7</v>
      </c>
      <c r="E633" s="41">
        <f>(KONSTANTEN!$B$4 + D633 * C633) - (KONSTANTEN!$B$4 + D633 * C632)</f>
        <v>4.3954850608902696E-3</v>
      </c>
      <c r="F633" s="41">
        <f t="shared" si="183"/>
        <v>2.6192474326408943</v>
      </c>
      <c r="G633" s="73">
        <f t="shared" si="171"/>
        <v>150.07182339079964</v>
      </c>
      <c r="H633" s="43">
        <f t="shared" si="184"/>
        <v>147431763852.10751</v>
      </c>
      <c r="I633" s="2">
        <f t="shared" si="185"/>
        <v>9.8551946673859128</v>
      </c>
      <c r="J633" s="48">
        <f t="shared" si="172"/>
        <v>151764282147.89249</v>
      </c>
      <c r="K633" s="28">
        <f t="shared" si="173"/>
        <v>10.144805332614087</v>
      </c>
      <c r="L633" s="43">
        <f t="shared" si="186"/>
        <v>-127149777579.06738</v>
      </c>
      <c r="M633" s="2">
        <f t="shared" si="187"/>
        <v>-8.4994290050923595</v>
      </c>
      <c r="N633" s="48">
        <f t="shared" si="174"/>
        <v>-132148924633.26297</v>
      </c>
      <c r="O633" s="28">
        <f t="shared" si="175"/>
        <v>-8.8336010050923583</v>
      </c>
      <c r="P633" s="94">
        <f t="shared" si="176"/>
        <v>73389475417.73645</v>
      </c>
      <c r="Q633" s="95">
        <f t="shared" si="177"/>
        <v>4.9057784284847443</v>
      </c>
      <c r="R633" s="44">
        <f>KONSTANTEN!$B$3 * $D$5 * $D$6 / H632^2</f>
        <v>3.6463645810641208E+22</v>
      </c>
      <c r="S633" s="46">
        <f t="shared" si="182"/>
        <v>30002.699130188474</v>
      </c>
      <c r="T633" s="48">
        <f t="shared" si="178"/>
        <v>148979761525.98795</v>
      </c>
      <c r="U633" s="28">
        <f t="shared" si="179"/>
        <v>9.9586718152009244</v>
      </c>
      <c r="V633" s="48">
        <f t="shared" si="188"/>
        <v>-129649351106.16518</v>
      </c>
      <c r="W633" s="28">
        <f t="shared" si="189"/>
        <v>-8.6665150050923589</v>
      </c>
      <c r="X633" s="50">
        <f t="shared" si="180"/>
        <v>0.99999999999999989</v>
      </c>
      <c r="Y633" s="31">
        <f t="shared" si="181"/>
        <v>1</v>
      </c>
      <c r="Z633" s="50">
        <v>13219200</v>
      </c>
      <c r="AA633" s="62">
        <v>2.0349467999999999E-7</v>
      </c>
      <c r="AB633" s="71">
        <v>4.3954850608899998E-3</v>
      </c>
      <c r="AC633" s="71">
        <v>2.6192474326409001</v>
      </c>
      <c r="AD633" s="58">
        <v>147431763852.10699</v>
      </c>
      <c r="AE633" s="28">
        <v>-8.4994290050900005</v>
      </c>
      <c r="AF633" s="28">
        <v>-4.9057784284799997</v>
      </c>
      <c r="AG633" s="50"/>
      <c r="AH633" s="62"/>
      <c r="AI633" s="65"/>
      <c r="AJ633" s="58"/>
      <c r="AK633" s="28"/>
      <c r="AL633" s="28"/>
    </row>
    <row r="634" spans="1:38">
      <c r="A634" s="11"/>
      <c r="B634" s="25">
        <v>613</v>
      </c>
      <c r="C634" s="1">
        <f>B634 * KONSTANTEN!$B$6</f>
        <v>13240800</v>
      </c>
      <c r="D634" s="63">
        <f>SQRT( KONSTANTEN!$B$3 * $D$6 / H633^3 )</f>
        <v>2.0350607098555781E-7</v>
      </c>
      <c r="E634" s="41">
        <f>(KONSTANTEN!$B$4 + D634 * C634) - (KONSTANTEN!$B$4 + D634 * C633)</f>
        <v>4.395731133287839E-3</v>
      </c>
      <c r="F634" s="41">
        <f t="shared" si="183"/>
        <v>2.6236431637741822</v>
      </c>
      <c r="G634" s="73">
        <f t="shared" si="171"/>
        <v>150.32368023261128</v>
      </c>
      <c r="H634" s="43">
        <f t="shared" si="184"/>
        <v>147426303004.26456</v>
      </c>
      <c r="I634" s="2">
        <f t="shared" si="185"/>
        <v>9.8548296326258651</v>
      </c>
      <c r="J634" s="48">
        <f t="shared" si="172"/>
        <v>151769742995.73544</v>
      </c>
      <c r="K634" s="28">
        <f t="shared" si="173"/>
        <v>10.145170367374137</v>
      </c>
      <c r="L634" s="43">
        <f t="shared" si="186"/>
        <v>-127476606148.96373</v>
      </c>
      <c r="M634" s="2">
        <f t="shared" si="187"/>
        <v>-8.5212761233458103</v>
      </c>
      <c r="N634" s="48">
        <f t="shared" si="174"/>
        <v>-132475753203.15932</v>
      </c>
      <c r="O634" s="28">
        <f t="shared" si="175"/>
        <v>-8.8554481233458091</v>
      </c>
      <c r="P634" s="94">
        <f t="shared" si="176"/>
        <v>72828386794.92952</v>
      </c>
      <c r="Q634" s="95">
        <f t="shared" si="177"/>
        <v>4.8682720088439622</v>
      </c>
      <c r="R634" s="44">
        <f>KONSTANTEN!$B$3 * $D$5 * $D$6 / H633^2</f>
        <v>3.6466367627946044E+22</v>
      </c>
      <c r="S634" s="46">
        <f t="shared" si="182"/>
        <v>30003.259000012989</v>
      </c>
      <c r="T634" s="48">
        <f t="shared" si="178"/>
        <v>148989198287.44531</v>
      </c>
      <c r="U634" s="28">
        <f t="shared" si="179"/>
        <v>9.9593026230998589</v>
      </c>
      <c r="V634" s="48">
        <f t="shared" si="188"/>
        <v>-129976179676.06152</v>
      </c>
      <c r="W634" s="28">
        <f t="shared" si="189"/>
        <v>-8.6883621233458097</v>
      </c>
      <c r="X634" s="50">
        <f t="shared" si="180"/>
        <v>1</v>
      </c>
      <c r="Y634" s="31">
        <f t="shared" si="181"/>
        <v>1</v>
      </c>
      <c r="Z634" s="50">
        <v>13240800</v>
      </c>
      <c r="AA634" s="62">
        <v>2.0350607000000001E-7</v>
      </c>
      <c r="AB634" s="71">
        <v>4.3957311332899996E-3</v>
      </c>
      <c r="AC634" s="71">
        <v>2.6236431637741902</v>
      </c>
      <c r="AD634" s="58">
        <v>147426303004.26401</v>
      </c>
      <c r="AE634" s="28">
        <v>-8.5212761233500007</v>
      </c>
      <c r="AF634" s="28">
        <v>-4.86827200884</v>
      </c>
      <c r="AG634" s="50"/>
      <c r="AH634" s="62"/>
      <c r="AI634" s="65"/>
      <c r="AJ634" s="58"/>
      <c r="AK634" s="28"/>
      <c r="AL634" s="28"/>
    </row>
    <row r="635" spans="1:38">
      <c r="A635" s="11"/>
      <c r="B635" s="25">
        <v>614</v>
      </c>
      <c r="C635" s="1">
        <f>B635 * KONSTANTEN!$B$6</f>
        <v>13262400</v>
      </c>
      <c r="D635" s="63">
        <f>SQRT( KONSTANTEN!$B$3 * $D$6 / H634^3 )</f>
        <v>2.0351737825526318E-7</v>
      </c>
      <c r="E635" s="41">
        <f>(KONSTANTEN!$B$4 + D635 * C635) - (KONSTANTEN!$B$4 + D635 * C634)</f>
        <v>4.3959753703139981E-3</v>
      </c>
      <c r="F635" s="41">
        <f t="shared" si="183"/>
        <v>2.6280391391444962</v>
      </c>
      <c r="G635" s="73">
        <f t="shared" si="171"/>
        <v>150.57555106817372</v>
      </c>
      <c r="H635" s="43">
        <f t="shared" si="184"/>
        <v>147420883819.39178</v>
      </c>
      <c r="I635" s="2">
        <f t="shared" si="185"/>
        <v>9.8544673828605198</v>
      </c>
      <c r="J635" s="48">
        <f t="shared" si="172"/>
        <v>151775162180.60822</v>
      </c>
      <c r="K635" s="28">
        <f t="shared" si="173"/>
        <v>10.14553261713948</v>
      </c>
      <c r="L635" s="43">
        <f t="shared" si="186"/>
        <v>-127800941214.30614</v>
      </c>
      <c r="M635" s="2">
        <f t="shared" si="187"/>
        <v>-8.5429565612846456</v>
      </c>
      <c r="N635" s="48">
        <f t="shared" si="174"/>
        <v>-132800088268.50172</v>
      </c>
      <c r="O635" s="28">
        <f t="shared" si="175"/>
        <v>-8.8771285612846444</v>
      </c>
      <c r="P635" s="94">
        <f t="shared" si="176"/>
        <v>72265859658.896042</v>
      </c>
      <c r="Q635" s="95">
        <f t="shared" si="177"/>
        <v>4.8306694306311826</v>
      </c>
      <c r="R635" s="44">
        <f>KONSTANTEN!$B$3 * $D$5 * $D$6 / H634^2</f>
        <v>3.6469069194343437E+22</v>
      </c>
      <c r="S635" s="46">
        <f t="shared" si="182"/>
        <v>30003.814673293953</v>
      </c>
      <c r="T635" s="48">
        <f t="shared" si="178"/>
        <v>148998585946.69308</v>
      </c>
      <c r="U635" s="28">
        <f t="shared" si="179"/>
        <v>9.9599301487221563</v>
      </c>
      <c r="V635" s="48">
        <f t="shared" si="188"/>
        <v>-130300514741.40393</v>
      </c>
      <c r="W635" s="28">
        <f t="shared" si="189"/>
        <v>-8.710042561284645</v>
      </c>
      <c r="X635" s="50">
        <f t="shared" si="180"/>
        <v>1</v>
      </c>
      <c r="Y635" s="31">
        <f t="shared" si="181"/>
        <v>1</v>
      </c>
      <c r="Z635" s="50">
        <v>13262400</v>
      </c>
      <c r="AA635" s="62">
        <v>2.0351738000000001E-7</v>
      </c>
      <c r="AB635" s="71">
        <v>4.3959753703100004E-3</v>
      </c>
      <c r="AC635" s="71">
        <v>2.6280391391445002</v>
      </c>
      <c r="AD635" s="58">
        <v>147420883819.39099</v>
      </c>
      <c r="AE635" s="28">
        <v>-8.5429565612800005</v>
      </c>
      <c r="AF635" s="28">
        <v>-4.8306694306300004</v>
      </c>
      <c r="AG635" s="50"/>
      <c r="AH635" s="62"/>
      <c r="AI635" s="65"/>
      <c r="AJ635" s="58"/>
      <c r="AK635" s="28"/>
      <c r="AL635" s="28"/>
    </row>
    <row r="636" spans="1:38">
      <c r="A636" s="11"/>
      <c r="B636" s="25">
        <v>615</v>
      </c>
      <c r="C636" s="1">
        <f>B636 * KONSTANTEN!$B$6</f>
        <v>13284000</v>
      </c>
      <c r="D636" s="63">
        <f>SQRT( KONSTANTEN!$B$3 * $D$6 / H635^3 )</f>
        <v>2.0352860029251367E-7</v>
      </c>
      <c r="E636" s="41">
        <f>(KONSTANTEN!$B$4 + D636 * C636) - (KONSTANTEN!$B$4 + D636 * C635)</f>
        <v>4.3962177663181556E-3</v>
      </c>
      <c r="F636" s="41">
        <f t="shared" si="183"/>
        <v>2.6324353569108143</v>
      </c>
      <c r="G636" s="73">
        <f t="shared" si="171"/>
        <v>150.8274357920042</v>
      </c>
      <c r="H636" s="43">
        <f t="shared" si="184"/>
        <v>147415506411.45944</v>
      </c>
      <c r="I636" s="2">
        <f t="shared" si="185"/>
        <v>9.8541079257083126</v>
      </c>
      <c r="J636" s="48">
        <f t="shared" si="172"/>
        <v>151780539588.54056</v>
      </c>
      <c r="K636" s="28">
        <f t="shared" si="173"/>
        <v>10.145892074291687</v>
      </c>
      <c r="L636" s="43">
        <f t="shared" si="186"/>
        <v>-128122775954.04057</v>
      </c>
      <c r="M636" s="2">
        <f t="shared" si="187"/>
        <v>-8.5644698629500322</v>
      </c>
      <c r="N636" s="48">
        <f t="shared" si="174"/>
        <v>-133121923008.23616</v>
      </c>
      <c r="O636" s="28">
        <f t="shared" si="175"/>
        <v>-8.898641862950031</v>
      </c>
      <c r="P636" s="94">
        <f t="shared" si="176"/>
        <v>71701904883.019058</v>
      </c>
      <c r="Q636" s="95">
        <f t="shared" si="177"/>
        <v>4.7929714206864258</v>
      </c>
      <c r="R636" s="44">
        <f>KONSTANTEN!$B$3 * $D$5 * $D$6 / H635^2</f>
        <v>3.6471750446218538E+22</v>
      </c>
      <c r="S636" s="46">
        <f t="shared" si="182"/>
        <v>30004.366137646088</v>
      </c>
      <c r="T636" s="48">
        <f t="shared" si="178"/>
        <v>149007923775.30182</v>
      </c>
      <c r="U636" s="28">
        <f t="shared" si="179"/>
        <v>9.9605543433753692</v>
      </c>
      <c r="V636" s="48">
        <f t="shared" si="188"/>
        <v>-130622349481.13837</v>
      </c>
      <c r="W636" s="28">
        <f t="shared" si="189"/>
        <v>-8.7315558629500316</v>
      </c>
      <c r="X636" s="50">
        <f t="shared" si="180"/>
        <v>1.0000000000000002</v>
      </c>
      <c r="Y636" s="31">
        <f t="shared" si="181"/>
        <v>1.0000000000000002</v>
      </c>
      <c r="Z636" s="50">
        <v>13284000</v>
      </c>
      <c r="AA636" s="62">
        <v>2.035286E-7</v>
      </c>
      <c r="AB636" s="71">
        <v>4.3962177663199997E-3</v>
      </c>
      <c r="AC636" s="71">
        <v>2.6324353569108201</v>
      </c>
      <c r="AD636" s="58">
        <v>147415506411.45901</v>
      </c>
      <c r="AE636" s="28">
        <v>-8.5644698629500002</v>
      </c>
      <c r="AF636" s="28">
        <v>-4.7929714206899998</v>
      </c>
      <c r="AG636" s="50"/>
      <c r="AH636" s="62"/>
      <c r="AI636" s="65"/>
      <c r="AJ636" s="58"/>
      <c r="AK636" s="28"/>
      <c r="AL636" s="28"/>
    </row>
    <row r="637" spans="1:38">
      <c r="A637" s="11"/>
      <c r="B637" s="25">
        <v>616</v>
      </c>
      <c r="C637" s="1">
        <f>B637 * KONSTANTEN!$B$6</f>
        <v>13305600</v>
      </c>
      <c r="D637" s="63">
        <f>SQRT( KONSTANTEN!$B$3 * $D$6 / H636^3 )</f>
        <v>2.0353973683761453E-7</v>
      </c>
      <c r="E637" s="41">
        <f>(KONSTANTEN!$B$4 + D637 * C637) - (KONSTANTEN!$B$4 + D637 * C636)</f>
        <v>4.3964583156923531E-3</v>
      </c>
      <c r="F637" s="41">
        <f t="shared" si="183"/>
        <v>2.6368318152265067</v>
      </c>
      <c r="G637" s="73">
        <f t="shared" si="171"/>
        <v>151.07933429829856</v>
      </c>
      <c r="H637" s="43">
        <f t="shared" si="184"/>
        <v>147410170893.59592</v>
      </c>
      <c r="I637" s="2">
        <f t="shared" si="185"/>
        <v>9.8537512687314006</v>
      </c>
      <c r="J637" s="48">
        <f t="shared" si="172"/>
        <v>151785875106.40408</v>
      </c>
      <c r="K637" s="28">
        <f t="shared" si="173"/>
        <v>10.146248731268599</v>
      </c>
      <c r="L637" s="43">
        <f t="shared" si="186"/>
        <v>-128442103597.50153</v>
      </c>
      <c r="M637" s="2">
        <f t="shared" si="187"/>
        <v>-8.5858155757513934</v>
      </c>
      <c r="N637" s="48">
        <f t="shared" si="174"/>
        <v>-133441250651.69713</v>
      </c>
      <c r="O637" s="28">
        <f t="shared" si="175"/>
        <v>-8.919987575751394</v>
      </c>
      <c r="P637" s="94">
        <f t="shared" si="176"/>
        <v>71136533374.321243</v>
      </c>
      <c r="Q637" s="95">
        <f t="shared" si="177"/>
        <v>4.7551787080983852</v>
      </c>
      <c r="R637" s="44">
        <f>KONSTANTEN!$B$3 * $D$5 * $D$6 / H636^2</f>
        <v>3.6474411320396795E+22</v>
      </c>
      <c r="S637" s="46">
        <f t="shared" si="182"/>
        <v>30004.91338077213</v>
      </c>
      <c r="T637" s="48">
        <f t="shared" si="178"/>
        <v>149017211048.65283</v>
      </c>
      <c r="U637" s="28">
        <f t="shared" si="179"/>
        <v>9.9611751586217707</v>
      </c>
      <c r="V637" s="48">
        <f t="shared" si="188"/>
        <v>-130941677124.59933</v>
      </c>
      <c r="W637" s="28">
        <f t="shared" si="189"/>
        <v>-8.7529015757513946</v>
      </c>
      <c r="X637" s="50">
        <f t="shared" si="180"/>
        <v>1</v>
      </c>
      <c r="Y637" s="31">
        <f t="shared" si="181"/>
        <v>1.0000000000000002</v>
      </c>
      <c r="Z637" s="50">
        <v>13305600</v>
      </c>
      <c r="AA637" s="62">
        <v>2.0353973999999999E-7</v>
      </c>
      <c r="AB637" s="71">
        <v>4.39645831569E-3</v>
      </c>
      <c r="AC637" s="71">
        <v>2.6368318152265098</v>
      </c>
      <c r="AD637" s="58">
        <v>147410170893.595</v>
      </c>
      <c r="AE637" s="28">
        <v>-8.5858155757500008</v>
      </c>
      <c r="AF637" s="28">
        <v>-4.7551787080999999</v>
      </c>
      <c r="AG637" s="50"/>
      <c r="AH637" s="62"/>
      <c r="AI637" s="65"/>
      <c r="AJ637" s="58"/>
      <c r="AK637" s="28"/>
      <c r="AL637" s="28"/>
    </row>
    <row r="638" spans="1:38">
      <c r="A638" s="11"/>
      <c r="B638" s="25">
        <v>617</v>
      </c>
      <c r="C638" s="1">
        <f>B638 * KONSTANTEN!$B$6</f>
        <v>13327200</v>
      </c>
      <c r="D638" s="63">
        <f>SQRT( KONSTANTEN!$B$3 * $D$6 / H637^3 )</f>
        <v>2.035507876327061E-7</v>
      </c>
      <c r="E638" s="41">
        <f>(KONSTANTEN!$B$4 + D638 * C638) - (KONSTANTEN!$B$4 + D638 * C637)</f>
        <v>4.3966970128663796E-3</v>
      </c>
      <c r="F638" s="41">
        <f t="shared" si="183"/>
        <v>2.641228512239373</v>
      </c>
      <c r="G638" s="73">
        <f t="shared" si="171"/>
        <v>151.33124648093357</v>
      </c>
      <c r="H638" s="43">
        <f t="shared" si="184"/>
        <v>147404877378.08438</v>
      </c>
      <c r="I638" s="2">
        <f t="shared" si="185"/>
        <v>9.8533974194354421</v>
      </c>
      <c r="J638" s="48">
        <f t="shared" si="172"/>
        <v>151791168621.91562</v>
      </c>
      <c r="K638" s="28">
        <f t="shared" si="173"/>
        <v>10.146602580564558</v>
      </c>
      <c r="L638" s="43">
        <f t="shared" si="186"/>
        <v>-128758917424.60426</v>
      </c>
      <c r="M638" s="2">
        <f t="shared" si="187"/>
        <v>-8.6069932504792703</v>
      </c>
      <c r="N638" s="48">
        <f t="shared" si="174"/>
        <v>-133758064478.79985</v>
      </c>
      <c r="O638" s="28">
        <f t="shared" si="175"/>
        <v>-8.9411652504792691</v>
      </c>
      <c r="P638" s="94">
        <f t="shared" si="176"/>
        <v>70569756073.228241</v>
      </c>
      <c r="Q638" s="95">
        <f t="shared" si="177"/>
        <v>4.7172920241885983</v>
      </c>
      <c r="R638" s="44">
        <f>KONSTANTEN!$B$3 * $D$5 * $D$6 / H637^2</f>
        <v>3.6477051754146225E+22</v>
      </c>
      <c r="S638" s="46">
        <f t="shared" si="182"/>
        <v>30005.456390463256</v>
      </c>
      <c r="T638" s="48">
        <f t="shared" si="178"/>
        <v>149026447045.99579</v>
      </c>
      <c r="U638" s="28">
        <f t="shared" si="179"/>
        <v>9.961792546282231</v>
      </c>
      <c r="V638" s="48">
        <f t="shared" si="188"/>
        <v>-131258490951.70206</v>
      </c>
      <c r="W638" s="28">
        <f t="shared" si="189"/>
        <v>-8.7740792504792697</v>
      </c>
      <c r="X638" s="50">
        <f t="shared" si="180"/>
        <v>1</v>
      </c>
      <c r="Y638" s="31">
        <f t="shared" si="181"/>
        <v>1</v>
      </c>
      <c r="Z638" s="50">
        <v>13327200</v>
      </c>
      <c r="AA638" s="62">
        <v>2.0355079E-7</v>
      </c>
      <c r="AB638" s="71">
        <v>4.39669701287E-3</v>
      </c>
      <c r="AC638" s="71">
        <v>2.6412285122393802</v>
      </c>
      <c r="AD638" s="58">
        <v>147404877378.08401</v>
      </c>
      <c r="AE638" s="28">
        <v>-8.6069932504800004</v>
      </c>
      <c r="AF638" s="28">
        <v>-4.7172920241899998</v>
      </c>
      <c r="AG638" s="50"/>
      <c r="AH638" s="62"/>
      <c r="AI638" s="65"/>
      <c r="AJ638" s="58"/>
      <c r="AK638" s="28"/>
      <c r="AL638" s="28"/>
    </row>
    <row r="639" spans="1:38">
      <c r="A639" s="11"/>
      <c r="B639" s="25">
        <v>618</v>
      </c>
      <c r="C639" s="1">
        <f>B639 * KONSTANTEN!$B$6</f>
        <v>13348800</v>
      </c>
      <c r="D639" s="63">
        <f>SQRT( KONSTANTEN!$B$3 * $D$6 / H638^3 )</f>
        <v>2.0356175242177334E-7</v>
      </c>
      <c r="E639" s="41">
        <f>(KONSTANTEN!$B$4 + D639 * C639) - (KONSTANTEN!$B$4 + D639 * C638)</f>
        <v>4.3969338523099921E-3</v>
      </c>
      <c r="F639" s="41">
        <f t="shared" si="183"/>
        <v>2.645625446091683</v>
      </c>
      <c r="G639" s="73">
        <f t="shared" si="171"/>
        <v>151.58317223346913</v>
      </c>
      <c r="H639" s="43">
        <f t="shared" si="184"/>
        <v>147399625976.35974</v>
      </c>
      <c r="I639" s="2">
        <f t="shared" si="185"/>
        <v>9.8530463852693924</v>
      </c>
      <c r="J639" s="48">
        <f t="shared" si="172"/>
        <v>151796420023.64026</v>
      </c>
      <c r="K639" s="28">
        <f t="shared" si="173"/>
        <v>10.146953614730608</v>
      </c>
      <c r="L639" s="43">
        <f t="shared" si="186"/>
        <v>-129073210766.03577</v>
      </c>
      <c r="M639" s="2">
        <f t="shared" si="187"/>
        <v>-8.6280024413180758</v>
      </c>
      <c r="N639" s="48">
        <f t="shared" si="174"/>
        <v>-134072357820.23135</v>
      </c>
      <c r="O639" s="28">
        <f t="shared" si="175"/>
        <v>-8.9621744413180746</v>
      </c>
      <c r="P639" s="94">
        <f t="shared" si="176"/>
        <v>70001583953.330154</v>
      </c>
      <c r="Q639" s="95">
        <f t="shared" si="177"/>
        <v>4.6793121024955102</v>
      </c>
      <c r="R639" s="44">
        <f>KONSTANTEN!$B$3 * $D$5 * $D$6 / H638^2</f>
        <v>3.6479671685179842E+22</v>
      </c>
      <c r="S639" s="46">
        <f t="shared" si="182"/>
        <v>30005.99515459947</v>
      </c>
      <c r="T639" s="48">
        <f t="shared" si="178"/>
        <v>149035631050.5061</v>
      </c>
      <c r="U639" s="28">
        <f t="shared" si="179"/>
        <v>9.9624064584400376</v>
      </c>
      <c r="V639" s="48">
        <f t="shared" si="188"/>
        <v>-131572784293.13356</v>
      </c>
      <c r="W639" s="28">
        <f t="shared" si="189"/>
        <v>-8.7950884413180752</v>
      </c>
      <c r="X639" s="50">
        <f t="shared" si="180"/>
        <v>1</v>
      </c>
      <c r="Y639" s="31">
        <f t="shared" si="181"/>
        <v>1</v>
      </c>
      <c r="Z639" s="50">
        <v>13348800</v>
      </c>
      <c r="AA639" s="62">
        <v>2.0356175E-7</v>
      </c>
      <c r="AB639" s="71">
        <v>4.3969338523099999E-3</v>
      </c>
      <c r="AC639" s="71">
        <v>2.6456254460916901</v>
      </c>
      <c r="AD639" s="58">
        <v>147399625976.35901</v>
      </c>
      <c r="AE639" s="28">
        <v>-8.6280024413199996</v>
      </c>
      <c r="AF639" s="28">
        <v>-4.6793121025</v>
      </c>
      <c r="AG639" s="50"/>
      <c r="AH639" s="62"/>
      <c r="AI639" s="65"/>
      <c r="AJ639" s="58"/>
      <c r="AK639" s="28"/>
      <c r="AL639" s="28"/>
    </row>
    <row r="640" spans="1:38">
      <c r="A640" s="11"/>
      <c r="B640" s="25">
        <v>619</v>
      </c>
      <c r="C640" s="1">
        <f>B640 * KONSTANTEN!$B$6</f>
        <v>13370400</v>
      </c>
      <c r="D640" s="63">
        <f>SQRT( KONSTANTEN!$B$3 * $D$6 / H639^3 )</f>
        <v>2.0357263095065464E-7</v>
      </c>
      <c r="E640" s="41">
        <f>(KONSTANTEN!$B$4 + D640 * C640) - (KONSTANTEN!$B$4 + D640 * C639)</f>
        <v>4.3971688285342481E-3</v>
      </c>
      <c r="F640" s="41">
        <f t="shared" si="183"/>
        <v>2.6500226149202173</v>
      </c>
      <c r="G640" s="73">
        <f t="shared" si="171"/>
        <v>151.83511144915065</v>
      </c>
      <c r="H640" s="43">
        <f t="shared" si="184"/>
        <v>147394416799.00537</v>
      </c>
      <c r="I640" s="2">
        <f t="shared" si="185"/>
        <v>9.8526981736252868</v>
      </c>
      <c r="J640" s="48">
        <f t="shared" si="172"/>
        <v>151801629200.99463</v>
      </c>
      <c r="K640" s="28">
        <f t="shared" si="173"/>
        <v>10.147301826374713</v>
      </c>
      <c r="L640" s="43">
        <f t="shared" si="186"/>
        <v>-129384977003.44478</v>
      </c>
      <c r="M640" s="2">
        <f t="shared" si="187"/>
        <v>-8.6488427058588062</v>
      </c>
      <c r="N640" s="48">
        <f t="shared" si="174"/>
        <v>-134384124057.64038</v>
      </c>
      <c r="O640" s="28">
        <f t="shared" si="175"/>
        <v>-8.983014705858805</v>
      </c>
      <c r="P640" s="94">
        <f t="shared" si="176"/>
        <v>69432028021.141968</v>
      </c>
      <c r="Q640" s="95">
        <f t="shared" si="177"/>
        <v>4.6412396787584536</v>
      </c>
      <c r="R640" s="44">
        <f>KONSTANTEN!$B$3 * $D$5 * $D$6 / H639^2</f>
        <v>3.6482271051657901E+22</v>
      </c>
      <c r="S640" s="46">
        <f t="shared" si="182"/>
        <v>30006.529661150009</v>
      </c>
      <c r="T640" s="48">
        <f t="shared" si="178"/>
        <v>149044762349.34216</v>
      </c>
      <c r="U640" s="28">
        <f t="shared" si="179"/>
        <v>9.9630168474447132</v>
      </c>
      <c r="V640" s="48">
        <f t="shared" si="188"/>
        <v>-131884550530.54259</v>
      </c>
      <c r="W640" s="28">
        <f t="shared" si="189"/>
        <v>-8.8159287058588056</v>
      </c>
      <c r="X640" s="50">
        <f t="shared" si="180"/>
        <v>1</v>
      </c>
      <c r="Y640" s="31">
        <f t="shared" si="181"/>
        <v>1</v>
      </c>
      <c r="Z640" s="50">
        <v>13370400</v>
      </c>
      <c r="AA640" s="62">
        <v>2.0357263E-7</v>
      </c>
      <c r="AB640" s="71">
        <v>4.3971688285299997E-3</v>
      </c>
      <c r="AC640" s="71">
        <v>2.65002261492022</v>
      </c>
      <c r="AD640" s="58">
        <v>147394416799.005</v>
      </c>
      <c r="AE640" s="28">
        <v>-8.6488427058599999</v>
      </c>
      <c r="AF640" s="28">
        <v>-4.6412396787599999</v>
      </c>
      <c r="AG640" s="50"/>
      <c r="AH640" s="62"/>
      <c r="AI640" s="65"/>
      <c r="AJ640" s="58"/>
      <c r="AK640" s="28"/>
      <c r="AL640" s="28"/>
    </row>
    <row r="641" spans="1:38">
      <c r="A641" s="11"/>
      <c r="B641" s="25">
        <v>620</v>
      </c>
      <c r="C641" s="1">
        <f>B641 * KONSTANTEN!$B$6</f>
        <v>13392000</v>
      </c>
      <c r="D641" s="63">
        <f>SQRT( KONSTANTEN!$B$3 * $D$6 / H640^3 )</f>
        <v>2.0358342296705114E-7</v>
      </c>
      <c r="E641" s="41">
        <f>(KONSTANTEN!$B$4 + D641 * C641) - (KONSTANTEN!$B$4 + D641 * C640)</f>
        <v>4.3974019360883965E-3</v>
      </c>
      <c r="F641" s="41">
        <f t="shared" si="183"/>
        <v>2.6544200168563057</v>
      </c>
      <c r="G641" s="73">
        <f t="shared" si="171"/>
        <v>152.08706402091116</v>
      </c>
      <c r="H641" s="43">
        <f t="shared" si="184"/>
        <v>147389249955.75</v>
      </c>
      <c r="I641" s="2">
        <f t="shared" si="185"/>
        <v>9.8523527918380314</v>
      </c>
      <c r="J641" s="48">
        <f t="shared" si="172"/>
        <v>151806796044.24997</v>
      </c>
      <c r="K641" s="28">
        <f t="shared" si="173"/>
        <v>10.147647208161967</v>
      </c>
      <c r="L641" s="43">
        <f t="shared" si="186"/>
        <v>-129694209569.63026</v>
      </c>
      <c r="M641" s="2">
        <f t="shared" si="187"/>
        <v>-8.6695136051116304</v>
      </c>
      <c r="N641" s="48">
        <f t="shared" si="174"/>
        <v>-134693356623.82585</v>
      </c>
      <c r="O641" s="28">
        <f t="shared" si="175"/>
        <v>-9.0036856051116292</v>
      </c>
      <c r="P641" s="94">
        <f t="shared" si="176"/>
        <v>68861099315.86293</v>
      </c>
      <c r="Q641" s="95">
        <f t="shared" si="177"/>
        <v>4.6030754909015696</v>
      </c>
      <c r="R641" s="44">
        <f>KONSTANTEN!$B$3 * $D$5 * $D$6 / H640^2</f>
        <v>3.6484849792190211E+22</v>
      </c>
      <c r="S641" s="46">
        <f t="shared" si="182"/>
        <v>30007.059898173738</v>
      </c>
      <c r="T641" s="48">
        <f t="shared" si="178"/>
        <v>149053840233.70187</v>
      </c>
      <c r="U641" s="28">
        <f t="shared" si="179"/>
        <v>9.9636236659158168</v>
      </c>
      <c r="V641" s="48">
        <f t="shared" si="188"/>
        <v>-132193783096.72806</v>
      </c>
      <c r="W641" s="28">
        <f t="shared" si="189"/>
        <v>-8.8365996051116298</v>
      </c>
      <c r="X641" s="50">
        <f t="shared" si="180"/>
        <v>1</v>
      </c>
      <c r="Y641" s="31">
        <f t="shared" si="181"/>
        <v>1</v>
      </c>
      <c r="Z641" s="50">
        <v>13392000</v>
      </c>
      <c r="AA641" s="62">
        <v>2.0358341999999999E-7</v>
      </c>
      <c r="AB641" s="71">
        <v>4.3974019360900002E-3</v>
      </c>
      <c r="AC641" s="71">
        <v>2.6544200168563101</v>
      </c>
      <c r="AD641" s="58">
        <v>147389249955.75</v>
      </c>
      <c r="AE641" s="28">
        <v>-8.6695136051099997</v>
      </c>
      <c r="AF641" s="28">
        <v>-4.6030754909000002</v>
      </c>
      <c r="AG641" s="50"/>
      <c r="AH641" s="62"/>
      <c r="AI641" s="65"/>
      <c r="AJ641" s="58"/>
      <c r="AK641" s="28"/>
      <c r="AL641" s="28"/>
    </row>
    <row r="642" spans="1:38">
      <c r="A642" s="11"/>
      <c r="B642" s="25">
        <v>621</v>
      </c>
      <c r="C642" s="1">
        <f>B642 * KONSTANTEN!$B$6</f>
        <v>13413600</v>
      </c>
      <c r="D642" s="63">
        <f>SQRT( KONSTANTEN!$B$3 * $D$6 / H641^3 )</f>
        <v>2.0359412822053578E-7</v>
      </c>
      <c r="E642" s="41">
        <f>(KONSTANTEN!$B$4 + D642 * C642) - (KONSTANTEN!$B$4 + D642 * C641)</f>
        <v>4.3976331695638748E-3</v>
      </c>
      <c r="F642" s="41">
        <f t="shared" si="183"/>
        <v>2.6588176500258696</v>
      </c>
      <c r="G642" s="73">
        <f t="shared" si="171"/>
        <v>152.3390298413739</v>
      </c>
      <c r="H642" s="43">
        <f t="shared" si="184"/>
        <v>147384125555.4646</v>
      </c>
      <c r="I642" s="2">
        <f t="shared" si="185"/>
        <v>9.8520102471851914</v>
      </c>
      <c r="J642" s="48">
        <f t="shared" si="172"/>
        <v>151811920444.5354</v>
      </c>
      <c r="K642" s="28">
        <f t="shared" si="173"/>
        <v>10.147989752814809</v>
      </c>
      <c r="L642" s="43">
        <f t="shared" si="186"/>
        <v>-130000901948.72865</v>
      </c>
      <c r="M642" s="2">
        <f t="shared" si="187"/>
        <v>-8.6900147035184183</v>
      </c>
      <c r="N642" s="48">
        <f t="shared" si="174"/>
        <v>-135000049002.92424</v>
      </c>
      <c r="O642" s="28">
        <f t="shared" si="175"/>
        <v>-9.0241867035184171</v>
      </c>
      <c r="P642" s="94">
        <f t="shared" si="176"/>
        <v>68288808909.134354</v>
      </c>
      <c r="Q642" s="95">
        <f t="shared" si="177"/>
        <v>4.5648202790176153</v>
      </c>
      <c r="R642" s="44">
        <f>KONSTANTEN!$B$3 * $D$5 * $D$6 / H641^2</f>
        <v>3.6487407845838439E+22</v>
      </c>
      <c r="S642" s="46">
        <f t="shared" si="182"/>
        <v>30007.585853819564</v>
      </c>
      <c r="T642" s="48">
        <f t="shared" si="178"/>
        <v>149062863998.87918</v>
      </c>
      <c r="U642" s="28">
        <f t="shared" si="179"/>
        <v>9.9642268667467064</v>
      </c>
      <c r="V642" s="48">
        <f t="shared" si="188"/>
        <v>-132500475475.82645</v>
      </c>
      <c r="W642" s="28">
        <f t="shared" si="189"/>
        <v>-8.8571007035184177</v>
      </c>
      <c r="X642" s="50">
        <f t="shared" si="180"/>
        <v>1</v>
      </c>
      <c r="Y642" s="31">
        <f t="shared" si="181"/>
        <v>1</v>
      </c>
      <c r="Z642" s="50">
        <v>13413600</v>
      </c>
      <c r="AA642" s="62">
        <v>2.0359413000000001E-7</v>
      </c>
      <c r="AB642" s="71">
        <v>4.3976331695600003E-3</v>
      </c>
      <c r="AC642" s="71">
        <v>2.65881765002587</v>
      </c>
      <c r="AD642" s="58">
        <v>147384125555.46399</v>
      </c>
      <c r="AE642" s="28">
        <v>-8.6900147035199993</v>
      </c>
      <c r="AF642" s="28">
        <v>-4.5648202790200001</v>
      </c>
      <c r="AG642" s="50"/>
      <c r="AH642" s="62"/>
      <c r="AI642" s="65"/>
      <c r="AJ642" s="58"/>
      <c r="AK642" s="28"/>
      <c r="AL642" s="28"/>
    </row>
    <row r="643" spans="1:38">
      <c r="A643" s="11"/>
      <c r="B643" s="25">
        <v>622</v>
      </c>
      <c r="C643" s="1">
        <f>B643 * KONSTANTEN!$B$6</f>
        <v>13435200</v>
      </c>
      <c r="D643" s="63">
        <f>SQRT( KONSTANTEN!$B$3 * $D$6 / H642^3 )</f>
        <v>2.0360474646256203E-7</v>
      </c>
      <c r="E643" s="41">
        <f>(KONSTANTEN!$B$4 + D643 * C643) - (KONSTANTEN!$B$4 + D643 * C642)</f>
        <v>4.3978625235912006E-3</v>
      </c>
      <c r="F643" s="41">
        <f t="shared" si="183"/>
        <v>2.6632155125494608</v>
      </c>
      <c r="G643" s="73">
        <f t="shared" si="171"/>
        <v>152.59100880285442</v>
      </c>
      <c r="H643" s="43">
        <f t="shared" si="184"/>
        <v>147379043706.15924</v>
      </c>
      <c r="I643" s="2">
        <f t="shared" si="185"/>
        <v>9.8516705468867887</v>
      </c>
      <c r="J643" s="48">
        <f t="shared" si="172"/>
        <v>151817002293.84076</v>
      </c>
      <c r="K643" s="28">
        <f t="shared" si="173"/>
        <v>10.148329453113211</v>
      </c>
      <c r="L643" s="43">
        <f t="shared" si="186"/>
        <v>-130305047676.39992</v>
      </c>
      <c r="M643" s="2">
        <f t="shared" si="187"/>
        <v>-8.7103455689651668</v>
      </c>
      <c r="N643" s="48">
        <f t="shared" si="174"/>
        <v>-135304194730.5955</v>
      </c>
      <c r="O643" s="28">
        <f t="shared" si="175"/>
        <v>-9.0445175689651673</v>
      </c>
      <c r="P643" s="94">
        <f t="shared" si="176"/>
        <v>67715167904.796684</v>
      </c>
      <c r="Q643" s="95">
        <f t="shared" si="177"/>
        <v>4.5264747853517218</v>
      </c>
      <c r="R643" s="44">
        <f>KONSTANTEN!$B$3 * $D$5 * $D$6 / H642^2</f>
        <v>3.6489945152118355E+22</v>
      </c>
      <c r="S643" s="46">
        <f t="shared" si="182"/>
        <v>30008.107516326778</v>
      </c>
      <c r="T643" s="48">
        <f t="shared" si="178"/>
        <v>149071832944.32025</v>
      </c>
      <c r="U643" s="28">
        <f t="shared" si="179"/>
        <v>9.9648264031082991</v>
      </c>
      <c r="V643" s="48">
        <f t="shared" si="188"/>
        <v>-132804621203.49771</v>
      </c>
      <c r="W643" s="28">
        <f t="shared" si="189"/>
        <v>-8.8774315689651679</v>
      </c>
      <c r="X643" s="50">
        <f t="shared" si="180"/>
        <v>1</v>
      </c>
      <c r="Y643" s="31">
        <f t="shared" si="181"/>
        <v>1.0000000000000002</v>
      </c>
      <c r="Z643" s="50">
        <v>13435200</v>
      </c>
      <c r="AA643" s="62">
        <v>2.0360475E-7</v>
      </c>
      <c r="AB643" s="71">
        <v>4.3978625235900001E-3</v>
      </c>
      <c r="AC643" s="71">
        <v>2.6632155125494599</v>
      </c>
      <c r="AD643" s="58">
        <v>147379043706.159</v>
      </c>
      <c r="AE643" s="28">
        <v>-8.7103455689700002</v>
      </c>
      <c r="AF643" s="28">
        <v>-4.5264747853499996</v>
      </c>
      <c r="AG643" s="50"/>
      <c r="AH643" s="62"/>
      <c r="AI643" s="65"/>
      <c r="AJ643" s="58"/>
      <c r="AK643" s="28"/>
      <c r="AL643" s="28"/>
    </row>
    <row r="644" spans="1:38">
      <c r="A644" s="11"/>
      <c r="B644" s="25">
        <v>623</v>
      </c>
      <c r="C644" s="1">
        <f>B644 * KONSTANTEN!$B$6</f>
        <v>13456800</v>
      </c>
      <c r="D644" s="63">
        <f>SQRT( KONSTANTEN!$B$3 * $D$6 / H643^3 )</f>
        <v>2.0361527744647304E-7</v>
      </c>
      <c r="E644" s="41">
        <f>(KONSTANTEN!$B$4 + D644 * C644) - (KONSTANTEN!$B$4 + D644 * C643)</f>
        <v>4.3980899928439676E-3</v>
      </c>
      <c r="F644" s="41">
        <f t="shared" si="183"/>
        <v>2.6676136025423047</v>
      </c>
      <c r="G644" s="73">
        <f t="shared" si="171"/>
        <v>152.84300079736312</v>
      </c>
      <c r="H644" s="43">
        <f t="shared" si="184"/>
        <v>147374004514.98001</v>
      </c>
      <c r="I644" s="2">
        <f t="shared" si="185"/>
        <v>9.8513336981050887</v>
      </c>
      <c r="J644" s="48">
        <f t="shared" si="172"/>
        <v>151822041485.01999</v>
      </c>
      <c r="K644" s="28">
        <f t="shared" si="173"/>
        <v>10.148666301894911</v>
      </c>
      <c r="L644" s="43">
        <f t="shared" si="186"/>
        <v>-130606640340.01233</v>
      </c>
      <c r="M644" s="2">
        <f t="shared" si="187"/>
        <v>-8.7305057727943591</v>
      </c>
      <c r="N644" s="48">
        <f t="shared" si="174"/>
        <v>-135605787394.20792</v>
      </c>
      <c r="O644" s="28">
        <f t="shared" si="175"/>
        <v>-9.0646777727943579</v>
      </c>
      <c r="P644" s="94">
        <f t="shared" si="176"/>
        <v>67140187438.644722</v>
      </c>
      <c r="Q644" s="95">
        <f t="shared" si="177"/>
        <v>4.4880397542850368</v>
      </c>
      <c r="R644" s="44">
        <f>KONSTANTEN!$B$3 * $D$5 * $D$6 / H643^2</f>
        <v>3.6492461651002082E+22</v>
      </c>
      <c r="S644" s="46">
        <f t="shared" si="182"/>
        <v>30008.624874025489</v>
      </c>
      <c r="T644" s="48">
        <f t="shared" si="178"/>
        <v>149080746373.67902</v>
      </c>
      <c r="U644" s="28">
        <f t="shared" si="179"/>
        <v>9.9654222284527787</v>
      </c>
      <c r="V644" s="48">
        <f t="shared" si="188"/>
        <v>-133106213867.11012</v>
      </c>
      <c r="W644" s="28">
        <f t="shared" si="189"/>
        <v>-8.8975917727943585</v>
      </c>
      <c r="X644" s="50">
        <f t="shared" si="180"/>
        <v>1</v>
      </c>
      <c r="Y644" s="31">
        <f t="shared" si="181"/>
        <v>1</v>
      </c>
      <c r="Z644" s="50">
        <v>13456800</v>
      </c>
      <c r="AA644" s="62">
        <v>2.0361528E-7</v>
      </c>
      <c r="AB644" s="71">
        <v>4.3980899928400003E-3</v>
      </c>
      <c r="AC644" s="71">
        <v>2.6676136025423101</v>
      </c>
      <c r="AD644" s="58">
        <v>147374004514.98001</v>
      </c>
      <c r="AE644" s="28">
        <v>-8.73050577279</v>
      </c>
      <c r="AF644" s="28">
        <v>-4.4880397542899999</v>
      </c>
      <c r="AG644" s="50"/>
      <c r="AH644" s="62"/>
      <c r="AI644" s="65"/>
      <c r="AJ644" s="58"/>
      <c r="AK644" s="28"/>
      <c r="AL644" s="28"/>
    </row>
    <row r="645" spans="1:38">
      <c r="A645" s="11"/>
      <c r="B645" s="25">
        <v>624</v>
      </c>
      <c r="C645" s="1">
        <f>B645 * KONSTANTEN!$B$6</f>
        <v>13478400</v>
      </c>
      <c r="D645" s="63">
        <f>SQRT( KONSTANTEN!$B$3 * $D$6 / H644^3 )</f>
        <v>2.0362572092751062E-7</v>
      </c>
      <c r="E645" s="41">
        <f>(KONSTANTEN!$B$4 + D645 * C645) - (KONSTANTEN!$B$4 + D645 * C644)</f>
        <v>4.3983155720339617E-3</v>
      </c>
      <c r="F645" s="41">
        <f t="shared" si="183"/>
        <v>2.6720119181143387</v>
      </c>
      <c r="G645" s="73">
        <f t="shared" si="171"/>
        <v>153.09500571660732</v>
      </c>
      <c r="H645" s="43">
        <f t="shared" si="184"/>
        <v>147369008088.20596</v>
      </c>
      <c r="I645" s="2">
        <f t="shared" si="185"/>
        <v>9.8509997079443998</v>
      </c>
      <c r="J645" s="48">
        <f t="shared" si="172"/>
        <v>151827037911.79401</v>
      </c>
      <c r="K645" s="28">
        <f t="shared" si="173"/>
        <v>10.149000292055598</v>
      </c>
      <c r="L645" s="43">
        <f t="shared" si="186"/>
        <v>-130905673578.82573</v>
      </c>
      <c r="M645" s="2">
        <f t="shared" si="187"/>
        <v>-8.7504948898172081</v>
      </c>
      <c r="N645" s="48">
        <f t="shared" si="174"/>
        <v>-135904820633.02132</v>
      </c>
      <c r="O645" s="28">
        <f t="shared" si="175"/>
        <v>-9.0846668898172069</v>
      </c>
      <c r="P645" s="94">
        <f t="shared" si="176"/>
        <v>66563878678.182426</v>
      </c>
      <c r="Q645" s="95">
        <f t="shared" si="177"/>
        <v>4.4495159323183326</v>
      </c>
      <c r="R645" s="44">
        <f>KONSTANTEN!$B$3 * $D$5 * $D$6 / H644^2</f>
        <v>3.6494957282920384E+22</v>
      </c>
      <c r="S645" s="46">
        <f t="shared" si="182"/>
        <v>30009.137915337011</v>
      </c>
      <c r="T645" s="48">
        <f t="shared" si="178"/>
        <v>149089603594.8728</v>
      </c>
      <c r="U645" s="28">
        <f t="shared" si="179"/>
        <v>9.9660142965173257</v>
      </c>
      <c r="V645" s="48">
        <f t="shared" si="188"/>
        <v>-133405247105.92352</v>
      </c>
      <c r="W645" s="28">
        <f t="shared" si="189"/>
        <v>-8.9175808898172075</v>
      </c>
      <c r="X645" s="50">
        <f t="shared" si="180"/>
        <v>1</v>
      </c>
      <c r="Y645" s="31">
        <f t="shared" si="181"/>
        <v>0.99999999999999989</v>
      </c>
      <c r="Z645" s="50">
        <v>13478400</v>
      </c>
      <c r="AA645" s="62">
        <v>2.0362571999999999E-7</v>
      </c>
      <c r="AB645" s="71">
        <v>4.3983155720299996E-3</v>
      </c>
      <c r="AC645" s="71">
        <v>2.67201191811434</v>
      </c>
      <c r="AD645" s="58">
        <v>147369008088.20499</v>
      </c>
      <c r="AE645" s="28">
        <v>-8.7504948898200006</v>
      </c>
      <c r="AF645" s="28">
        <v>-4.4495159323199998</v>
      </c>
      <c r="AG645" s="50"/>
      <c r="AH645" s="62"/>
      <c r="AI645" s="65"/>
      <c r="AJ645" s="58"/>
      <c r="AK645" s="28"/>
      <c r="AL645" s="28"/>
    </row>
    <row r="646" spans="1:38">
      <c r="A646" s="11"/>
      <c r="B646" s="25">
        <v>625</v>
      </c>
      <c r="C646" s="1">
        <f>B646 * KONSTANTEN!$B$6</f>
        <v>13500000</v>
      </c>
      <c r="D646" s="63">
        <f>SQRT( KONSTANTEN!$B$3 * $D$6 / H645^3 )</f>
        <v>2.0363607666282379E-7</v>
      </c>
      <c r="E646" s="41">
        <f>(KONSTANTEN!$B$4 + D646 * C646) - (KONSTANTEN!$B$4 + D646 * C645)</f>
        <v>4.3985392559169334E-3</v>
      </c>
      <c r="F646" s="41">
        <f t="shared" si="183"/>
        <v>2.6764104573702556</v>
      </c>
      <c r="G646" s="73">
        <f t="shared" si="171"/>
        <v>153.34702345199398</v>
      </c>
      <c r="H646" s="43">
        <f t="shared" si="184"/>
        <v>147364054531.24609</v>
      </c>
      <c r="I646" s="2">
        <f t="shared" si="185"/>
        <v>9.8506685834508723</v>
      </c>
      <c r="J646" s="48">
        <f t="shared" si="172"/>
        <v>151831991468.75391</v>
      </c>
      <c r="K646" s="28">
        <f t="shared" si="173"/>
        <v>10.149331416549128</v>
      </c>
      <c r="L646" s="43">
        <f t="shared" si="186"/>
        <v>-131202141084.17375</v>
      </c>
      <c r="M646" s="2">
        <f t="shared" si="187"/>
        <v>-8.7703124983258469</v>
      </c>
      <c r="N646" s="48">
        <f t="shared" si="174"/>
        <v>-136201288138.36934</v>
      </c>
      <c r="O646" s="28">
        <f t="shared" si="175"/>
        <v>-9.1044844983258457</v>
      </c>
      <c r="P646" s="94">
        <f t="shared" si="176"/>
        <v>65986252822.375771</v>
      </c>
      <c r="Q646" s="95">
        <f t="shared" si="177"/>
        <v>4.4109040680554834</v>
      </c>
      <c r="R646" s="44">
        <f>KONSTANTEN!$B$3 * $D$5 * $D$6 / H645^2</f>
        <v>3.6497431988764859E+22</v>
      </c>
      <c r="S646" s="46">
        <f t="shared" si="182"/>
        <v>30009.646628774208</v>
      </c>
      <c r="T646" s="48">
        <f t="shared" si="178"/>
        <v>149098403920.13724</v>
      </c>
      <c r="U646" s="28">
        <f t="shared" si="179"/>
        <v>9.9666025613277824</v>
      </c>
      <c r="V646" s="48">
        <f t="shared" si="188"/>
        <v>-133701714611.27155</v>
      </c>
      <c r="W646" s="28">
        <f t="shared" si="189"/>
        <v>-8.9373984983258463</v>
      </c>
      <c r="X646" s="50">
        <f t="shared" si="180"/>
        <v>1</v>
      </c>
      <c r="Y646" s="31">
        <f t="shared" si="181"/>
        <v>0.99999999999999978</v>
      </c>
      <c r="Z646" s="50">
        <v>13500000</v>
      </c>
      <c r="AA646" s="62">
        <v>2.0363608000000001E-7</v>
      </c>
      <c r="AB646" s="71">
        <v>4.3985392559200004E-3</v>
      </c>
      <c r="AC646" s="71">
        <v>2.6764104573702601</v>
      </c>
      <c r="AD646" s="58">
        <v>147364054531.246</v>
      </c>
      <c r="AE646" s="28">
        <v>-8.77031249833</v>
      </c>
      <c r="AF646" s="28">
        <v>-4.4109040680599998</v>
      </c>
      <c r="AG646" s="50"/>
      <c r="AH646" s="62"/>
      <c r="AI646" s="65"/>
      <c r="AJ646" s="58"/>
      <c r="AK646" s="28"/>
      <c r="AL646" s="28"/>
    </row>
    <row r="647" spans="1:38">
      <c r="A647" s="11"/>
      <c r="B647" s="25">
        <v>626</v>
      </c>
      <c r="C647" s="1">
        <f>B647 * KONSTANTEN!$B$6</f>
        <v>13521600</v>
      </c>
      <c r="D647" s="63">
        <f>SQRT( KONSTANTEN!$B$3 * $D$6 / H646^3 )</f>
        <v>2.0364634441147767E-7</v>
      </c>
      <c r="E647" s="41">
        <f>(KONSTANTEN!$B$4 + D647 * C647) - (KONSTANTEN!$B$4 + D647 * C646)</f>
        <v>4.3987610392881571E-3</v>
      </c>
      <c r="F647" s="41">
        <f t="shared" si="183"/>
        <v>2.6808092184095438</v>
      </c>
      <c r="G647" s="73">
        <f t="shared" si="171"/>
        <v>153.59905389463177</v>
      </c>
      <c r="H647" s="43">
        <f t="shared" si="184"/>
        <v>147359143948.63632</v>
      </c>
      <c r="I647" s="2">
        <f t="shared" si="185"/>
        <v>9.8503403316122906</v>
      </c>
      <c r="J647" s="48">
        <f t="shared" si="172"/>
        <v>151836902051.36368</v>
      </c>
      <c r="K647" s="28">
        <f t="shared" si="173"/>
        <v>10.149659668387709</v>
      </c>
      <c r="L647" s="43">
        <f t="shared" si="186"/>
        <v>-131496036599.64459</v>
      </c>
      <c r="M647" s="2">
        <f t="shared" si="187"/>
        <v>-8.7899581801054012</v>
      </c>
      <c r="N647" s="48">
        <f t="shared" si="174"/>
        <v>-136495183653.84018</v>
      </c>
      <c r="O647" s="28">
        <f t="shared" si="175"/>
        <v>-9.1241301801054</v>
      </c>
      <c r="P647" s="94">
        <f t="shared" si="176"/>
        <v>65407321101.405014</v>
      </c>
      <c r="Q647" s="95">
        <f t="shared" si="177"/>
        <v>4.3722049121869091</v>
      </c>
      <c r="R647" s="44">
        <f>KONSTANTEN!$B$3 * $D$5 * $D$6 / H646^2</f>
        <v>3.6499885709890156E+22</v>
      </c>
      <c r="S647" s="46">
        <f t="shared" si="182"/>
        <v>30010.151002941919</v>
      </c>
      <c r="T647" s="48">
        <f t="shared" si="178"/>
        <v>149107146666.08121</v>
      </c>
      <c r="U647" s="28">
        <f t="shared" si="179"/>
        <v>9.9671869772023118</v>
      </c>
      <c r="V647" s="48">
        <f t="shared" si="188"/>
        <v>-133995610126.74239</v>
      </c>
      <c r="W647" s="28">
        <f t="shared" si="189"/>
        <v>-8.9570441801054006</v>
      </c>
      <c r="X647" s="50">
        <f t="shared" si="180"/>
        <v>1</v>
      </c>
      <c r="Y647" s="31">
        <f t="shared" si="181"/>
        <v>1</v>
      </c>
      <c r="Z647" s="50">
        <v>13521600</v>
      </c>
      <c r="AA647" s="62">
        <v>2.0364634000000001E-7</v>
      </c>
      <c r="AB647" s="71">
        <v>4.3987610392900002E-3</v>
      </c>
      <c r="AC647" s="71">
        <v>2.68080921840955</v>
      </c>
      <c r="AD647" s="58">
        <v>147359143948.63599</v>
      </c>
      <c r="AE647" s="28">
        <v>-8.7899581801100002</v>
      </c>
      <c r="AF647" s="28">
        <v>-4.37220491219</v>
      </c>
      <c r="AG647" s="50"/>
      <c r="AH647" s="62"/>
      <c r="AI647" s="65"/>
      <c r="AJ647" s="58"/>
      <c r="AK647" s="28"/>
      <c r="AL647" s="28"/>
    </row>
    <row r="648" spans="1:38">
      <c r="A648" s="11"/>
      <c r="B648" s="25">
        <v>627</v>
      </c>
      <c r="C648" s="1">
        <f>B648 * KONSTANTEN!$B$6</f>
        <v>13543200</v>
      </c>
      <c r="D648" s="63">
        <f>SQRT( KONSTANTEN!$B$3 * $D$6 / H647^3 )</f>
        <v>2.036565239344621E-7</v>
      </c>
      <c r="E648" s="41">
        <f>(KONSTANTEN!$B$4 + D648 * C648) - (KONSTANTEN!$B$4 + D648 * C647)</f>
        <v>4.3989809169842076E-3</v>
      </c>
      <c r="F648" s="41">
        <f t="shared" si="183"/>
        <v>2.685208199326528</v>
      </c>
      <c r="G648" s="73">
        <f t="shared" si="171"/>
        <v>153.85109693533354</v>
      </c>
      <c r="H648" s="43">
        <f t="shared" si="184"/>
        <v>147354276444.03638</v>
      </c>
      <c r="I648" s="2">
        <f t="shared" si="185"/>
        <v>9.8500149593578765</v>
      </c>
      <c r="J648" s="48">
        <f t="shared" si="172"/>
        <v>151841769555.96365</v>
      </c>
      <c r="K648" s="28">
        <f t="shared" si="173"/>
        <v>10.149985040642125</v>
      </c>
      <c r="L648" s="43">
        <f t="shared" si="186"/>
        <v>-131787353921.26022</v>
      </c>
      <c r="M648" s="2">
        <f t="shared" si="187"/>
        <v>-8.8094315204459779</v>
      </c>
      <c r="N648" s="48">
        <f t="shared" si="174"/>
        <v>-136786500975.45581</v>
      </c>
      <c r="O648" s="28">
        <f t="shared" si="175"/>
        <v>-9.1436035204459767</v>
      </c>
      <c r="P648" s="94">
        <f t="shared" si="176"/>
        <v>64827094776.415634</v>
      </c>
      <c r="Q648" s="95">
        <f t="shared" si="177"/>
        <v>4.3334192174729234</v>
      </c>
      <c r="R648" s="44">
        <f>KONSTANTEN!$B$3 * $D$5 * $D$6 / H647^2</f>
        <v>3.6502318388116151E+22</v>
      </c>
      <c r="S648" s="46">
        <f t="shared" si="182"/>
        <v>30010.6510265373</v>
      </c>
      <c r="T648" s="48">
        <f t="shared" si="178"/>
        <v>149115831153.74084</v>
      </c>
      <c r="U648" s="28">
        <f t="shared" si="179"/>
        <v>9.9677674987550358</v>
      </c>
      <c r="V648" s="48">
        <f t="shared" si="188"/>
        <v>-134286927448.35802</v>
      </c>
      <c r="W648" s="28">
        <f t="shared" si="189"/>
        <v>-8.9765175204459773</v>
      </c>
      <c r="X648" s="50">
        <f t="shared" si="180"/>
        <v>1</v>
      </c>
      <c r="Y648" s="31">
        <f t="shared" si="181"/>
        <v>1</v>
      </c>
      <c r="Z648" s="50">
        <v>13543200</v>
      </c>
      <c r="AA648" s="62">
        <v>2.0365651999999999E-7</v>
      </c>
      <c r="AB648" s="71">
        <v>4.39898091698E-3</v>
      </c>
      <c r="AC648" s="71">
        <v>2.6852081993265302</v>
      </c>
      <c r="AD648" s="58">
        <v>147354276444.03601</v>
      </c>
      <c r="AE648" s="28">
        <v>-8.8094315204499996</v>
      </c>
      <c r="AF648" s="28">
        <v>-4.3334192174700004</v>
      </c>
      <c r="AG648" s="50"/>
      <c r="AH648" s="62"/>
      <c r="AI648" s="65"/>
      <c r="AJ648" s="58"/>
      <c r="AK648" s="28"/>
      <c r="AL648" s="28"/>
    </row>
    <row r="649" spans="1:38">
      <c r="A649" s="11"/>
      <c r="B649" s="25">
        <v>628</v>
      </c>
      <c r="C649" s="1">
        <f>B649 * KONSTANTEN!$B$6</f>
        <v>13564800</v>
      </c>
      <c r="D649" s="63">
        <f>SQRT( KONSTANTEN!$B$3 * $D$6 / H648^3 )</f>
        <v>2.0366661499470051E-7</v>
      </c>
      <c r="E649" s="41">
        <f>(KONSTANTEN!$B$4 + D649 * C649) - (KONSTANTEN!$B$4 + D649 * C648)</f>
        <v>4.3991988838856244E-3</v>
      </c>
      <c r="F649" s="41">
        <f t="shared" si="183"/>
        <v>2.6896073982104136</v>
      </c>
      <c r="G649" s="73">
        <f t="shared" si="171"/>
        <v>154.10315246461886</v>
      </c>
      <c r="H649" s="43">
        <f t="shared" si="184"/>
        <v>147349452120.22699</v>
      </c>
      <c r="I649" s="2">
        <f t="shared" si="185"/>
        <v>9.849692473558088</v>
      </c>
      <c r="J649" s="48">
        <f t="shared" si="172"/>
        <v>151846593879.77301</v>
      </c>
      <c r="K649" s="28">
        <f t="shared" si="173"/>
        <v>10.15030752644191</v>
      </c>
      <c r="L649" s="43">
        <f t="shared" si="186"/>
        <v>-132076086897.65488</v>
      </c>
      <c r="M649" s="2">
        <f t="shared" si="187"/>
        <v>-8.8287321081545898</v>
      </c>
      <c r="N649" s="48">
        <f t="shared" si="174"/>
        <v>-137075233951.85048</v>
      </c>
      <c r="O649" s="28">
        <f t="shared" si="175"/>
        <v>-9.1629041081545886</v>
      </c>
      <c r="P649" s="94">
        <f t="shared" si="176"/>
        <v>64245585139.267731</v>
      </c>
      <c r="Q649" s="95">
        <f t="shared" si="177"/>
        <v>4.2945477387269841</v>
      </c>
      <c r="R649" s="44">
        <f>KONSTANTEN!$B$3 * $D$5 * $D$6 / H648^2</f>
        <v>3.6504729965730227E+22</v>
      </c>
      <c r="S649" s="46">
        <f t="shared" si="182"/>
        <v>30011.146688350225</v>
      </c>
      <c r="T649" s="48">
        <f t="shared" si="178"/>
        <v>149124456708.63397</v>
      </c>
      <c r="U649" s="28">
        <f t="shared" si="179"/>
        <v>9.9683440808996497</v>
      </c>
      <c r="V649" s="48">
        <f t="shared" si="188"/>
        <v>-134575660424.75269</v>
      </c>
      <c r="W649" s="28">
        <f t="shared" si="189"/>
        <v>-8.9958181081545892</v>
      </c>
      <c r="X649" s="50">
        <f t="shared" si="180"/>
        <v>1</v>
      </c>
      <c r="Y649" s="31">
        <f t="shared" si="181"/>
        <v>1</v>
      </c>
      <c r="Z649" s="50">
        <v>13564800</v>
      </c>
      <c r="AA649" s="62">
        <v>2.0366661000000001E-7</v>
      </c>
      <c r="AB649" s="71">
        <v>4.3991988838900003E-3</v>
      </c>
      <c r="AC649" s="71">
        <v>2.6896073982104198</v>
      </c>
      <c r="AD649" s="58">
        <v>147349452120.22601</v>
      </c>
      <c r="AE649" s="28">
        <v>-8.8287321081499996</v>
      </c>
      <c r="AF649" s="28">
        <v>-4.2945477387300004</v>
      </c>
      <c r="AG649" s="50"/>
      <c r="AH649" s="62"/>
      <c r="AI649" s="65"/>
      <c r="AJ649" s="58"/>
      <c r="AK649" s="28"/>
      <c r="AL649" s="28"/>
    </row>
    <row r="650" spans="1:38">
      <c r="A650" s="11"/>
      <c r="B650" s="25">
        <v>629</v>
      </c>
      <c r="C650" s="1">
        <f>B650 * KONSTANTEN!$B$6</f>
        <v>13586400</v>
      </c>
      <c r="D650" s="63">
        <f>SQRT( KONSTANTEN!$B$3 * $D$6 / H649^3 )</f>
        <v>2.0367661735705839E-7</v>
      </c>
      <c r="E650" s="41">
        <f>(KONSTANTEN!$B$4 + D650 * C650) - (KONSTANTEN!$B$4 + D650 * C649)</f>
        <v>4.3994149349124712E-3</v>
      </c>
      <c r="F650" s="41">
        <f t="shared" si="183"/>
        <v>2.6940068131453261</v>
      </c>
      <c r="G650" s="73">
        <f t="shared" si="171"/>
        <v>154.35522037271616</v>
      </c>
      <c r="H650" s="43">
        <f t="shared" si="184"/>
        <v>147344671079.10684</v>
      </c>
      <c r="I650" s="2">
        <f t="shared" si="185"/>
        <v>9.8493728810244257</v>
      </c>
      <c r="J650" s="48">
        <f t="shared" si="172"/>
        <v>151851374920.89319</v>
      </c>
      <c r="K650" s="28">
        <f t="shared" si="173"/>
        <v>10.150627118975574</v>
      </c>
      <c r="L650" s="43">
        <f t="shared" si="186"/>
        <v>-132362229430.25143</v>
      </c>
      <c r="M650" s="2">
        <f t="shared" si="187"/>
        <v>-8.847859535566954</v>
      </c>
      <c r="N650" s="48">
        <f t="shared" si="174"/>
        <v>-137361376484.44702</v>
      </c>
      <c r="O650" s="28">
        <f t="shared" si="175"/>
        <v>-9.1820315355669528</v>
      </c>
      <c r="P650" s="94">
        <f t="shared" si="176"/>
        <v>63662803512.284889</v>
      </c>
      <c r="Q650" s="95">
        <f t="shared" si="177"/>
        <v>4.2555912327989054</v>
      </c>
      <c r="R650" s="44">
        <f>KONSTANTEN!$B$3 * $D$5 * $D$6 / H649^2</f>
        <v>3.6507120385489344E+22</v>
      </c>
      <c r="S650" s="46">
        <f t="shared" si="182"/>
        <v>30011.637977263668</v>
      </c>
      <c r="T650" s="48">
        <f t="shared" si="178"/>
        <v>149133022660.81339</v>
      </c>
      <c r="U650" s="28">
        <f t="shared" si="179"/>
        <v>9.968916678852997</v>
      </c>
      <c r="V650" s="48">
        <f t="shared" si="188"/>
        <v>-134861802957.34923</v>
      </c>
      <c r="W650" s="28">
        <f t="shared" si="189"/>
        <v>-9.0149455355669534</v>
      </c>
      <c r="X650" s="50">
        <f t="shared" si="180"/>
        <v>1</v>
      </c>
      <c r="Y650" s="31">
        <f t="shared" si="181"/>
        <v>1.0000000000000002</v>
      </c>
      <c r="Z650" s="50">
        <v>13586400</v>
      </c>
      <c r="AA650" s="62">
        <v>2.0367662E-7</v>
      </c>
      <c r="AB650" s="71">
        <v>4.39941493491E-3</v>
      </c>
      <c r="AC650" s="71">
        <v>2.6940068131453301</v>
      </c>
      <c r="AD650" s="58">
        <v>147344671079.10599</v>
      </c>
      <c r="AE650" s="28">
        <v>-8.8478595355700005</v>
      </c>
      <c r="AF650" s="28">
        <v>-4.2555912327999996</v>
      </c>
      <c r="AG650" s="50"/>
      <c r="AH650" s="62"/>
      <c r="AI650" s="65"/>
      <c r="AJ650" s="58"/>
      <c r="AK650" s="28"/>
      <c r="AL650" s="28"/>
    </row>
    <row r="651" spans="1:38">
      <c r="A651" s="11"/>
      <c r="B651" s="25">
        <v>630</v>
      </c>
      <c r="C651" s="1">
        <f>B651 * KONSTANTEN!$B$6</f>
        <v>13608000</v>
      </c>
      <c r="D651" s="63">
        <f>SQRT( KONSTANTEN!$B$3 * $D$6 / H650^3 )</f>
        <v>2.0368653078835165E-7</v>
      </c>
      <c r="E651" s="41">
        <f>(KONSTANTEN!$B$4 + D651 * C651) - (KONSTANTEN!$B$4 + D651 * C650)</f>
        <v>4.3996290650283321E-3</v>
      </c>
      <c r="F651" s="41">
        <f t="shared" si="183"/>
        <v>2.6984064422103544</v>
      </c>
      <c r="G651" s="73">
        <f t="shared" si="171"/>
        <v>154.60730054956539</v>
      </c>
      <c r="H651" s="43">
        <f t="shared" si="184"/>
        <v>147339933421.68967</v>
      </c>
      <c r="I651" s="2">
        <f t="shared" si="185"/>
        <v>9.849056188509234</v>
      </c>
      <c r="J651" s="48">
        <f t="shared" si="172"/>
        <v>151856112578.31033</v>
      </c>
      <c r="K651" s="28">
        <f t="shared" si="173"/>
        <v>10.150943811490766</v>
      </c>
      <c r="L651" s="43">
        <f t="shared" si="186"/>
        <v>-132645775473.43706</v>
      </c>
      <c r="M651" s="2">
        <f t="shared" si="187"/>
        <v>-8.8668133985592217</v>
      </c>
      <c r="N651" s="48">
        <f t="shared" si="174"/>
        <v>-137644922527.63263</v>
      </c>
      <c r="O651" s="28">
        <f t="shared" si="175"/>
        <v>-9.2009853985592205</v>
      </c>
      <c r="P651" s="94">
        <f t="shared" si="176"/>
        <v>63078761248.001419</v>
      </c>
      <c r="Q651" s="95">
        <f t="shared" si="177"/>
        <v>4.2165504585579603</v>
      </c>
      <c r="R651" s="44">
        <f>KONSTANTEN!$B$3 * $D$5 * $D$6 / H650^2</f>
        <v>3.6509489590622235E+22</v>
      </c>
      <c r="S651" s="46">
        <f t="shared" si="182"/>
        <v>30012.124882254044</v>
      </c>
      <c r="T651" s="48">
        <f t="shared" si="178"/>
        <v>149141528344.9205</v>
      </c>
      <c r="U651" s="28">
        <f t="shared" si="179"/>
        <v>9.9694852481386427</v>
      </c>
      <c r="V651" s="48">
        <f t="shared" si="188"/>
        <v>-135145349000.53485</v>
      </c>
      <c r="W651" s="28">
        <f t="shared" si="189"/>
        <v>-9.0338993985592211</v>
      </c>
      <c r="X651" s="50">
        <f t="shared" si="180"/>
        <v>1</v>
      </c>
      <c r="Y651" s="31">
        <f t="shared" si="181"/>
        <v>1</v>
      </c>
      <c r="Z651" s="50">
        <v>13608000</v>
      </c>
      <c r="AA651" s="62">
        <v>2.0368653000000001E-7</v>
      </c>
      <c r="AB651" s="71">
        <v>4.39962906503E-3</v>
      </c>
      <c r="AC651" s="71">
        <v>2.6984064422103602</v>
      </c>
      <c r="AD651" s="58">
        <v>147339933421.689</v>
      </c>
      <c r="AE651" s="28">
        <v>-8.8668133985599997</v>
      </c>
      <c r="AF651" s="28">
        <v>-4.2165504585600004</v>
      </c>
      <c r="AG651" s="50"/>
      <c r="AH651" s="62"/>
      <c r="AI651" s="65"/>
      <c r="AJ651" s="58"/>
      <c r="AK651" s="28"/>
      <c r="AL651" s="28"/>
    </row>
    <row r="652" spans="1:38">
      <c r="A652" s="11"/>
      <c r="B652" s="25">
        <v>631</v>
      </c>
      <c r="C652" s="1">
        <f>B652 * KONSTANTEN!$B$6</f>
        <v>13629600</v>
      </c>
      <c r="D652" s="63">
        <f>SQRT( KONSTANTEN!$B$3 * $D$6 / H651^3 )</f>
        <v>2.0369635505735519E-7</v>
      </c>
      <c r="E652" s="41">
        <f>(KONSTANTEN!$B$4 + D652 * C652) - (KONSTANTEN!$B$4 + D652 * C651)</f>
        <v>4.3998412692389799E-3</v>
      </c>
      <c r="F652" s="41">
        <f t="shared" si="183"/>
        <v>2.7028062834795934</v>
      </c>
      <c r="G652" s="73">
        <f t="shared" si="171"/>
        <v>154.85939288482027</v>
      </c>
      <c r="H652" s="43">
        <f t="shared" si="184"/>
        <v>147335239248.10132</v>
      </c>
      <c r="I652" s="2">
        <f t="shared" si="185"/>
        <v>9.8487424027055042</v>
      </c>
      <c r="J652" s="48">
        <f t="shared" si="172"/>
        <v>151860806751.89868</v>
      </c>
      <c r="K652" s="28">
        <f t="shared" si="173"/>
        <v>10.151257597294496</v>
      </c>
      <c r="L652" s="43">
        <f t="shared" si="186"/>
        <v>-132926719034.73703</v>
      </c>
      <c r="M652" s="2">
        <f t="shared" si="187"/>
        <v>-8.8855932965596089</v>
      </c>
      <c r="N652" s="48">
        <f t="shared" si="174"/>
        <v>-137925866088.93262</v>
      </c>
      <c r="O652" s="28">
        <f t="shared" si="175"/>
        <v>-9.2197652965596095</v>
      </c>
      <c r="P652" s="94">
        <f t="shared" si="176"/>
        <v>62493469728.908623</v>
      </c>
      <c r="Q652" s="95">
        <f t="shared" si="177"/>
        <v>4.1774261768759224</v>
      </c>
      <c r="R652" s="44">
        <f>KONSTANTEN!$B$3 * $D$5 * $D$6 / H651^2</f>
        <v>3.6511837524831538E+22</v>
      </c>
      <c r="S652" s="46">
        <f t="shared" si="182"/>
        <v>30012.607392391572</v>
      </c>
      <c r="T652" s="48">
        <f t="shared" si="178"/>
        <v>149149973100.23792</v>
      </c>
      <c r="U652" s="28">
        <f t="shared" si="179"/>
        <v>9.9700497445904048</v>
      </c>
      <c r="V652" s="48">
        <f t="shared" si="188"/>
        <v>-135426292561.83482</v>
      </c>
      <c r="W652" s="28">
        <f t="shared" si="189"/>
        <v>-9.0526792965596101</v>
      </c>
      <c r="X652" s="50">
        <f t="shared" si="180"/>
        <v>1</v>
      </c>
      <c r="Y652" s="31">
        <f t="shared" si="181"/>
        <v>1.0000000000000002</v>
      </c>
      <c r="Z652" s="50">
        <v>13629600</v>
      </c>
      <c r="AA652" s="62">
        <v>2.0369636000000001E-7</v>
      </c>
      <c r="AB652" s="71">
        <v>4.3998412692399999E-3</v>
      </c>
      <c r="AC652" s="71">
        <v>2.7028062834796001</v>
      </c>
      <c r="AD652" s="58">
        <v>147335239248.10101</v>
      </c>
      <c r="AE652" s="28">
        <v>-8.8855932965599997</v>
      </c>
      <c r="AF652" s="28">
        <v>-4.1774261768800001</v>
      </c>
      <c r="AG652" s="50"/>
      <c r="AH652" s="62"/>
      <c r="AI652" s="65"/>
      <c r="AJ652" s="58"/>
      <c r="AK652" s="28"/>
      <c r="AL652" s="28"/>
    </row>
    <row r="653" spans="1:38">
      <c r="A653" s="11"/>
      <c r="B653" s="25">
        <v>632</v>
      </c>
      <c r="C653" s="1">
        <f>B653 * KONSTANTEN!$B$6</f>
        <v>13651200</v>
      </c>
      <c r="D653" s="63">
        <f>SQRT( KONSTANTEN!$B$3 * $D$6 / H652^3 )</f>
        <v>2.0370608993481152E-7</v>
      </c>
      <c r="E653" s="41">
        <f>(KONSTANTEN!$B$4 + D653 * C653) - (KONSTANTEN!$B$4 + D653 * C652)</f>
        <v>4.4000515425919318E-3</v>
      </c>
      <c r="F653" s="41">
        <f t="shared" si="183"/>
        <v>2.7072063350221853</v>
      </c>
      <c r="G653" s="73">
        <f t="shared" si="171"/>
        <v>155.11149726785081</v>
      </c>
      <c r="H653" s="43">
        <f t="shared" si="184"/>
        <v>147330588657.57693</v>
      </c>
      <c r="I653" s="2">
        <f t="shared" si="185"/>
        <v>9.8484315302466889</v>
      </c>
      <c r="J653" s="48">
        <f t="shared" si="172"/>
        <v>151865457342.42307</v>
      </c>
      <c r="K653" s="28">
        <f t="shared" si="173"/>
        <v>10.151568469753311</v>
      </c>
      <c r="L653" s="43">
        <f t="shared" si="186"/>
        <v>-133205054174.98753</v>
      </c>
      <c r="M653" s="2">
        <f t="shared" si="187"/>
        <v>-8.9041988325599419</v>
      </c>
      <c r="N653" s="48">
        <f t="shared" si="174"/>
        <v>-138204201229.18314</v>
      </c>
      <c r="O653" s="28">
        <f t="shared" si="175"/>
        <v>-9.2383708325599407</v>
      </c>
      <c r="P653" s="94">
        <f t="shared" si="176"/>
        <v>61906940367.200066</v>
      </c>
      <c r="Q653" s="95">
        <f t="shared" si="177"/>
        <v>4.1382191506100368</v>
      </c>
      <c r="R653" s="44">
        <f>KONSTANTEN!$B$3 * $D$5 * $D$6 / H652^2</f>
        <v>3.6514164132295945E+22</v>
      </c>
      <c r="S653" s="46">
        <f t="shared" si="182"/>
        <v>30013.0854968407</v>
      </c>
      <c r="T653" s="48">
        <f t="shared" si="178"/>
        <v>149158356270.74216</v>
      </c>
      <c r="U653" s="28">
        <f t="shared" si="179"/>
        <v>9.9706101243558649</v>
      </c>
      <c r="V653" s="48">
        <f t="shared" si="188"/>
        <v>-135704627702.08533</v>
      </c>
      <c r="W653" s="28">
        <f t="shared" si="189"/>
        <v>-9.0712848325599413</v>
      </c>
      <c r="X653" s="50">
        <f t="shared" si="180"/>
        <v>1</v>
      </c>
      <c r="Y653" s="31">
        <f t="shared" si="181"/>
        <v>1</v>
      </c>
      <c r="Z653" s="50">
        <v>13651200</v>
      </c>
      <c r="AA653" s="62">
        <v>2.0370608999999999E-7</v>
      </c>
      <c r="AB653" s="71">
        <v>4.4000515425900001E-3</v>
      </c>
      <c r="AC653" s="71">
        <v>2.7072063350221902</v>
      </c>
      <c r="AD653" s="58">
        <v>147330588657.57599</v>
      </c>
      <c r="AE653" s="28">
        <v>-8.9041988325600006</v>
      </c>
      <c r="AF653" s="28">
        <v>-4.1382191506100003</v>
      </c>
      <c r="AG653" s="50"/>
      <c r="AH653" s="62"/>
      <c r="AI653" s="65"/>
      <c r="AJ653" s="58"/>
      <c r="AK653" s="28"/>
      <c r="AL653" s="28"/>
    </row>
    <row r="654" spans="1:38">
      <c r="A654" s="11"/>
      <c r="B654" s="25">
        <v>633</v>
      </c>
      <c r="C654" s="1">
        <f>B654 * KONSTANTEN!$B$6</f>
        <v>13672800</v>
      </c>
      <c r="D654" s="63">
        <f>SQRT( KONSTANTEN!$B$3 * $D$6 / H653^3 )</f>
        <v>2.0371573519343875E-7</v>
      </c>
      <c r="E654" s="41">
        <f>(KONSTANTEN!$B$4 + D654 * C654) - (KONSTANTEN!$B$4 + D654 * C653)</f>
        <v>4.4002598801782256E-3</v>
      </c>
      <c r="F654" s="41">
        <f t="shared" si="183"/>
        <v>2.7116065949023636</v>
      </c>
      <c r="G654" s="73">
        <f t="shared" si="171"/>
        <v>155.36361358774576</v>
      </c>
      <c r="H654" s="43">
        <f t="shared" si="184"/>
        <v>147325981748.45801</v>
      </c>
      <c r="I654" s="2">
        <f t="shared" si="185"/>
        <v>9.8481235777065042</v>
      </c>
      <c r="J654" s="48">
        <f t="shared" si="172"/>
        <v>151870064251.54199</v>
      </c>
      <c r="K654" s="28">
        <f t="shared" si="173"/>
        <v>10.151876422293496</v>
      </c>
      <c r="L654" s="43">
        <f t="shared" si="186"/>
        <v>-133480775008.50685</v>
      </c>
      <c r="M654" s="2">
        <f t="shared" si="187"/>
        <v>-8.9226296131270963</v>
      </c>
      <c r="N654" s="48">
        <f t="shared" si="174"/>
        <v>-138479922062.70242</v>
      </c>
      <c r="O654" s="28">
        <f t="shared" si="175"/>
        <v>-9.2568016131270952</v>
      </c>
      <c r="P654" s="94">
        <f t="shared" si="176"/>
        <v>61319184604.515427</v>
      </c>
      <c r="Q654" s="95">
        <f t="shared" si="177"/>
        <v>4.0989301445858972</v>
      </c>
      <c r="R654" s="44">
        <f>KONSTANTEN!$B$3 * $D$5 * $D$6 / H653^2</f>
        <v>3.6516469357672277E+22</v>
      </c>
      <c r="S654" s="46">
        <f t="shared" si="182"/>
        <v>30013.559184860394</v>
      </c>
      <c r="T654" s="48">
        <f t="shared" si="178"/>
        <v>149166677205.15582</v>
      </c>
      <c r="U654" s="28">
        <f t="shared" si="179"/>
        <v>9.9711663438998688</v>
      </c>
      <c r="V654" s="48">
        <f t="shared" si="188"/>
        <v>-135980348535.60464</v>
      </c>
      <c r="W654" s="28">
        <f t="shared" si="189"/>
        <v>-9.0897156131270958</v>
      </c>
      <c r="X654" s="50">
        <f t="shared" si="180"/>
        <v>1</v>
      </c>
      <c r="Y654" s="31">
        <f t="shared" si="181"/>
        <v>1</v>
      </c>
      <c r="Z654" s="50">
        <v>13672800</v>
      </c>
      <c r="AA654" s="62">
        <v>2.0371574000000001E-7</v>
      </c>
      <c r="AB654" s="71">
        <v>4.4002598801800002E-3</v>
      </c>
      <c r="AC654" s="71">
        <v>2.7116065949023702</v>
      </c>
      <c r="AD654" s="58">
        <v>147325981748.45801</v>
      </c>
      <c r="AE654" s="28">
        <v>-8.9226296131300007</v>
      </c>
      <c r="AF654" s="28">
        <v>-4.0989301445899997</v>
      </c>
      <c r="AG654" s="50"/>
      <c r="AH654" s="62"/>
      <c r="AI654" s="65"/>
      <c r="AJ654" s="58"/>
      <c r="AK654" s="28"/>
      <c r="AL654" s="28"/>
    </row>
    <row r="655" spans="1:38">
      <c r="A655" s="11"/>
      <c r="B655" s="25">
        <v>634</v>
      </c>
      <c r="C655" s="1">
        <f>B655 * KONSTANTEN!$B$6</f>
        <v>13694400</v>
      </c>
      <c r="D655" s="63">
        <f>SQRT( KONSTANTEN!$B$3 * $D$6 / H654^3 )</f>
        <v>2.0372529060793913E-7</v>
      </c>
      <c r="E655" s="41">
        <f>(KONSTANTEN!$B$4 + D655 * C655) - (KONSTANTEN!$B$4 + D655 * C654)</f>
        <v>4.4004662771315317E-3</v>
      </c>
      <c r="F655" s="41">
        <f t="shared" si="183"/>
        <v>2.7160070611794951</v>
      </c>
      <c r="G655" s="73">
        <f t="shared" si="171"/>
        <v>155.61574173331505</v>
      </c>
      <c r="H655" s="43">
        <f t="shared" si="184"/>
        <v>147321418618.18954</v>
      </c>
      <c r="I655" s="2">
        <f t="shared" si="185"/>
        <v>9.8478185515987438</v>
      </c>
      <c r="J655" s="48">
        <f t="shared" si="172"/>
        <v>151874627381.81046</v>
      </c>
      <c r="K655" s="28">
        <f t="shared" si="173"/>
        <v>10.152181448401256</v>
      </c>
      <c r="L655" s="43">
        <f t="shared" si="186"/>
        <v>-133753875703.26523</v>
      </c>
      <c r="M655" s="2">
        <f t="shared" si="187"/>
        <v>-8.9408852484143608</v>
      </c>
      <c r="N655" s="48">
        <f t="shared" si="174"/>
        <v>-138753022757.46082</v>
      </c>
      <c r="O655" s="28">
        <f t="shared" si="175"/>
        <v>-9.2750572484143596</v>
      </c>
      <c r="P655" s="94">
        <f t="shared" si="176"/>
        <v>60730213911.683464</v>
      </c>
      <c r="Q655" s="95">
        <f t="shared" si="177"/>
        <v>4.0595599255802641</v>
      </c>
      <c r="R655" s="44">
        <f>KONSTANTEN!$B$3 * $D$5 * $D$6 / H654^2</f>
        <v>3.6518753146097625E+22</v>
      </c>
      <c r="S655" s="46">
        <f t="shared" si="182"/>
        <v>30014.028445804543</v>
      </c>
      <c r="T655" s="48">
        <f t="shared" si="178"/>
        <v>149174935256.99933</v>
      </c>
      <c r="U655" s="28">
        <f t="shared" si="179"/>
        <v>9.9717183600079622</v>
      </c>
      <c r="V655" s="48">
        <f t="shared" si="188"/>
        <v>-136253449230.36302</v>
      </c>
      <c r="W655" s="28">
        <f t="shared" si="189"/>
        <v>-9.1079712484143602</v>
      </c>
      <c r="X655" s="50">
        <f t="shared" si="180"/>
        <v>1</v>
      </c>
      <c r="Y655" s="31">
        <f t="shared" si="181"/>
        <v>0.99999999999999989</v>
      </c>
      <c r="Z655" s="50">
        <v>13694400</v>
      </c>
      <c r="AA655" s="62">
        <v>2.0372529E-7</v>
      </c>
      <c r="AB655" s="71">
        <v>4.40046627713E-3</v>
      </c>
      <c r="AC655" s="71">
        <v>2.7160070611795</v>
      </c>
      <c r="AD655" s="58">
        <v>147321418618.189</v>
      </c>
      <c r="AE655" s="28">
        <v>-8.9408852484099999</v>
      </c>
      <c r="AF655" s="28">
        <v>-4.0595599255800003</v>
      </c>
      <c r="AG655" s="50"/>
      <c r="AH655" s="62"/>
      <c r="AI655" s="65"/>
      <c r="AJ655" s="58"/>
      <c r="AK655" s="28"/>
      <c r="AL655" s="28"/>
    </row>
    <row r="656" spans="1:38">
      <c r="A656" s="11"/>
      <c r="B656" s="25">
        <v>635</v>
      </c>
      <c r="C656" s="1">
        <f>B656 * KONSTANTEN!$B$6</f>
        <v>13716000</v>
      </c>
      <c r="D656" s="63">
        <f>SQRT( KONSTANTEN!$B$3 * $D$6 / H655^3 )</f>
        <v>2.0373475595500734E-7</v>
      </c>
      <c r="E656" s="41">
        <f>(KONSTANTEN!$B$4 + D656 * C656) - (KONSTANTEN!$B$4 + D656 * C655)</f>
        <v>4.4006707286281532E-3</v>
      </c>
      <c r="F656" s="41">
        <f t="shared" si="183"/>
        <v>2.7204077319081232</v>
      </c>
      <c r="G656" s="73">
        <f t="shared" si="171"/>
        <v>155.86788159309219</v>
      </c>
      <c r="H656" s="43">
        <f t="shared" si="184"/>
        <v>147316899363.31741</v>
      </c>
      <c r="I656" s="2">
        <f t="shared" si="185"/>
        <v>9.8475164583770862</v>
      </c>
      <c r="J656" s="48">
        <f t="shared" si="172"/>
        <v>151879146636.68259</v>
      </c>
      <c r="K656" s="28">
        <f t="shared" si="173"/>
        <v>10.152483541622912</v>
      </c>
      <c r="L656" s="43">
        <f t="shared" si="186"/>
        <v>-134024350481.0533</v>
      </c>
      <c r="M656" s="2">
        <f t="shared" si="187"/>
        <v>-8.9589653521726884</v>
      </c>
      <c r="N656" s="48">
        <f t="shared" si="174"/>
        <v>-139023497535.2489</v>
      </c>
      <c r="O656" s="28">
        <f t="shared" si="175"/>
        <v>-9.2931373521726872</v>
      </c>
      <c r="P656" s="94">
        <f t="shared" si="176"/>
        <v>60140039788.463875</v>
      </c>
      <c r="Q656" s="95">
        <f t="shared" si="177"/>
        <v>4.020109262303813</v>
      </c>
      <c r="R656" s="44">
        <f>KONSTANTEN!$B$3 * $D$5 * $D$6 / H655^2</f>
        <v>3.6521015443191419E+22</v>
      </c>
      <c r="S656" s="46">
        <f t="shared" si="182"/>
        <v>30014.493269122322</v>
      </c>
      <c r="T656" s="48">
        <f t="shared" si="178"/>
        <v>149183129784.64233</v>
      </c>
      <c r="U656" s="28">
        <f t="shared" si="179"/>
        <v>9.9722661297898512</v>
      </c>
      <c r="V656" s="48">
        <f t="shared" si="188"/>
        <v>-136523924008.15109</v>
      </c>
      <c r="W656" s="28">
        <f t="shared" si="189"/>
        <v>-9.1260513521726878</v>
      </c>
      <c r="X656" s="50">
        <f t="shared" si="180"/>
        <v>1</v>
      </c>
      <c r="Y656" s="31">
        <f t="shared" si="181"/>
        <v>1</v>
      </c>
      <c r="Z656" s="50">
        <v>13716000</v>
      </c>
      <c r="AA656" s="62">
        <v>2.0373475999999999E-7</v>
      </c>
      <c r="AB656" s="71">
        <v>4.4006707286299998E-3</v>
      </c>
      <c r="AC656" s="71">
        <v>2.7204077319081299</v>
      </c>
      <c r="AD656" s="58">
        <v>147316899363.31699</v>
      </c>
      <c r="AE656" s="28">
        <v>-8.9589653521700008</v>
      </c>
      <c r="AF656" s="28">
        <v>-4.0201092623000001</v>
      </c>
      <c r="AG656" s="50"/>
      <c r="AH656" s="62"/>
      <c r="AI656" s="65"/>
      <c r="AJ656" s="58"/>
      <c r="AK656" s="28"/>
      <c r="AL656" s="28"/>
    </row>
    <row r="657" spans="1:38">
      <c r="A657" s="11"/>
      <c r="B657" s="25">
        <v>636</v>
      </c>
      <c r="C657" s="1">
        <f>B657 * KONSTANTEN!$B$6</f>
        <v>13737600</v>
      </c>
      <c r="D657" s="63">
        <f>SQRT( KONSTANTEN!$B$3 * $D$6 / H656^3 )</f>
        <v>2.0374413101333815E-7</v>
      </c>
      <c r="E657" s="41">
        <f>(KONSTANTEN!$B$4 + D657 * C657) - (KONSTANTEN!$B$4 + D657 * C656)</f>
        <v>4.4008732298879139E-3</v>
      </c>
      <c r="F657" s="41">
        <f t="shared" si="183"/>
        <v>2.7248086051380112</v>
      </c>
      <c r="G657" s="73">
        <f t="shared" si="171"/>
        <v>156.12003305533688</v>
      </c>
      <c r="H657" s="43">
        <f t="shared" si="184"/>
        <v>147312424079.48529</v>
      </c>
      <c r="I657" s="2">
        <f t="shared" si="185"/>
        <v>9.8472173044349169</v>
      </c>
      <c r="J657" s="48">
        <f t="shared" si="172"/>
        <v>151883621920.51471</v>
      </c>
      <c r="K657" s="28">
        <f t="shared" si="173"/>
        <v>10.152782695565081</v>
      </c>
      <c r="L657" s="43">
        <f t="shared" si="186"/>
        <v>-134292193617.64917</v>
      </c>
      <c r="M657" s="2">
        <f t="shared" si="187"/>
        <v>-8.9768695417618698</v>
      </c>
      <c r="N657" s="48">
        <f t="shared" si="174"/>
        <v>-139291340671.84476</v>
      </c>
      <c r="O657" s="28">
        <f t="shared" si="175"/>
        <v>-9.3110415417618704</v>
      </c>
      <c r="P657" s="94">
        <f t="shared" si="176"/>
        <v>59548673763.28791</v>
      </c>
      <c r="Q657" s="95">
        <f t="shared" si="177"/>
        <v>3.9805789253837882</v>
      </c>
      <c r="R657" s="44">
        <f>KONSTANTEN!$B$3 * $D$5 * $D$6 / H656^2</f>
        <v>3.6523256195057411E+22</v>
      </c>
      <c r="S657" s="46">
        <f t="shared" si="182"/>
        <v>30014.953644358495</v>
      </c>
      <c r="T657" s="48">
        <f t="shared" si="178"/>
        <v>149191260151.35461</v>
      </c>
      <c r="U657" s="28">
        <f t="shared" si="179"/>
        <v>9.9728096106827966</v>
      </c>
      <c r="V657" s="48">
        <f t="shared" si="188"/>
        <v>-136791767144.74696</v>
      </c>
      <c r="W657" s="28">
        <f t="shared" si="189"/>
        <v>-9.1439555417618692</v>
      </c>
      <c r="X657" s="50">
        <f t="shared" si="180"/>
        <v>0.99999999999999989</v>
      </c>
      <c r="Y657" s="31">
        <f t="shared" si="181"/>
        <v>0.99999999999999978</v>
      </c>
      <c r="Z657" s="50">
        <v>13737600</v>
      </c>
      <c r="AA657" s="62">
        <v>2.0374413E-7</v>
      </c>
      <c r="AB657" s="71">
        <v>4.4008732298899999E-3</v>
      </c>
      <c r="AC657" s="71">
        <v>2.7248086051380098</v>
      </c>
      <c r="AD657" s="58">
        <v>147312424079.48499</v>
      </c>
      <c r="AE657" s="28">
        <v>-8.9768695417599993</v>
      </c>
      <c r="AF657" s="28">
        <v>-3.9805789253800001</v>
      </c>
      <c r="AG657" s="50"/>
      <c r="AH657" s="62"/>
      <c r="AI657" s="65"/>
      <c r="AJ657" s="58"/>
      <c r="AK657" s="28"/>
      <c r="AL657" s="28"/>
    </row>
    <row r="658" spans="1:38">
      <c r="A658" s="11"/>
      <c r="B658" s="25">
        <v>637</v>
      </c>
      <c r="C658" s="1">
        <f>B658 * KONSTANTEN!$B$6</f>
        <v>13759200</v>
      </c>
      <c r="D658" s="63">
        <f>SQRT( KONSTANTEN!$B$3 * $D$6 / H657^3 )</f>
        <v>2.0375341556363513E-7</v>
      </c>
      <c r="E658" s="41">
        <f>(KONSTANTEN!$B$4 + D658 * C658) - (KONSTANTEN!$B$4 + D658 * C657)</f>
        <v>4.4010737761746022E-3</v>
      </c>
      <c r="F658" s="41">
        <f t="shared" si="183"/>
        <v>2.7292096789141858</v>
      </c>
      <c r="G658" s="73">
        <f t="shared" si="171"/>
        <v>156.37219600803738</v>
      </c>
      <c r="H658" s="43">
        <f t="shared" si="184"/>
        <v>147307992861.4321</v>
      </c>
      <c r="I658" s="2">
        <f t="shared" si="185"/>
        <v>9.8469210961051328</v>
      </c>
      <c r="J658" s="48">
        <f t="shared" si="172"/>
        <v>151888053138.56793</v>
      </c>
      <c r="K658" s="28">
        <f t="shared" si="173"/>
        <v>10.153078903894867</v>
      </c>
      <c r="L658" s="43">
        <f t="shared" si="186"/>
        <v>-134557399442.9841</v>
      </c>
      <c r="M658" s="2">
        <f t="shared" si="187"/>
        <v>-8.9945974381616054</v>
      </c>
      <c r="N658" s="48">
        <f t="shared" si="174"/>
        <v>-139556546497.17969</v>
      </c>
      <c r="O658" s="28">
        <f t="shared" si="175"/>
        <v>-9.3287694381616042</v>
      </c>
      <c r="P658" s="94">
        <f t="shared" si="176"/>
        <v>58956127392.997948</v>
      </c>
      <c r="Q658" s="95">
        <f t="shared" si="177"/>
        <v>3.9409696873466005</v>
      </c>
      <c r="R658" s="44">
        <f>KONSTANTEN!$B$3 * $D$5 * $D$6 / H657^2</f>
        <v>3.6525475348285867E+22</v>
      </c>
      <c r="S658" s="46">
        <f t="shared" si="182"/>
        <v>30015.409561153818</v>
      </c>
      <c r="T658" s="48">
        <f t="shared" si="178"/>
        <v>149199325725.35696</v>
      </c>
      <c r="U658" s="28">
        <f t="shared" si="179"/>
        <v>9.9733487604550053</v>
      </c>
      <c r="V658" s="48">
        <f t="shared" si="188"/>
        <v>-137056972970.08189</v>
      </c>
      <c r="W658" s="28">
        <f t="shared" si="189"/>
        <v>-9.1616834381616048</v>
      </c>
      <c r="X658" s="50">
        <f t="shared" si="180"/>
        <v>1</v>
      </c>
      <c r="Y658" s="31">
        <f t="shared" si="181"/>
        <v>1</v>
      </c>
      <c r="Z658" s="50">
        <v>13759200</v>
      </c>
      <c r="AA658" s="62">
        <v>2.0375342E-7</v>
      </c>
      <c r="AB658" s="71">
        <v>4.4010737761699999E-3</v>
      </c>
      <c r="AC658" s="71">
        <v>2.7292096789141902</v>
      </c>
      <c r="AD658" s="58">
        <v>147307992861.43201</v>
      </c>
      <c r="AE658" s="28">
        <v>-8.9945974381599996</v>
      </c>
      <c r="AF658" s="28">
        <v>-3.94096968735</v>
      </c>
      <c r="AG658" s="50"/>
      <c r="AH658" s="62"/>
      <c r="AI658" s="65"/>
      <c r="AJ658" s="58"/>
      <c r="AK658" s="28"/>
      <c r="AL658" s="28"/>
    </row>
    <row r="659" spans="1:38">
      <c r="A659" s="11"/>
      <c r="B659" s="25">
        <v>638</v>
      </c>
      <c r="C659" s="1">
        <f>B659 * KONSTANTEN!$B$6</f>
        <v>13780800</v>
      </c>
      <c r="D659" s="63">
        <f>SQRT( KONSTANTEN!$B$3 * $D$6 / H658^3 )</f>
        <v>2.0376260938861838E-7</v>
      </c>
      <c r="E659" s="41">
        <f>(KONSTANTEN!$B$4 + D659 * C659) - (KONSTANTEN!$B$4 + D659 * C658)</f>
        <v>4.4012723627941952E-3</v>
      </c>
      <c r="F659" s="41">
        <f t="shared" si="183"/>
        <v>2.73361095127698</v>
      </c>
      <c r="G659" s="73">
        <f t="shared" si="171"/>
        <v>156.62437033891308</v>
      </c>
      <c r="H659" s="43">
        <f t="shared" si="184"/>
        <v>147303605802.98917</v>
      </c>
      <c r="I659" s="2">
        <f t="shared" si="185"/>
        <v>9.8466278396599645</v>
      </c>
      <c r="J659" s="48">
        <f t="shared" si="172"/>
        <v>151892440197.01083</v>
      </c>
      <c r="K659" s="28">
        <f t="shared" si="173"/>
        <v>10.153372160340036</v>
      </c>
      <c r="L659" s="43">
        <f t="shared" si="186"/>
        <v>-134819962341.3065</v>
      </c>
      <c r="M659" s="2">
        <f t="shared" si="187"/>
        <v>-9.0121486659824708</v>
      </c>
      <c r="N659" s="48">
        <f t="shared" si="174"/>
        <v>-139819109395.50211</v>
      </c>
      <c r="O659" s="28">
        <f t="shared" si="175"/>
        <v>-9.3463206659824714</v>
      </c>
      <c r="P659" s="94">
        <f t="shared" si="176"/>
        <v>58362412262.586166</v>
      </c>
      <c r="Q659" s="95">
        <f t="shared" si="177"/>
        <v>3.9012823226003577</v>
      </c>
      <c r="R659" s="44">
        <f>KONSTANTEN!$B$3 * $D$5 * $D$6 / H658^2</f>
        <v>3.6527672849955478E+22</v>
      </c>
      <c r="S659" s="46">
        <f t="shared" si="182"/>
        <v>30015.861009245375</v>
      </c>
      <c r="T659" s="48">
        <f t="shared" si="178"/>
        <v>149207325879.87106</v>
      </c>
      <c r="U659" s="28">
        <f t="shared" si="179"/>
        <v>9.973883537208982</v>
      </c>
      <c r="V659" s="48">
        <f t="shared" si="188"/>
        <v>-137319535868.4043</v>
      </c>
      <c r="W659" s="28">
        <f t="shared" si="189"/>
        <v>-9.1792346659824702</v>
      </c>
      <c r="X659" s="50">
        <f t="shared" si="180"/>
        <v>0.99999999999999989</v>
      </c>
      <c r="Y659" s="31">
        <f t="shared" si="181"/>
        <v>0.99999999999999967</v>
      </c>
      <c r="Z659" s="50">
        <v>13780800</v>
      </c>
      <c r="AA659" s="62">
        <v>2.0376261000000001E-7</v>
      </c>
      <c r="AB659" s="71">
        <v>4.4012723627899998E-3</v>
      </c>
      <c r="AC659" s="71">
        <v>2.73361095127698</v>
      </c>
      <c r="AD659" s="58">
        <v>147303605802.98901</v>
      </c>
      <c r="AE659" s="28">
        <v>-9.0121486659799999</v>
      </c>
      <c r="AF659" s="28">
        <v>-3.9012823226000002</v>
      </c>
      <c r="AG659" s="50"/>
      <c r="AH659" s="62"/>
      <c r="AI659" s="65"/>
      <c r="AJ659" s="58"/>
      <c r="AK659" s="28"/>
      <c r="AL659" s="28"/>
    </row>
    <row r="660" spans="1:38">
      <c r="A660" s="11"/>
      <c r="B660" s="25">
        <v>639</v>
      </c>
      <c r="C660" s="1">
        <f>B660 * KONSTANTEN!$B$6</f>
        <v>13802400</v>
      </c>
      <c r="D660" s="63">
        <f>SQRT( KONSTANTEN!$B$3 * $D$6 / H659^3 )</f>
        <v>2.0377171227303251E-7</v>
      </c>
      <c r="E660" s="41">
        <f>(KONSTANTEN!$B$4 + D660 * C660) - (KONSTANTEN!$B$4 + D660 * C659)</f>
        <v>4.401468985097523E-3</v>
      </c>
      <c r="F660" s="41">
        <f t="shared" si="183"/>
        <v>2.7380124202620775</v>
      </c>
      <c r="G660" s="73">
        <f t="shared" si="171"/>
        <v>156.87655593541689</v>
      </c>
      <c r="H660" s="43">
        <f t="shared" si="184"/>
        <v>147299262997.07761</v>
      </c>
      <c r="I660" s="2">
        <f t="shared" si="185"/>
        <v>9.8463375413107972</v>
      </c>
      <c r="J660" s="48">
        <f t="shared" si="172"/>
        <v>151896783002.92239</v>
      </c>
      <c r="K660" s="28">
        <f t="shared" si="173"/>
        <v>10.153662458689203</v>
      </c>
      <c r="L660" s="43">
        <f t="shared" si="186"/>
        <v>-135079876751.34491</v>
      </c>
      <c r="M660" s="2">
        <f t="shared" si="187"/>
        <v>-9.0295228534768075</v>
      </c>
      <c r="N660" s="48">
        <f t="shared" si="174"/>
        <v>-140079023805.5405</v>
      </c>
      <c r="O660" s="28">
        <f t="shared" si="175"/>
        <v>-9.3636948534768081</v>
      </c>
      <c r="P660" s="94">
        <f t="shared" si="176"/>
        <v>57767539984.93187</v>
      </c>
      <c r="Q660" s="95">
        <f t="shared" si="177"/>
        <v>3.8615176074173037</v>
      </c>
      <c r="R660" s="44">
        <f>KONSTANTEN!$B$3 * $D$5 * $D$6 / H659^2</f>
        <v>3.6529848647635465E+22</v>
      </c>
      <c r="S660" s="46">
        <f t="shared" si="182"/>
        <v>30016.30797846691</v>
      </c>
      <c r="T660" s="48">
        <f t="shared" si="178"/>
        <v>149215259993.16959</v>
      </c>
      <c r="U660" s="28">
        <f t="shared" si="179"/>
        <v>9.9744138993848583</v>
      </c>
      <c r="V660" s="48">
        <f t="shared" si="188"/>
        <v>-137579450278.44272</v>
      </c>
      <c r="W660" s="28">
        <f t="shared" si="189"/>
        <v>-9.1966088534768069</v>
      </c>
      <c r="X660" s="50">
        <f t="shared" si="180"/>
        <v>1.0000000000000002</v>
      </c>
      <c r="Y660" s="31">
        <f t="shared" si="181"/>
        <v>0.99999999999999978</v>
      </c>
      <c r="Z660" s="50">
        <v>13802400</v>
      </c>
      <c r="AA660" s="62">
        <v>2.0377170999999999E-7</v>
      </c>
      <c r="AB660" s="71">
        <v>4.4014689851000002E-3</v>
      </c>
      <c r="AC660" s="71">
        <v>2.7380124202620801</v>
      </c>
      <c r="AD660" s="58">
        <v>147299262997.077</v>
      </c>
      <c r="AE660" s="28">
        <v>-9.0295228534799996</v>
      </c>
      <c r="AF660" s="28">
        <v>-3.8615176074200002</v>
      </c>
      <c r="AG660" s="50"/>
      <c r="AH660" s="62"/>
      <c r="AI660" s="65"/>
      <c r="AJ660" s="58"/>
      <c r="AK660" s="28"/>
      <c r="AL660" s="28"/>
    </row>
    <row r="661" spans="1:38">
      <c r="A661" s="11"/>
      <c r="B661" s="25">
        <v>640</v>
      </c>
      <c r="C661" s="1">
        <f>B661 * KONSTANTEN!$B$6</f>
        <v>13824000</v>
      </c>
      <c r="D661" s="63">
        <f>SQRT( KONSTANTEN!$B$3 * $D$6 / H660^3 )</f>
        <v>2.0378072400365436E-7</v>
      </c>
      <c r="E661" s="41">
        <f>(KONSTANTEN!$B$4 + D661 * C661) - (KONSTANTEN!$B$4 + D661 * C660)</f>
        <v>4.4016636384789365E-3</v>
      </c>
      <c r="F661" s="41">
        <f t="shared" si="183"/>
        <v>2.7424140839005564</v>
      </c>
      <c r="G661" s="73">
        <f t="shared" ref="G661:G724" si="190">F661 * 180 / PI()</f>
        <v>157.12875268473792</v>
      </c>
      <c r="H661" s="43">
        <f t="shared" si="184"/>
        <v>147294964535.70547</v>
      </c>
      <c r="I661" s="2">
        <f t="shared" si="185"/>
        <v>9.8460502072079841</v>
      </c>
      <c r="J661" s="48">
        <f t="shared" ref="J661:J724" si="191">$D$3 * ( 1 - $D$4 * COS(F661) )</f>
        <v>151901081464.29453</v>
      </c>
      <c r="K661" s="28">
        <f t="shared" ref="K661:K724" si="192">$E$3 * ( 1 - $D$4 * COS(F661) )</f>
        <v>10.153949792792016</v>
      </c>
      <c r="L661" s="43">
        <f t="shared" si="186"/>
        <v>-135337137166.46913</v>
      </c>
      <c r="M661" s="2">
        <f t="shared" si="187"/>
        <v>-9.0467196325494985</v>
      </c>
      <c r="N661" s="48">
        <f t="shared" ref="N661:N724" si="193">$D$3 * ( COS(F661) - $D$4 )</f>
        <v>-140336284220.66473</v>
      </c>
      <c r="O661" s="28">
        <f t="shared" ref="O661:O724" si="194">$E$3 * ( COS(F661) - $D$4 )</f>
        <v>-9.3808916325494973</v>
      </c>
      <c r="P661" s="94">
        <f t="shared" ref="P661:P724" si="195">$D$10 * SIN(F661)</f>
        <v>57171522200.537956</v>
      </c>
      <c r="Q661" s="95">
        <f t="shared" ref="Q661:Q724" si="196">$E$10 * SIN(F661)</f>
        <v>3.8216763199162043</v>
      </c>
      <c r="R661" s="44">
        <f>KONSTANTEN!$B$3 * $D$5 * $D$6 / H660^2</f>
        <v>3.653200268938746E+22</v>
      </c>
      <c r="S661" s="46">
        <f t="shared" si="182"/>
        <v>30016.750458749168</v>
      </c>
      <c r="T661" s="48">
        <f t="shared" ref="T661:T724" si="197">SQRT( V661^2 + P661^2 )</f>
        <v>149223127448.62531</v>
      </c>
      <c r="U661" s="28">
        <f t="shared" ref="U661:U724" si="198">SQRT( W661^2 + Q661^2 )</f>
        <v>9.9749398057636967</v>
      </c>
      <c r="V661" s="48">
        <f t="shared" si="188"/>
        <v>-137836710693.56693</v>
      </c>
      <c r="W661" s="28">
        <f t="shared" si="189"/>
        <v>-9.2138056325494979</v>
      </c>
      <c r="X661" s="50">
        <f t="shared" ref="X661:X724" si="199">(V661 / $D$3 )^2 + ( P661 / $D$10 )^2</f>
        <v>0.99999999999999989</v>
      </c>
      <c r="Y661" s="31">
        <f t="shared" ref="Y661:Y724" si="200">(W661 / $E$3 )^2 + ( Q661 / $E$10 )^2</f>
        <v>0.99999999999999989</v>
      </c>
      <c r="Z661" s="50">
        <v>13824000</v>
      </c>
      <c r="AA661" s="62">
        <v>2.0378072000000001E-7</v>
      </c>
      <c r="AB661" s="71">
        <v>4.4016636384799999E-3</v>
      </c>
      <c r="AC661" s="71">
        <v>2.74241408390056</v>
      </c>
      <c r="AD661" s="58">
        <v>147294964535.70499</v>
      </c>
      <c r="AE661" s="28">
        <v>-9.0467196325499994</v>
      </c>
      <c r="AF661" s="28">
        <v>-3.8216763199199999</v>
      </c>
      <c r="AG661" s="50"/>
      <c r="AH661" s="62"/>
      <c r="AI661" s="65"/>
      <c r="AJ661" s="58"/>
      <c r="AK661" s="28"/>
      <c r="AL661" s="28"/>
    </row>
    <row r="662" spans="1:38">
      <c r="A662" s="11"/>
      <c r="B662" s="25">
        <v>641</v>
      </c>
      <c r="C662" s="1">
        <f>B662 * KONSTANTEN!$B$6</f>
        <v>13845600</v>
      </c>
      <c r="D662" s="63">
        <f>SQRT( KONSTANTEN!$B$3 * $D$6 / H661^3 )</f>
        <v>2.0378964436930137E-7</v>
      </c>
      <c r="E662" s="41">
        <f>(KONSTANTEN!$B$4 + D662 * C662) - (KONSTANTEN!$B$4 + D662 * C661)</f>
        <v>4.4018563183771953E-3</v>
      </c>
      <c r="F662" s="41">
        <f t="shared" si="183"/>
        <v>2.7468159402189336</v>
      </c>
      <c r="G662" s="73">
        <f t="shared" si="190"/>
        <v>157.38096047380395</v>
      </c>
      <c r="H662" s="43">
        <f t="shared" si="184"/>
        <v>147290710509.96518</v>
      </c>
      <c r="I662" s="2">
        <f t="shared" si="185"/>
        <v>9.8457658434406703</v>
      </c>
      <c r="J662" s="48">
        <f t="shared" si="191"/>
        <v>151905335490.03482</v>
      </c>
      <c r="K662" s="28">
        <f t="shared" si="192"/>
        <v>10.15423415655933</v>
      </c>
      <c r="L662" s="43">
        <f t="shared" si="186"/>
        <v>-135591738134.85022</v>
      </c>
      <c r="M662" s="2">
        <f t="shared" si="187"/>
        <v>-9.0637386387686565</v>
      </c>
      <c r="N662" s="48">
        <f t="shared" si="193"/>
        <v>-140590885189.04581</v>
      </c>
      <c r="O662" s="28">
        <f t="shared" si="194"/>
        <v>-9.3979106387686571</v>
      </c>
      <c r="P662" s="94">
        <f t="shared" si="195"/>
        <v>56574370577.266174</v>
      </c>
      <c r="Q662" s="95">
        <f t="shared" si="196"/>
        <v>3.7817592400446483</v>
      </c>
      <c r="R662" s="44">
        <f>KONSTANTEN!$B$3 * $D$5 * $D$6 / H661^2</f>
        <v>3.6534134923767639E+22</v>
      </c>
      <c r="S662" s="46">
        <f t="shared" ref="S662:S725" si="201">D662 * H661</f>
        <v>30017.188440120277</v>
      </c>
      <c r="T662" s="48">
        <f t="shared" si="197"/>
        <v>149230927634.76044</v>
      </c>
      <c r="U662" s="28">
        <f t="shared" si="198"/>
        <v>9.9754612154707694</v>
      </c>
      <c r="V662" s="48">
        <f t="shared" si="188"/>
        <v>-138091311661.94803</v>
      </c>
      <c r="W662" s="28">
        <f t="shared" si="189"/>
        <v>-9.2308246387686559</v>
      </c>
      <c r="X662" s="50">
        <f t="shared" si="199"/>
        <v>1.0000000000000002</v>
      </c>
      <c r="Y662" s="31">
        <f t="shared" si="200"/>
        <v>0.99999999999999978</v>
      </c>
      <c r="Z662" s="50">
        <v>13845600</v>
      </c>
      <c r="AA662" s="62">
        <v>2.0378963999999999E-7</v>
      </c>
      <c r="AB662" s="71">
        <v>4.4018563183800003E-3</v>
      </c>
      <c r="AC662" s="71">
        <v>2.7468159402189398</v>
      </c>
      <c r="AD662" s="58">
        <v>147290710509.965</v>
      </c>
      <c r="AE662" s="28">
        <v>-9.0637386387699994</v>
      </c>
      <c r="AF662" s="28">
        <v>-3.78175924004</v>
      </c>
      <c r="AG662" s="50"/>
      <c r="AH662" s="62"/>
      <c r="AI662" s="65"/>
      <c r="AJ662" s="58"/>
      <c r="AK662" s="28"/>
      <c r="AL662" s="28"/>
    </row>
    <row r="663" spans="1:38">
      <c r="A663" s="11"/>
      <c r="B663" s="25">
        <v>642</v>
      </c>
      <c r="C663" s="1">
        <f>B663 * KONSTANTEN!$B$6</f>
        <v>13867200</v>
      </c>
      <c r="D663" s="63">
        <f>SQRT( KONSTANTEN!$B$3 * $D$6 / H662^3 )</f>
        <v>2.0379847316083878E-7</v>
      </c>
      <c r="E663" s="41">
        <f>(KONSTANTEN!$B$4 + D663 * C663) - (KONSTANTEN!$B$4 + D663 * C662)</f>
        <v>4.4020470202741357E-3</v>
      </c>
      <c r="F663" s="41">
        <f t="shared" ref="F663:F726" si="202">IF( (F662 + E663) &gt; 2 * PI(), (F662 + E663) - 2 * PI(), (F662 + E663) )</f>
        <v>2.7512179872392077</v>
      </c>
      <c r="G663" s="73">
        <f t="shared" si="190"/>
        <v>157.63317918928379</v>
      </c>
      <c r="H663" s="43">
        <f t="shared" ref="H663:H726" si="203">$D$3 * ( 1 + $D$4 * COS(F663) )</f>
        <v>147286501010.03088</v>
      </c>
      <c r="I663" s="2">
        <f t="shared" ref="I663:I726" si="204">$E$3 * ( 1 + $D$4 * COS(F663) )</f>
        <v>9.845484456036619</v>
      </c>
      <c r="J663" s="48">
        <f t="shared" si="191"/>
        <v>151909544989.96912</v>
      </c>
      <c r="K663" s="28">
        <f t="shared" si="192"/>
        <v>10.154515543963381</v>
      </c>
      <c r="L663" s="43">
        <f t="shared" ref="L663:L726" si="205">$D$3 * ( COS(F663) + $D$4 )</f>
        <v>-135843674259.61868</v>
      </c>
      <c r="M663" s="2">
        <f t="shared" ref="M663:M726" si="206">$E$3 * ( COS(F663) + $D$4 )</f>
        <v>-9.0805795113762091</v>
      </c>
      <c r="N663" s="48">
        <f t="shared" si="193"/>
        <v>-140842821313.81427</v>
      </c>
      <c r="O663" s="28">
        <f t="shared" si="194"/>
        <v>-9.4147515113762079</v>
      </c>
      <c r="P663" s="94">
        <f t="shared" si="195"/>
        <v>55976096810.071571</v>
      </c>
      <c r="Q663" s="95">
        <f t="shared" si="196"/>
        <v>3.7417671495612996</v>
      </c>
      <c r="R663" s="44">
        <f>KONSTANTEN!$B$3 * $D$5 * $D$6 / H662^2</f>
        <v>3.6536245299828603E+22</v>
      </c>
      <c r="S663" s="46">
        <f t="shared" si="201"/>
        <v>30017.621912706014</v>
      </c>
      <c r="T663" s="48">
        <f t="shared" si="197"/>
        <v>149238659945.29483</v>
      </c>
      <c r="U663" s="28">
        <f t="shared" si="198"/>
        <v>9.9759780879787954</v>
      </c>
      <c r="V663" s="48">
        <f t="shared" ref="V663:V726" si="207">$D$3 * COS(F663)</f>
        <v>-138343247786.71649</v>
      </c>
      <c r="W663" s="28">
        <f t="shared" ref="W663:W726" si="208">$E$3 * COS(F663)</f>
        <v>-9.2476655113762085</v>
      </c>
      <c r="X663" s="50">
        <f t="shared" si="199"/>
        <v>1.0000000000000002</v>
      </c>
      <c r="Y663" s="31">
        <f t="shared" si="200"/>
        <v>1</v>
      </c>
      <c r="Z663" s="50">
        <v>13867200</v>
      </c>
      <c r="AA663" s="62">
        <v>2.0379846999999999E-7</v>
      </c>
      <c r="AB663" s="71">
        <v>4.4020470202700002E-3</v>
      </c>
      <c r="AC663" s="71">
        <v>2.75121798723921</v>
      </c>
      <c r="AD663" s="58">
        <v>147286501010.03</v>
      </c>
      <c r="AE663" s="28">
        <v>-9.0805795113799999</v>
      </c>
      <c r="AF663" s="28">
        <v>-3.7417671495599998</v>
      </c>
      <c r="AG663" s="50"/>
      <c r="AH663" s="62"/>
      <c r="AI663" s="65"/>
      <c r="AJ663" s="58"/>
      <c r="AK663" s="28"/>
      <c r="AL663" s="28"/>
    </row>
    <row r="664" spans="1:38">
      <c r="A664" s="11"/>
      <c r="B664" s="25">
        <v>643</v>
      </c>
      <c r="C664" s="1">
        <f>B664 * KONSTANTEN!$B$6</f>
        <v>13888800</v>
      </c>
      <c r="D664" s="63">
        <f>SQRT( KONSTANTEN!$B$3 * $D$6 / H663^3 )</f>
        <v>2.0380721017118765E-7</v>
      </c>
      <c r="E664" s="41">
        <f>(KONSTANTEN!$B$4 + D664 * C664) - (KONSTANTEN!$B$4 + D664 * C663)</f>
        <v>4.4022357396977796E-3</v>
      </c>
      <c r="F664" s="41">
        <f t="shared" si="202"/>
        <v>2.7556202229789055</v>
      </c>
      <c r="G664" s="73">
        <f t="shared" si="190"/>
        <v>157.88540871759011</v>
      </c>
      <c r="H664" s="43">
        <f t="shared" si="203"/>
        <v>147282336125.15576</v>
      </c>
      <c r="I664" s="2">
        <f t="shared" si="204"/>
        <v>9.8452060509620338</v>
      </c>
      <c r="J664" s="48">
        <f t="shared" si="191"/>
        <v>151913709874.84424</v>
      </c>
      <c r="K664" s="28">
        <f t="shared" si="192"/>
        <v>10.154793949037966</v>
      </c>
      <c r="L664" s="43">
        <f t="shared" si="205"/>
        <v>-136092940199.02159</v>
      </c>
      <c r="M664" s="2">
        <f t="shared" si="206"/>
        <v>-9.0972418932983885</v>
      </c>
      <c r="N664" s="48">
        <f t="shared" si="193"/>
        <v>-141092087253.21719</v>
      </c>
      <c r="O664" s="28">
        <f t="shared" si="194"/>
        <v>-9.4314138932983873</v>
      </c>
      <c r="P664" s="94">
        <f t="shared" si="195"/>
        <v>55376712620.73555</v>
      </c>
      <c r="Q664" s="95">
        <f t="shared" si="196"/>
        <v>3.7017008320180511</v>
      </c>
      <c r="R664" s="44">
        <f>KONSTANTEN!$B$3 * $D$5 * $D$6 / H663^2</f>
        <v>3.6538333767121313E+22</v>
      </c>
      <c r="S664" s="46">
        <f t="shared" si="201"/>
        <v>30018.050866730206</v>
      </c>
      <c r="T664" s="48">
        <f t="shared" si="197"/>
        <v>149246323779.19437</v>
      </c>
      <c r="U664" s="28">
        <f t="shared" si="198"/>
        <v>9.9764903831111713</v>
      </c>
      <c r="V664" s="48">
        <f t="shared" si="207"/>
        <v>-138592513726.11938</v>
      </c>
      <c r="W664" s="28">
        <f t="shared" si="208"/>
        <v>-9.2643278932983879</v>
      </c>
      <c r="X664" s="50">
        <f t="shared" si="199"/>
        <v>1</v>
      </c>
      <c r="Y664" s="31">
        <f t="shared" si="200"/>
        <v>0.99999999999999978</v>
      </c>
      <c r="Z664" s="50">
        <v>13888800</v>
      </c>
      <c r="AA664" s="62">
        <v>2.0380720999999999E-7</v>
      </c>
      <c r="AB664" s="71">
        <v>4.4022357397E-3</v>
      </c>
      <c r="AC664" s="71">
        <v>2.75562022297891</v>
      </c>
      <c r="AD664" s="58">
        <v>147282336125.155</v>
      </c>
      <c r="AE664" s="28">
        <v>-9.0972418932999997</v>
      </c>
      <c r="AF664" s="28">
        <v>-3.7017008320200002</v>
      </c>
      <c r="AG664" s="50"/>
      <c r="AH664" s="62"/>
      <c r="AI664" s="65"/>
      <c r="AJ664" s="58"/>
      <c r="AK664" s="28"/>
      <c r="AL664" s="28"/>
    </row>
    <row r="665" spans="1:38">
      <c r="A665" s="11"/>
      <c r="B665" s="25">
        <v>644</v>
      </c>
      <c r="C665" s="1">
        <f>B665 * KONSTANTEN!$B$6</f>
        <v>13910400</v>
      </c>
      <c r="D665" s="63">
        <f>SQRT( KONSTANTEN!$B$3 * $D$6 / H664^3 )</f>
        <v>2.0381585519533242E-7</v>
      </c>
      <c r="E665" s="41">
        <f>(KONSTANTEN!$B$4 + D665 * C665) - (KONSTANTEN!$B$4 + D665 * C664)</f>
        <v>4.4024224722192251E-3</v>
      </c>
      <c r="F665" s="41">
        <f t="shared" si="202"/>
        <v>2.7600226454511247</v>
      </c>
      <c r="G665" s="73">
        <f t="shared" si="190"/>
        <v>158.13764894488182</v>
      </c>
      <c r="H665" s="43">
        <f t="shared" si="203"/>
        <v>147278215943.66956</v>
      </c>
      <c r="I665" s="2">
        <f t="shared" si="204"/>
        <v>9.8449306341213845</v>
      </c>
      <c r="J665" s="48">
        <f t="shared" si="191"/>
        <v>151917830056.33044</v>
      </c>
      <c r="K665" s="28">
        <f t="shared" si="192"/>
        <v>10.155069365878616</v>
      </c>
      <c r="L665" s="43">
        <f t="shared" si="205"/>
        <v>-136339530666.57791</v>
      </c>
      <c r="M665" s="2">
        <f t="shared" si="206"/>
        <v>-9.1137254311561264</v>
      </c>
      <c r="N665" s="48">
        <f t="shared" si="193"/>
        <v>-141338677720.7735</v>
      </c>
      <c r="O665" s="28">
        <f t="shared" si="194"/>
        <v>-9.4478974311561252</v>
      </c>
      <c r="P665" s="94">
        <f t="shared" si="195"/>
        <v>54776229757.598267</v>
      </c>
      <c r="Q665" s="95">
        <f t="shared" si="196"/>
        <v>3.6615610727421362</v>
      </c>
      <c r="R665" s="44">
        <f>KONSTANTEN!$B$3 * $D$5 * $D$6 / H664^2</f>
        <v>3.6540400275697082E+22</v>
      </c>
      <c r="S665" s="46">
        <f t="shared" si="201"/>
        <v>30018.475292515024</v>
      </c>
      <c r="T665" s="48">
        <f t="shared" si="197"/>
        <v>149253918540.71884</v>
      </c>
      <c r="U665" s="28">
        <f t="shared" si="198"/>
        <v>9.9769980610451547</v>
      </c>
      <c r="V665" s="48">
        <f t="shared" si="207"/>
        <v>-138839104193.67572</v>
      </c>
      <c r="W665" s="28">
        <f t="shared" si="208"/>
        <v>-9.2808114311561258</v>
      </c>
      <c r="X665" s="50">
        <f t="shared" si="199"/>
        <v>1</v>
      </c>
      <c r="Y665" s="31">
        <f t="shared" si="200"/>
        <v>0.99999999999999989</v>
      </c>
      <c r="Z665" s="50">
        <v>13910400</v>
      </c>
      <c r="AA665" s="62">
        <v>2.0381586E-7</v>
      </c>
      <c r="AB665" s="71">
        <v>4.4024224722199997E-3</v>
      </c>
      <c r="AC665" s="71">
        <v>2.7600226454511301</v>
      </c>
      <c r="AD665" s="58">
        <v>147278215943.66901</v>
      </c>
      <c r="AE665" s="28">
        <v>-9.1137254311600007</v>
      </c>
      <c r="AF665" s="28">
        <v>-3.6615610727400001</v>
      </c>
      <c r="AG665" s="50"/>
      <c r="AH665" s="62"/>
      <c r="AI665" s="65"/>
      <c r="AJ665" s="58"/>
      <c r="AK665" s="28"/>
      <c r="AL665" s="28"/>
    </row>
    <row r="666" spans="1:38">
      <c r="A666" s="11"/>
      <c r="B666" s="25">
        <v>645</v>
      </c>
      <c r="C666" s="1">
        <f>B666 * KONSTANTEN!$B$6</f>
        <v>13932000</v>
      </c>
      <c r="D666" s="63">
        <f>SQRT( KONSTANTEN!$B$3 * $D$6 / H665^3 )</f>
        <v>2.0382440803032834E-7</v>
      </c>
      <c r="E666" s="41">
        <f>(KONSTANTEN!$B$4 + D666 * C666) - (KONSTANTEN!$B$4 + D666 * C665)</f>
        <v>4.4026072134548677E-3</v>
      </c>
      <c r="F666" s="41">
        <f t="shared" si="202"/>
        <v>2.7644252526645796</v>
      </c>
      <c r="G666" s="73">
        <f t="shared" si="190"/>
        <v>158.38989975706664</v>
      </c>
      <c r="H666" s="43">
        <f t="shared" si="203"/>
        <v>147274140552.97583</v>
      </c>
      <c r="I666" s="2">
        <f t="shared" si="204"/>
        <v>9.8446582113572347</v>
      </c>
      <c r="J666" s="48">
        <f t="shared" si="191"/>
        <v>151921905447.02414</v>
      </c>
      <c r="K666" s="28">
        <f t="shared" si="192"/>
        <v>10.155341788642765</v>
      </c>
      <c r="L666" s="43">
        <f t="shared" si="205"/>
        <v>-136583440431.23244</v>
      </c>
      <c r="M666" s="2">
        <f t="shared" si="206"/>
        <v>-9.1300297752753341</v>
      </c>
      <c r="N666" s="48">
        <f t="shared" si="193"/>
        <v>-141582587485.42801</v>
      </c>
      <c r="O666" s="28">
        <f t="shared" si="194"/>
        <v>-9.4642017752753347</v>
      </c>
      <c r="P666" s="94">
        <f t="shared" si="195"/>
        <v>54174659995.28981</v>
      </c>
      <c r="Q666" s="95">
        <f t="shared" si="196"/>
        <v>3.6213486588181594</v>
      </c>
      <c r="R666" s="44">
        <f>KONSTANTEN!$B$3 * $D$5 * $D$6 / H665^2</f>
        <v>3.6542444776109428E+22</v>
      </c>
      <c r="S666" s="46">
        <f t="shared" si="201"/>
        <v>30018.895180481311</v>
      </c>
      <c r="T666" s="48">
        <f t="shared" si="197"/>
        <v>149261443639.46884</v>
      </c>
      <c r="U666" s="28">
        <f t="shared" si="198"/>
        <v>9.9775010823150279</v>
      </c>
      <c r="V666" s="48">
        <f t="shared" si="207"/>
        <v>-139083013958.33023</v>
      </c>
      <c r="W666" s="28">
        <f t="shared" si="208"/>
        <v>-9.2971157752753335</v>
      </c>
      <c r="X666" s="50">
        <f t="shared" si="199"/>
        <v>1</v>
      </c>
      <c r="Y666" s="31">
        <f t="shared" si="200"/>
        <v>0.99999999999999989</v>
      </c>
      <c r="Z666" s="50">
        <v>13932000</v>
      </c>
      <c r="AA666" s="62">
        <v>2.0382440999999999E-7</v>
      </c>
      <c r="AB666" s="71">
        <v>4.4026072134500001E-3</v>
      </c>
      <c r="AC666" s="71">
        <v>2.7644252526645801</v>
      </c>
      <c r="AD666" s="58">
        <v>147274140552.97501</v>
      </c>
      <c r="AE666" s="28">
        <v>-9.1300297752800006</v>
      </c>
      <c r="AF666" s="28">
        <v>-3.6213486588200001</v>
      </c>
      <c r="AG666" s="50"/>
      <c r="AH666" s="62"/>
      <c r="AI666" s="65"/>
      <c r="AJ666" s="58"/>
      <c r="AK666" s="28"/>
      <c r="AL666" s="28"/>
    </row>
    <row r="667" spans="1:38">
      <c r="A667" s="11"/>
      <c r="B667" s="25">
        <v>646</v>
      </c>
      <c r="C667" s="1">
        <f>B667 * KONSTANTEN!$B$6</f>
        <v>13953600</v>
      </c>
      <c r="D667" s="63">
        <f>SQRT( KONSTANTEN!$B$3 * $D$6 / H666^3 )</f>
        <v>2.0383286847530933E-7</v>
      </c>
      <c r="E667" s="41">
        <f>(KONSTANTEN!$B$4 + D667 * C667) - (KONSTANTEN!$B$4 + D667 * C666)</f>
        <v>4.402789959066844E-3</v>
      </c>
      <c r="F667" s="41">
        <f t="shared" si="202"/>
        <v>2.7688280426236465</v>
      </c>
      <c r="G667" s="73">
        <f t="shared" si="190"/>
        <v>158.64216103980377</v>
      </c>
      <c r="H667" s="43">
        <f t="shared" si="203"/>
        <v>147270110039.54962</v>
      </c>
      <c r="I667" s="2">
        <f t="shared" si="204"/>
        <v>9.8443887884500718</v>
      </c>
      <c r="J667" s="48">
        <f t="shared" si="191"/>
        <v>151925935960.45038</v>
      </c>
      <c r="K667" s="28">
        <f t="shared" si="192"/>
        <v>10.155611211549926</v>
      </c>
      <c r="L667" s="43">
        <f t="shared" si="205"/>
        <v>-136824664317.50824</v>
      </c>
      <c r="M667" s="2">
        <f t="shared" si="206"/>
        <v>-9.146154579697102</v>
      </c>
      <c r="N667" s="48">
        <f t="shared" si="193"/>
        <v>-141823811371.70383</v>
      </c>
      <c r="O667" s="28">
        <f t="shared" si="194"/>
        <v>-9.4803265796971008</v>
      </c>
      <c r="P667" s="94">
        <f t="shared" si="195"/>
        <v>53572015134.46022</v>
      </c>
      <c r="Q667" s="95">
        <f t="shared" si="196"/>
        <v>3.5810643790700514</v>
      </c>
      <c r="R667" s="44">
        <f>KONSTANTEN!$B$3 * $D$5 * $D$6 / H666^2</f>
        <v>3.6544467219416045E+22</v>
      </c>
      <c r="S667" s="46">
        <f t="shared" si="201"/>
        <v>30019.310521148942</v>
      </c>
      <c r="T667" s="48">
        <f t="shared" si="197"/>
        <v>149268898490.43301</v>
      </c>
      <c r="U667" s="28">
        <f t="shared" si="198"/>
        <v>9.9779994078152345</v>
      </c>
      <c r="V667" s="48">
        <f t="shared" si="207"/>
        <v>-139324237844.60605</v>
      </c>
      <c r="W667" s="28">
        <f t="shared" si="208"/>
        <v>-9.3132405796971014</v>
      </c>
      <c r="X667" s="50">
        <f t="shared" si="199"/>
        <v>1.0000000000000002</v>
      </c>
      <c r="Y667" s="31">
        <f t="shared" si="200"/>
        <v>1</v>
      </c>
      <c r="Z667" s="50">
        <v>13953600</v>
      </c>
      <c r="AA667" s="62">
        <v>2.0383287E-7</v>
      </c>
      <c r="AB667" s="71">
        <v>4.4027899590700003E-3</v>
      </c>
      <c r="AC667" s="71">
        <v>2.76882804262365</v>
      </c>
      <c r="AD667" s="58">
        <v>147270110039.54901</v>
      </c>
      <c r="AE667" s="28">
        <v>-9.1461545796999992</v>
      </c>
      <c r="AF667" s="28">
        <v>-3.5810643790699999</v>
      </c>
      <c r="AG667" s="50"/>
      <c r="AH667" s="62"/>
      <c r="AI667" s="65"/>
      <c r="AJ667" s="58"/>
      <c r="AK667" s="28"/>
      <c r="AL667" s="28"/>
    </row>
    <row r="668" spans="1:38">
      <c r="A668" s="11"/>
      <c r="B668" s="25">
        <v>647</v>
      </c>
      <c r="C668" s="1">
        <f>B668 * KONSTANTEN!$B$6</f>
        <v>13975200</v>
      </c>
      <c r="D668" s="63">
        <f>SQRT( KONSTANTEN!$B$3 * $D$6 / H667^3 )</f>
        <v>2.038412363314948E-7</v>
      </c>
      <c r="E668" s="41">
        <f>(KONSTANTEN!$B$4 + D668 * C668) - (KONSTANTEN!$B$4 + D668 * C667)</f>
        <v>4.4029707047603672E-3</v>
      </c>
      <c r="F668" s="41">
        <f t="shared" si="202"/>
        <v>2.7732310133284068</v>
      </c>
      <c r="G668" s="73">
        <f t="shared" si="190"/>
        <v>158.89443267850626</v>
      </c>
      <c r="H668" s="43">
        <f t="shared" si="203"/>
        <v>147266124488.93466</v>
      </c>
      <c r="I668" s="2">
        <f t="shared" si="204"/>
        <v>9.8441223711181447</v>
      </c>
      <c r="J668" s="48">
        <f t="shared" si="191"/>
        <v>151929921511.06534</v>
      </c>
      <c r="K668" s="28">
        <f t="shared" si="192"/>
        <v>10.155877628881855</v>
      </c>
      <c r="L668" s="43">
        <f t="shared" si="205"/>
        <v>-137063197205.65768</v>
      </c>
      <c r="M668" s="2">
        <f t="shared" si="206"/>
        <v>-9.1620995021877842</v>
      </c>
      <c r="N668" s="48">
        <f t="shared" si="193"/>
        <v>-142062344259.85327</v>
      </c>
      <c r="O668" s="28">
        <f t="shared" si="194"/>
        <v>-9.4962715021877848</v>
      </c>
      <c r="P668" s="94">
        <f t="shared" si="195"/>
        <v>52968307001.509026</v>
      </c>
      <c r="Q668" s="95">
        <f t="shared" si="196"/>
        <v>3.5407090240429868</v>
      </c>
      <c r="R668" s="44">
        <f>KONSTANTEN!$B$3 * $D$5 * $D$6 / H667^2</f>
        <v>3.6546467557180602E+22</v>
      </c>
      <c r="S668" s="46">
        <f t="shared" si="201"/>
        <v>30019.721305137078</v>
      </c>
      <c r="T668" s="48">
        <f t="shared" si="197"/>
        <v>149276282514.03427</v>
      </c>
      <c r="U668" s="28">
        <f t="shared" si="198"/>
        <v>9.9784929988034854</v>
      </c>
      <c r="V668" s="48">
        <f t="shared" si="207"/>
        <v>-139562770732.75546</v>
      </c>
      <c r="W668" s="28">
        <f t="shared" si="208"/>
        <v>-9.3291855021877836</v>
      </c>
      <c r="X668" s="50">
        <f t="shared" si="199"/>
        <v>0.99999999999999978</v>
      </c>
      <c r="Y668" s="31">
        <f t="shared" si="200"/>
        <v>0.99999999999999978</v>
      </c>
      <c r="Z668" s="50">
        <v>13975200</v>
      </c>
      <c r="AA668" s="62">
        <v>2.0384124E-7</v>
      </c>
      <c r="AB668" s="71">
        <v>4.4029707047600003E-3</v>
      </c>
      <c r="AC668" s="71">
        <v>2.7732310133284099</v>
      </c>
      <c r="AD668" s="58">
        <v>147266124488.93399</v>
      </c>
      <c r="AE668" s="28">
        <v>-9.1620995021899994</v>
      </c>
      <c r="AF668" s="28">
        <v>-3.5407090240399999</v>
      </c>
      <c r="AG668" s="50"/>
      <c r="AH668" s="62"/>
      <c r="AI668" s="65"/>
      <c r="AJ668" s="58"/>
      <c r="AK668" s="28"/>
      <c r="AL668" s="28"/>
    </row>
    <row r="669" spans="1:38">
      <c r="A669" s="11"/>
      <c r="B669" s="25">
        <v>648</v>
      </c>
      <c r="C669" s="1">
        <f>B669 * KONSTANTEN!$B$6</f>
        <v>13996800</v>
      </c>
      <c r="D669" s="63">
        <f>SQRT( KONSTANTEN!$B$3 * $D$6 / H668^3 )</f>
        <v>2.0384951140219783E-7</v>
      </c>
      <c r="E669" s="41">
        <f>(KONSTANTEN!$B$4 + D669 * C669) - (KONSTANTEN!$B$4 + D669 * C668)</f>
        <v>4.40314944628728E-3</v>
      </c>
      <c r="F669" s="41">
        <f t="shared" si="202"/>
        <v>2.7776341627746941</v>
      </c>
      <c r="G669" s="73">
        <f t="shared" si="190"/>
        <v>159.14671455834389</v>
      </c>
      <c r="H669" s="43">
        <f t="shared" si="203"/>
        <v>147262183985.74121</v>
      </c>
      <c r="I669" s="2">
        <f t="shared" si="204"/>
        <v>9.8438589650172865</v>
      </c>
      <c r="J669" s="48">
        <f t="shared" si="191"/>
        <v>151933862014.25879</v>
      </c>
      <c r="K669" s="28">
        <f t="shared" si="192"/>
        <v>10.156141034982715</v>
      </c>
      <c r="L669" s="43">
        <f t="shared" si="205"/>
        <v>-137299034031.81169</v>
      </c>
      <c r="M669" s="2">
        <f t="shared" si="206"/>
        <v>-9.1778642042489889</v>
      </c>
      <c r="N669" s="48">
        <f t="shared" si="193"/>
        <v>-142298181086.00729</v>
      </c>
      <c r="O669" s="28">
        <f t="shared" si="194"/>
        <v>-9.5120362042489877</v>
      </c>
      <c r="P669" s="94">
        <f t="shared" si="195"/>
        <v>52363547448.31324</v>
      </c>
      <c r="Q669" s="95">
        <f t="shared" si="196"/>
        <v>3.5002833859852038</v>
      </c>
      <c r="R669" s="44">
        <f>KONSTANTEN!$B$3 * $D$5 * $D$6 / H668^2</f>
        <v>3.6548445741474705E+22</v>
      </c>
      <c r="S669" s="46">
        <f t="shared" si="201"/>
        <v>30020.12752316457</v>
      </c>
      <c r="T669" s="48">
        <f t="shared" si="197"/>
        <v>149283595136.17609</v>
      </c>
      <c r="U669" s="28">
        <f t="shared" si="198"/>
        <v>9.9789818169038291</v>
      </c>
      <c r="V669" s="48">
        <f t="shared" si="207"/>
        <v>-139798607558.90948</v>
      </c>
      <c r="W669" s="28">
        <f t="shared" si="208"/>
        <v>-9.3449502042489883</v>
      </c>
      <c r="X669" s="50">
        <f t="shared" si="199"/>
        <v>1</v>
      </c>
      <c r="Y669" s="31">
        <f t="shared" si="200"/>
        <v>1</v>
      </c>
      <c r="Z669" s="50">
        <v>13996800</v>
      </c>
      <c r="AA669" s="62">
        <v>2.0384951000000001E-7</v>
      </c>
      <c r="AB669" s="71">
        <v>4.40314944629E-3</v>
      </c>
      <c r="AC669" s="71">
        <v>2.7776341627746999</v>
      </c>
      <c r="AD669" s="58">
        <v>147262183985.741</v>
      </c>
      <c r="AE669" s="28">
        <v>-9.1778642042499996</v>
      </c>
      <c r="AF669" s="28">
        <v>-3.50028338599</v>
      </c>
      <c r="AG669" s="50"/>
      <c r="AH669" s="62"/>
      <c r="AI669" s="65"/>
      <c r="AJ669" s="58"/>
      <c r="AK669" s="28"/>
      <c r="AL669" s="28"/>
    </row>
    <row r="670" spans="1:38">
      <c r="A670" s="11"/>
      <c r="B670" s="25">
        <v>649</v>
      </c>
      <c r="C670" s="1">
        <f>B670 * KONSTANTEN!$B$6</f>
        <v>14018400</v>
      </c>
      <c r="D670" s="63">
        <f>SQRT( KONSTANTEN!$B$3 * $D$6 / H669^3 )</f>
        <v>2.0385769349283158E-7</v>
      </c>
      <c r="E670" s="41">
        <f>(KONSTANTEN!$B$4 + D670 * C670) - (KONSTANTEN!$B$4 + D670 * C669)</f>
        <v>4.4033261794451661E-3</v>
      </c>
      <c r="F670" s="41">
        <f t="shared" si="202"/>
        <v>2.7820374889541393</v>
      </c>
      <c r="G670" s="73">
        <f t="shared" si="190"/>
        <v>159.39900656424555</v>
      </c>
      <c r="H670" s="43">
        <f t="shared" si="203"/>
        <v>147258288613.64322</v>
      </c>
      <c r="I670" s="2">
        <f t="shared" si="204"/>
        <v>9.8435985757407511</v>
      </c>
      <c r="J670" s="48">
        <f t="shared" si="191"/>
        <v>151937757386.35678</v>
      </c>
      <c r="K670" s="28">
        <f t="shared" si="192"/>
        <v>10.156401424259249</v>
      </c>
      <c r="L670" s="43">
        <f t="shared" si="205"/>
        <v>-137532169788.12787</v>
      </c>
      <c r="M670" s="2">
        <f t="shared" si="206"/>
        <v>-9.1934483511274649</v>
      </c>
      <c r="N670" s="48">
        <f t="shared" si="193"/>
        <v>-142531316842.32346</v>
      </c>
      <c r="O670" s="28">
        <f t="shared" si="194"/>
        <v>-9.5276203511274655</v>
      </c>
      <c r="P670" s="94">
        <f t="shared" si="195"/>
        <v>51757748351.954544</v>
      </c>
      <c r="Q670" s="95">
        <f t="shared" si="196"/>
        <v>3.4597882588297675</v>
      </c>
      <c r="R670" s="44">
        <f>KONSTANTEN!$B$3 * $D$5 * $D$6 / H669^2</f>
        <v>3.6550401724879624E+22</v>
      </c>
      <c r="S670" s="46">
        <f t="shared" si="201"/>
        <v>30020.529166050204</v>
      </c>
      <c r="T670" s="48">
        <f t="shared" si="197"/>
        <v>149290835788.28775</v>
      </c>
      <c r="U670" s="28">
        <f t="shared" si="198"/>
        <v>9.9794658241097061</v>
      </c>
      <c r="V670" s="48">
        <f t="shared" si="207"/>
        <v>-140031743315.22565</v>
      </c>
      <c r="W670" s="28">
        <f t="shared" si="208"/>
        <v>-9.3605343511274661</v>
      </c>
      <c r="X670" s="50">
        <f t="shared" si="199"/>
        <v>0.99999999999999978</v>
      </c>
      <c r="Y670" s="31">
        <f t="shared" si="200"/>
        <v>1.0000000000000002</v>
      </c>
      <c r="Z670" s="50">
        <v>14018400</v>
      </c>
      <c r="AA670" s="62">
        <v>2.0385769000000001E-7</v>
      </c>
      <c r="AB670" s="71">
        <v>4.4033261794499999E-3</v>
      </c>
      <c r="AC670" s="71">
        <v>2.7820374889541402</v>
      </c>
      <c r="AD670" s="58">
        <v>147258288613.64301</v>
      </c>
      <c r="AE670" s="28">
        <v>-9.1934483511299998</v>
      </c>
      <c r="AF670" s="28">
        <v>-3.4597882588300002</v>
      </c>
      <c r="AG670" s="50"/>
      <c r="AH670" s="62"/>
      <c r="AI670" s="65"/>
      <c r="AJ670" s="58"/>
      <c r="AK670" s="28"/>
      <c r="AL670" s="28"/>
    </row>
    <row r="671" spans="1:38">
      <c r="A671" s="11"/>
      <c r="B671" s="25">
        <v>650</v>
      </c>
      <c r="C671" s="1">
        <f>B671 * KONSTANTEN!$B$6</f>
        <v>14040000</v>
      </c>
      <c r="D671" s="63">
        <f>SQRT( KONSTANTEN!$B$3 * $D$6 / H670^3 )</f>
        <v>2.0386578241091729E-7</v>
      </c>
      <c r="E671" s="41">
        <f>(KONSTANTEN!$B$4 + D671 * C671) - (KONSTANTEN!$B$4 + D671 * C670)</f>
        <v>4.4035009000755743E-3</v>
      </c>
      <c r="F671" s="41">
        <f t="shared" si="202"/>
        <v>2.7864409898542148</v>
      </c>
      <c r="G671" s="73">
        <f t="shared" si="190"/>
        <v>159.65130858090194</v>
      </c>
      <c r="H671" s="43">
        <f t="shared" si="203"/>
        <v>147254438455.37619</v>
      </c>
      <c r="I671" s="2">
        <f t="shared" si="204"/>
        <v>9.8433412088190622</v>
      </c>
      <c r="J671" s="48">
        <f t="shared" si="191"/>
        <v>151941607544.62381</v>
      </c>
      <c r="K671" s="28">
        <f t="shared" si="192"/>
        <v>10.156658791180938</v>
      </c>
      <c r="L671" s="43">
        <f t="shared" si="205"/>
        <v>-137762599522.93665</v>
      </c>
      <c r="M671" s="2">
        <f t="shared" si="206"/>
        <v>-9.2088516118248869</v>
      </c>
      <c r="N671" s="48">
        <f t="shared" si="193"/>
        <v>-142761746577.13223</v>
      </c>
      <c r="O671" s="28">
        <f t="shared" si="194"/>
        <v>-9.5430236118248857</v>
      </c>
      <c r="P671" s="94">
        <f t="shared" si="195"/>
        <v>51150921614.44577</v>
      </c>
      <c r="Q671" s="95">
        <f t="shared" si="196"/>
        <v>3.4192244381762835</v>
      </c>
      <c r="R671" s="44">
        <f>KONSTANTEN!$B$3 * $D$5 * $D$6 / H670^2</f>
        <v>3.6552335460488255E+22</v>
      </c>
      <c r="S671" s="46">
        <f t="shared" si="201"/>
        <v>30020.926224713046</v>
      </c>
      <c r="T671" s="48">
        <f t="shared" si="197"/>
        <v>149298003907.36969</v>
      </c>
      <c r="U671" s="28">
        <f t="shared" si="198"/>
        <v>9.9799449827869537</v>
      </c>
      <c r="V671" s="48">
        <f t="shared" si="207"/>
        <v>-140262173050.03442</v>
      </c>
      <c r="W671" s="28">
        <f t="shared" si="208"/>
        <v>-9.3759376118248863</v>
      </c>
      <c r="X671" s="50">
        <f t="shared" si="199"/>
        <v>0.99999999999999978</v>
      </c>
      <c r="Y671" s="31">
        <f t="shared" si="200"/>
        <v>1</v>
      </c>
      <c r="Z671" s="50">
        <v>14040000</v>
      </c>
      <c r="AA671" s="62">
        <v>2.0386578E-7</v>
      </c>
      <c r="AB671" s="71">
        <v>4.4035009000800004E-3</v>
      </c>
      <c r="AC671" s="71">
        <v>2.7864409898542202</v>
      </c>
      <c r="AD671" s="58">
        <v>147254438455.37601</v>
      </c>
      <c r="AE671" s="28">
        <v>-9.2088516118200001</v>
      </c>
      <c r="AF671" s="28">
        <v>-3.4192244381800001</v>
      </c>
      <c r="AG671" s="50"/>
      <c r="AH671" s="62"/>
      <c r="AI671" s="65"/>
      <c r="AJ671" s="58"/>
      <c r="AK671" s="28"/>
      <c r="AL671" s="28"/>
    </row>
    <row r="672" spans="1:38">
      <c r="A672" s="11"/>
      <c r="B672" s="25">
        <v>651</v>
      </c>
      <c r="C672" s="1">
        <f>B672 * KONSTANTEN!$B$6</f>
        <v>14061600</v>
      </c>
      <c r="D672" s="63">
        <f>SQRT( KONSTANTEN!$B$3 * $D$6 / H671^3 )</f>
        <v>2.0387377796609087E-7</v>
      </c>
      <c r="E672" s="41">
        <f>(KONSTANTEN!$B$4 + D672 * C672) - (KONSTANTEN!$B$4 + D672 * C671)</f>
        <v>4.4036736040675706E-3</v>
      </c>
      <c r="F672" s="41">
        <f t="shared" si="202"/>
        <v>2.7908446634582824</v>
      </c>
      <c r="G672" s="73">
        <f t="shared" si="190"/>
        <v>159.9036204927682</v>
      </c>
      <c r="H672" s="43">
        <f t="shared" si="203"/>
        <v>147250633592.73459</v>
      </c>
      <c r="I672" s="2">
        <f t="shared" si="204"/>
        <v>9.8430868697198353</v>
      </c>
      <c r="J672" s="48">
        <f t="shared" si="191"/>
        <v>151945412407.26541</v>
      </c>
      <c r="K672" s="28">
        <f t="shared" si="192"/>
        <v>10.156913130280165</v>
      </c>
      <c r="L672" s="43">
        <f t="shared" si="205"/>
        <v>-137990318340.88632</v>
      </c>
      <c r="M672" s="2">
        <f t="shared" si="206"/>
        <v>-9.2240736591075354</v>
      </c>
      <c r="N672" s="48">
        <f t="shared" si="193"/>
        <v>-142989465395.08191</v>
      </c>
      <c r="O672" s="28">
        <f t="shared" si="194"/>
        <v>-9.5582456591075342</v>
      </c>
      <c r="P672" s="94">
        <f t="shared" si="195"/>
        <v>50543079162.455956</v>
      </c>
      <c r="Q672" s="95">
        <f t="shared" si="196"/>
        <v>3.3785927212725237</v>
      </c>
      <c r="R672" s="44">
        <f>KONSTANTEN!$B$3 * $D$5 * $D$6 / H671^2</f>
        <v>3.6554246901906828E+22</v>
      </c>
      <c r="S672" s="46">
        <f t="shared" si="201"/>
        <v>30021.318690172757</v>
      </c>
      <c r="T672" s="48">
        <f t="shared" si="197"/>
        <v>149305098936.03821</v>
      </c>
      <c r="U672" s="28">
        <f t="shared" si="198"/>
        <v>9.980419255676809</v>
      </c>
      <c r="V672" s="48">
        <f t="shared" si="207"/>
        <v>-140489891867.9841</v>
      </c>
      <c r="W672" s="28">
        <f t="shared" si="208"/>
        <v>-9.3911596591075348</v>
      </c>
      <c r="X672" s="50">
        <f t="shared" si="199"/>
        <v>1</v>
      </c>
      <c r="Y672" s="31">
        <f t="shared" si="200"/>
        <v>1.0000000000000002</v>
      </c>
      <c r="Z672" s="50">
        <v>14061600</v>
      </c>
      <c r="AA672" s="62">
        <v>2.0387378000000001E-7</v>
      </c>
      <c r="AB672" s="71">
        <v>4.4036736040700001E-3</v>
      </c>
      <c r="AC672" s="71">
        <v>2.79084466345829</v>
      </c>
      <c r="AD672" s="58">
        <v>147250633592.73401</v>
      </c>
      <c r="AE672" s="28">
        <v>-9.2240736591099992</v>
      </c>
      <c r="AF672" s="28">
        <v>-3.37859272127</v>
      </c>
      <c r="AG672" s="50"/>
      <c r="AH672" s="62"/>
      <c r="AI672" s="65"/>
      <c r="AJ672" s="58"/>
      <c r="AK672" s="28"/>
      <c r="AL672" s="28"/>
    </row>
    <row r="673" spans="1:38">
      <c r="A673" s="11"/>
      <c r="B673" s="25">
        <v>652</v>
      </c>
      <c r="C673" s="1">
        <f>B673 * KONSTANTEN!$B$6</f>
        <v>14083200</v>
      </c>
      <c r="D673" s="63">
        <f>SQRT( KONSTANTEN!$B$3 * $D$6 / H672^3 )</f>
        <v>2.0388167997011025E-7</v>
      </c>
      <c r="E673" s="41">
        <f>(KONSTANTEN!$B$4 + D673 * C673) - (KONSTANTEN!$B$4 + D673 * C672)</f>
        <v>4.4038442873546302E-3</v>
      </c>
      <c r="F673" s="41">
        <f t="shared" si="202"/>
        <v>2.795248507745637</v>
      </c>
      <c r="G673" s="73">
        <f t="shared" si="190"/>
        <v>160.15594218406639</v>
      </c>
      <c r="H673" s="43">
        <f t="shared" si="203"/>
        <v>147246874106.56952</v>
      </c>
      <c r="I673" s="2">
        <f t="shared" si="204"/>
        <v>9.8428355638476273</v>
      </c>
      <c r="J673" s="48">
        <f t="shared" si="191"/>
        <v>151949171893.43048</v>
      </c>
      <c r="K673" s="28">
        <f t="shared" si="192"/>
        <v>10.157164436152373</v>
      </c>
      <c r="L673" s="43">
        <f t="shared" si="205"/>
        <v>-138215321403.08618</v>
      </c>
      <c r="M673" s="2">
        <f t="shared" si="206"/>
        <v>-9.2391141695158758</v>
      </c>
      <c r="N673" s="48">
        <f t="shared" si="193"/>
        <v>-143214468457.28177</v>
      </c>
      <c r="O673" s="28">
        <f t="shared" si="194"/>
        <v>-9.5732861695158746</v>
      </c>
      <c r="P673" s="94">
        <f t="shared" si="195"/>
        <v>49934232947.034836</v>
      </c>
      <c r="Q673" s="95">
        <f t="shared" si="196"/>
        <v>3.3378939069960065</v>
      </c>
      <c r="R673" s="44">
        <f>KONSTANTEN!$B$3 * $D$5 * $D$6 / H672^2</f>
        <v>3.6556136003256753E+22</v>
      </c>
      <c r="S673" s="46">
        <f t="shared" si="201"/>
        <v>30021.70655354988</v>
      </c>
      <c r="T673" s="48">
        <f t="shared" si="197"/>
        <v>149312120322.56943</v>
      </c>
      <c r="U673" s="28">
        <f t="shared" si="198"/>
        <v>9.9808886058988531</v>
      </c>
      <c r="V673" s="48">
        <f t="shared" si="207"/>
        <v>-140714894930.18396</v>
      </c>
      <c r="W673" s="28">
        <f t="shared" si="208"/>
        <v>-9.4062001695158752</v>
      </c>
      <c r="X673" s="50">
        <f t="shared" si="199"/>
        <v>0.99999999999999978</v>
      </c>
      <c r="Y673" s="31">
        <f t="shared" si="200"/>
        <v>1</v>
      </c>
      <c r="Z673" s="50">
        <v>14083200</v>
      </c>
      <c r="AA673" s="62">
        <v>2.0388168E-7</v>
      </c>
      <c r="AB673" s="71">
        <v>4.4038442873500002E-3</v>
      </c>
      <c r="AC673" s="71">
        <v>2.7952485077456402</v>
      </c>
      <c r="AD673" s="58">
        <v>147246874106.569</v>
      </c>
      <c r="AE673" s="28">
        <v>-9.2391141695200005</v>
      </c>
      <c r="AF673" s="28">
        <v>-3.3378939070000002</v>
      </c>
      <c r="AG673" s="50"/>
      <c r="AH673" s="62"/>
      <c r="AI673" s="65"/>
      <c r="AJ673" s="58"/>
      <c r="AK673" s="28"/>
      <c r="AL673" s="28"/>
    </row>
    <row r="674" spans="1:38">
      <c r="A674" s="11"/>
      <c r="B674" s="25">
        <v>653</v>
      </c>
      <c r="C674" s="1">
        <f>B674 * KONSTANTEN!$B$6</f>
        <v>14104800</v>
      </c>
      <c r="D674" s="63">
        <f>SQRT( KONSTANTEN!$B$3 * $D$6 / H673^3 )</f>
        <v>2.0388948823686231E-7</v>
      </c>
      <c r="E674" s="41">
        <f>(KONSTANTEN!$B$4 + D674 * C674) - (KONSTANTEN!$B$4 + D674 * C673)</f>
        <v>4.4040129459159694E-3</v>
      </c>
      <c r="F674" s="41">
        <f t="shared" si="202"/>
        <v>2.799652520691553</v>
      </c>
      <c r="G674" s="73">
        <f t="shared" si="190"/>
        <v>160.40827353878836</v>
      </c>
      <c r="H674" s="43">
        <f t="shared" si="203"/>
        <v>147243160076.78632</v>
      </c>
      <c r="I674" s="2">
        <f t="shared" si="204"/>
        <v>9.8425872965437726</v>
      </c>
      <c r="J674" s="48">
        <f t="shared" si="191"/>
        <v>151952885923.21368</v>
      </c>
      <c r="K674" s="28">
        <f t="shared" si="192"/>
        <v>10.157412703456227</v>
      </c>
      <c r="L674" s="43">
        <f t="shared" si="205"/>
        <v>-138437603927.24838</v>
      </c>
      <c r="M674" s="2">
        <f t="shared" si="206"/>
        <v>-9.2539728233740348</v>
      </c>
      <c r="N674" s="48">
        <f t="shared" si="193"/>
        <v>-143436750981.44397</v>
      </c>
      <c r="O674" s="28">
        <f t="shared" si="194"/>
        <v>-9.5881448233740336</v>
      </c>
      <c r="P674" s="94">
        <f t="shared" si="195"/>
        <v>49324394943.336372</v>
      </c>
      <c r="Q674" s="95">
        <f t="shared" si="196"/>
        <v>3.2971287958355155</v>
      </c>
      <c r="R674" s="44">
        <f>KONSTANTEN!$B$3 * $D$5 * $D$6 / H673^2</f>
        <v>3.655800271917636E+22</v>
      </c>
      <c r="S674" s="46">
        <f t="shared" si="201"/>
        <v>30022.089806066153</v>
      </c>
      <c r="T674" s="48">
        <f t="shared" si="197"/>
        <v>149319067520.94351</v>
      </c>
      <c r="U674" s="28">
        <f t="shared" si="198"/>
        <v>9.9813529969539445</v>
      </c>
      <c r="V674" s="48">
        <f t="shared" si="207"/>
        <v>-140937177454.34616</v>
      </c>
      <c r="W674" s="28">
        <f t="shared" si="208"/>
        <v>-9.4210588233740342</v>
      </c>
      <c r="X674" s="50">
        <f t="shared" si="199"/>
        <v>0.99999999999999978</v>
      </c>
      <c r="Y674" s="31">
        <f t="shared" si="200"/>
        <v>1</v>
      </c>
      <c r="Z674" s="50">
        <v>14104800</v>
      </c>
      <c r="AA674" s="62">
        <v>2.0388949000000001E-7</v>
      </c>
      <c r="AB674" s="71">
        <v>4.40401294592E-3</v>
      </c>
      <c r="AC674" s="71">
        <v>2.7996525206915601</v>
      </c>
      <c r="AD674" s="58">
        <v>147243160076.78601</v>
      </c>
      <c r="AE674" s="28">
        <v>-9.2539728233700007</v>
      </c>
      <c r="AF674" s="28">
        <v>-3.29712879584</v>
      </c>
      <c r="AG674" s="50"/>
      <c r="AH674" s="62"/>
      <c r="AI674" s="65"/>
      <c r="AJ674" s="58"/>
      <c r="AK674" s="28"/>
      <c r="AL674" s="28"/>
    </row>
    <row r="675" spans="1:38">
      <c r="A675" s="11"/>
      <c r="B675" s="25">
        <v>654</v>
      </c>
      <c r="C675" s="1">
        <f>B675 * KONSTANTEN!$B$6</f>
        <v>14126400</v>
      </c>
      <c r="D675" s="63">
        <f>SQRT( KONSTANTEN!$B$3 * $D$6 / H674^3 )</f>
        <v>2.0389720258236975E-7</v>
      </c>
      <c r="E675" s="41">
        <f>(KONSTANTEN!$B$4 + D675 * C675) - (KONSTANTEN!$B$4 + D675 * C674)</f>
        <v>4.4041795757787661E-3</v>
      </c>
      <c r="F675" s="41">
        <f t="shared" si="202"/>
        <v>2.8040567002673318</v>
      </c>
      <c r="G675" s="73">
        <f t="shared" si="190"/>
        <v>160.6606144406982</v>
      </c>
      <c r="H675" s="43">
        <f t="shared" si="203"/>
        <v>147239491582.34219</v>
      </c>
      <c r="I675" s="2">
        <f t="shared" si="204"/>
        <v>9.8423420730862325</v>
      </c>
      <c r="J675" s="48">
        <f t="shared" si="191"/>
        <v>151956554417.65781</v>
      </c>
      <c r="K675" s="28">
        <f t="shared" si="192"/>
        <v>10.157657926913767</v>
      </c>
      <c r="L675" s="43">
        <f t="shared" si="205"/>
        <v>-138657161187.82803</v>
      </c>
      <c r="M675" s="2">
        <f t="shared" si="206"/>
        <v>-9.2686493047991707</v>
      </c>
      <c r="N675" s="48">
        <f t="shared" si="193"/>
        <v>-143656308242.02362</v>
      </c>
      <c r="O675" s="28">
        <f t="shared" si="194"/>
        <v>-9.6028213047991713</v>
      </c>
      <c r="P675" s="94">
        <f t="shared" si="195"/>
        <v>48713577150.340897</v>
      </c>
      <c r="Q675" s="95">
        <f t="shared" si="196"/>
        <v>3.2562981898725294</v>
      </c>
      <c r="R675" s="44">
        <f>KONSTANTEN!$B$3 * $D$5 * $D$6 / H674^2</f>
        <v>3.6559847004822688E+22</v>
      </c>
      <c r="S675" s="46">
        <f t="shared" si="201"/>
        <v>30022.468439044798</v>
      </c>
      <c r="T675" s="48">
        <f t="shared" si="197"/>
        <v>149325939990.8876</v>
      </c>
      <c r="U675" s="28">
        <f t="shared" si="198"/>
        <v>9.9818123927271145</v>
      </c>
      <c r="V675" s="48">
        <f t="shared" si="207"/>
        <v>-141156734714.92584</v>
      </c>
      <c r="W675" s="28">
        <f t="shared" si="208"/>
        <v>-9.4357353047991701</v>
      </c>
      <c r="X675" s="50">
        <f t="shared" si="199"/>
        <v>1</v>
      </c>
      <c r="Y675" s="31">
        <f t="shared" si="200"/>
        <v>0.99999999999999978</v>
      </c>
      <c r="Z675" s="50">
        <v>14126400</v>
      </c>
      <c r="AA675" s="62">
        <v>2.038972E-7</v>
      </c>
      <c r="AB675" s="71">
        <v>4.4041795757800003E-3</v>
      </c>
      <c r="AC675" s="71">
        <v>2.80405670026733</v>
      </c>
      <c r="AD675" s="58">
        <v>147239491582.34201</v>
      </c>
      <c r="AE675" s="28">
        <v>-9.2686493048000003</v>
      </c>
      <c r="AF675" s="28">
        <v>-3.2562981898699999</v>
      </c>
      <c r="AG675" s="50"/>
      <c r="AH675" s="62"/>
      <c r="AI675" s="65"/>
      <c r="AJ675" s="58"/>
      <c r="AK675" s="28"/>
      <c r="AL675" s="28"/>
    </row>
    <row r="676" spans="1:38">
      <c r="A676" s="11"/>
      <c r="B676" s="25">
        <v>655</v>
      </c>
      <c r="C676" s="1">
        <f>B676 * KONSTANTEN!$B$6</f>
        <v>14148000</v>
      </c>
      <c r="D676" s="63">
        <f>SQRT( KONSTANTEN!$B$3 * $D$6 / H675^3 )</f>
        <v>2.0390482282479821E-7</v>
      </c>
      <c r="E676" s="41">
        <f>(KONSTANTEN!$B$4 + D676 * C676) - (KONSTANTEN!$B$4 + D676 * C675)</f>
        <v>4.4043441730159394E-3</v>
      </c>
      <c r="F676" s="41">
        <f t="shared" si="202"/>
        <v>2.8084610444403477</v>
      </c>
      <c r="G676" s="73">
        <f t="shared" si="190"/>
        <v>160.91296477333506</v>
      </c>
      <c r="H676" s="43">
        <f t="shared" si="203"/>
        <v>147235868701.24399</v>
      </c>
      <c r="I676" s="2">
        <f t="shared" si="204"/>
        <v>9.8420998986894368</v>
      </c>
      <c r="J676" s="48">
        <f t="shared" si="191"/>
        <v>151960177298.75601</v>
      </c>
      <c r="K676" s="28">
        <f t="shared" si="192"/>
        <v>10.157900101310563</v>
      </c>
      <c r="L676" s="43">
        <f t="shared" si="205"/>
        <v>-138873988516.16199</v>
      </c>
      <c r="M676" s="2">
        <f t="shared" si="206"/>
        <v>-9.2831433017107443</v>
      </c>
      <c r="N676" s="48">
        <f t="shared" si="193"/>
        <v>-143873135570.35757</v>
      </c>
      <c r="O676" s="28">
        <f t="shared" si="194"/>
        <v>-9.6173153017107431</v>
      </c>
      <c r="P676" s="94">
        <f t="shared" si="195"/>
        <v>48101791590.576775</v>
      </c>
      <c r="Q676" s="95">
        <f t="shared" si="196"/>
        <v>3.2154028927626124</v>
      </c>
      <c r="R676" s="44">
        <f>KONSTANTEN!$B$3 * $D$5 * $D$6 / H675^2</f>
        <v>3.6561668815873223E+22</v>
      </c>
      <c r="S676" s="46">
        <f t="shared" si="201"/>
        <v>30022.842443910853</v>
      </c>
      <c r="T676" s="48">
        <f t="shared" si="197"/>
        <v>149332737197.91885</v>
      </c>
      <c r="U676" s="28">
        <f t="shared" si="198"/>
        <v>9.9822667574904305</v>
      </c>
      <c r="V676" s="48">
        <f t="shared" si="207"/>
        <v>-141373562043.25977</v>
      </c>
      <c r="W676" s="28">
        <f t="shared" si="208"/>
        <v>-9.4502293017107437</v>
      </c>
      <c r="X676" s="50">
        <f t="shared" si="199"/>
        <v>1</v>
      </c>
      <c r="Y676" s="31">
        <f t="shared" si="200"/>
        <v>1.0000000000000002</v>
      </c>
      <c r="Z676" s="50">
        <v>14148000</v>
      </c>
      <c r="AA676" s="62">
        <v>2.0390482000000001E-7</v>
      </c>
      <c r="AB676" s="71">
        <v>4.4043441730200004E-3</v>
      </c>
      <c r="AC676" s="71">
        <v>2.8084610444403499</v>
      </c>
      <c r="AD676" s="58">
        <v>147235868701.24301</v>
      </c>
      <c r="AE676" s="28">
        <v>-9.28314330171</v>
      </c>
      <c r="AF676" s="28">
        <v>-3.2154028927599998</v>
      </c>
      <c r="AG676" s="50"/>
      <c r="AH676" s="62"/>
      <c r="AI676" s="65"/>
      <c r="AJ676" s="58"/>
      <c r="AK676" s="28"/>
      <c r="AL676" s="28"/>
    </row>
    <row r="677" spans="1:38">
      <c r="A677" s="11"/>
      <c r="B677" s="25">
        <v>656</v>
      </c>
      <c r="C677" s="1">
        <f>B677 * KONSTANTEN!$B$6</f>
        <v>14169600</v>
      </c>
      <c r="D677" s="63">
        <f>SQRT( KONSTANTEN!$B$3 * $D$6 / H676^3 )</f>
        <v>2.039123487844627E-7</v>
      </c>
      <c r="E677" s="41">
        <f>(KONSTANTEN!$B$4 + D677 * C677) - (KONSTANTEN!$B$4 + D677 * C676)</f>
        <v>4.4045067337443733E-3</v>
      </c>
      <c r="F677" s="41">
        <f t="shared" si="202"/>
        <v>2.8128655511740921</v>
      </c>
      <c r="G677" s="73">
        <f t="shared" si="190"/>
        <v>161.16532442001557</v>
      </c>
      <c r="H677" s="43">
        <f t="shared" si="203"/>
        <v>147232291510.54584</v>
      </c>
      <c r="I677" s="2">
        <f t="shared" si="204"/>
        <v>9.8418607785041274</v>
      </c>
      <c r="J677" s="48">
        <f t="shared" si="191"/>
        <v>151963754489.45416</v>
      </c>
      <c r="K677" s="28">
        <f t="shared" si="192"/>
        <v>10.158139221495873</v>
      </c>
      <c r="L677" s="43">
        <f t="shared" si="205"/>
        <v>-139088081300.6055</v>
      </c>
      <c r="M677" s="2">
        <f t="shared" si="206"/>
        <v>-9.29745450583966</v>
      </c>
      <c r="N677" s="48">
        <f t="shared" si="193"/>
        <v>-144087228354.80109</v>
      </c>
      <c r="O677" s="28">
        <f t="shared" si="194"/>
        <v>-9.6316265058396588</v>
      </c>
      <c r="P677" s="94">
        <f t="shared" si="195"/>
        <v>47489050309.841354</v>
      </c>
      <c r="Q677" s="95">
        <f t="shared" si="196"/>
        <v>3.1744437097167628</v>
      </c>
      <c r="R677" s="44">
        <f>KONSTANTEN!$B$3 * $D$5 * $D$6 / H676^2</f>
        <v>3.6563468108527607E+22</v>
      </c>
      <c r="S677" s="46">
        <f t="shared" si="201"/>
        <v>30023.211812191421</v>
      </c>
      <c r="T677" s="48">
        <f t="shared" si="197"/>
        <v>149339458613.3869</v>
      </c>
      <c r="U677" s="28">
        <f t="shared" si="198"/>
        <v>9.9827160559058257</v>
      </c>
      <c r="V677" s="48">
        <f t="shared" si="207"/>
        <v>-141587654827.70331</v>
      </c>
      <c r="W677" s="28">
        <f t="shared" si="208"/>
        <v>-9.4645405058396594</v>
      </c>
      <c r="X677" s="50">
        <f t="shared" si="199"/>
        <v>1.0000000000000002</v>
      </c>
      <c r="Y677" s="31">
        <f t="shared" si="200"/>
        <v>1</v>
      </c>
      <c r="Z677" s="50">
        <v>14169600</v>
      </c>
      <c r="AA677" s="62">
        <v>2.0391235000000001E-7</v>
      </c>
      <c r="AB677" s="71">
        <v>4.4045067337400001E-3</v>
      </c>
      <c r="AC677" s="71">
        <v>2.8128655511740899</v>
      </c>
      <c r="AD677" s="58">
        <v>147232291510.54501</v>
      </c>
      <c r="AE677" s="28">
        <v>-9.2974545058399993</v>
      </c>
      <c r="AF677" s="28">
        <v>-3.1744437097199998</v>
      </c>
      <c r="AG677" s="50"/>
      <c r="AH677" s="62"/>
      <c r="AI677" s="65"/>
      <c r="AJ677" s="58"/>
      <c r="AK677" s="28"/>
      <c r="AL677" s="28"/>
    </row>
    <row r="678" spans="1:38">
      <c r="A678" s="11"/>
      <c r="B678" s="25">
        <v>657</v>
      </c>
      <c r="C678" s="1">
        <f>B678 * KONSTANTEN!$B$6</f>
        <v>14191200</v>
      </c>
      <c r="D678" s="63">
        <f>SQRT( KONSTANTEN!$B$3 * $D$6 / H677^3 )</f>
        <v>2.0391978028383453E-7</v>
      </c>
      <c r="E678" s="41">
        <f>(KONSTANTEN!$B$4 + D678 * C678) - (KONSTANTEN!$B$4 + D678 * C677)</f>
        <v>4.4046672541306897E-3</v>
      </c>
      <c r="F678" s="41">
        <f t="shared" si="202"/>
        <v>2.8172702184282228</v>
      </c>
      <c r="G678" s="73">
        <f t="shared" si="190"/>
        <v>161.41769326383672</v>
      </c>
      <c r="H678" s="43">
        <f t="shared" si="203"/>
        <v>147228760086.34689</v>
      </c>
      <c r="I678" s="2">
        <f t="shared" si="204"/>
        <v>9.8416247176172167</v>
      </c>
      <c r="J678" s="48">
        <f t="shared" si="191"/>
        <v>151967285913.65311</v>
      </c>
      <c r="K678" s="28">
        <f t="shared" si="192"/>
        <v>10.158375282382783</v>
      </c>
      <c r="L678" s="43">
        <f t="shared" si="205"/>
        <v>-139299434986.66815</v>
      </c>
      <c r="M678" s="2">
        <f t="shared" si="206"/>
        <v>-9.3115826127373449</v>
      </c>
      <c r="N678" s="48">
        <f t="shared" si="193"/>
        <v>-144298582040.86374</v>
      </c>
      <c r="O678" s="28">
        <f t="shared" si="194"/>
        <v>-9.6457546127373437</v>
      </c>
      <c r="P678" s="94">
        <f t="shared" si="195"/>
        <v>46875365376.920296</v>
      </c>
      <c r="Q678" s="95">
        <f t="shared" si="196"/>
        <v>3.1334214474826521</v>
      </c>
      <c r="R678" s="44">
        <f>KONSTANTEN!$B$3 * $D$5 * $D$6 / H677^2</f>
        <v>3.6565244839509312E+22</v>
      </c>
      <c r="S678" s="46">
        <f t="shared" si="201"/>
        <v>30023.576535515982</v>
      </c>
      <c r="T678" s="48">
        <f t="shared" si="197"/>
        <v>149346103714.51556</v>
      </c>
      <c r="U678" s="28">
        <f t="shared" si="198"/>
        <v>9.9831602530279131</v>
      </c>
      <c r="V678" s="48">
        <f t="shared" si="207"/>
        <v>-141799008513.76593</v>
      </c>
      <c r="W678" s="28">
        <f t="shared" si="208"/>
        <v>-9.4786686127373443</v>
      </c>
      <c r="X678" s="50">
        <f t="shared" si="199"/>
        <v>1</v>
      </c>
      <c r="Y678" s="31">
        <f t="shared" si="200"/>
        <v>1</v>
      </c>
      <c r="Z678" s="50">
        <v>14191200</v>
      </c>
      <c r="AA678" s="62">
        <v>2.0391978000000001E-7</v>
      </c>
      <c r="AB678" s="71">
        <v>4.4046672541300002E-3</v>
      </c>
      <c r="AC678" s="71">
        <v>2.8172702184282299</v>
      </c>
      <c r="AD678" s="58">
        <v>147228760086.34601</v>
      </c>
      <c r="AE678" s="28">
        <v>-9.3115826127400005</v>
      </c>
      <c r="AF678" s="28">
        <v>-3.13342144748</v>
      </c>
      <c r="AG678" s="50"/>
      <c r="AH678" s="62"/>
      <c r="AI678" s="65"/>
      <c r="AJ678" s="58"/>
      <c r="AK678" s="28"/>
      <c r="AL678" s="28"/>
    </row>
    <row r="679" spans="1:38">
      <c r="A679" s="11"/>
      <c r="B679" s="25">
        <v>658</v>
      </c>
      <c r="C679" s="1">
        <f>B679 * KONSTANTEN!$B$6</f>
        <v>14212800</v>
      </c>
      <c r="D679" s="63">
        <f>SQRT( KONSTANTEN!$B$3 * $D$6 / H678^3 )</f>
        <v>2.0392711714754782E-7</v>
      </c>
      <c r="E679" s="41">
        <f>(KONSTANTEN!$B$4 + D679 * C679) - (KONSTANTEN!$B$4 + D679 * C678)</f>
        <v>4.4048257303872518E-3</v>
      </c>
      <c r="F679" s="41">
        <f t="shared" si="202"/>
        <v>2.82167504415861</v>
      </c>
      <c r="G679" s="73">
        <f t="shared" si="190"/>
        <v>161.67007118767856</v>
      </c>
      <c r="H679" s="43">
        <f t="shared" si="203"/>
        <v>147225274503.78912</v>
      </c>
      <c r="I679" s="2">
        <f t="shared" si="204"/>
        <v>9.8413917210516288</v>
      </c>
      <c r="J679" s="48">
        <f t="shared" si="191"/>
        <v>151970771496.21088</v>
      </c>
      <c r="K679" s="28">
        <f t="shared" si="192"/>
        <v>10.158608278948371</v>
      </c>
      <c r="L679" s="43">
        <f t="shared" si="205"/>
        <v>-139508045077.1474</v>
      </c>
      <c r="M679" s="2">
        <f t="shared" si="206"/>
        <v>-9.325527321784687</v>
      </c>
      <c r="N679" s="48">
        <f t="shared" si="193"/>
        <v>-144507192131.34302</v>
      </c>
      <c r="O679" s="28">
        <f t="shared" si="194"/>
        <v>-9.6596993217846876</v>
      </c>
      <c r="P679" s="94">
        <f t="shared" si="195"/>
        <v>46260748883.306519</v>
      </c>
      <c r="Q679" s="95">
        <f t="shared" si="196"/>
        <v>3.0923369143258346</v>
      </c>
      <c r="R679" s="44">
        <f>KONSTANTEN!$B$3 * $D$5 * $D$6 / H678^2</f>
        <v>3.6566998966067372E+22</v>
      </c>
      <c r="S679" s="46">
        <f t="shared" si="201"/>
        <v>30023.936605616676</v>
      </c>
      <c r="T679" s="48">
        <f t="shared" si="197"/>
        <v>149352671984.44464</v>
      </c>
      <c r="U679" s="28">
        <f t="shared" si="198"/>
        <v>9.9835993143067583</v>
      </c>
      <c r="V679" s="48">
        <f t="shared" si="207"/>
        <v>-142007618604.24521</v>
      </c>
      <c r="W679" s="28">
        <f t="shared" si="208"/>
        <v>-9.4926133217846882</v>
      </c>
      <c r="X679" s="50">
        <f t="shared" si="199"/>
        <v>1</v>
      </c>
      <c r="Y679" s="31">
        <f t="shared" si="200"/>
        <v>1.0000000000000002</v>
      </c>
      <c r="Z679" s="50">
        <v>14212800</v>
      </c>
      <c r="AA679" s="62">
        <v>2.0392712000000001E-7</v>
      </c>
      <c r="AB679" s="71">
        <v>4.4048257303899996E-3</v>
      </c>
      <c r="AC679" s="71">
        <v>2.82167504415861</v>
      </c>
      <c r="AD679" s="58">
        <v>147225274503.789</v>
      </c>
      <c r="AE679" s="28">
        <v>-9.3255273217799992</v>
      </c>
      <c r="AF679" s="28">
        <v>-3.0923369143300001</v>
      </c>
      <c r="AG679" s="50"/>
      <c r="AH679" s="62"/>
      <c r="AI679" s="65"/>
      <c r="AJ679" s="58"/>
      <c r="AK679" s="28"/>
      <c r="AL679" s="28"/>
    </row>
    <row r="680" spans="1:38">
      <c r="A680" s="11"/>
      <c r="B680" s="25">
        <v>659</v>
      </c>
      <c r="C680" s="1">
        <f>B680 * KONSTANTEN!$B$6</f>
        <v>14234400</v>
      </c>
      <c r="D680" s="63">
        <f>SQRT( KONSTANTEN!$B$3 * $D$6 / H679^3 )</f>
        <v>2.0393435920240634E-7</v>
      </c>
      <c r="E680" s="41">
        <f>(KONSTANTEN!$B$4 + D680 * C680) - (KONSTANTEN!$B$4 + D680 * C679)</f>
        <v>4.4049821587721638E-3</v>
      </c>
      <c r="F680" s="41">
        <f t="shared" si="202"/>
        <v>2.8260800263173822</v>
      </c>
      <c r="G680" s="73">
        <f t="shared" si="190"/>
        <v>161.92245807420662</v>
      </c>
      <c r="H680" s="43">
        <f t="shared" si="203"/>
        <v>147221834837.05505</v>
      </c>
      <c r="I680" s="2">
        <f t="shared" si="204"/>
        <v>9.8411617937661546</v>
      </c>
      <c r="J680" s="48">
        <f t="shared" si="191"/>
        <v>151974211162.94498</v>
      </c>
      <c r="K680" s="28">
        <f t="shared" si="192"/>
        <v>10.158838206233847</v>
      </c>
      <c r="L680" s="43">
        <f t="shared" si="205"/>
        <v>-139713907132.26102</v>
      </c>
      <c r="M680" s="2">
        <f t="shared" si="206"/>
        <v>-9.339288336200875</v>
      </c>
      <c r="N680" s="48">
        <f t="shared" si="193"/>
        <v>-144713054186.4566</v>
      </c>
      <c r="O680" s="28">
        <f t="shared" si="194"/>
        <v>-9.6734603362008738</v>
      </c>
      <c r="P680" s="94">
        <f t="shared" si="195"/>
        <v>45645212942.918335</v>
      </c>
      <c r="Q680" s="95">
        <f t="shared" si="196"/>
        <v>3.0511909200109106</v>
      </c>
      <c r="R680" s="44">
        <f>KONSTANTEN!$B$3 * $D$5 * $D$6 / H679^2</f>
        <v>3.6568730445978039E+22</v>
      </c>
      <c r="S680" s="46">
        <f t="shared" si="201"/>
        <v>30024.292014328606</v>
      </c>
      <c r="T680" s="48">
        <f t="shared" si="197"/>
        <v>149359162912.2706</v>
      </c>
      <c r="U680" s="28">
        <f t="shared" si="198"/>
        <v>9.9840332055905971</v>
      </c>
      <c r="V680" s="48">
        <f t="shared" si="207"/>
        <v>-142213480659.35883</v>
      </c>
      <c r="W680" s="28">
        <f t="shared" si="208"/>
        <v>-9.5063743362008744</v>
      </c>
      <c r="X680" s="50">
        <f t="shared" si="199"/>
        <v>1.0000000000000002</v>
      </c>
      <c r="Y680" s="31">
        <f t="shared" si="200"/>
        <v>1</v>
      </c>
      <c r="Z680" s="50">
        <v>14234400</v>
      </c>
      <c r="AA680" s="62">
        <v>2.0393435999999999E-7</v>
      </c>
      <c r="AB680" s="71">
        <v>4.4049821587699997E-3</v>
      </c>
      <c r="AC680" s="71">
        <v>2.8260800263173902</v>
      </c>
      <c r="AD680" s="58">
        <v>147221834837.05499</v>
      </c>
      <c r="AE680" s="28">
        <v>-9.3392883361999992</v>
      </c>
      <c r="AF680" s="28">
        <v>-3.0511909200099998</v>
      </c>
      <c r="AG680" s="50"/>
      <c r="AH680" s="62"/>
      <c r="AI680" s="65"/>
      <c r="AJ680" s="58"/>
      <c r="AK680" s="28"/>
      <c r="AL680" s="28"/>
    </row>
    <row r="681" spans="1:38">
      <c r="A681" s="11"/>
      <c r="B681" s="25">
        <v>660</v>
      </c>
      <c r="C681" s="1">
        <f>B681 * KONSTANTEN!$B$6</f>
        <v>14256000</v>
      </c>
      <c r="D681" s="63">
        <f>SQRT( KONSTANTEN!$B$3 * $D$6 / H680^3 )</f>
        <v>2.0394150627738957E-7</v>
      </c>
      <c r="E681" s="41">
        <f>(KONSTANTEN!$B$4 + D681 * C681) - (KONSTANTEN!$B$4 + D681 * C680)</f>
        <v>4.4051365355914918E-3</v>
      </c>
      <c r="F681" s="41">
        <f t="shared" si="202"/>
        <v>2.8304851628529737</v>
      </c>
      <c r="G681" s="73">
        <f t="shared" si="190"/>
        <v>162.1748538058749</v>
      </c>
      <c r="H681" s="43">
        <f t="shared" si="203"/>
        <v>147218441159.36563</v>
      </c>
      <c r="I681" s="2">
        <f t="shared" si="204"/>
        <v>9.8409349406553073</v>
      </c>
      <c r="J681" s="48">
        <f t="shared" si="191"/>
        <v>151977604840.63437</v>
      </c>
      <c r="K681" s="28">
        <f t="shared" si="192"/>
        <v>10.159065059344691</v>
      </c>
      <c r="L681" s="43">
        <f t="shared" si="205"/>
        <v>-139917016769.77759</v>
      </c>
      <c r="M681" s="2">
        <f t="shared" si="206"/>
        <v>-9.3528653630521301</v>
      </c>
      <c r="N681" s="48">
        <f t="shared" si="193"/>
        <v>-144916163823.97318</v>
      </c>
      <c r="O681" s="28">
        <f t="shared" si="194"/>
        <v>-9.6870373630521307</v>
      </c>
      <c r="P681" s="94">
        <f t="shared" si="195"/>
        <v>45028769691.81636</v>
      </c>
      <c r="Q681" s="95">
        <f t="shared" si="196"/>
        <v>3.0099842757825996</v>
      </c>
      <c r="R681" s="44">
        <f>KONSTANTEN!$B$3 * $D$5 * $D$6 / H680^2</f>
        <v>3.6570439237546382E+22</v>
      </c>
      <c r="S681" s="46">
        <f t="shared" si="201"/>
        <v>30024.642753590073</v>
      </c>
      <c r="T681" s="48">
        <f t="shared" si="197"/>
        <v>149365575993.08719</v>
      </c>
      <c r="U681" s="28">
        <f t="shared" si="198"/>
        <v>9.9844618931285716</v>
      </c>
      <c r="V681" s="48">
        <f t="shared" si="207"/>
        <v>-142416590296.8754</v>
      </c>
      <c r="W681" s="28">
        <f t="shared" si="208"/>
        <v>-9.5199513630521295</v>
      </c>
      <c r="X681" s="50">
        <f t="shared" si="199"/>
        <v>0.99999999999999989</v>
      </c>
      <c r="Y681" s="31">
        <f t="shared" si="200"/>
        <v>0.99999999999999967</v>
      </c>
      <c r="Z681" s="50">
        <v>14256000</v>
      </c>
      <c r="AA681" s="62">
        <v>2.0394151000000001E-7</v>
      </c>
      <c r="AB681" s="71">
        <v>4.4051365355899999E-3</v>
      </c>
      <c r="AC681" s="71">
        <v>2.8304851628529799</v>
      </c>
      <c r="AD681" s="58">
        <v>147218441159.36499</v>
      </c>
      <c r="AE681" s="28">
        <v>-9.3528653630500003</v>
      </c>
      <c r="AF681" s="28">
        <v>-3.0099842757799999</v>
      </c>
      <c r="AG681" s="50"/>
      <c r="AH681" s="62"/>
      <c r="AI681" s="65"/>
      <c r="AJ681" s="58"/>
      <c r="AK681" s="28"/>
      <c r="AL681" s="28"/>
    </row>
    <row r="682" spans="1:38">
      <c r="A682" s="11"/>
      <c r="B682" s="25">
        <v>661</v>
      </c>
      <c r="C682" s="1">
        <f>B682 * KONSTANTEN!$B$6</f>
        <v>14277600</v>
      </c>
      <c r="D682" s="63">
        <f>SQRT( KONSTANTEN!$B$3 * $D$6 / H681^3 )</f>
        <v>2.0394855820365952E-7</v>
      </c>
      <c r="E682" s="41">
        <f>(KONSTANTEN!$B$4 + D682 * C682) - (KONSTANTEN!$B$4 + D682 * C681)</f>
        <v>4.4052888571988191E-3</v>
      </c>
      <c r="F682" s="41">
        <f t="shared" si="202"/>
        <v>2.8348904517101725</v>
      </c>
      <c r="G682" s="73">
        <f t="shared" si="190"/>
        <v>162.42725826492838</v>
      </c>
      <c r="H682" s="43">
        <f t="shared" si="203"/>
        <v>147215093542.97809</v>
      </c>
      <c r="I682" s="2">
        <f t="shared" si="204"/>
        <v>9.8407111665491787</v>
      </c>
      <c r="J682" s="48">
        <f t="shared" si="191"/>
        <v>151980952457.02191</v>
      </c>
      <c r="K682" s="28">
        <f t="shared" si="192"/>
        <v>10.159288833450821</v>
      </c>
      <c r="L682" s="43">
        <f t="shared" si="205"/>
        <v>-140117369665.14581</v>
      </c>
      <c r="M682" s="2">
        <f t="shared" si="206"/>
        <v>-9.3662581132603488</v>
      </c>
      <c r="N682" s="48">
        <f t="shared" si="193"/>
        <v>-145116516719.3414</v>
      </c>
      <c r="O682" s="28">
        <f t="shared" si="194"/>
        <v>-9.7004301132603477</v>
      </c>
      <c r="P682" s="94">
        <f t="shared" si="195"/>
        <v>44411431287.919746</v>
      </c>
      <c r="Q682" s="95">
        <f t="shared" si="196"/>
        <v>2.9687177943467709</v>
      </c>
      <c r="R682" s="44">
        <f>KONSTANTEN!$B$3 * $D$5 * $D$6 / H681^2</f>
        <v>3.6572125299607995E+22</v>
      </c>
      <c r="S682" s="46">
        <f t="shared" si="201"/>
        <v>30024.988815442906</v>
      </c>
      <c r="T682" s="48">
        <f t="shared" si="197"/>
        <v>149371910728.02563</v>
      </c>
      <c r="U682" s="28">
        <f t="shared" si="198"/>
        <v>9.9848853435733993</v>
      </c>
      <c r="V682" s="48">
        <f t="shared" si="207"/>
        <v>-142616943192.24362</v>
      </c>
      <c r="W682" s="28">
        <f t="shared" si="208"/>
        <v>-9.5333441132603483</v>
      </c>
      <c r="X682" s="50">
        <f t="shared" si="199"/>
        <v>1</v>
      </c>
      <c r="Y682" s="31">
        <f t="shared" si="200"/>
        <v>1</v>
      </c>
      <c r="Z682" s="50">
        <v>14277600</v>
      </c>
      <c r="AA682" s="62">
        <v>2.0394855999999999E-7</v>
      </c>
      <c r="AB682" s="71">
        <v>4.4052888571999996E-3</v>
      </c>
      <c r="AC682" s="71">
        <v>2.8348904517101801</v>
      </c>
      <c r="AD682" s="58">
        <v>147215093542.978</v>
      </c>
      <c r="AE682" s="28">
        <v>-9.3662581132600007</v>
      </c>
      <c r="AF682" s="28">
        <v>-2.9687177943499998</v>
      </c>
      <c r="AG682" s="50"/>
      <c r="AH682" s="62"/>
      <c r="AI682" s="65"/>
      <c r="AJ682" s="58"/>
      <c r="AK682" s="28"/>
      <c r="AL682" s="28"/>
    </row>
    <row r="683" spans="1:38">
      <c r="A683" s="11"/>
      <c r="B683" s="25">
        <v>662</v>
      </c>
      <c r="C683" s="1">
        <f>B683 * KONSTANTEN!$B$6</f>
        <v>14299200</v>
      </c>
      <c r="D683" s="63">
        <f>SQRT( KONSTANTEN!$B$3 * $D$6 / H682^3 )</f>
        <v>2.0395551481456674E-7</v>
      </c>
      <c r="E683" s="41">
        <f>(KONSTANTEN!$B$4 + D683 * C683) - (KONSTANTEN!$B$4 + D683 * C682)</f>
        <v>4.4054391199948029E-3</v>
      </c>
      <c r="F683" s="41">
        <f t="shared" si="202"/>
        <v>2.8392958908301673</v>
      </c>
      <c r="G683" s="73">
        <f t="shared" si="190"/>
        <v>162.67967133340593</v>
      </c>
      <c r="H683" s="43">
        <f t="shared" si="203"/>
        <v>147211792059.18372</v>
      </c>
      <c r="I683" s="2">
        <f t="shared" si="204"/>
        <v>9.8404904762132936</v>
      </c>
      <c r="J683" s="48">
        <f t="shared" si="191"/>
        <v>151984253940.81628</v>
      </c>
      <c r="K683" s="28">
        <f t="shared" si="192"/>
        <v>10.159509523786706</v>
      </c>
      <c r="L683" s="43">
        <f t="shared" si="205"/>
        <v>-140314961551.6217</v>
      </c>
      <c r="M683" s="2">
        <f t="shared" si="206"/>
        <v>-9.3794663016116004</v>
      </c>
      <c r="N683" s="48">
        <f t="shared" si="193"/>
        <v>-145314108605.81729</v>
      </c>
      <c r="O683" s="28">
        <f t="shared" si="194"/>
        <v>-9.7136383016115992</v>
      </c>
      <c r="P683" s="94">
        <f t="shared" si="195"/>
        <v>43793209910.721512</v>
      </c>
      <c r="Q683" s="95">
        <f t="shared" si="196"/>
        <v>2.9273922898514182</v>
      </c>
      <c r="R683" s="44">
        <f>KONSTANTEN!$B$3 * $D$5 * $D$6 / H682^2</f>
        <v>3.6573788591530497E+22</v>
      </c>
      <c r="S683" s="46">
        <f t="shared" si="201"/>
        <v>30025.330192032696</v>
      </c>
      <c r="T683" s="48">
        <f t="shared" si="197"/>
        <v>149378166624.29395</v>
      </c>
      <c r="U683" s="28">
        <f t="shared" si="198"/>
        <v>9.9853035239839993</v>
      </c>
      <c r="V683" s="48">
        <f t="shared" si="207"/>
        <v>-142814535078.71951</v>
      </c>
      <c r="W683" s="28">
        <f t="shared" si="208"/>
        <v>-9.5465523016115998</v>
      </c>
      <c r="X683" s="50">
        <f t="shared" si="199"/>
        <v>1.0000000000000002</v>
      </c>
      <c r="Y683" s="31">
        <f t="shared" si="200"/>
        <v>0.99999999999999989</v>
      </c>
      <c r="Z683" s="50">
        <v>14299200</v>
      </c>
      <c r="AA683" s="62">
        <v>2.0395551E-7</v>
      </c>
      <c r="AB683" s="71">
        <v>4.4054391199900003E-3</v>
      </c>
      <c r="AC683" s="71">
        <v>2.83929589083017</v>
      </c>
      <c r="AD683" s="58">
        <v>147211792059.18301</v>
      </c>
      <c r="AE683" s="28">
        <v>-9.3794663016099999</v>
      </c>
      <c r="AF683" s="28">
        <v>-2.9273922898500002</v>
      </c>
      <c r="AG683" s="50"/>
      <c r="AH683" s="62"/>
      <c r="AI683" s="65"/>
      <c r="AJ683" s="58"/>
      <c r="AK683" s="28"/>
      <c r="AL683" s="28"/>
    </row>
    <row r="684" spans="1:38">
      <c r="A684" s="11"/>
      <c r="B684" s="25">
        <v>663</v>
      </c>
      <c r="C684" s="1">
        <f>B684 * KONSTANTEN!$B$6</f>
        <v>14320800</v>
      </c>
      <c r="D684" s="63">
        <f>SQRT( KONSTANTEN!$B$3 * $D$6 / H683^3 )</f>
        <v>2.0396237594565685E-7</v>
      </c>
      <c r="E684" s="41">
        <f>(KONSTANTEN!$B$4 + D684 * C684) - (KONSTANTEN!$B$4 + D684 * C683)</f>
        <v>4.4055873204262852E-3</v>
      </c>
      <c r="F684" s="41">
        <f t="shared" si="202"/>
        <v>2.8437014781505936</v>
      </c>
      <c r="G684" s="73">
        <f t="shared" si="190"/>
        <v>162.93209289314271</v>
      </c>
      <c r="H684" s="43">
        <f t="shared" si="203"/>
        <v>147208536778.30585</v>
      </c>
      <c r="I684" s="2">
        <f t="shared" si="204"/>
        <v>9.8402728743484698</v>
      </c>
      <c r="J684" s="48">
        <f t="shared" si="191"/>
        <v>151987509221.69415</v>
      </c>
      <c r="K684" s="28">
        <f t="shared" si="192"/>
        <v>10.15972712565153</v>
      </c>
      <c r="L684" s="43">
        <f t="shared" si="205"/>
        <v>-140509788220.39456</v>
      </c>
      <c r="M684" s="2">
        <f t="shared" si="206"/>
        <v>-9.3924896467645542</v>
      </c>
      <c r="N684" s="48">
        <f t="shared" si="193"/>
        <v>-145508935274.59015</v>
      </c>
      <c r="O684" s="28">
        <f t="shared" si="194"/>
        <v>-9.7266616467645548</v>
      </c>
      <c r="P684" s="94">
        <f t="shared" si="195"/>
        <v>43174117761.003281</v>
      </c>
      <c r="Q684" s="95">
        <f t="shared" si="196"/>
        <v>2.8860085778675888</v>
      </c>
      <c r="R684" s="44">
        <f>KONSTANTEN!$B$3 * $D$5 * $D$6 / H683^2</f>
        <v>3.6575429073215225E+22</v>
      </c>
      <c r="S684" s="46">
        <f t="shared" si="201"/>
        <v>30025.666875609091</v>
      </c>
      <c r="T684" s="48">
        <f t="shared" si="197"/>
        <v>149384343195.21613</v>
      </c>
      <c r="U684" s="28">
        <f t="shared" si="198"/>
        <v>9.9857164018281264</v>
      </c>
      <c r="V684" s="48">
        <f t="shared" si="207"/>
        <v>-143009361747.49237</v>
      </c>
      <c r="W684" s="28">
        <f t="shared" si="208"/>
        <v>-9.5595756467645536</v>
      </c>
      <c r="X684" s="50">
        <f t="shared" si="199"/>
        <v>1</v>
      </c>
      <c r="Y684" s="31">
        <f t="shared" si="200"/>
        <v>0.99999999999999978</v>
      </c>
      <c r="Z684" s="50">
        <v>14320800</v>
      </c>
      <c r="AA684" s="62">
        <v>2.0396238000000001E-7</v>
      </c>
      <c r="AB684" s="71">
        <v>4.4055873204300001E-3</v>
      </c>
      <c r="AC684" s="71">
        <v>2.8437014781505998</v>
      </c>
      <c r="AD684" s="58">
        <v>147208536778.30499</v>
      </c>
      <c r="AE684" s="28">
        <v>-9.3924896467599996</v>
      </c>
      <c r="AF684" s="28">
        <v>-2.8860085778700002</v>
      </c>
      <c r="AG684" s="50"/>
      <c r="AH684" s="62"/>
      <c r="AI684" s="65"/>
      <c r="AJ684" s="58"/>
      <c r="AK684" s="28"/>
      <c r="AL684" s="28"/>
    </row>
    <row r="685" spans="1:38">
      <c r="A685" s="11"/>
      <c r="B685" s="25">
        <v>664</v>
      </c>
      <c r="C685" s="1">
        <f>B685 * KONSTANTEN!$B$6</f>
        <v>14342400</v>
      </c>
      <c r="D685" s="63">
        <f>SQRT( KONSTANTEN!$B$3 * $D$6 / H684^3 )</f>
        <v>2.039691414346765E-7</v>
      </c>
      <c r="E685" s="41">
        <f>(KONSTANTEN!$B$4 + D685 * C685) - (KONSTANTEN!$B$4 + D685 * C684)</f>
        <v>4.4057334549889582E-3</v>
      </c>
      <c r="F685" s="41">
        <f t="shared" si="202"/>
        <v>2.8481072116055826</v>
      </c>
      <c r="G685" s="73">
        <f t="shared" si="190"/>
        <v>163.18452282577317</v>
      </c>
      <c r="H685" s="43">
        <f t="shared" si="203"/>
        <v>147205327769.69778</v>
      </c>
      <c r="I685" s="2">
        <f t="shared" si="204"/>
        <v>9.8400583655906857</v>
      </c>
      <c r="J685" s="48">
        <f t="shared" si="191"/>
        <v>151990718230.30225</v>
      </c>
      <c r="K685" s="28">
        <f t="shared" si="192"/>
        <v>10.159941634409314</v>
      </c>
      <c r="L685" s="43">
        <f t="shared" si="205"/>
        <v>-140701845520.71109</v>
      </c>
      <c r="M685" s="2">
        <f t="shared" si="206"/>
        <v>-9.4053278712587716</v>
      </c>
      <c r="N685" s="48">
        <f t="shared" si="193"/>
        <v>-145700992574.90668</v>
      </c>
      <c r="O685" s="28">
        <f t="shared" si="194"/>
        <v>-9.7394998712587704</v>
      </c>
      <c r="P685" s="94">
        <f t="shared" si="195"/>
        <v>42554167060.548782</v>
      </c>
      <c r="Q685" s="95">
        <f t="shared" si="196"/>
        <v>2.8445674753702317</v>
      </c>
      <c r="R685" s="44">
        <f>KONSTANTEN!$B$3 * $D$5 * $D$6 / H684^2</f>
        <v>3.6577046705098736E+22</v>
      </c>
      <c r="S685" s="46">
        <f t="shared" si="201"/>
        <v>30025.998858526043</v>
      </c>
      <c r="T685" s="48">
        <f t="shared" si="197"/>
        <v>149390439960.27072</v>
      </c>
      <c r="U685" s="28">
        <f t="shared" si="198"/>
        <v>9.9861239449849357</v>
      </c>
      <c r="V685" s="48">
        <f t="shared" si="207"/>
        <v>-143201419047.80887</v>
      </c>
      <c r="W685" s="28">
        <f t="shared" si="208"/>
        <v>-9.572413871258771</v>
      </c>
      <c r="X685" s="50">
        <f t="shared" si="199"/>
        <v>1</v>
      </c>
      <c r="Y685" s="31">
        <f t="shared" si="200"/>
        <v>1</v>
      </c>
      <c r="Z685" s="50">
        <v>14342400</v>
      </c>
      <c r="AA685" s="62">
        <v>2.0396914E-7</v>
      </c>
      <c r="AB685" s="71">
        <v>4.4057334549899999E-3</v>
      </c>
      <c r="AC685" s="71">
        <v>2.8481072116055901</v>
      </c>
      <c r="AD685" s="58">
        <v>147205327769.69699</v>
      </c>
      <c r="AE685" s="28">
        <v>-9.4053278712600008</v>
      </c>
      <c r="AF685" s="28">
        <v>-2.8445674753699999</v>
      </c>
      <c r="AG685" s="50"/>
      <c r="AH685" s="62"/>
      <c r="AI685" s="65"/>
      <c r="AJ685" s="58"/>
      <c r="AK685" s="28"/>
      <c r="AL685" s="28"/>
    </row>
    <row r="686" spans="1:38">
      <c r="A686" s="11"/>
      <c r="B686" s="25">
        <v>665</v>
      </c>
      <c r="C686" s="1">
        <f>B686 * KONSTANTEN!$B$6</f>
        <v>14364000</v>
      </c>
      <c r="D686" s="63">
        <f>SQRT( KONSTANTEN!$B$3 * $D$6 / H685^3 )</f>
        <v>2.0397581112157956E-7</v>
      </c>
      <c r="E686" s="41">
        <f>(KONSTANTEN!$B$4 + D686 * C686) - (KONSTANTEN!$B$4 + D686 * C685)</f>
        <v>4.4058775202264755E-3</v>
      </c>
      <c r="F686" s="41">
        <f t="shared" si="202"/>
        <v>2.852513089125809</v>
      </c>
      <c r="G686" s="73">
        <f t="shared" si="190"/>
        <v>163.43696101273372</v>
      </c>
      <c r="H686" s="43">
        <f t="shared" si="203"/>
        <v>147202165101.74066</v>
      </c>
      <c r="I686" s="2">
        <f t="shared" si="204"/>
        <v>9.8398469545109339</v>
      </c>
      <c r="J686" s="48">
        <f t="shared" si="191"/>
        <v>151993880898.25934</v>
      </c>
      <c r="K686" s="28">
        <f t="shared" si="192"/>
        <v>10.160153045489066</v>
      </c>
      <c r="L686" s="43">
        <f t="shared" si="205"/>
        <v>-140891129359.99796</v>
      </c>
      <c r="M686" s="2">
        <f t="shared" si="206"/>
        <v>-9.4179807015229038</v>
      </c>
      <c r="N686" s="48">
        <f t="shared" si="193"/>
        <v>-145890276414.19354</v>
      </c>
      <c r="O686" s="28">
        <f t="shared" si="194"/>
        <v>-9.7521527015229044</v>
      </c>
      <c r="P686" s="94">
        <f t="shared" si="195"/>
        <v>41933370051.856674</v>
      </c>
      <c r="Q686" s="95">
        <f t="shared" si="196"/>
        <v>2.8030698007190029</v>
      </c>
      <c r="R686" s="44">
        <f>KONSTANTEN!$B$3 * $D$5 * $D$6 / H685^2</f>
        <v>3.6578641448154369E+22</v>
      </c>
      <c r="S686" s="46">
        <f t="shared" si="201"/>
        <v>30026.326133242088</v>
      </c>
      <c r="T686" s="48">
        <f t="shared" si="197"/>
        <v>149396456445.129</v>
      </c>
      <c r="U686" s="28">
        <f t="shared" si="198"/>
        <v>9.9865261217475449</v>
      </c>
      <c r="V686" s="48">
        <f t="shared" si="207"/>
        <v>-143390702887.09576</v>
      </c>
      <c r="W686" s="28">
        <f t="shared" si="208"/>
        <v>-9.585066701522905</v>
      </c>
      <c r="X686" s="50">
        <f t="shared" si="199"/>
        <v>1.0000000000000002</v>
      </c>
      <c r="Y686" s="31">
        <f t="shared" si="200"/>
        <v>1.0000000000000002</v>
      </c>
      <c r="Z686" s="50">
        <v>14364000</v>
      </c>
      <c r="AA686" s="62">
        <v>2.0397581E-7</v>
      </c>
      <c r="AB686" s="71">
        <v>4.4058775202299996E-3</v>
      </c>
      <c r="AC686" s="71">
        <v>2.8525130891258099</v>
      </c>
      <c r="AD686" s="58">
        <v>147202165101.73999</v>
      </c>
      <c r="AE686" s="28">
        <v>-9.4179807015199994</v>
      </c>
      <c r="AF686" s="28">
        <v>-2.8030698007199999</v>
      </c>
      <c r="AG686" s="50"/>
      <c r="AH686" s="62"/>
      <c r="AI686" s="65"/>
      <c r="AJ686" s="58"/>
      <c r="AK686" s="28"/>
      <c r="AL686" s="28"/>
    </row>
    <row r="687" spans="1:38">
      <c r="A687" s="11"/>
      <c r="B687" s="25">
        <v>666</v>
      </c>
      <c r="C687" s="1">
        <f>B687 * KONSTANTEN!$B$6</f>
        <v>14385600</v>
      </c>
      <c r="D687" s="63">
        <f>SQRT( KONSTANTEN!$B$3 * $D$6 / H686^3 )</f>
        <v>2.039823848485333E-7</v>
      </c>
      <c r="E687" s="41">
        <f>(KONSTANTEN!$B$4 + D687 * C687) - (KONSTANTEN!$B$4 + D687 * C686)</f>
        <v>4.406019512728232E-3</v>
      </c>
      <c r="F687" s="41">
        <f t="shared" si="202"/>
        <v>2.8569191086385373</v>
      </c>
      <c r="G687" s="73">
        <f t="shared" si="190"/>
        <v>163.68940733526532</v>
      </c>
      <c r="H687" s="43">
        <f t="shared" si="203"/>
        <v>147199048841.84158</v>
      </c>
      <c r="I687" s="2">
        <f t="shared" si="204"/>
        <v>9.8396386456150946</v>
      </c>
      <c r="J687" s="48">
        <f t="shared" si="191"/>
        <v>151996997158.15842</v>
      </c>
      <c r="K687" s="28">
        <f t="shared" si="192"/>
        <v>10.160361354384905</v>
      </c>
      <c r="L687" s="43">
        <f t="shared" si="205"/>
        <v>-141077635703.9827</v>
      </c>
      <c r="M687" s="2">
        <f t="shared" si="206"/>
        <v>-9.4304478678827657</v>
      </c>
      <c r="N687" s="48">
        <f t="shared" si="193"/>
        <v>-146076782758.17828</v>
      </c>
      <c r="O687" s="28">
        <f t="shared" si="194"/>
        <v>-9.7646198678827645</v>
      </c>
      <c r="P687" s="94">
        <f t="shared" si="195"/>
        <v>41311738997.852936</v>
      </c>
      <c r="Q687" s="95">
        <f t="shared" si="196"/>
        <v>2.7615163736390382</v>
      </c>
      <c r="R687" s="44">
        <f>KONSTANTEN!$B$3 * $D$5 * $D$6 / H686^2</f>
        <v>3.6580213263893797E+22</v>
      </c>
      <c r="S687" s="46">
        <f t="shared" si="201"/>
        <v>30026.648692320603</v>
      </c>
      <c r="T687" s="48">
        <f t="shared" si="197"/>
        <v>149402392181.69226</v>
      </c>
      <c r="U687" s="28">
        <f t="shared" si="198"/>
        <v>9.9869229008255189</v>
      </c>
      <c r="V687" s="48">
        <f t="shared" si="207"/>
        <v>-143577209231.08047</v>
      </c>
      <c r="W687" s="28">
        <f t="shared" si="208"/>
        <v>-9.5975338678827651</v>
      </c>
      <c r="X687" s="50">
        <f t="shared" si="199"/>
        <v>1</v>
      </c>
      <c r="Y687" s="31">
        <f t="shared" si="200"/>
        <v>1</v>
      </c>
      <c r="Z687" s="50">
        <v>14385600</v>
      </c>
      <c r="AA687" s="62">
        <v>2.0398238000000001E-7</v>
      </c>
      <c r="AB687" s="71">
        <v>4.4060195127299997E-3</v>
      </c>
      <c r="AC687" s="71">
        <v>2.8569191086385399</v>
      </c>
      <c r="AD687" s="58">
        <v>147199048841.841</v>
      </c>
      <c r="AE687" s="28">
        <v>-9.4304478678799999</v>
      </c>
      <c r="AF687" s="28">
        <v>-2.7615163736400001</v>
      </c>
      <c r="AG687" s="50"/>
      <c r="AH687" s="62"/>
      <c r="AI687" s="65"/>
      <c r="AJ687" s="58"/>
      <c r="AK687" s="28"/>
      <c r="AL687" s="28"/>
    </row>
    <row r="688" spans="1:38">
      <c r="A688" s="11"/>
      <c r="B688" s="25">
        <v>667</v>
      </c>
      <c r="C688" s="1">
        <f>B688 * KONSTANTEN!$B$6</f>
        <v>14407200</v>
      </c>
      <c r="D688" s="63">
        <f>SQRT( KONSTANTEN!$B$3 * $D$6 / H687^3 )</f>
        <v>2.0398886245992393E-7</v>
      </c>
      <c r="E688" s="41">
        <f>(KONSTANTEN!$B$4 + D688 * C688) - (KONSTANTEN!$B$4 + D688 * C687)</f>
        <v>4.4061594291342487E-3</v>
      </c>
      <c r="F688" s="41">
        <f t="shared" si="202"/>
        <v>2.8613252680676715</v>
      </c>
      <c r="G688" s="73">
        <f t="shared" si="190"/>
        <v>163.94186167441646</v>
      </c>
      <c r="H688" s="43">
        <f t="shared" si="203"/>
        <v>147195979056.4314</v>
      </c>
      <c r="I688" s="2">
        <f t="shared" si="204"/>
        <v>9.8394334433437933</v>
      </c>
      <c r="J688" s="48">
        <f t="shared" si="191"/>
        <v>152000066943.5686</v>
      </c>
      <c r="K688" s="28">
        <f t="shared" si="192"/>
        <v>10.160566556656207</v>
      </c>
      <c r="L688" s="43">
        <f t="shared" si="205"/>
        <v>-141261360576.81296</v>
      </c>
      <c r="M688" s="2">
        <f t="shared" si="206"/>
        <v>-9.4427291045693131</v>
      </c>
      <c r="N688" s="48">
        <f t="shared" si="193"/>
        <v>-146260507631.00854</v>
      </c>
      <c r="O688" s="28">
        <f t="shared" si="194"/>
        <v>-9.7769011045693137</v>
      </c>
      <c r="P688" s="94">
        <f t="shared" si="195"/>
        <v>40689286181.601685</v>
      </c>
      <c r="Q688" s="95">
        <f t="shared" si="196"/>
        <v>2.7199080152016242</v>
      </c>
      <c r="R688" s="44">
        <f>KONSTANTEN!$B$3 * $D$5 * $D$6 / H687^2</f>
        <v>3.658176211436849E+22</v>
      </c>
      <c r="S688" s="46">
        <f t="shared" si="201"/>
        <v>30026.966528430046</v>
      </c>
      <c r="T688" s="48">
        <f t="shared" si="197"/>
        <v>149408246708.12939</v>
      </c>
      <c r="U688" s="28">
        <f t="shared" si="198"/>
        <v>9.9873142513473852</v>
      </c>
      <c r="V688" s="48">
        <f t="shared" si="207"/>
        <v>-143760934103.91077</v>
      </c>
      <c r="W688" s="28">
        <f t="shared" si="208"/>
        <v>-9.6098151045693143</v>
      </c>
      <c r="X688" s="50">
        <f t="shared" si="199"/>
        <v>1</v>
      </c>
      <c r="Y688" s="31">
        <f t="shared" si="200"/>
        <v>1.0000000000000002</v>
      </c>
      <c r="Z688" s="50">
        <v>14407200</v>
      </c>
      <c r="AA688" s="62">
        <v>2.0398886000000001E-7</v>
      </c>
      <c r="AB688" s="71">
        <v>4.4061594291300004E-3</v>
      </c>
      <c r="AC688" s="71">
        <v>2.8613252680676702</v>
      </c>
      <c r="AD688" s="58">
        <v>147195979056.431</v>
      </c>
      <c r="AE688" s="28">
        <v>-9.4427291045700006</v>
      </c>
      <c r="AF688" s="28">
        <v>-2.7199080152000001</v>
      </c>
      <c r="AG688" s="50"/>
      <c r="AH688" s="62"/>
      <c r="AI688" s="65"/>
      <c r="AJ688" s="58"/>
      <c r="AK688" s="28"/>
      <c r="AL688" s="28"/>
    </row>
    <row r="689" spans="1:38">
      <c r="A689" s="11"/>
      <c r="B689" s="25">
        <v>668</v>
      </c>
      <c r="C689" s="1">
        <f>B689 * KONSTANTEN!$B$6</f>
        <v>14428800</v>
      </c>
      <c r="D689" s="63">
        <f>SQRT( KONSTANTEN!$B$3 * $D$6 / H688^3 )</f>
        <v>2.0399524380236308E-7</v>
      </c>
      <c r="E689" s="41">
        <f>(KONSTANTEN!$B$4 + D689 * C689) - (KONSTANTEN!$B$4 + D689 * C688)</f>
        <v>4.4062972661311761E-3</v>
      </c>
      <c r="F689" s="41">
        <f t="shared" si="202"/>
        <v>2.8657315653338027</v>
      </c>
      <c r="G689" s="73">
        <f t="shared" si="190"/>
        <v>164.19432391104584</v>
      </c>
      <c r="H689" s="43">
        <f t="shared" si="203"/>
        <v>147192955810.96301</v>
      </c>
      <c r="I689" s="2">
        <f t="shared" si="204"/>
        <v>9.8392313520722787</v>
      </c>
      <c r="J689" s="48">
        <f t="shared" si="191"/>
        <v>152003090189.03699</v>
      </c>
      <c r="K689" s="28">
        <f t="shared" si="192"/>
        <v>10.160768647927721</v>
      </c>
      <c r="L689" s="43">
        <f t="shared" si="205"/>
        <v>-141442300061.17419</v>
      </c>
      <c r="M689" s="2">
        <f t="shared" si="206"/>
        <v>-9.4548241497265089</v>
      </c>
      <c r="N689" s="48">
        <f t="shared" si="193"/>
        <v>-146441447115.36978</v>
      </c>
      <c r="O689" s="28">
        <f t="shared" si="194"/>
        <v>-9.7889961497265094</v>
      </c>
      <c r="P689" s="94">
        <f t="shared" si="195"/>
        <v>40066023906.0159</v>
      </c>
      <c r="Q689" s="95">
        <f t="shared" si="196"/>
        <v>2.6782455478048601</v>
      </c>
      <c r="R689" s="44">
        <f>KONSTANTEN!$B$3 * $D$5 * $D$6 / H688^2</f>
        <v>3.6583287962171286E+22</v>
      </c>
      <c r="S689" s="46">
        <f t="shared" si="201"/>
        <v>30027.279634344253</v>
      </c>
      <c r="T689" s="48">
        <f t="shared" si="197"/>
        <v>149414019568.91296</v>
      </c>
      <c r="U689" s="28">
        <f t="shared" si="198"/>
        <v>9.9877001428630496</v>
      </c>
      <c r="V689" s="48">
        <f t="shared" si="207"/>
        <v>-143941873588.27197</v>
      </c>
      <c r="W689" s="28">
        <f t="shared" si="208"/>
        <v>-9.62191014972651</v>
      </c>
      <c r="X689" s="50">
        <f t="shared" si="199"/>
        <v>1</v>
      </c>
      <c r="Y689" s="31">
        <f t="shared" si="200"/>
        <v>1.0000000000000002</v>
      </c>
      <c r="Z689" s="50">
        <v>14428800</v>
      </c>
      <c r="AA689" s="62">
        <v>2.0399523999999999E-7</v>
      </c>
      <c r="AB689" s="71">
        <v>4.40629726613E-3</v>
      </c>
      <c r="AC689" s="71">
        <v>2.8657315653338</v>
      </c>
      <c r="AD689" s="58">
        <v>147192955810.96301</v>
      </c>
      <c r="AE689" s="28">
        <v>-9.4548241497299994</v>
      </c>
      <c r="AF689" s="28">
        <v>-2.6782455478</v>
      </c>
      <c r="AG689" s="50"/>
      <c r="AH689" s="62"/>
      <c r="AI689" s="65"/>
      <c r="AJ689" s="58"/>
      <c r="AK689" s="28"/>
      <c r="AL689" s="28"/>
    </row>
    <row r="690" spans="1:38">
      <c r="A690" s="11"/>
      <c r="B690" s="25">
        <v>669</v>
      </c>
      <c r="C690" s="1">
        <f>B690 * KONSTANTEN!$B$6</f>
        <v>14450400</v>
      </c>
      <c r="D690" s="63">
        <f>SQRT( KONSTANTEN!$B$3 * $D$6 / H689^3 )</f>
        <v>2.0400152872469289E-7</v>
      </c>
      <c r="E690" s="41">
        <f>(KONSTANTEN!$B$4 + D690 * C690) - (KONSTANTEN!$B$4 + D690 * C689)</f>
        <v>4.4064330204536262E-3</v>
      </c>
      <c r="F690" s="41">
        <f t="shared" si="202"/>
        <v>2.8701379983542563</v>
      </c>
      <c r="G690" s="73">
        <f t="shared" si="190"/>
        <v>164.44679392582492</v>
      </c>
      <c r="H690" s="43">
        <f t="shared" si="203"/>
        <v>147189979169.90921</v>
      </c>
      <c r="I690" s="2">
        <f t="shared" si="204"/>
        <v>9.8390323761102909</v>
      </c>
      <c r="J690" s="48">
        <f t="shared" si="191"/>
        <v>152006066830.09082</v>
      </c>
      <c r="K690" s="28">
        <f t="shared" si="192"/>
        <v>10.160967623889709</v>
      </c>
      <c r="L690" s="43">
        <f t="shared" si="205"/>
        <v>-141620450298.40536</v>
      </c>
      <c r="M690" s="2">
        <f t="shared" si="206"/>
        <v>-9.4667327454190602</v>
      </c>
      <c r="N690" s="48">
        <f t="shared" si="193"/>
        <v>-146619597352.60095</v>
      </c>
      <c r="O690" s="28">
        <f t="shared" si="194"/>
        <v>-9.800904745419059</v>
      </c>
      <c r="P690" s="94">
        <f t="shared" si="195"/>
        <v>39441964493.567146</v>
      </c>
      <c r="Q690" s="95">
        <f t="shared" si="196"/>
        <v>2.6365297951542548</v>
      </c>
      <c r="R690" s="44">
        <f>KONSTANTEN!$B$3 * $D$5 * $D$6 / H689^2</f>
        <v>3.6584790770437736E+22</v>
      </c>
      <c r="S690" s="46">
        <f t="shared" si="201"/>
        <v>30027.588002942623</v>
      </c>
      <c r="T690" s="48">
        <f t="shared" si="197"/>
        <v>149419710314.85574</v>
      </c>
      <c r="U690" s="28">
        <f t="shared" si="198"/>
        <v>9.9880805453462287</v>
      </c>
      <c r="V690" s="48">
        <f t="shared" si="207"/>
        <v>-144120023825.50317</v>
      </c>
      <c r="W690" s="28">
        <f t="shared" si="208"/>
        <v>-9.6338187454190596</v>
      </c>
      <c r="X690" s="50">
        <f t="shared" si="199"/>
        <v>1.0000000000000002</v>
      </c>
      <c r="Y690" s="31">
        <f t="shared" si="200"/>
        <v>1</v>
      </c>
      <c r="Z690" s="50">
        <v>14450400</v>
      </c>
      <c r="AA690" s="62">
        <v>2.0400152999999999E-7</v>
      </c>
      <c r="AB690" s="71">
        <v>4.4064330204499997E-3</v>
      </c>
      <c r="AC690" s="71">
        <v>2.8701379983542599</v>
      </c>
      <c r="AD690" s="58">
        <v>147189979169.909</v>
      </c>
      <c r="AE690" s="28">
        <v>-9.4667327454199999</v>
      </c>
      <c r="AF690" s="28">
        <v>-2.63652979515</v>
      </c>
      <c r="AG690" s="50"/>
      <c r="AH690" s="62"/>
      <c r="AI690" s="65"/>
      <c r="AJ690" s="58"/>
      <c r="AK690" s="28"/>
      <c r="AL690" s="28"/>
    </row>
    <row r="691" spans="1:38">
      <c r="A691" s="11"/>
      <c r="B691" s="25">
        <v>670</v>
      </c>
      <c r="C691" s="1">
        <f>B691 * KONSTANTEN!$B$6</f>
        <v>14472000</v>
      </c>
      <c r="D691" s="63">
        <f>SQRT( KONSTANTEN!$B$3 * $D$6 / H690^3 )</f>
        <v>2.040077170779924E-7</v>
      </c>
      <c r="E691" s="41">
        <f>(KONSTANTEN!$B$4 + D691 * C691) - (KONSTANTEN!$B$4 + D691 * C690)</f>
        <v>4.4065666888846167E-3</v>
      </c>
      <c r="F691" s="41">
        <f t="shared" si="202"/>
        <v>2.8745445650431409</v>
      </c>
      <c r="G691" s="73">
        <f t="shared" si="190"/>
        <v>164.69927159924092</v>
      </c>
      <c r="H691" s="43">
        <f t="shared" si="203"/>
        <v>147187049196.76089</v>
      </c>
      <c r="I691" s="2">
        <f t="shared" si="204"/>
        <v>9.8388365197019283</v>
      </c>
      <c r="J691" s="48">
        <f t="shared" si="191"/>
        <v>152008996803.23911</v>
      </c>
      <c r="K691" s="28">
        <f t="shared" si="192"/>
        <v>10.161163480298072</v>
      </c>
      <c r="L691" s="43">
        <f t="shared" si="205"/>
        <v>-141795807488.6134</v>
      </c>
      <c r="M691" s="2">
        <f t="shared" si="206"/>
        <v>-9.4784546376400574</v>
      </c>
      <c r="N691" s="48">
        <f t="shared" si="193"/>
        <v>-146794954542.80899</v>
      </c>
      <c r="O691" s="28">
        <f t="shared" si="194"/>
        <v>-9.8126266376400562</v>
      </c>
      <c r="P691" s="94">
        <f t="shared" si="195"/>
        <v>38817120285.994461</v>
      </c>
      <c r="Q691" s="95">
        <f t="shared" si="196"/>
        <v>2.594761582243267</v>
      </c>
      <c r="R691" s="44">
        <f>KONSTANTEN!$B$3 * $D$5 * $D$6 / H690^2</f>
        <v>3.6586270502847691E+22</v>
      </c>
      <c r="S691" s="46">
        <f t="shared" si="201"/>
        <v>30027.891627210432</v>
      </c>
      <c r="T691" s="48">
        <f t="shared" si="197"/>
        <v>149425318503.146</v>
      </c>
      <c r="U691" s="28">
        <f t="shared" si="198"/>
        <v>9.9884554291968151</v>
      </c>
      <c r="V691" s="48">
        <f t="shared" si="207"/>
        <v>-144295381015.71118</v>
      </c>
      <c r="W691" s="28">
        <f t="shared" si="208"/>
        <v>-9.6455406376400568</v>
      </c>
      <c r="X691" s="50">
        <f t="shared" si="199"/>
        <v>0.99999999999999989</v>
      </c>
      <c r="Y691" s="31">
        <f t="shared" si="200"/>
        <v>0.99999999999999989</v>
      </c>
      <c r="Z691" s="50">
        <v>14472000</v>
      </c>
      <c r="AA691" s="62">
        <v>2.0400772E-7</v>
      </c>
      <c r="AB691" s="71">
        <v>4.4065666888799997E-3</v>
      </c>
      <c r="AC691" s="71">
        <v>2.87454456504314</v>
      </c>
      <c r="AD691" s="58">
        <v>147187049196.76001</v>
      </c>
      <c r="AE691" s="28">
        <v>-9.4784546376400005</v>
      </c>
      <c r="AF691" s="28">
        <v>-2.5947615822399999</v>
      </c>
      <c r="AG691" s="50"/>
      <c r="AH691" s="62"/>
      <c r="AI691" s="65"/>
      <c r="AJ691" s="58"/>
      <c r="AK691" s="28"/>
      <c r="AL691" s="28"/>
    </row>
    <row r="692" spans="1:38">
      <c r="A692" s="11"/>
      <c r="B692" s="25">
        <v>671</v>
      </c>
      <c r="C692" s="1">
        <f>B692 * KONSTANTEN!$B$6</f>
        <v>14493600</v>
      </c>
      <c r="D692" s="63">
        <f>SQRT( KONSTANTEN!$B$3 * $D$6 / H691^3 )</f>
        <v>2.040138087155826E-7</v>
      </c>
      <c r="E692" s="41">
        <f>(KONSTANTEN!$B$4 + D692 * C692) - (KONSTANTEN!$B$4 + D692 * C691)</f>
        <v>4.4066982682569034E-3</v>
      </c>
      <c r="F692" s="41">
        <f t="shared" si="202"/>
        <v>2.8789512633113978</v>
      </c>
      <c r="G692" s="73">
        <f t="shared" si="190"/>
        <v>164.95175681159967</v>
      </c>
      <c r="H692" s="43">
        <f t="shared" si="203"/>
        <v>147184165954.02515</v>
      </c>
      <c r="I692" s="2">
        <f t="shared" si="204"/>
        <v>9.838643787025525</v>
      </c>
      <c r="J692" s="48">
        <f t="shared" si="191"/>
        <v>152011880045.97485</v>
      </c>
      <c r="K692" s="28">
        <f t="shared" si="192"/>
        <v>10.161356212974475</v>
      </c>
      <c r="L692" s="43">
        <f t="shared" si="205"/>
        <v>-141968367890.78574</v>
      </c>
      <c r="M692" s="2">
        <f t="shared" si="206"/>
        <v>-9.4899895763185143</v>
      </c>
      <c r="N692" s="48">
        <f t="shared" si="193"/>
        <v>-146967514944.98132</v>
      </c>
      <c r="O692" s="28">
        <f t="shared" si="194"/>
        <v>-9.8241615763185148</v>
      </c>
      <c r="P692" s="94">
        <f t="shared" si="195"/>
        <v>38191503644.01236</v>
      </c>
      <c r="Q692" s="95">
        <f t="shared" si="196"/>
        <v>2.552941735333786</v>
      </c>
      <c r="R692" s="44">
        <f>KONSTANTEN!$B$3 * $D$5 * $D$6 / H691^2</f>
        <v>3.658772712362662E+22</v>
      </c>
      <c r="S692" s="46">
        <f t="shared" si="201"/>
        <v>30028.190500239023</v>
      </c>
      <c r="T692" s="48">
        <f t="shared" si="197"/>
        <v>149430843697.38275</v>
      </c>
      <c r="U692" s="28">
        <f t="shared" si="198"/>
        <v>9.9888247652432405</v>
      </c>
      <c r="V692" s="48">
        <f t="shared" si="207"/>
        <v>-144467941417.88354</v>
      </c>
      <c r="W692" s="28">
        <f t="shared" si="208"/>
        <v>-9.6570755763185154</v>
      </c>
      <c r="X692" s="50">
        <f t="shared" si="199"/>
        <v>1</v>
      </c>
      <c r="Y692" s="31">
        <f t="shared" si="200"/>
        <v>1.0000000000000002</v>
      </c>
      <c r="Z692" s="50">
        <v>14493600</v>
      </c>
      <c r="AA692" s="62">
        <v>2.0401380999999999E-7</v>
      </c>
      <c r="AB692" s="71">
        <v>4.4066982682599998E-3</v>
      </c>
      <c r="AC692" s="71">
        <v>2.8789512633114001</v>
      </c>
      <c r="AD692" s="58">
        <v>147184165954.02499</v>
      </c>
      <c r="AE692" s="28">
        <v>-9.4899895763199993</v>
      </c>
      <c r="AF692" s="28">
        <v>-2.5529417353300001</v>
      </c>
      <c r="AG692" s="50"/>
      <c r="AH692" s="62"/>
      <c r="AI692" s="65"/>
      <c r="AJ692" s="58"/>
      <c r="AK692" s="28"/>
      <c r="AL692" s="28"/>
    </row>
    <row r="693" spans="1:38">
      <c r="A693" s="11"/>
      <c r="B693" s="25">
        <v>672</v>
      </c>
      <c r="C693" s="1">
        <f>B693 * KONSTANTEN!$B$6</f>
        <v>14515200</v>
      </c>
      <c r="D693" s="63">
        <f>SQRT( KONSTANTEN!$B$3 * $D$6 / H692^3 )</f>
        <v>2.0401980349303236E-7</v>
      </c>
      <c r="E693" s="41">
        <f>(KONSTANTEN!$B$4 + D693 * C693) - (KONSTANTEN!$B$4 + D693 * C692)</f>
        <v>4.4068277554494273E-3</v>
      </c>
      <c r="F693" s="41">
        <f t="shared" si="202"/>
        <v>2.8833580910668473</v>
      </c>
      <c r="G693" s="73">
        <f t="shared" si="190"/>
        <v>165.204249443028</v>
      </c>
      <c r="H693" s="43">
        <f t="shared" si="203"/>
        <v>147181329503.22342</v>
      </c>
      <c r="I693" s="2">
        <f t="shared" si="204"/>
        <v>9.8384541821935318</v>
      </c>
      <c r="J693" s="48">
        <f t="shared" si="191"/>
        <v>152014716496.77658</v>
      </c>
      <c r="K693" s="28">
        <f t="shared" si="192"/>
        <v>10.161545817806468</v>
      </c>
      <c r="L693" s="43">
        <f t="shared" si="205"/>
        <v>-142138127822.90118</v>
      </c>
      <c r="M693" s="2">
        <f t="shared" si="206"/>
        <v>-9.5013373153267651</v>
      </c>
      <c r="N693" s="48">
        <f t="shared" si="193"/>
        <v>-147137274877.09677</v>
      </c>
      <c r="O693" s="28">
        <f t="shared" si="194"/>
        <v>-9.8355093153267639</v>
      </c>
      <c r="P693" s="94">
        <f t="shared" si="195"/>
        <v>37565126947.018585</v>
      </c>
      <c r="Q693" s="95">
        <f t="shared" si="196"/>
        <v>2.5110710819365969</v>
      </c>
      <c r="R693" s="44">
        <f>KONSTANTEN!$B$3 * $D$5 * $D$6 / H692^2</f>
        <v>3.6589160597547083E+22</v>
      </c>
      <c r="S693" s="46">
        <f t="shared" si="201"/>
        <v>30028.484615226072</v>
      </c>
      <c r="T693" s="48">
        <f t="shared" si="197"/>
        <v>149436285467.61029</v>
      </c>
      <c r="U693" s="28">
        <f t="shared" si="198"/>
        <v>9.9891885247447618</v>
      </c>
      <c r="V693" s="48">
        <f t="shared" si="207"/>
        <v>-144637701349.99896</v>
      </c>
      <c r="W693" s="28">
        <f t="shared" si="208"/>
        <v>-9.6684233153267645</v>
      </c>
      <c r="X693" s="50">
        <f t="shared" si="199"/>
        <v>1</v>
      </c>
      <c r="Y693" s="31">
        <f t="shared" si="200"/>
        <v>0.99999999999999989</v>
      </c>
      <c r="Z693" s="50">
        <v>14515200</v>
      </c>
      <c r="AA693" s="62">
        <v>2.0401980000000001E-7</v>
      </c>
      <c r="AB693" s="71">
        <v>4.4068277554499997E-3</v>
      </c>
      <c r="AC693" s="71">
        <v>2.8833580910668499</v>
      </c>
      <c r="AD693" s="58">
        <v>147181329503.22299</v>
      </c>
      <c r="AE693" s="28">
        <v>-9.5013373153299998</v>
      </c>
      <c r="AF693" s="28">
        <v>-2.5110710819399999</v>
      </c>
      <c r="AG693" s="50"/>
      <c r="AH693" s="62"/>
      <c r="AI693" s="65"/>
      <c r="AJ693" s="58"/>
      <c r="AK693" s="28"/>
      <c r="AL693" s="28"/>
    </row>
    <row r="694" spans="1:38">
      <c r="A694" s="11"/>
      <c r="B694" s="25">
        <v>673</v>
      </c>
      <c r="C694" s="1">
        <f>B694 * KONSTANTEN!$B$6</f>
        <v>14536800</v>
      </c>
      <c r="D694" s="63">
        <f>SQRT( KONSTANTEN!$B$3 * $D$6 / H693^3 )</f>
        <v>2.0402570126816365E-7</v>
      </c>
      <c r="E694" s="41">
        <f>(KONSTANTEN!$B$4 + D694 * C694) - (KONSTANTEN!$B$4 + D694 * C693)</f>
        <v>4.4069551473926438E-3</v>
      </c>
      <c r="F694" s="41">
        <f t="shared" si="202"/>
        <v>2.8877650462142399</v>
      </c>
      <c r="G694" s="73">
        <f t="shared" si="190"/>
        <v>165.45674937347707</v>
      </c>
      <c r="H694" s="43">
        <f t="shared" si="203"/>
        <v>147178539904.88959</v>
      </c>
      <c r="I694" s="2">
        <f t="shared" si="204"/>
        <v>9.8382677092523867</v>
      </c>
      <c r="J694" s="48">
        <f t="shared" si="191"/>
        <v>152017506095.11041</v>
      </c>
      <c r="K694" s="28">
        <f t="shared" si="192"/>
        <v>10.161732290747613</v>
      </c>
      <c r="L694" s="43">
        <f t="shared" si="205"/>
        <v>-142305083662.03909</v>
      </c>
      <c r="M694" s="2">
        <f t="shared" si="206"/>
        <v>-9.512497612487774</v>
      </c>
      <c r="N694" s="48">
        <f t="shared" si="193"/>
        <v>-147304230716.23468</v>
      </c>
      <c r="O694" s="28">
        <f t="shared" si="194"/>
        <v>-9.8466696124877728</v>
      </c>
      <c r="P694" s="94">
        <f t="shared" si="195"/>
        <v>36938002592.8004</v>
      </c>
      <c r="Q694" s="95">
        <f t="shared" si="196"/>
        <v>2.4691504507917461</v>
      </c>
      <c r="R694" s="44">
        <f>KONSTANTEN!$B$3 * $D$5 * $D$6 / H693^2</f>
        <v>3.6590570889930068E+22</v>
      </c>
      <c r="S694" s="46">
        <f t="shared" si="201"/>
        <v>30028.773965475822</v>
      </c>
      <c r="T694" s="48">
        <f t="shared" si="197"/>
        <v>149441643390.35217</v>
      </c>
      <c r="U694" s="28">
        <f t="shared" si="198"/>
        <v>9.9895466793937615</v>
      </c>
      <c r="V694" s="48">
        <f t="shared" si="207"/>
        <v>-144804657189.1369</v>
      </c>
      <c r="W694" s="28">
        <f t="shared" si="208"/>
        <v>-9.6795836124877734</v>
      </c>
      <c r="X694" s="50">
        <f t="shared" si="199"/>
        <v>1</v>
      </c>
      <c r="Y694" s="31">
        <f t="shared" si="200"/>
        <v>1</v>
      </c>
      <c r="Z694" s="50">
        <v>14536800</v>
      </c>
      <c r="AA694" s="62">
        <v>2.040257E-7</v>
      </c>
      <c r="AB694" s="71">
        <v>4.4069551473900001E-3</v>
      </c>
      <c r="AC694" s="71">
        <v>2.8877650462142399</v>
      </c>
      <c r="AD694" s="58">
        <v>147178539904.88901</v>
      </c>
      <c r="AE694" s="28">
        <v>-9.5124976124899998</v>
      </c>
      <c r="AF694" s="28">
        <v>-2.46915045079</v>
      </c>
      <c r="AG694" s="50"/>
      <c r="AH694" s="62"/>
      <c r="AI694" s="65"/>
      <c r="AJ694" s="58"/>
      <c r="AK694" s="28"/>
      <c r="AL694" s="28"/>
    </row>
    <row r="695" spans="1:38">
      <c r="A695" s="11"/>
      <c r="B695" s="25">
        <v>674</v>
      </c>
      <c r="C695" s="1">
        <f>B695 * KONSTANTEN!$B$6</f>
        <v>14558400</v>
      </c>
      <c r="D695" s="63">
        <f>SQRT( KONSTANTEN!$B$3 * $D$6 / H694^3 )</f>
        <v>2.0403150190105724E-7</v>
      </c>
      <c r="E695" s="41">
        <f>(KONSTANTEN!$B$4 + D695 * C695) - (KONSTANTEN!$B$4 + D695 * C694)</f>
        <v>4.4070804410627495E-3</v>
      </c>
      <c r="F695" s="41">
        <f t="shared" si="202"/>
        <v>2.8921721266553027</v>
      </c>
      <c r="G695" s="73">
        <f t="shared" si="190"/>
        <v>165.70925648272461</v>
      </c>
      <c r="H695" s="43">
        <f t="shared" si="203"/>
        <v>147175797218.56833</v>
      </c>
      <c r="I695" s="2">
        <f t="shared" si="204"/>
        <v>9.8380843721824007</v>
      </c>
      <c r="J695" s="48">
        <f t="shared" si="191"/>
        <v>152020248781.43167</v>
      </c>
      <c r="K695" s="28">
        <f t="shared" si="192"/>
        <v>10.161915627817599</v>
      </c>
      <c r="L695" s="43">
        <f t="shared" si="205"/>
        <v>-142469231844.48703</v>
      </c>
      <c r="M695" s="2">
        <f t="shared" si="206"/>
        <v>-9.5234702295823155</v>
      </c>
      <c r="N695" s="48">
        <f t="shared" si="193"/>
        <v>-147468378898.68262</v>
      </c>
      <c r="O695" s="28">
        <f t="shared" si="194"/>
        <v>-9.8576422295823143</v>
      </c>
      <c r="P695" s="94">
        <f t="shared" si="195"/>
        <v>36310142997.240952</v>
      </c>
      <c r="Q695" s="95">
        <f t="shared" si="196"/>
        <v>2.4271806718489159</v>
      </c>
      <c r="R695" s="44">
        <f>KONSTANTEN!$B$3 * $D$5 * $D$6 / H694^2</f>
        <v>3.6591957966646447E+22</v>
      </c>
      <c r="S695" s="46">
        <f t="shared" si="201"/>
        <v>30029.058544399308</v>
      </c>
      <c r="T695" s="48">
        <f t="shared" si="197"/>
        <v>149446917048.64484</v>
      </c>
      <c r="U695" s="28">
        <f t="shared" si="198"/>
        <v>9.9898992013179786</v>
      </c>
      <c r="V695" s="48">
        <f t="shared" si="207"/>
        <v>-144968805371.58484</v>
      </c>
      <c r="W695" s="28">
        <f t="shared" si="208"/>
        <v>-9.6905562295823149</v>
      </c>
      <c r="X695" s="50">
        <f t="shared" si="199"/>
        <v>0.99999999999999989</v>
      </c>
      <c r="Y695" s="31">
        <f t="shared" si="200"/>
        <v>1</v>
      </c>
      <c r="Z695" s="50">
        <v>14558400</v>
      </c>
      <c r="AA695" s="62">
        <v>2.040315E-7</v>
      </c>
      <c r="AB695" s="71">
        <v>4.40708044106E-3</v>
      </c>
      <c r="AC695" s="71">
        <v>2.8921721266553</v>
      </c>
      <c r="AD695" s="58">
        <v>147175797218.56799</v>
      </c>
      <c r="AE695" s="28">
        <v>-9.5234702295799991</v>
      </c>
      <c r="AF695" s="28">
        <v>-2.42718067185</v>
      </c>
      <c r="AG695" s="50"/>
      <c r="AH695" s="62"/>
      <c r="AI695" s="65"/>
      <c r="AJ695" s="58"/>
      <c r="AK695" s="28"/>
      <c r="AL695" s="28"/>
    </row>
    <row r="696" spans="1:38">
      <c r="A696" s="11"/>
      <c r="B696" s="25">
        <v>675</v>
      </c>
      <c r="C696" s="1">
        <f>B696 * KONSTANTEN!$B$6</f>
        <v>14580000</v>
      </c>
      <c r="D696" s="63">
        <f>SQRT( KONSTANTEN!$B$3 * $D$6 / H695^3 )</f>
        <v>2.0403720525405762E-7</v>
      </c>
      <c r="E696" s="41">
        <f>(KONSTANTEN!$B$4 + D696 * C696) - (KONSTANTEN!$B$4 + D696 * C695)</f>
        <v>4.4072036334878995E-3</v>
      </c>
      <c r="F696" s="41">
        <f t="shared" si="202"/>
        <v>2.8965793302887906</v>
      </c>
      <c r="G696" s="73">
        <f t="shared" si="190"/>
        <v>165.96177065037818</v>
      </c>
      <c r="H696" s="43">
        <f t="shared" si="203"/>
        <v>147173101502.81326</v>
      </c>
      <c r="I696" s="2">
        <f t="shared" si="204"/>
        <v>9.8379041748976359</v>
      </c>
      <c r="J696" s="48">
        <f t="shared" si="191"/>
        <v>152022944497.18674</v>
      </c>
      <c r="K696" s="28">
        <f t="shared" si="192"/>
        <v>10.162095825102364</v>
      </c>
      <c r="L696" s="43">
        <f t="shared" si="205"/>
        <v>-142630568865.84647</v>
      </c>
      <c r="M696" s="2">
        <f t="shared" si="206"/>
        <v>-9.5342549323560561</v>
      </c>
      <c r="N696" s="48">
        <f t="shared" si="193"/>
        <v>-147629715920.04205</v>
      </c>
      <c r="O696" s="28">
        <f t="shared" si="194"/>
        <v>-9.8684269323560549</v>
      </c>
      <c r="P696" s="94">
        <f t="shared" si="195"/>
        <v>35681560594.024132</v>
      </c>
      <c r="Q696" s="95">
        <f t="shared" si="196"/>
        <v>2.3851625762476916</v>
      </c>
      <c r="R696" s="44">
        <f>KONSTANTEN!$B$3 * $D$5 * $D$6 / H695^2</f>
        <v>3.65933217941182E+22</v>
      </c>
      <c r="S696" s="46">
        <f t="shared" si="201"/>
        <v>30029.338345514589</v>
      </c>
      <c r="T696" s="48">
        <f t="shared" si="197"/>
        <v>149452106032.07065</v>
      </c>
      <c r="U696" s="28">
        <f t="shared" si="198"/>
        <v>9.9902460630827097</v>
      </c>
      <c r="V696" s="48">
        <f t="shared" si="207"/>
        <v>-145130142392.94424</v>
      </c>
      <c r="W696" s="28">
        <f t="shared" si="208"/>
        <v>-9.7013409323560555</v>
      </c>
      <c r="X696" s="50">
        <f t="shared" si="199"/>
        <v>0.99999999999999978</v>
      </c>
      <c r="Y696" s="31">
        <f t="shared" si="200"/>
        <v>1</v>
      </c>
      <c r="Z696" s="50">
        <v>14580000</v>
      </c>
      <c r="AA696" s="62">
        <v>2.0403721000000001E-7</v>
      </c>
      <c r="AB696" s="71">
        <v>4.4072036334900002E-3</v>
      </c>
      <c r="AC696" s="71">
        <v>2.8965793302887901</v>
      </c>
      <c r="AD696" s="58">
        <v>147173101502.81299</v>
      </c>
      <c r="AE696" s="28">
        <v>-9.5342549323599997</v>
      </c>
      <c r="AF696" s="28">
        <v>-2.3851625762499999</v>
      </c>
      <c r="AG696" s="50"/>
      <c r="AH696" s="62"/>
      <c r="AI696" s="65"/>
      <c r="AJ696" s="58"/>
      <c r="AK696" s="28"/>
      <c r="AL696" s="28"/>
    </row>
    <row r="697" spans="1:38">
      <c r="A697" s="11"/>
      <c r="B697" s="25">
        <v>676</v>
      </c>
      <c r="C697" s="1">
        <f>B697 * KONSTANTEN!$B$6</f>
        <v>14601600</v>
      </c>
      <c r="D697" s="63">
        <f>SQRT( KONSTANTEN!$B$3 * $D$6 / H696^3 )</f>
        <v>2.0404281119177848E-7</v>
      </c>
      <c r="E697" s="41">
        <f>(KONSTANTEN!$B$4 + D697 * C697) - (KONSTANTEN!$B$4 + D697 * C696)</f>
        <v>4.4073247217424338E-3</v>
      </c>
      <c r="F697" s="41">
        <f t="shared" si="202"/>
        <v>2.900986655010533</v>
      </c>
      <c r="G697" s="73">
        <f t="shared" si="190"/>
        <v>166.21429175587772</v>
      </c>
      <c r="H697" s="43">
        <f t="shared" si="203"/>
        <v>147170452815.18512</v>
      </c>
      <c r="I697" s="2">
        <f t="shared" si="204"/>
        <v>9.8377271212457877</v>
      </c>
      <c r="J697" s="48">
        <f t="shared" si="191"/>
        <v>152025593184.81485</v>
      </c>
      <c r="K697" s="28">
        <f t="shared" si="192"/>
        <v>10.16227287875421</v>
      </c>
      <c r="L697" s="43">
        <f t="shared" si="205"/>
        <v>-142789091281.13681</v>
      </c>
      <c r="M697" s="2">
        <f t="shared" si="206"/>
        <v>-9.5448514905265043</v>
      </c>
      <c r="N697" s="48">
        <f t="shared" si="193"/>
        <v>-147788238335.3324</v>
      </c>
      <c r="O697" s="28">
        <f t="shared" si="194"/>
        <v>-9.8790234905265031</v>
      </c>
      <c r="P697" s="94">
        <f t="shared" si="195"/>
        <v>35052267834.3395</v>
      </c>
      <c r="Q697" s="95">
        <f t="shared" si="196"/>
        <v>2.343096996297839</v>
      </c>
      <c r="R697" s="44">
        <f>KONSTANTEN!$B$3 * $D$5 * $D$6 / H696^2</f>
        <v>3.6594662339319834E+22</v>
      </c>
      <c r="S697" s="46">
        <f t="shared" si="201"/>
        <v>30029.613362446977</v>
      </c>
      <c r="T697" s="48">
        <f t="shared" si="197"/>
        <v>149457209936.79034</v>
      </c>
      <c r="U697" s="28">
        <f t="shared" si="198"/>
        <v>9.9905872376929974</v>
      </c>
      <c r="V697" s="48">
        <f t="shared" si="207"/>
        <v>-145288664808.23462</v>
      </c>
      <c r="W697" s="28">
        <f t="shared" si="208"/>
        <v>-9.7119374905265037</v>
      </c>
      <c r="X697" s="50">
        <f t="shared" si="199"/>
        <v>0.99999999999999989</v>
      </c>
      <c r="Y697" s="31">
        <f t="shared" si="200"/>
        <v>0.99999999999999989</v>
      </c>
      <c r="Z697" s="50">
        <v>14601600</v>
      </c>
      <c r="AA697" s="62">
        <v>2.0404281E-7</v>
      </c>
      <c r="AB697" s="71">
        <v>4.40732472174E-3</v>
      </c>
      <c r="AC697" s="71">
        <v>2.9009866550105401</v>
      </c>
      <c r="AD697" s="58">
        <v>147170452815.185</v>
      </c>
      <c r="AE697" s="28">
        <v>-9.5448514905300001</v>
      </c>
      <c r="AF697" s="28">
        <v>-2.3430969962999999</v>
      </c>
      <c r="AG697" s="50"/>
      <c r="AH697" s="62"/>
      <c r="AI697" s="65"/>
      <c r="AJ697" s="58"/>
      <c r="AK697" s="28"/>
      <c r="AL697" s="28"/>
    </row>
    <row r="698" spans="1:38">
      <c r="A698" s="11"/>
      <c r="B698" s="25">
        <v>677</v>
      </c>
      <c r="C698" s="1">
        <f>B698 * KONSTANTEN!$B$6</f>
        <v>14623200</v>
      </c>
      <c r="D698" s="63">
        <f>SQRT( KONSTANTEN!$B$3 * $D$6 / H697^3 )</f>
        <v>2.040483195811079E-7</v>
      </c>
      <c r="E698" s="41">
        <f>(KONSTANTEN!$B$4 + D698 * C698) - (KONSTANTEN!$B$4 + D698 * C697)</f>
        <v>4.4074437029517632E-3</v>
      </c>
      <c r="F698" s="41">
        <f t="shared" si="202"/>
        <v>2.9053940987134848</v>
      </c>
      <c r="G698" s="73">
        <f t="shared" si="190"/>
        <v>166.46681967849835</v>
      </c>
      <c r="H698" s="43">
        <f t="shared" si="203"/>
        <v>147167851212.25027</v>
      </c>
      <c r="I698" s="2">
        <f t="shared" si="204"/>
        <v>9.8375532150080804</v>
      </c>
      <c r="J698" s="48">
        <f t="shared" si="191"/>
        <v>152028194787.74973</v>
      </c>
      <c r="K698" s="28">
        <f t="shared" si="192"/>
        <v>10.162446784991918</v>
      </c>
      <c r="L698" s="43">
        <f t="shared" si="205"/>
        <v>-142944795704.89804</v>
      </c>
      <c r="M698" s="2">
        <f t="shared" si="206"/>
        <v>-9.5552596777898628</v>
      </c>
      <c r="N698" s="48">
        <f t="shared" si="193"/>
        <v>-147943942759.09363</v>
      </c>
      <c r="O698" s="28">
        <f t="shared" si="194"/>
        <v>-9.8894316777898617</v>
      </c>
      <c r="P698" s="94">
        <f t="shared" si="195"/>
        <v>34422277186.585846</v>
      </c>
      <c r="Q698" s="95">
        <f t="shared" si="196"/>
        <v>2.3009847654594906</v>
      </c>
      <c r="R698" s="44">
        <f>KONSTANTEN!$B$3 * $D$5 * $D$6 / H697^2</f>
        <v>3.6595979569779689E+22</v>
      </c>
      <c r="S698" s="46">
        <f t="shared" si="201"/>
        <v>30029.883588929253</v>
      </c>
      <c r="T698" s="48">
        <f t="shared" si="197"/>
        <v>149462228365.57498</v>
      </c>
      <c r="U698" s="28">
        <f t="shared" si="198"/>
        <v>9.9909226985957549</v>
      </c>
      <c r="V698" s="48">
        <f t="shared" si="207"/>
        <v>-145444369231.99585</v>
      </c>
      <c r="W698" s="28">
        <f t="shared" si="208"/>
        <v>-9.7223456777898623</v>
      </c>
      <c r="X698" s="50">
        <f t="shared" si="199"/>
        <v>1.0000000000000002</v>
      </c>
      <c r="Y698" s="31">
        <f t="shared" si="200"/>
        <v>0.99999999999999989</v>
      </c>
      <c r="Z698" s="50">
        <v>14623200</v>
      </c>
      <c r="AA698" s="62">
        <v>2.0404832E-7</v>
      </c>
      <c r="AB698" s="71">
        <v>4.4074437029499999E-3</v>
      </c>
      <c r="AC698" s="71">
        <v>2.9053940987134901</v>
      </c>
      <c r="AD698" s="58">
        <v>147167851212.25</v>
      </c>
      <c r="AE698" s="28">
        <v>-9.5552596777899996</v>
      </c>
      <c r="AF698" s="28">
        <v>-2.30098476546</v>
      </c>
      <c r="AG698" s="50"/>
      <c r="AH698" s="62"/>
      <c r="AI698" s="65"/>
      <c r="AJ698" s="58"/>
      <c r="AK698" s="28"/>
      <c r="AL698" s="28"/>
    </row>
    <row r="699" spans="1:38">
      <c r="A699" s="11"/>
      <c r="B699" s="25">
        <v>678</v>
      </c>
      <c r="C699" s="1">
        <f>B699 * KONSTANTEN!$B$6</f>
        <v>14644800</v>
      </c>
      <c r="D699" s="63">
        <f>SQRT( KONSTANTEN!$B$3 * $D$6 / H698^3 )</f>
        <v>2.0405373029121311E-7</v>
      </c>
      <c r="E699" s="41">
        <f>(KONSTANTEN!$B$4 + D699 * C699) - (KONSTANTEN!$B$4 + D699 * C698)</f>
        <v>4.407560574290148E-3</v>
      </c>
      <c r="F699" s="41">
        <f t="shared" si="202"/>
        <v>2.9098016592877749</v>
      </c>
      <c r="G699" s="73">
        <f t="shared" si="190"/>
        <v>166.71935429735345</v>
      </c>
      <c r="H699" s="43">
        <f t="shared" si="203"/>
        <v>147165296749.5788</v>
      </c>
      <c r="I699" s="2">
        <f t="shared" si="204"/>
        <v>9.8373824598991391</v>
      </c>
      <c r="J699" s="48">
        <f t="shared" si="191"/>
        <v>152030749250.42123</v>
      </c>
      <c r="K699" s="28">
        <f t="shared" si="192"/>
        <v>10.162617540100863</v>
      </c>
      <c r="L699" s="43">
        <f t="shared" si="205"/>
        <v>-143097678811.29123</v>
      </c>
      <c r="M699" s="2">
        <f t="shared" si="206"/>
        <v>-9.5654792718277584</v>
      </c>
      <c r="N699" s="48">
        <f t="shared" si="193"/>
        <v>-148096825865.48682</v>
      </c>
      <c r="O699" s="28">
        <f t="shared" si="194"/>
        <v>-9.8996512718277572</v>
      </c>
      <c r="P699" s="94">
        <f t="shared" si="195"/>
        <v>33791601136.074444</v>
      </c>
      <c r="Q699" s="95">
        <f t="shared" si="196"/>
        <v>2.2588267183233062</v>
      </c>
      <c r="R699" s="44">
        <f>KONSTANTEN!$B$3 * $D$5 * $D$6 / H698^2</f>
        <v>3.6597273453581126E+22</v>
      </c>
      <c r="S699" s="46">
        <f t="shared" si="201"/>
        <v>30030.149018801898</v>
      </c>
      <c r="T699" s="48">
        <f t="shared" si="197"/>
        <v>149467160927.83749</v>
      </c>
      <c r="U699" s="28">
        <f t="shared" si="198"/>
        <v>9.9912524196818762</v>
      </c>
      <c r="V699" s="48">
        <f t="shared" si="207"/>
        <v>-145597252338.38901</v>
      </c>
      <c r="W699" s="28">
        <f t="shared" si="208"/>
        <v>-9.7325652718277578</v>
      </c>
      <c r="X699" s="50">
        <f t="shared" si="199"/>
        <v>0.99999999999999978</v>
      </c>
      <c r="Y699" s="31">
        <f t="shared" si="200"/>
        <v>1</v>
      </c>
      <c r="Z699" s="50">
        <v>14644800</v>
      </c>
      <c r="AA699" s="62">
        <v>2.0405373000000001E-7</v>
      </c>
      <c r="AB699" s="71">
        <v>4.4075605742899997E-3</v>
      </c>
      <c r="AC699" s="71">
        <v>2.9098016592877798</v>
      </c>
      <c r="AD699" s="58">
        <v>147165296749.578</v>
      </c>
      <c r="AE699" s="28">
        <v>-9.5654792718300001</v>
      </c>
      <c r="AF699" s="28">
        <v>-2.2588267183199999</v>
      </c>
      <c r="AG699" s="50"/>
      <c r="AH699" s="62"/>
      <c r="AI699" s="65"/>
      <c r="AJ699" s="58"/>
      <c r="AK699" s="28"/>
      <c r="AL699" s="28"/>
    </row>
    <row r="700" spans="1:38">
      <c r="A700" s="11"/>
      <c r="B700" s="25">
        <v>679</v>
      </c>
      <c r="C700" s="1">
        <f>B700 * KONSTANTEN!$B$6</f>
        <v>14666400</v>
      </c>
      <c r="D700" s="63">
        <f>SQRT( KONSTANTEN!$B$3 * $D$6 / H699^3 )</f>
        <v>2.0405904319354572E-7</v>
      </c>
      <c r="E700" s="41">
        <f>(KONSTANTEN!$B$4 + D700 * C700) - (KONSTANTEN!$B$4 + D700 * C699)</f>
        <v>4.4076753329802543E-3</v>
      </c>
      <c r="F700" s="41">
        <f t="shared" si="202"/>
        <v>2.9142093346207552</v>
      </c>
      <c r="G700" s="73">
        <f t="shared" si="190"/>
        <v>166.97189549139713</v>
      </c>
      <c r="H700" s="43">
        <f t="shared" si="203"/>
        <v>147162789481.74295</v>
      </c>
      <c r="I700" s="2">
        <f t="shared" si="204"/>
        <v>9.8372148595668918</v>
      </c>
      <c r="J700" s="48">
        <f t="shared" si="191"/>
        <v>152033256518.25705</v>
      </c>
      <c r="K700" s="28">
        <f t="shared" si="192"/>
        <v>10.162785140433108</v>
      </c>
      <c r="L700" s="43">
        <f t="shared" si="205"/>
        <v>-143247737334.19742</v>
      </c>
      <c r="M700" s="2">
        <f t="shared" si="206"/>
        <v>-9.5755100543138472</v>
      </c>
      <c r="N700" s="48">
        <f t="shared" si="193"/>
        <v>-148246884388.39301</v>
      </c>
      <c r="O700" s="28">
        <f t="shared" si="194"/>
        <v>-9.909682054313846</v>
      </c>
      <c r="P700" s="94">
        <f t="shared" si="195"/>
        <v>33160252184.731705</v>
      </c>
      <c r="Q700" s="95">
        <f t="shared" si="196"/>
        <v>2.2166236905905974</v>
      </c>
      <c r="R700" s="44">
        <f>KONSTANTEN!$B$3 * $D$5 * $D$6 / H699^2</f>
        <v>3.6598543959363907E+22</v>
      </c>
      <c r="S700" s="46">
        <f t="shared" si="201"/>
        <v>30030.409646013271</v>
      </c>
      <c r="T700" s="48">
        <f t="shared" si="197"/>
        <v>149472007239.66351</v>
      </c>
      <c r="U700" s="28">
        <f t="shared" si="198"/>
        <v>9.9915763752882967</v>
      </c>
      <c r="V700" s="48">
        <f t="shared" si="207"/>
        <v>-145747310861.2952</v>
      </c>
      <c r="W700" s="28">
        <f t="shared" si="208"/>
        <v>-9.7425960543138466</v>
      </c>
      <c r="X700" s="50">
        <f t="shared" si="199"/>
        <v>0.99999999999999967</v>
      </c>
      <c r="Y700" s="31">
        <f t="shared" si="200"/>
        <v>0.99999999999999989</v>
      </c>
      <c r="Z700" s="50">
        <v>14666400</v>
      </c>
      <c r="AA700" s="62">
        <v>2.0405904E-7</v>
      </c>
      <c r="AB700" s="71">
        <v>4.4076753329800001E-3</v>
      </c>
      <c r="AC700" s="71">
        <v>2.91420933462076</v>
      </c>
      <c r="AD700" s="58">
        <v>147162789481.742</v>
      </c>
      <c r="AE700" s="28">
        <v>-9.5755100543099996</v>
      </c>
      <c r="AF700" s="28">
        <v>-2.2166236905900001</v>
      </c>
      <c r="AG700" s="50"/>
      <c r="AH700" s="62"/>
      <c r="AI700" s="65"/>
      <c r="AJ700" s="58"/>
      <c r="AK700" s="28"/>
      <c r="AL700" s="28"/>
    </row>
    <row r="701" spans="1:38">
      <c r="A701" s="11"/>
      <c r="B701" s="25">
        <v>680</v>
      </c>
      <c r="C701" s="1">
        <f>B701 * KONSTANTEN!$B$6</f>
        <v>14688000</v>
      </c>
      <c r="D701" s="63">
        <f>SQRT( KONSTANTEN!$B$3 * $D$6 / H700^3 )</f>
        <v>2.0406425816184669E-7</v>
      </c>
      <c r="E701" s="41">
        <f>(KONSTANTEN!$B$4 + D701 * C701) - (KONSTANTEN!$B$4 + D701 * C700)</f>
        <v>4.4077879762962624E-3</v>
      </c>
      <c r="F701" s="41">
        <f t="shared" si="202"/>
        <v>2.9186171225970514</v>
      </c>
      <c r="G701" s="73">
        <f t="shared" si="190"/>
        <v>167.22444313942742</v>
      </c>
      <c r="H701" s="43">
        <f t="shared" si="203"/>
        <v>147160329462.31558</v>
      </c>
      <c r="I701" s="2">
        <f t="shared" si="204"/>
        <v>9.8370504175924562</v>
      </c>
      <c r="J701" s="48">
        <f t="shared" si="191"/>
        <v>152035716537.68442</v>
      </c>
      <c r="K701" s="28">
        <f t="shared" si="192"/>
        <v>10.162949582407544</v>
      </c>
      <c r="L701" s="43">
        <f t="shared" si="205"/>
        <v>-143394968067.31516</v>
      </c>
      <c r="M701" s="2">
        <f t="shared" si="206"/>
        <v>-9.5853518109203311</v>
      </c>
      <c r="N701" s="48">
        <f t="shared" si="193"/>
        <v>-148394115121.51074</v>
      </c>
      <c r="O701" s="28">
        <f t="shared" si="194"/>
        <v>-9.9195238109203316</v>
      </c>
      <c r="P701" s="94">
        <f t="shared" si="195"/>
        <v>32528242850.800686</v>
      </c>
      <c r="Q701" s="95">
        <f t="shared" si="196"/>
        <v>2.1743765190533764</v>
      </c>
      <c r="R701" s="44">
        <f>KONSTANTEN!$B$3 * $D$5 * $D$6 / H700^2</f>
        <v>3.6599791056325395E+22</v>
      </c>
      <c r="S701" s="46">
        <f t="shared" si="201"/>
        <v>30030.665464619891</v>
      </c>
      <c r="T701" s="48">
        <f t="shared" si="197"/>
        <v>149476766923.84189</v>
      </c>
      <c r="U701" s="28">
        <f t="shared" si="198"/>
        <v>9.9918945402000325</v>
      </c>
      <c r="V701" s="48">
        <f t="shared" si="207"/>
        <v>-145894541594.41293</v>
      </c>
      <c r="W701" s="28">
        <f t="shared" si="208"/>
        <v>-9.7524378109203305</v>
      </c>
      <c r="X701" s="50">
        <f t="shared" si="199"/>
        <v>1</v>
      </c>
      <c r="Y701" s="31">
        <f t="shared" si="200"/>
        <v>0.99999999999999989</v>
      </c>
      <c r="Z701" s="50">
        <v>14688000</v>
      </c>
      <c r="AA701" s="62">
        <v>2.0406426000000001E-7</v>
      </c>
      <c r="AB701" s="71">
        <v>4.4077879762999999E-3</v>
      </c>
      <c r="AC701" s="71">
        <v>2.9186171225970501</v>
      </c>
      <c r="AD701" s="58">
        <v>147160329462.315</v>
      </c>
      <c r="AE701" s="28">
        <v>-9.5853518109200007</v>
      </c>
      <c r="AF701" s="28">
        <v>-2.17437651905</v>
      </c>
      <c r="AG701" s="50"/>
      <c r="AH701" s="62"/>
      <c r="AI701" s="65"/>
      <c r="AJ701" s="58"/>
      <c r="AK701" s="28"/>
      <c r="AL701" s="28"/>
    </row>
    <row r="702" spans="1:38">
      <c r="A702" s="11"/>
      <c r="B702" s="25">
        <v>681</v>
      </c>
      <c r="C702" s="1">
        <f>B702 * KONSTANTEN!$B$6</f>
        <v>14709600</v>
      </c>
      <c r="D702" s="63">
        <f>SQRT( KONSTANTEN!$B$3 * $D$6 / H701^3 )</f>
        <v>2.0406937507215073E-7</v>
      </c>
      <c r="E702" s="41">
        <f>(KONSTANTEN!$B$4 + D702 * C702) - (KONSTANTEN!$B$4 + D702 * C701)</f>
        <v>4.4078985015585381E-3</v>
      </c>
      <c r="F702" s="41">
        <f t="shared" si="202"/>
        <v>2.92302502109861</v>
      </c>
      <c r="G702" s="73">
        <f t="shared" si="190"/>
        <v>167.47699712008878</v>
      </c>
      <c r="H702" s="43">
        <f t="shared" si="203"/>
        <v>147157916743.86844</v>
      </c>
      <c r="I702" s="2">
        <f t="shared" si="204"/>
        <v>9.8368891374900347</v>
      </c>
      <c r="J702" s="48">
        <f t="shared" si="191"/>
        <v>152038129256.13156</v>
      </c>
      <c r="K702" s="28">
        <f t="shared" si="192"/>
        <v>10.163110862509965</v>
      </c>
      <c r="L702" s="43">
        <f t="shared" si="205"/>
        <v>-143539367864.25555</v>
      </c>
      <c r="M702" s="2">
        <f t="shared" si="206"/>
        <v>-9.5950043313243221</v>
      </c>
      <c r="N702" s="48">
        <f t="shared" si="193"/>
        <v>-148538514918.45114</v>
      </c>
      <c r="O702" s="28">
        <f t="shared" si="194"/>
        <v>-9.9291763313243226</v>
      </c>
      <c r="P702" s="94">
        <f t="shared" si="195"/>
        <v>31895585668.542816</v>
      </c>
      <c r="Q702" s="95">
        <f t="shared" si="196"/>
        <v>2.1320860415744147</v>
      </c>
      <c r="R702" s="44">
        <f>KONSTANTEN!$B$3 * $D$5 * $D$6 / H701^2</f>
        <v>3.6601014714221707E+22</v>
      </c>
      <c r="S702" s="46">
        <f t="shared" si="201"/>
        <v>30030.916468786552</v>
      </c>
      <c r="T702" s="48">
        <f t="shared" si="197"/>
        <v>149481439609.89438</v>
      </c>
      <c r="U702" s="28">
        <f t="shared" si="198"/>
        <v>9.9922068896521701</v>
      </c>
      <c r="V702" s="48">
        <f t="shared" si="207"/>
        <v>-146038941391.35336</v>
      </c>
      <c r="W702" s="28">
        <f t="shared" si="208"/>
        <v>-9.7620903313243232</v>
      </c>
      <c r="X702" s="50">
        <f t="shared" si="199"/>
        <v>1</v>
      </c>
      <c r="Y702" s="31">
        <f t="shared" si="200"/>
        <v>1.0000000000000004</v>
      </c>
      <c r="Z702" s="50">
        <v>14709600</v>
      </c>
      <c r="AA702" s="62">
        <v>2.0406938E-7</v>
      </c>
      <c r="AB702" s="71">
        <v>4.4078985015599996E-3</v>
      </c>
      <c r="AC702" s="71">
        <v>2.92302502109861</v>
      </c>
      <c r="AD702" s="58">
        <v>147157916743.86801</v>
      </c>
      <c r="AE702" s="28">
        <v>-9.5950043313200002</v>
      </c>
      <c r="AF702" s="28">
        <v>-2.13208604157</v>
      </c>
      <c r="AG702" s="50"/>
      <c r="AH702" s="62"/>
      <c r="AI702" s="65"/>
      <c r="AJ702" s="58"/>
      <c r="AK702" s="28"/>
      <c r="AL702" s="28"/>
    </row>
    <row r="703" spans="1:38">
      <c r="A703" s="11"/>
      <c r="B703" s="25">
        <v>682</v>
      </c>
      <c r="C703" s="1">
        <f>B703 * KONSTANTEN!$B$6</f>
        <v>14731200</v>
      </c>
      <c r="D703" s="63">
        <f>SQRT( KONSTANTEN!$B$3 * $D$6 / H702^3 )</f>
        <v>2.0407439380279133E-7</v>
      </c>
      <c r="E703" s="41">
        <f>(KONSTANTEN!$B$4 + D703 * C703) - (KONSTANTEN!$B$4 + D703 * C702)</f>
        <v>4.4080069061402938E-3</v>
      </c>
      <c r="F703" s="41">
        <f t="shared" si="202"/>
        <v>2.9274330280047502</v>
      </c>
      <c r="G703" s="73">
        <f t="shared" si="190"/>
        <v>167.72955731187514</v>
      </c>
      <c r="H703" s="43">
        <f t="shared" si="203"/>
        <v>147155551377.97061</v>
      </c>
      <c r="I703" s="2">
        <f t="shared" si="204"/>
        <v>9.8367310227068057</v>
      </c>
      <c r="J703" s="48">
        <f t="shared" si="191"/>
        <v>152040494622.02939</v>
      </c>
      <c r="K703" s="28">
        <f t="shared" si="192"/>
        <v>10.163268977293196</v>
      </c>
      <c r="L703" s="43">
        <f t="shared" si="205"/>
        <v>-143680933638.63647</v>
      </c>
      <c r="M703" s="2">
        <f t="shared" si="206"/>
        <v>-9.6044674092141218</v>
      </c>
      <c r="N703" s="48">
        <f t="shared" si="193"/>
        <v>-148680080692.83206</v>
      </c>
      <c r="O703" s="28">
        <f t="shared" si="194"/>
        <v>-9.9386394092141224</v>
      </c>
      <c r="P703" s="94">
        <f t="shared" si="195"/>
        <v>31262293187.937984</v>
      </c>
      <c r="Q703" s="95">
        <f t="shared" si="196"/>
        <v>2.0897530970671978</v>
      </c>
      <c r="R703" s="44">
        <f>KONSTANTEN!$B$3 * $D$5 * $D$6 / H702^2</f>
        <v>3.6602214903369022E+22</v>
      </c>
      <c r="S703" s="46">
        <f t="shared" si="201"/>
        <v>30031.162652786588</v>
      </c>
      <c r="T703" s="48">
        <f t="shared" si="197"/>
        <v>149486024934.10504</v>
      </c>
      <c r="U703" s="28">
        <f t="shared" si="198"/>
        <v>9.9925133993318251</v>
      </c>
      <c r="V703" s="48">
        <f t="shared" si="207"/>
        <v>-146180507165.73425</v>
      </c>
      <c r="W703" s="28">
        <f t="shared" si="208"/>
        <v>-9.7715534092141212</v>
      </c>
      <c r="X703" s="50">
        <f t="shared" si="199"/>
        <v>0.99999999999999967</v>
      </c>
      <c r="Y703" s="31">
        <f t="shared" si="200"/>
        <v>0.99999999999999967</v>
      </c>
      <c r="Z703" s="50">
        <v>14731200</v>
      </c>
      <c r="AA703" s="62">
        <v>2.0407438999999999E-7</v>
      </c>
      <c r="AB703" s="71">
        <v>4.4080069061399997E-3</v>
      </c>
      <c r="AC703" s="71">
        <v>2.9274330280047498</v>
      </c>
      <c r="AD703" s="58">
        <v>147155551377.97</v>
      </c>
      <c r="AE703" s="28">
        <v>-9.6044674092100006</v>
      </c>
      <c r="AF703" s="28">
        <v>-2.08975309707</v>
      </c>
      <c r="AG703" s="50"/>
      <c r="AH703" s="62"/>
      <c r="AI703" s="65"/>
      <c r="AJ703" s="58"/>
      <c r="AK703" s="28"/>
      <c r="AL703" s="28"/>
    </row>
    <row r="704" spans="1:38">
      <c r="A704" s="11"/>
      <c r="B704" s="25">
        <v>683</v>
      </c>
      <c r="C704" s="1">
        <f>B704 * KONSTANTEN!$B$6</f>
        <v>14752800</v>
      </c>
      <c r="D704" s="63">
        <f>SQRT( KONSTANTEN!$B$3 * $D$6 / H703^3 )</f>
        <v>2.0407931423440561E-7</v>
      </c>
      <c r="E704" s="41">
        <f>(KONSTANTEN!$B$4 + D704 * C704) - (KONSTANTEN!$B$4 + D704 * C703)</f>
        <v>4.4081131874631474E-3</v>
      </c>
      <c r="F704" s="41">
        <f t="shared" si="202"/>
        <v>2.9318411411922134</v>
      </c>
      <c r="G704" s="73">
        <f t="shared" si="190"/>
        <v>167.98212359313271</v>
      </c>
      <c r="H704" s="43">
        <f t="shared" si="203"/>
        <v>147153233415.1871</v>
      </c>
      <c r="I704" s="2">
        <f t="shared" si="204"/>
        <v>9.8365760766228245</v>
      </c>
      <c r="J704" s="48">
        <f t="shared" si="191"/>
        <v>152042812584.81293</v>
      </c>
      <c r="K704" s="28">
        <f t="shared" si="192"/>
        <v>10.163423923377177</v>
      </c>
      <c r="L704" s="43">
        <f t="shared" si="205"/>
        <v>-143819662364.17426</v>
      </c>
      <c r="M704" s="2">
        <f t="shared" si="206"/>
        <v>-9.6137408422953712</v>
      </c>
      <c r="N704" s="48">
        <f t="shared" si="193"/>
        <v>-148818809418.36984</v>
      </c>
      <c r="O704" s="28">
        <f t="shared" si="194"/>
        <v>-9.9479128422953718</v>
      </c>
      <c r="P704" s="94">
        <f t="shared" si="195"/>
        <v>30628377974.384689</v>
      </c>
      <c r="Q704" s="95">
        <f t="shared" si="196"/>
        <v>2.0473785254758812</v>
      </c>
      <c r="R704" s="44">
        <f>KONSTANTEN!$B$3 * $D$5 * $D$6 / H703^2</f>
        <v>3.660339159464472E+22</v>
      </c>
      <c r="S704" s="46">
        <f t="shared" si="201"/>
        <v>30031.404011002083</v>
      </c>
      <c r="T704" s="48">
        <f t="shared" si="197"/>
        <v>149490522539.54926</v>
      </c>
      <c r="U704" s="28">
        <f t="shared" si="198"/>
        <v>9.9928140453800829</v>
      </c>
      <c r="V704" s="48">
        <f t="shared" si="207"/>
        <v>-146319235891.27203</v>
      </c>
      <c r="W704" s="28">
        <f t="shared" si="208"/>
        <v>-9.7808268422953724</v>
      </c>
      <c r="X704" s="50">
        <f t="shared" si="199"/>
        <v>1.0000000000000002</v>
      </c>
      <c r="Y704" s="31">
        <f t="shared" si="200"/>
        <v>1.0000000000000004</v>
      </c>
      <c r="Z704" s="50">
        <v>14752800</v>
      </c>
      <c r="AA704" s="62">
        <v>2.0407931E-7</v>
      </c>
      <c r="AB704" s="71">
        <v>4.4081131874599997E-3</v>
      </c>
      <c r="AC704" s="71">
        <v>2.9318411411922201</v>
      </c>
      <c r="AD704" s="58">
        <v>147153233415.18701</v>
      </c>
      <c r="AE704" s="28">
        <v>-9.6137408423000004</v>
      </c>
      <c r="AF704" s="28">
        <v>-2.0473785254800001</v>
      </c>
      <c r="AG704" s="50"/>
      <c r="AH704" s="62"/>
      <c r="AI704" s="65"/>
      <c r="AJ704" s="58"/>
      <c r="AK704" s="28"/>
      <c r="AL704" s="28"/>
    </row>
    <row r="705" spans="1:38">
      <c r="A705" s="11"/>
      <c r="B705" s="25">
        <v>684</v>
      </c>
      <c r="C705" s="1">
        <f>B705 * KONSTANTEN!$B$6</f>
        <v>14774400</v>
      </c>
      <c r="D705" s="63">
        <f>SQRT( KONSTANTEN!$B$3 * $D$6 / H704^3 )</f>
        <v>2.0408413624993831E-7</v>
      </c>
      <c r="E705" s="41">
        <f>(KONSTANTEN!$B$4 + D705 * C705) - (KONSTANTEN!$B$4 + D705 * C704)</f>
        <v>4.408217342998455E-3</v>
      </c>
      <c r="F705" s="41">
        <f t="shared" si="202"/>
        <v>2.9362493585352119</v>
      </c>
      <c r="G705" s="73">
        <f t="shared" si="190"/>
        <v>168.23469584206291</v>
      </c>
      <c r="H705" s="43">
        <f t="shared" si="203"/>
        <v>147150962905.07718</v>
      </c>
      <c r="I705" s="2">
        <f t="shared" si="204"/>
        <v>9.8364243025509204</v>
      </c>
      <c r="J705" s="48">
        <f t="shared" si="191"/>
        <v>152045083094.92282</v>
      </c>
      <c r="K705" s="28">
        <f t="shared" si="192"/>
        <v>10.16357569744908</v>
      </c>
      <c r="L705" s="43">
        <f t="shared" si="205"/>
        <v>-143955551074.77402</v>
      </c>
      <c r="M705" s="2">
        <f t="shared" si="206"/>
        <v>-9.622824432297076</v>
      </c>
      <c r="N705" s="48">
        <f t="shared" si="193"/>
        <v>-148954698128.9696</v>
      </c>
      <c r="O705" s="28">
        <f t="shared" si="194"/>
        <v>-9.9569964322970765</v>
      </c>
      <c r="P705" s="94">
        <f t="shared" si="195"/>
        <v>29993852608.399372</v>
      </c>
      <c r="Q705" s="95">
        <f t="shared" si="196"/>
        <v>2.0049631677551902</v>
      </c>
      <c r="R705" s="44">
        <f>KONSTANTEN!$B$3 * $D$5 * $D$6 / H704^2</f>
        <v>3.6604544759488471E+22</v>
      </c>
      <c r="S705" s="46">
        <f t="shared" si="201"/>
        <v>30031.64053792402</v>
      </c>
      <c r="T705" s="48">
        <f t="shared" si="197"/>
        <v>149494932076.12149</v>
      </c>
      <c r="U705" s="28">
        <f t="shared" si="198"/>
        <v>9.9931088043938594</v>
      </c>
      <c r="V705" s="48">
        <f t="shared" si="207"/>
        <v>-146455124601.8718</v>
      </c>
      <c r="W705" s="28">
        <f t="shared" si="208"/>
        <v>-9.7899104322970771</v>
      </c>
      <c r="X705" s="50">
        <f t="shared" si="199"/>
        <v>0.99999999999999989</v>
      </c>
      <c r="Y705" s="31">
        <f t="shared" si="200"/>
        <v>1</v>
      </c>
      <c r="Z705" s="50">
        <v>14774400</v>
      </c>
      <c r="AA705" s="62">
        <v>2.0408413999999999E-7</v>
      </c>
      <c r="AB705" s="71">
        <v>4.4082173429999998E-3</v>
      </c>
      <c r="AC705" s="71">
        <v>2.9362493585352101</v>
      </c>
      <c r="AD705" s="58">
        <v>147150962905.077</v>
      </c>
      <c r="AE705" s="28">
        <v>-9.6228244322999998</v>
      </c>
      <c r="AF705" s="28">
        <v>-2.0049631677600002</v>
      </c>
      <c r="AG705" s="50"/>
      <c r="AH705" s="62"/>
      <c r="AI705" s="65"/>
      <c r="AJ705" s="58"/>
      <c r="AK705" s="28"/>
      <c r="AL705" s="28"/>
    </row>
    <row r="706" spans="1:38">
      <c r="A706" s="11"/>
      <c r="B706" s="25">
        <v>685</v>
      </c>
      <c r="C706" s="1">
        <f>B706 * KONSTANTEN!$B$6</f>
        <v>14796000</v>
      </c>
      <c r="D706" s="63">
        <f>SQRT( KONSTANTEN!$B$3 * $D$6 / H705^3 )</f>
        <v>2.0408885973464672E-7</v>
      </c>
      <c r="E706" s="41">
        <f>(KONSTANTEN!$B$4 + D706 * C706) - (KONSTANTEN!$B$4 + D706 * C705)</f>
        <v>4.408319370268643E-3</v>
      </c>
      <c r="F706" s="41">
        <f t="shared" si="202"/>
        <v>2.9406576779054805</v>
      </c>
      <c r="G706" s="73">
        <f t="shared" si="190"/>
        <v>168.48727393672507</v>
      </c>
      <c r="H706" s="43">
        <f t="shared" si="203"/>
        <v>147148739896.19296</v>
      </c>
      <c r="I706" s="2">
        <f t="shared" si="204"/>
        <v>9.8362757037366038</v>
      </c>
      <c r="J706" s="48">
        <f t="shared" si="191"/>
        <v>152047306103.80704</v>
      </c>
      <c r="K706" s="28">
        <f t="shared" si="192"/>
        <v>10.163724296263396</v>
      </c>
      <c r="L706" s="43">
        <f t="shared" si="205"/>
        <v>-144088596864.61835</v>
      </c>
      <c r="M706" s="2">
        <f t="shared" si="206"/>
        <v>-9.6317179849775378</v>
      </c>
      <c r="N706" s="48">
        <f t="shared" si="193"/>
        <v>-149087743918.81393</v>
      </c>
      <c r="O706" s="28">
        <f t="shared" si="194"/>
        <v>-9.9658899849775366</v>
      </c>
      <c r="P706" s="94">
        <f t="shared" si="195"/>
        <v>29358729685.315025</v>
      </c>
      <c r="Q706" s="95">
        <f t="shared" si="196"/>
        <v>1.9625078658502746</v>
      </c>
      <c r="R706" s="44">
        <f>KONSTANTEN!$B$3 * $D$5 * $D$6 / H705^2</f>
        <v>3.6605674369903485E+22</v>
      </c>
      <c r="S706" s="46">
        <f t="shared" si="201"/>
        <v>30031.872228152501</v>
      </c>
      <c r="T706" s="48">
        <f t="shared" si="197"/>
        <v>149499253200.56351</v>
      </c>
      <c r="U706" s="28">
        <f t="shared" si="198"/>
        <v>9.9933976534277793</v>
      </c>
      <c r="V706" s="48">
        <f t="shared" si="207"/>
        <v>-146588170391.71613</v>
      </c>
      <c r="W706" s="28">
        <f t="shared" si="208"/>
        <v>-9.7988039849775372</v>
      </c>
      <c r="X706" s="50">
        <f t="shared" si="199"/>
        <v>1</v>
      </c>
      <c r="Y706" s="31">
        <f t="shared" si="200"/>
        <v>1</v>
      </c>
      <c r="Z706" s="50">
        <v>14796000</v>
      </c>
      <c r="AA706" s="62">
        <v>2.0408885999999999E-7</v>
      </c>
      <c r="AB706" s="71">
        <v>4.4083193702700004E-3</v>
      </c>
      <c r="AC706" s="71">
        <v>2.94065767790548</v>
      </c>
      <c r="AD706" s="58">
        <v>147148739896.19199</v>
      </c>
      <c r="AE706" s="28">
        <v>-9.6317179849799999</v>
      </c>
      <c r="AF706" s="28">
        <v>-1.9625078658499999</v>
      </c>
      <c r="AG706" s="50"/>
      <c r="AH706" s="62"/>
      <c r="AI706" s="65"/>
      <c r="AJ706" s="58"/>
      <c r="AK706" s="28"/>
      <c r="AL706" s="28"/>
    </row>
    <row r="707" spans="1:38">
      <c r="A707" s="11"/>
      <c r="B707" s="25">
        <v>686</v>
      </c>
      <c r="C707" s="1">
        <f>B707 * KONSTANTEN!$B$6</f>
        <v>14817600</v>
      </c>
      <c r="D707" s="63">
        <f>SQRT( KONSTANTEN!$B$3 * $D$6 / H706^3 )</f>
        <v>2.0409348457610486E-7</v>
      </c>
      <c r="E707" s="41">
        <f>(KONSTANTEN!$B$4 + D707 * C707) - (KONSTANTEN!$B$4 + D707 * C706)</f>
        <v>4.408419266843655E-3</v>
      </c>
      <c r="F707" s="41">
        <f t="shared" si="202"/>
        <v>2.9450660971723241</v>
      </c>
      <c r="G707" s="73">
        <f t="shared" si="190"/>
        <v>168.73985775503937</v>
      </c>
      <c r="H707" s="43">
        <f t="shared" si="203"/>
        <v>147146564436.07806</v>
      </c>
      <c r="I707" s="2">
        <f t="shared" si="204"/>
        <v>9.83613028335796</v>
      </c>
      <c r="J707" s="48">
        <f t="shared" si="191"/>
        <v>152049481563.92194</v>
      </c>
      <c r="K707" s="28">
        <f t="shared" si="192"/>
        <v>10.16386971664204</v>
      </c>
      <c r="L707" s="43">
        <f t="shared" si="205"/>
        <v>-144218796888.25378</v>
      </c>
      <c r="M707" s="2">
        <f t="shared" si="206"/>
        <v>-9.640421310130133</v>
      </c>
      <c r="N707" s="48">
        <f t="shared" si="193"/>
        <v>-149217943942.44937</v>
      </c>
      <c r="O707" s="28">
        <f t="shared" si="194"/>
        <v>-9.9745933101301318</v>
      </c>
      <c r="P707" s="94">
        <f t="shared" si="195"/>
        <v>28723021814.979645</v>
      </c>
      <c r="Q707" s="95">
        <f t="shared" si="196"/>
        <v>1.9200134626765522</v>
      </c>
      <c r="R707" s="44">
        <f>KONSTANTEN!$B$3 * $D$5 * $D$6 / H706^2</f>
        <v>3.6606780398457554E+22</v>
      </c>
      <c r="S707" s="46">
        <f t="shared" si="201"/>
        <v>30032.099076396924</v>
      </c>
      <c r="T707" s="48">
        <f t="shared" si="197"/>
        <v>149503485576.49118</v>
      </c>
      <c r="U707" s="28">
        <f t="shared" si="198"/>
        <v>9.9936805699959805</v>
      </c>
      <c r="V707" s="48">
        <f t="shared" si="207"/>
        <v>-146718370415.35156</v>
      </c>
      <c r="W707" s="28">
        <f t="shared" si="208"/>
        <v>-9.8075073101301324</v>
      </c>
      <c r="X707" s="50">
        <f t="shared" si="199"/>
        <v>1</v>
      </c>
      <c r="Y707" s="31">
        <f t="shared" si="200"/>
        <v>1</v>
      </c>
      <c r="Z707" s="50">
        <v>14817600</v>
      </c>
      <c r="AA707" s="62">
        <v>2.0409347999999999E-7</v>
      </c>
      <c r="AB707" s="71">
        <v>4.40841926684E-3</v>
      </c>
      <c r="AC707" s="71">
        <v>2.9450660971723299</v>
      </c>
      <c r="AD707" s="58">
        <v>147146564436.078</v>
      </c>
      <c r="AE707" s="28">
        <v>-9.6404213101299998</v>
      </c>
      <c r="AF707" s="28">
        <v>-1.9200134626800001</v>
      </c>
      <c r="AG707" s="50"/>
      <c r="AH707" s="62"/>
      <c r="AI707" s="65"/>
      <c r="AJ707" s="58"/>
      <c r="AK707" s="28"/>
      <c r="AL707" s="28"/>
    </row>
    <row r="708" spans="1:38">
      <c r="A708" s="11"/>
      <c r="B708" s="25">
        <v>687</v>
      </c>
      <c r="C708" s="1">
        <f>B708 * KONSTANTEN!$B$6</f>
        <v>14839200</v>
      </c>
      <c r="D708" s="63">
        <f>SQRT( KONSTANTEN!$B$3 * $D$6 / H707^3 )</f>
        <v>2.0409801066420778E-7</v>
      </c>
      <c r="E708" s="41">
        <f>(KONSTANTEN!$B$4 + D708 * C708) - (KONSTANTEN!$B$4 + D708 * C707)</f>
        <v>4.4085170303467258E-3</v>
      </c>
      <c r="F708" s="41">
        <f t="shared" si="202"/>
        <v>2.9494746142026709</v>
      </c>
      <c r="G708" s="73">
        <f t="shared" si="190"/>
        <v>168.99244717478976</v>
      </c>
      <c r="H708" s="43">
        <f t="shared" si="203"/>
        <v>147144436571.26593</v>
      </c>
      <c r="I708" s="2">
        <f t="shared" si="204"/>
        <v>9.835988044525557</v>
      </c>
      <c r="J708" s="48">
        <f t="shared" si="191"/>
        <v>152051609428.73404</v>
      </c>
      <c r="K708" s="28">
        <f t="shared" si="192"/>
        <v>10.164011955474441</v>
      </c>
      <c r="L708" s="43">
        <f t="shared" si="205"/>
        <v>-144346148360.67599</v>
      </c>
      <c r="M708" s="2">
        <f t="shared" si="206"/>
        <v>-9.6489342215890108</v>
      </c>
      <c r="N708" s="48">
        <f t="shared" si="193"/>
        <v>-149345295414.87158</v>
      </c>
      <c r="O708" s="28">
        <f t="shared" si="194"/>
        <v>-9.9831062215890096</v>
      </c>
      <c r="P708" s="94">
        <f t="shared" si="195"/>
        <v>28086741621.453396</v>
      </c>
      <c r="Q708" s="95">
        <f t="shared" si="196"/>
        <v>1.8774808020994636</v>
      </c>
      <c r="R708" s="44">
        <f>KONSTANTEN!$B$3 * $D$5 * $D$6 / H707^2</f>
        <v>3.6607862818284115E+22</v>
      </c>
      <c r="S708" s="46">
        <f t="shared" si="201"/>
        <v>30032.321077476197</v>
      </c>
      <c r="T708" s="48">
        <f t="shared" si="197"/>
        <v>149507628874.42126</v>
      </c>
      <c r="U708" s="28">
        <f t="shared" si="198"/>
        <v>9.9939575320738889</v>
      </c>
      <c r="V708" s="48">
        <f t="shared" si="207"/>
        <v>-146845721887.77377</v>
      </c>
      <c r="W708" s="28">
        <f t="shared" si="208"/>
        <v>-9.8160202215890102</v>
      </c>
      <c r="X708" s="50">
        <f t="shared" si="199"/>
        <v>0.99999999999999978</v>
      </c>
      <c r="Y708" s="31">
        <f t="shared" si="200"/>
        <v>1</v>
      </c>
      <c r="Z708" s="50">
        <v>14839200</v>
      </c>
      <c r="AA708" s="62">
        <v>2.0409800999999999E-7</v>
      </c>
      <c r="AB708" s="71">
        <v>4.4085170303500001E-3</v>
      </c>
      <c r="AC708" s="71">
        <v>2.94947461420267</v>
      </c>
      <c r="AD708" s="58">
        <v>147144436571.26501</v>
      </c>
      <c r="AE708" s="28">
        <v>-9.6489342215900002</v>
      </c>
      <c r="AF708" s="28">
        <v>-1.8774808021</v>
      </c>
      <c r="AG708" s="50"/>
      <c r="AH708" s="62"/>
      <c r="AI708" s="65"/>
      <c r="AJ708" s="58"/>
      <c r="AK708" s="28"/>
      <c r="AL708" s="28"/>
    </row>
    <row r="709" spans="1:38">
      <c r="A709" s="11"/>
      <c r="B709" s="25">
        <v>688</v>
      </c>
      <c r="C709" s="1">
        <f>B709 * KONSTANTEN!$B$6</f>
        <v>14860800</v>
      </c>
      <c r="D709" s="63">
        <f>SQRT( KONSTANTEN!$B$3 * $D$6 / H708^3 )</f>
        <v>2.0410243789117589E-7</v>
      </c>
      <c r="E709" s="41">
        <f>(KONSTANTEN!$B$4 + D709 * C709) - (KONSTANTEN!$B$4 + D709 * C708)</f>
        <v>4.4086126584494956E-3</v>
      </c>
      <c r="F709" s="41">
        <f t="shared" si="202"/>
        <v>2.9538832268611204</v>
      </c>
      <c r="G709" s="73">
        <f t="shared" si="190"/>
        <v>169.24504207362688</v>
      </c>
      <c r="H709" s="43">
        <f t="shared" si="203"/>
        <v>147142356347.27875</v>
      </c>
      <c r="I709" s="2">
        <f t="shared" si="204"/>
        <v>9.8358489902823614</v>
      </c>
      <c r="J709" s="48">
        <f t="shared" si="191"/>
        <v>152053689652.72125</v>
      </c>
      <c r="K709" s="28">
        <f t="shared" si="192"/>
        <v>10.164151009717639</v>
      </c>
      <c r="L709" s="43">
        <f t="shared" si="205"/>
        <v>-144470648557.41293</v>
      </c>
      <c r="M709" s="2">
        <f t="shared" si="206"/>
        <v>-9.6572565372346499</v>
      </c>
      <c r="N709" s="48">
        <f t="shared" si="193"/>
        <v>-149469795611.60855</v>
      </c>
      <c r="O709" s="28">
        <f t="shared" si="194"/>
        <v>-9.9914285372346487</v>
      </c>
      <c r="P709" s="94">
        <f t="shared" si="195"/>
        <v>27449901742.705837</v>
      </c>
      <c r="Q709" s="95">
        <f t="shared" si="196"/>
        <v>1.8349107289142346</v>
      </c>
      <c r="R709" s="44">
        <f>KONSTANTEN!$B$3 * $D$5 * $D$6 / H708^2</f>
        <v>3.6608921603083417E+22</v>
      </c>
      <c r="S709" s="46">
        <f t="shared" si="201"/>
        <v>30032.538226318877</v>
      </c>
      <c r="T709" s="48">
        <f t="shared" si="197"/>
        <v>149511682771.79752</v>
      </c>
      <c r="U709" s="28">
        <f t="shared" si="198"/>
        <v>9.9942285180999697</v>
      </c>
      <c r="V709" s="48">
        <f t="shared" si="207"/>
        <v>-146970222084.51074</v>
      </c>
      <c r="W709" s="28">
        <f t="shared" si="208"/>
        <v>-9.8243425372346493</v>
      </c>
      <c r="X709" s="50">
        <f t="shared" si="199"/>
        <v>1</v>
      </c>
      <c r="Y709" s="31">
        <f t="shared" si="200"/>
        <v>1</v>
      </c>
      <c r="Z709" s="50">
        <v>14860800</v>
      </c>
      <c r="AA709" s="62">
        <v>2.0410243999999999E-7</v>
      </c>
      <c r="AB709" s="71">
        <v>4.4086126584500004E-3</v>
      </c>
      <c r="AC709" s="71">
        <v>2.9538832268611199</v>
      </c>
      <c r="AD709" s="58">
        <v>147142356347.27802</v>
      </c>
      <c r="AE709" s="28">
        <v>-9.6572565372299994</v>
      </c>
      <c r="AF709" s="28">
        <v>-1.83491072891</v>
      </c>
      <c r="AG709" s="50"/>
      <c r="AH709" s="62"/>
      <c r="AI709" s="65"/>
      <c r="AJ709" s="58"/>
      <c r="AK709" s="28"/>
      <c r="AL709" s="28"/>
    </row>
    <row r="710" spans="1:38">
      <c r="A710" s="11"/>
      <c r="B710" s="25">
        <v>689</v>
      </c>
      <c r="C710" s="1">
        <f>B710 * KONSTANTEN!$B$6</f>
        <v>14882400</v>
      </c>
      <c r="D710" s="63">
        <f>SQRT( KONSTANTEN!$B$3 * $D$6 / H709^3 )</f>
        <v>2.0410676615155893E-7</v>
      </c>
      <c r="E710" s="41">
        <f>(KONSTANTEN!$B$4 + D710 * C710) - (KONSTANTEN!$B$4 + D710 * C709)</f>
        <v>4.4087061488737866E-3</v>
      </c>
      <c r="F710" s="41">
        <f t="shared" si="202"/>
        <v>2.9582919330099942</v>
      </c>
      <c r="G710" s="73">
        <f t="shared" si="190"/>
        <v>169.49764232907074</v>
      </c>
      <c r="H710" s="43">
        <f t="shared" si="203"/>
        <v>147140323808.62579</v>
      </c>
      <c r="I710" s="2">
        <f t="shared" si="204"/>
        <v>9.8357131236036324</v>
      </c>
      <c r="J710" s="48">
        <f t="shared" si="191"/>
        <v>152055722191.37418</v>
      </c>
      <c r="K710" s="28">
        <f t="shared" si="192"/>
        <v>10.164286876396368</v>
      </c>
      <c r="L710" s="43">
        <f t="shared" si="205"/>
        <v>-144592294814.60629</v>
      </c>
      <c r="M710" s="2">
        <f t="shared" si="206"/>
        <v>-9.6653880789992979</v>
      </c>
      <c r="N710" s="48">
        <f t="shared" si="193"/>
        <v>-149591441868.80188</v>
      </c>
      <c r="O710" s="28">
        <f t="shared" si="194"/>
        <v>-9.9995600789992984</v>
      </c>
      <c r="P710" s="94">
        <f t="shared" si="195"/>
        <v>26812514830.31242</v>
      </c>
      <c r="Q710" s="95">
        <f t="shared" si="196"/>
        <v>1.7923040888255872</v>
      </c>
      <c r="R710" s="44">
        <f>KONSTANTEN!$B$3 * $D$5 * $D$6 / H709^2</f>
        <v>3.6609956727123469E+22</v>
      </c>
      <c r="S710" s="46">
        <f t="shared" si="201"/>
        <v>30032.750517963377</v>
      </c>
      <c r="T710" s="48">
        <f t="shared" si="197"/>
        <v>149515646953.01599</v>
      </c>
      <c r="U710" s="28">
        <f t="shared" si="198"/>
        <v>9.9944935069774292</v>
      </c>
      <c r="V710" s="48">
        <f t="shared" si="207"/>
        <v>-147091868341.70407</v>
      </c>
      <c r="W710" s="28">
        <f t="shared" si="208"/>
        <v>-9.8324740789992973</v>
      </c>
      <c r="X710" s="50">
        <f t="shared" si="199"/>
        <v>0.99999999999999978</v>
      </c>
      <c r="Y710" s="31">
        <f t="shared" si="200"/>
        <v>0.99999999999999978</v>
      </c>
      <c r="Z710" s="50">
        <v>14882400</v>
      </c>
      <c r="AA710" s="62">
        <v>2.0410677E-7</v>
      </c>
      <c r="AB710" s="71">
        <v>4.4087061488699997E-3</v>
      </c>
      <c r="AC710" s="71">
        <v>2.9582919330099999</v>
      </c>
      <c r="AD710" s="58">
        <v>147140323808.625</v>
      </c>
      <c r="AE710" s="28">
        <v>-9.6653880789999995</v>
      </c>
      <c r="AF710" s="28">
        <v>-1.7923040888299999</v>
      </c>
      <c r="AG710" s="50"/>
      <c r="AH710" s="62"/>
      <c r="AI710" s="65"/>
      <c r="AJ710" s="58"/>
      <c r="AK710" s="28"/>
      <c r="AL710" s="28"/>
    </row>
    <row r="711" spans="1:38">
      <c r="A711" s="11"/>
      <c r="B711" s="25">
        <v>690</v>
      </c>
      <c r="C711" s="1">
        <f>B711 * KONSTANTEN!$B$6</f>
        <v>14904000</v>
      </c>
      <c r="D711" s="63">
        <f>SQRT( KONSTANTEN!$B$3 * $D$6 / H710^3 )</f>
        <v>2.0411099534224014E-7</v>
      </c>
      <c r="E711" s="41">
        <f>(KONSTANTEN!$B$4 + D711 * C711) - (KONSTANTEN!$B$4 + D711 * C710)</f>
        <v>4.4087974993924917E-3</v>
      </c>
      <c r="F711" s="41">
        <f t="shared" si="202"/>
        <v>2.9627007305093866</v>
      </c>
      <c r="G711" s="73">
        <f t="shared" si="190"/>
        <v>169.75024781851374</v>
      </c>
      <c r="H711" s="43">
        <f t="shared" si="203"/>
        <v>147138338998.80237</v>
      </c>
      <c r="I711" s="2">
        <f t="shared" si="204"/>
        <v>9.8355804473968451</v>
      </c>
      <c r="J711" s="48">
        <f t="shared" si="191"/>
        <v>152057707001.19763</v>
      </c>
      <c r="K711" s="28">
        <f t="shared" si="192"/>
        <v>10.164419552603155</v>
      </c>
      <c r="L711" s="43">
        <f t="shared" si="205"/>
        <v>-144711084529.09106</v>
      </c>
      <c r="M711" s="2">
        <f t="shared" si="206"/>
        <v>-9.6733286728723051</v>
      </c>
      <c r="N711" s="48">
        <f t="shared" si="193"/>
        <v>-149710231583.28665</v>
      </c>
      <c r="O711" s="28">
        <f t="shared" si="194"/>
        <v>-10.007500672872304</v>
      </c>
      <c r="P711" s="94">
        <f t="shared" si="195"/>
        <v>26174593549.15028</v>
      </c>
      <c r="Q711" s="95">
        <f t="shared" si="196"/>
        <v>1.7496617284274059</v>
      </c>
      <c r="R711" s="44">
        <f>KONSTANTEN!$B$3 * $D$5 * $D$6 / H710^2</f>
        <v>3.6610968165241152E+22</v>
      </c>
      <c r="S711" s="46">
        <f t="shared" si="201"/>
        <v>30032.957947558127</v>
      </c>
      <c r="T711" s="48">
        <f t="shared" si="197"/>
        <v>149519521109.45041</v>
      </c>
      <c r="U711" s="28">
        <f t="shared" si="198"/>
        <v>9.9947524780758883</v>
      </c>
      <c r="V711" s="48">
        <f t="shared" si="207"/>
        <v>-147210658056.18887</v>
      </c>
      <c r="W711" s="28">
        <f t="shared" si="208"/>
        <v>-9.8404146728723045</v>
      </c>
      <c r="X711" s="50">
        <f t="shared" si="199"/>
        <v>1.0000000000000002</v>
      </c>
      <c r="Y711" s="31">
        <f t="shared" si="200"/>
        <v>0.99999999999999978</v>
      </c>
      <c r="Z711" s="50">
        <v>14904000</v>
      </c>
      <c r="AA711" s="62">
        <v>2.0411099999999999E-7</v>
      </c>
      <c r="AB711" s="71">
        <v>4.4087974993899997E-3</v>
      </c>
      <c r="AC711" s="71">
        <v>2.9627007305093902</v>
      </c>
      <c r="AD711" s="58">
        <v>147138338998.802</v>
      </c>
      <c r="AE711" s="28">
        <v>-9.6733286728699994</v>
      </c>
      <c r="AF711" s="28">
        <v>-1.74966172843</v>
      </c>
      <c r="AG711" s="50"/>
      <c r="AH711" s="62"/>
      <c r="AI711" s="65"/>
      <c r="AJ711" s="58"/>
      <c r="AK711" s="28"/>
      <c r="AL711" s="28"/>
    </row>
    <row r="712" spans="1:38">
      <c r="A712" s="11"/>
      <c r="B712" s="25">
        <v>691</v>
      </c>
      <c r="C712" s="1">
        <f>B712 * KONSTANTEN!$B$6</f>
        <v>14925600</v>
      </c>
      <c r="D712" s="63">
        <f>SQRT( KONSTANTEN!$B$3 * $D$6 / H711^3 )</f>
        <v>2.0411512536244008E-7</v>
      </c>
      <c r="E712" s="41">
        <f>(KONSTANTEN!$B$4 + D712 * C712) - (KONSTANTEN!$B$4 + D712 * C711)</f>
        <v>4.4088867078286853E-3</v>
      </c>
      <c r="F712" s="41">
        <f t="shared" si="202"/>
        <v>2.9671096172172153</v>
      </c>
      <c r="G712" s="73">
        <f t="shared" si="190"/>
        <v>170.00285841922368</v>
      </c>
      <c r="H712" s="43">
        <f t="shared" si="203"/>
        <v>147136401960.28827</v>
      </c>
      <c r="I712" s="2">
        <f t="shared" si="204"/>
        <v>9.8354509645016002</v>
      </c>
      <c r="J712" s="48">
        <f t="shared" si="191"/>
        <v>152059644039.71176</v>
      </c>
      <c r="K712" s="28">
        <f t="shared" si="192"/>
        <v>10.1645490354984</v>
      </c>
      <c r="L712" s="43">
        <f t="shared" si="205"/>
        <v>-144827015158.47357</v>
      </c>
      <c r="M712" s="2">
        <f t="shared" si="206"/>
        <v>-9.6810781489053213</v>
      </c>
      <c r="N712" s="48">
        <f t="shared" si="193"/>
        <v>-149826162212.66916</v>
      </c>
      <c r="O712" s="28">
        <f t="shared" si="194"/>
        <v>-10.015250148905322</v>
      </c>
      <c r="P712" s="94">
        <f t="shared" si="195"/>
        <v>25536150577.093647</v>
      </c>
      <c r="Q712" s="95">
        <f t="shared" si="196"/>
        <v>1.7069844951823763</v>
      </c>
      <c r="R712" s="44">
        <f>KONSTANTEN!$B$3 * $D$5 * $D$6 / H711^2</f>
        <v>3.6611955892843125E+22</v>
      </c>
      <c r="S712" s="46">
        <f t="shared" si="201"/>
        <v>30033.160510361751</v>
      </c>
      <c r="T712" s="48">
        <f t="shared" si="197"/>
        <v>149523304939.47601</v>
      </c>
      <c r="U712" s="28">
        <f t="shared" si="198"/>
        <v>9.9950054112330093</v>
      </c>
      <c r="V712" s="48">
        <f t="shared" si="207"/>
        <v>-147326588685.57138</v>
      </c>
      <c r="W712" s="28">
        <f t="shared" si="208"/>
        <v>-9.8481641489053224</v>
      </c>
      <c r="X712" s="50">
        <f t="shared" si="199"/>
        <v>0.99999999999999989</v>
      </c>
      <c r="Y712" s="31">
        <f t="shared" si="200"/>
        <v>1.0000000000000002</v>
      </c>
      <c r="Z712" s="50">
        <v>14925600</v>
      </c>
      <c r="AA712" s="62">
        <v>2.0411512999999999E-7</v>
      </c>
      <c r="AB712" s="71">
        <v>4.4088867078300002E-3</v>
      </c>
      <c r="AC712" s="71">
        <v>2.9671096172172202</v>
      </c>
      <c r="AD712" s="58">
        <v>147136401960.28799</v>
      </c>
      <c r="AE712" s="28">
        <v>-9.6810781489100002</v>
      </c>
      <c r="AF712" s="28">
        <v>-1.7069844951799999</v>
      </c>
      <c r="AG712" s="50"/>
      <c r="AH712" s="62"/>
      <c r="AI712" s="65"/>
      <c r="AJ712" s="58"/>
      <c r="AK712" s="28"/>
      <c r="AL712" s="28"/>
    </row>
    <row r="713" spans="1:38">
      <c r="A713" s="11"/>
      <c r="B713" s="25">
        <v>692</v>
      </c>
      <c r="C713" s="1">
        <f>B713 * KONSTANTEN!$B$6</f>
        <v>14947200</v>
      </c>
      <c r="D713" s="63">
        <f>SQRT( KONSTANTEN!$B$3 * $D$6 / H712^3 )</f>
        <v>2.041191561137207E-7</v>
      </c>
      <c r="E713" s="41">
        <f>(KONSTANTEN!$B$4 + D713 * C713) - (KONSTANTEN!$B$4 + D713 * C712)</f>
        <v>4.4089737720560684E-3</v>
      </c>
      <c r="F713" s="41">
        <f t="shared" si="202"/>
        <v>2.9715185909892714</v>
      </c>
      <c r="G713" s="73">
        <f t="shared" si="190"/>
        <v>170.25547400834634</v>
      </c>
      <c r="H713" s="43">
        <f t="shared" si="203"/>
        <v>147134512734.54666</v>
      </c>
      <c r="I713" s="2">
        <f t="shared" si="204"/>
        <v>9.8353246776895347</v>
      </c>
      <c r="J713" s="48">
        <f t="shared" si="191"/>
        <v>152061533265.45334</v>
      </c>
      <c r="K713" s="28">
        <f t="shared" si="192"/>
        <v>10.164675322310465</v>
      </c>
      <c r="L713" s="43">
        <f t="shared" si="205"/>
        <v>-144940084221.20752</v>
      </c>
      <c r="M713" s="2">
        <f t="shared" si="206"/>
        <v>-9.6886363412173928</v>
      </c>
      <c r="N713" s="48">
        <f t="shared" si="193"/>
        <v>-149939231275.40314</v>
      </c>
      <c r="O713" s="28">
        <f t="shared" si="194"/>
        <v>-10.022808341217393</v>
      </c>
      <c r="P713" s="94">
        <f t="shared" si="195"/>
        <v>24897198604.708729</v>
      </c>
      <c r="Q713" s="95">
        <f t="shared" si="196"/>
        <v>1.6642732374015887</v>
      </c>
      <c r="R713" s="44">
        <f>KONSTANTEN!$B$3 * $D$5 * $D$6 / H712^2</f>
        <v>3.6612919885906921E+22</v>
      </c>
      <c r="S713" s="46">
        <f t="shared" si="201"/>
        <v>30033.358201743242</v>
      </c>
      <c r="T713" s="48">
        <f t="shared" si="197"/>
        <v>149526998148.49396</v>
      </c>
      <c r="U713" s="28">
        <f t="shared" si="198"/>
        <v>9.995252286756088</v>
      </c>
      <c r="V713" s="48">
        <f t="shared" si="207"/>
        <v>-147439657748.30533</v>
      </c>
      <c r="W713" s="28">
        <f t="shared" si="208"/>
        <v>-9.8557223412173922</v>
      </c>
      <c r="X713" s="50">
        <f t="shared" si="199"/>
        <v>1</v>
      </c>
      <c r="Y713" s="31">
        <f t="shared" si="200"/>
        <v>1</v>
      </c>
      <c r="Z713" s="50">
        <v>14947200</v>
      </c>
      <c r="AA713" s="62">
        <v>2.0411916E-7</v>
      </c>
      <c r="AB713" s="71">
        <v>4.4089737720600002E-3</v>
      </c>
      <c r="AC713" s="71">
        <v>2.9715185909892701</v>
      </c>
      <c r="AD713" s="58">
        <v>147134512734.54599</v>
      </c>
      <c r="AE713" s="28">
        <v>-9.6886363412200005</v>
      </c>
      <c r="AF713" s="28">
        <v>-1.6642732374</v>
      </c>
      <c r="AG713" s="50"/>
      <c r="AH713" s="62"/>
      <c r="AI713" s="65"/>
      <c r="AJ713" s="58"/>
      <c r="AK713" s="28"/>
      <c r="AL713" s="28"/>
    </row>
    <row r="714" spans="1:38">
      <c r="A714" s="11"/>
      <c r="B714" s="25">
        <v>693</v>
      </c>
      <c r="C714" s="1">
        <f>B714 * KONSTANTEN!$B$6</f>
        <v>14968800</v>
      </c>
      <c r="D714" s="63">
        <f>SQRT( KONSTANTEN!$B$3 * $D$6 / H713^3 )</f>
        <v>2.0412308749998886E-7</v>
      </c>
      <c r="E714" s="41">
        <f>(KONSTANTEN!$B$4 + D714 * C714) - (KONSTANTEN!$B$4 + D714 * C713)</f>
        <v>4.4090586899998563E-3</v>
      </c>
      <c r="F714" s="41">
        <f t="shared" si="202"/>
        <v>2.9759276496792713</v>
      </c>
      <c r="G714" s="73">
        <f t="shared" si="190"/>
        <v>170.50809446290882</v>
      </c>
      <c r="H714" s="43">
        <f t="shared" si="203"/>
        <v>147132671362.02283</v>
      </c>
      <c r="I714" s="2">
        <f t="shared" si="204"/>
        <v>9.8352015896642442</v>
      </c>
      <c r="J714" s="48">
        <f t="shared" si="191"/>
        <v>152063374637.97717</v>
      </c>
      <c r="K714" s="28">
        <f t="shared" si="192"/>
        <v>10.164798410335756</v>
      </c>
      <c r="L714" s="43">
        <f t="shared" si="205"/>
        <v>-145050289296.66827</v>
      </c>
      <c r="M714" s="2">
        <f t="shared" si="206"/>
        <v>-9.6960030879999177</v>
      </c>
      <c r="N714" s="48">
        <f t="shared" si="193"/>
        <v>-150049436350.86386</v>
      </c>
      <c r="O714" s="28">
        <f t="shared" si="194"/>
        <v>-10.030175087999918</v>
      </c>
      <c r="P714" s="94">
        <f t="shared" si="195"/>
        <v>24257750334.947906</v>
      </c>
      <c r="Q714" s="95">
        <f t="shared" si="196"/>
        <v>1.6215288042240978</v>
      </c>
      <c r="R714" s="44">
        <f>KONSTANTEN!$B$3 * $D$5 * $D$6 / H713^2</f>
        <v>3.6613860120981817E+22</v>
      </c>
      <c r="S714" s="46">
        <f t="shared" si="201"/>
        <v>30033.551017182093</v>
      </c>
      <c r="T714" s="48">
        <f t="shared" si="197"/>
        <v>149530600448.95441</v>
      </c>
      <c r="U714" s="28">
        <f t="shared" si="198"/>
        <v>9.9954930854236235</v>
      </c>
      <c r="V714" s="48">
        <f t="shared" si="207"/>
        <v>-147549862823.76605</v>
      </c>
      <c r="W714" s="28">
        <f t="shared" si="208"/>
        <v>-9.8630890879999171</v>
      </c>
      <c r="X714" s="50">
        <f t="shared" si="199"/>
        <v>1</v>
      </c>
      <c r="Y714" s="31">
        <f t="shared" si="200"/>
        <v>1</v>
      </c>
      <c r="Z714" s="50">
        <v>14968800</v>
      </c>
      <c r="AA714" s="62">
        <v>2.0412308999999999E-7</v>
      </c>
      <c r="AB714" s="71">
        <v>4.4090586900000003E-3</v>
      </c>
      <c r="AC714" s="71">
        <v>2.9759276496792699</v>
      </c>
      <c r="AD714" s="58">
        <v>147132671362.022</v>
      </c>
      <c r="AE714" s="28">
        <v>-9.6960030879999994</v>
      </c>
      <c r="AF714" s="28">
        <v>-1.62152880422</v>
      </c>
      <c r="AG714" s="50"/>
      <c r="AH714" s="62"/>
      <c r="AI714" s="65"/>
      <c r="AJ714" s="58"/>
      <c r="AK714" s="28"/>
      <c r="AL714" s="28"/>
    </row>
    <row r="715" spans="1:38">
      <c r="A715" s="11"/>
      <c r="B715" s="25">
        <v>694</v>
      </c>
      <c r="C715" s="1">
        <f>B715 * KONSTANTEN!$B$6</f>
        <v>14990400</v>
      </c>
      <c r="D715" s="63">
        <f>SQRT( KONSTANTEN!$B$3 * $D$6 / H714^3 )</f>
        <v>2.0412691942750011E-7</v>
      </c>
      <c r="E715" s="41">
        <f>(KONSTANTEN!$B$4 + D715 * C715) - (KONSTANTEN!$B$4 + D715 * C714)</f>
        <v>4.4091414596341139E-3</v>
      </c>
      <c r="F715" s="41">
        <f t="shared" si="202"/>
        <v>2.9803367911389054</v>
      </c>
      <c r="G715" s="73">
        <f t="shared" si="190"/>
        <v>170.760719659822</v>
      </c>
      <c r="H715" s="43">
        <f t="shared" si="203"/>
        <v>147130877882.14285</v>
      </c>
      <c r="I715" s="2">
        <f t="shared" si="204"/>
        <v>9.835081703061201</v>
      </c>
      <c r="J715" s="48">
        <f t="shared" si="191"/>
        <v>152065168117.85715</v>
      </c>
      <c r="K715" s="28">
        <f t="shared" si="192"/>
        <v>10.164918296938801</v>
      </c>
      <c r="L715" s="43">
        <f t="shared" si="205"/>
        <v>-145157628025.22528</v>
      </c>
      <c r="M715" s="2">
        <f t="shared" si="206"/>
        <v>-9.7031782315215018</v>
      </c>
      <c r="N715" s="48">
        <f t="shared" si="193"/>
        <v>-150156775079.42087</v>
      </c>
      <c r="O715" s="28">
        <f t="shared" si="194"/>
        <v>-10.037350231521501</v>
      </c>
      <c r="P715" s="94">
        <f t="shared" si="195"/>
        <v>23617818482.843872</v>
      </c>
      <c r="Q715" s="95">
        <f t="shared" si="196"/>
        <v>1.5787520455964765</v>
      </c>
      <c r="R715" s="44">
        <f>KONSTANTEN!$B$3 * $D$5 * $D$6 / H714^2</f>
        <v>3.6614776575189775E+22</v>
      </c>
      <c r="S715" s="46">
        <f t="shared" si="201"/>
        <v>30033.738952268486</v>
      </c>
      <c r="T715" s="48">
        <f t="shared" si="197"/>
        <v>149534111560.37918</v>
      </c>
      <c r="U715" s="28">
        <f t="shared" si="198"/>
        <v>9.9957277884868283</v>
      </c>
      <c r="V715" s="48">
        <f t="shared" si="207"/>
        <v>-147657201552.32309</v>
      </c>
      <c r="W715" s="28">
        <f t="shared" si="208"/>
        <v>-9.8702642315215012</v>
      </c>
      <c r="X715" s="50">
        <f t="shared" si="199"/>
        <v>1.0000000000000002</v>
      </c>
      <c r="Y715" s="31">
        <f t="shared" si="200"/>
        <v>1.0000000000000002</v>
      </c>
      <c r="Z715" s="50">
        <v>14990400</v>
      </c>
      <c r="AA715" s="62">
        <v>2.0412692000000001E-7</v>
      </c>
      <c r="AB715" s="71">
        <v>4.40914145963E-3</v>
      </c>
      <c r="AC715" s="71">
        <v>2.9803367911389098</v>
      </c>
      <c r="AD715" s="58">
        <v>147130877882.142</v>
      </c>
      <c r="AE715" s="28">
        <v>-9.7031782315200008</v>
      </c>
      <c r="AF715" s="28">
        <v>-1.5787520455999999</v>
      </c>
      <c r="AG715" s="50"/>
      <c r="AH715" s="62"/>
      <c r="AI715" s="65"/>
      <c r="AJ715" s="58"/>
      <c r="AK715" s="28"/>
      <c r="AL715" s="28"/>
    </row>
    <row r="716" spans="1:38">
      <c r="A716" s="11"/>
      <c r="B716" s="25">
        <v>695</v>
      </c>
      <c r="C716" s="1">
        <f>B716 * KONSTANTEN!$B$6</f>
        <v>15012000</v>
      </c>
      <c r="D716" s="63">
        <f>SQRT( KONSTANTEN!$B$3 * $D$6 / H715^3 )</f>
        <v>2.0413065180486245E-7</v>
      </c>
      <c r="E716" s="41">
        <f>(KONSTANTEN!$B$4 + D716 * C716) - (KONSTANTEN!$B$4 + D716 * C715)</f>
        <v>4.4092220789848646E-3</v>
      </c>
      <c r="F716" s="41">
        <f t="shared" si="202"/>
        <v>2.9847460132178902</v>
      </c>
      <c r="G716" s="73">
        <f t="shared" si="190"/>
        <v>171.01334947588376</v>
      </c>
      <c r="H716" s="43">
        <f t="shared" si="203"/>
        <v>147129132333.31256</v>
      </c>
      <c r="I716" s="2">
        <f t="shared" si="204"/>
        <v>9.8349650204476688</v>
      </c>
      <c r="J716" s="48">
        <f t="shared" si="191"/>
        <v>152066913666.68744</v>
      </c>
      <c r="K716" s="28">
        <f t="shared" si="192"/>
        <v>10.165034979552331</v>
      </c>
      <c r="L716" s="43">
        <f t="shared" si="205"/>
        <v>-145262098108.31299</v>
      </c>
      <c r="M716" s="2">
        <f t="shared" si="206"/>
        <v>-9.7101616181326804</v>
      </c>
      <c r="N716" s="48">
        <f t="shared" si="193"/>
        <v>-150261245162.50858</v>
      </c>
      <c r="O716" s="28">
        <f t="shared" si="194"/>
        <v>-10.044333618132679</v>
      </c>
      <c r="P716" s="94">
        <f t="shared" si="195"/>
        <v>22977415775.202854</v>
      </c>
      <c r="Q716" s="95">
        <f t="shared" si="196"/>
        <v>1.5359438122523088</v>
      </c>
      <c r="R716" s="44">
        <f>KONSTANTEN!$B$3 * $D$5 * $D$6 / H715^2</f>
        <v>3.6615669226226435E+22</v>
      </c>
      <c r="S716" s="46">
        <f t="shared" si="201"/>
        <v>30033.922002703443</v>
      </c>
      <c r="T716" s="48">
        <f t="shared" si="197"/>
        <v>149537531209.38403</v>
      </c>
      <c r="U716" s="28">
        <f t="shared" si="198"/>
        <v>9.9959563776711153</v>
      </c>
      <c r="V716" s="48">
        <f t="shared" si="207"/>
        <v>-147761671635.4108</v>
      </c>
      <c r="W716" s="28">
        <f t="shared" si="208"/>
        <v>-9.8772476181326798</v>
      </c>
      <c r="X716" s="50">
        <f t="shared" si="199"/>
        <v>1.0000000000000002</v>
      </c>
      <c r="Y716" s="31">
        <f t="shared" si="200"/>
        <v>1</v>
      </c>
      <c r="Z716" s="50">
        <v>15012000</v>
      </c>
      <c r="AA716" s="62">
        <v>2.0413064999999999E-7</v>
      </c>
      <c r="AB716" s="71">
        <v>4.4092220789799996E-3</v>
      </c>
      <c r="AC716" s="71">
        <v>2.9847460132178898</v>
      </c>
      <c r="AD716" s="58">
        <v>147129132333.31201</v>
      </c>
      <c r="AE716" s="28">
        <v>-9.7101616181299999</v>
      </c>
      <c r="AF716" s="28">
        <v>-1.53594381225</v>
      </c>
      <c r="AG716" s="50"/>
      <c r="AH716" s="62"/>
      <c r="AI716" s="65"/>
      <c r="AJ716" s="58"/>
      <c r="AK716" s="28"/>
      <c r="AL716" s="28"/>
    </row>
    <row r="717" spans="1:38">
      <c r="A717" s="11"/>
      <c r="B717" s="25">
        <v>696</v>
      </c>
      <c r="C717" s="1">
        <f>B717 * KONSTANTEN!$B$6</f>
        <v>15033600</v>
      </c>
      <c r="D717" s="63">
        <f>SQRT( KONSTANTEN!$B$3 * $D$6 / H716^3 )</f>
        <v>2.0413428454303962E-7</v>
      </c>
      <c r="E717" s="41">
        <f>(KONSTANTEN!$B$4 + D717 * C717) - (KONSTANTEN!$B$4 + D717 * C716)</f>
        <v>4.4093005461296464E-3</v>
      </c>
      <c r="F717" s="41">
        <f t="shared" si="202"/>
        <v>2.9891553137640199</v>
      </c>
      <c r="G717" s="73">
        <f t="shared" si="190"/>
        <v>171.26598378778169</v>
      </c>
      <c r="H717" s="43">
        <f t="shared" si="203"/>
        <v>147127434752.91635</v>
      </c>
      <c r="I717" s="2">
        <f t="shared" si="204"/>
        <v>9.8348515443226372</v>
      </c>
      <c r="J717" s="48">
        <f t="shared" si="191"/>
        <v>152068611247.08365</v>
      </c>
      <c r="K717" s="28">
        <f t="shared" si="192"/>
        <v>10.165148455677361</v>
      </c>
      <c r="L717" s="43">
        <f t="shared" si="205"/>
        <v>-145363697308.4996</v>
      </c>
      <c r="M717" s="2">
        <f t="shared" si="206"/>
        <v>-9.7169530982705297</v>
      </c>
      <c r="N717" s="48">
        <f t="shared" si="193"/>
        <v>-150362844362.69519</v>
      </c>
      <c r="O717" s="28">
        <f t="shared" si="194"/>
        <v>-10.05112509827053</v>
      </c>
      <c r="P717" s="94">
        <f t="shared" si="195"/>
        <v>22336554950.297405</v>
      </c>
      <c r="Q717" s="95">
        <f t="shared" si="196"/>
        <v>1.4931049556916542</v>
      </c>
      <c r="R717" s="44">
        <f>KONSTANTEN!$B$3 * $D$5 * $D$6 / H716^2</f>
        <v>3.6616538052361909E+22</v>
      </c>
      <c r="S717" s="46">
        <f t="shared" si="201"/>
        <v>30034.100164298958</v>
      </c>
      <c r="T717" s="48">
        <f t="shared" si="197"/>
        <v>149540859129.70032</v>
      </c>
      <c r="U717" s="28">
        <f t="shared" si="198"/>
        <v>9.9961788351775436</v>
      </c>
      <c r="V717" s="48">
        <f t="shared" si="207"/>
        <v>-147863270835.59738</v>
      </c>
      <c r="W717" s="28">
        <f t="shared" si="208"/>
        <v>-9.8840390982705291</v>
      </c>
      <c r="X717" s="50">
        <f t="shared" si="199"/>
        <v>0.99999999999999967</v>
      </c>
      <c r="Y717" s="31">
        <f t="shared" si="200"/>
        <v>0.99999999999999989</v>
      </c>
      <c r="Z717" s="50">
        <v>15033600</v>
      </c>
      <c r="AA717" s="62">
        <v>2.0413428E-7</v>
      </c>
      <c r="AB717" s="71">
        <v>4.4093005461300003E-3</v>
      </c>
      <c r="AC717" s="71">
        <v>2.9891553137640199</v>
      </c>
      <c r="AD717" s="58">
        <v>147127434752.91599</v>
      </c>
      <c r="AE717" s="28">
        <v>-9.7169530982700003</v>
      </c>
      <c r="AF717" s="28">
        <v>-1.49310495569</v>
      </c>
      <c r="AG717" s="50"/>
      <c r="AH717" s="62"/>
      <c r="AI717" s="65"/>
      <c r="AJ717" s="58"/>
      <c r="AK717" s="28"/>
      <c r="AL717" s="28"/>
    </row>
    <row r="718" spans="1:38">
      <c r="A718" s="11"/>
      <c r="B718" s="25">
        <v>697</v>
      </c>
      <c r="C718" s="1">
        <f>B718 * KONSTANTEN!$B$6</f>
        <v>15055200</v>
      </c>
      <c r="D718" s="63">
        <f>SQRT( KONSTANTEN!$B$3 * $D$6 / H717^3 )</f>
        <v>2.041378175553545E-7</v>
      </c>
      <c r="E718" s="41">
        <f>(KONSTANTEN!$B$4 + D718 * C718) - (KONSTANTEN!$B$4 + D718 * C717)</f>
        <v>4.409376859195735E-3</v>
      </c>
      <c r="F718" s="41">
        <f t="shared" si="202"/>
        <v>2.9935646906232156</v>
      </c>
      <c r="G718" s="73">
        <f t="shared" si="190"/>
        <v>171.51862247209627</v>
      </c>
      <c r="H718" s="43">
        <f t="shared" si="203"/>
        <v>147125785177.31592</v>
      </c>
      <c r="I718" s="2">
        <f t="shared" si="204"/>
        <v>9.8347412771167377</v>
      </c>
      <c r="J718" s="48">
        <f t="shared" si="191"/>
        <v>152070260822.68408</v>
      </c>
      <c r="K718" s="28">
        <f t="shared" si="192"/>
        <v>10.165258722883262</v>
      </c>
      <c r="L718" s="43">
        <f t="shared" si="205"/>
        <v>-145462423449.55423</v>
      </c>
      <c r="M718" s="2">
        <f t="shared" si="206"/>
        <v>-9.7235525264631484</v>
      </c>
      <c r="N718" s="48">
        <f t="shared" si="193"/>
        <v>-150461570503.74982</v>
      </c>
      <c r="O718" s="28">
        <f t="shared" si="194"/>
        <v>-10.057724526463147</v>
      </c>
      <c r="P718" s="94">
        <f t="shared" si="195"/>
        <v>21695248757.559032</v>
      </c>
      <c r="Q718" s="95">
        <f t="shared" si="196"/>
        <v>1.4502363281605022</v>
      </c>
      <c r="R718" s="44">
        <f>KONSTANTEN!$B$3 * $D$5 * $D$6 / H717^2</f>
        <v>3.6617383032441696E+22</v>
      </c>
      <c r="S718" s="46">
        <f t="shared" si="201"/>
        <v>30034.27343297816</v>
      </c>
      <c r="T718" s="48">
        <f t="shared" si="197"/>
        <v>149544095062.19611</v>
      </c>
      <c r="U718" s="28">
        <f t="shared" si="198"/>
        <v>9.9963951436842251</v>
      </c>
      <c r="V718" s="48">
        <f t="shared" si="207"/>
        <v>-147961996976.65201</v>
      </c>
      <c r="W718" s="28">
        <f t="shared" si="208"/>
        <v>-9.8906385264631478</v>
      </c>
      <c r="X718" s="50">
        <f t="shared" si="199"/>
        <v>1</v>
      </c>
      <c r="Y718" s="31">
        <f t="shared" si="200"/>
        <v>1</v>
      </c>
      <c r="Z718" s="50">
        <v>15055200</v>
      </c>
      <c r="AA718" s="62">
        <v>2.0413782000000001E-7</v>
      </c>
      <c r="AB718" s="71">
        <v>4.4093768591999998E-3</v>
      </c>
      <c r="AC718" s="71">
        <v>2.9935646906232201</v>
      </c>
      <c r="AD718" s="58">
        <v>147125785177.315</v>
      </c>
      <c r="AE718" s="28">
        <v>-9.7235525264600007</v>
      </c>
      <c r="AF718" s="28">
        <v>-1.4502363281599999</v>
      </c>
      <c r="AG718" s="50"/>
      <c r="AH718" s="62"/>
      <c r="AI718" s="65"/>
      <c r="AJ718" s="58"/>
      <c r="AK718" s="28"/>
      <c r="AL718" s="28"/>
    </row>
    <row r="719" spans="1:38">
      <c r="A719" s="11"/>
      <c r="B719" s="25">
        <v>698</v>
      </c>
      <c r="C719" s="1">
        <f>B719 * KONSTANTEN!$B$6</f>
        <v>15076800</v>
      </c>
      <c r="D719" s="63">
        <f>SQRT( KONSTANTEN!$B$3 * $D$6 / H718^3 )</f>
        <v>2.0414125075749279E-7</v>
      </c>
      <c r="E719" s="41">
        <f>(KONSTANTEN!$B$4 + D719 * C719) - (KONSTANTEN!$B$4 + D719 * C718)</f>
        <v>4.4094510163619205E-3</v>
      </c>
      <c r="F719" s="41">
        <f t="shared" si="202"/>
        <v>2.9979741416395775</v>
      </c>
      <c r="G719" s="73">
        <f t="shared" si="190"/>
        <v>171.77126540530347</v>
      </c>
      <c r="H719" s="43">
        <f t="shared" si="203"/>
        <v>147124183641.8494</v>
      </c>
      <c r="I719" s="2">
        <f t="shared" si="204"/>
        <v>9.8346342211921751</v>
      </c>
      <c r="J719" s="48">
        <f t="shared" si="191"/>
        <v>152071862358.1506</v>
      </c>
      <c r="K719" s="28">
        <f t="shared" si="192"/>
        <v>10.165365778807827</v>
      </c>
      <c r="L719" s="43">
        <f t="shared" si="205"/>
        <v>-145558274416.51212</v>
      </c>
      <c r="M719" s="2">
        <f t="shared" si="206"/>
        <v>-9.729959761334019</v>
      </c>
      <c r="N719" s="48">
        <f t="shared" si="193"/>
        <v>-150557421470.7077</v>
      </c>
      <c r="O719" s="28">
        <f t="shared" si="194"/>
        <v>-10.064131761334018</v>
      </c>
      <c r="P719" s="94">
        <f t="shared" si="195"/>
        <v>21053509957.270138</v>
      </c>
      <c r="Q719" s="95">
        <f t="shared" si="196"/>
        <v>1.4073387826301782</v>
      </c>
      <c r="R719" s="44">
        <f>KONSTANTEN!$B$3 * $D$5 * $D$6 / H718^2</f>
        <v>3.6618204145887572E+22</v>
      </c>
      <c r="S719" s="46">
        <f t="shared" si="201"/>
        <v>30034.441804775463</v>
      </c>
      <c r="T719" s="48">
        <f t="shared" si="197"/>
        <v>149547238754.89636</v>
      </c>
      <c r="U719" s="28">
        <f t="shared" si="198"/>
        <v>9.9966052863476929</v>
      </c>
      <c r="V719" s="48">
        <f t="shared" si="207"/>
        <v>-148057847943.60989</v>
      </c>
      <c r="W719" s="28">
        <f t="shared" si="208"/>
        <v>-9.8970457613340184</v>
      </c>
      <c r="X719" s="50">
        <f t="shared" si="199"/>
        <v>0.99999999999999989</v>
      </c>
      <c r="Y719" s="31">
        <f t="shared" si="200"/>
        <v>0.99999999999999989</v>
      </c>
      <c r="Z719" s="50">
        <v>15076800</v>
      </c>
      <c r="AA719" s="62">
        <v>2.0414125000000001E-7</v>
      </c>
      <c r="AB719" s="71">
        <v>4.4094510163600002E-3</v>
      </c>
      <c r="AC719" s="71">
        <v>2.9979741416395802</v>
      </c>
      <c r="AD719" s="58">
        <v>147124183641.849</v>
      </c>
      <c r="AE719" s="28">
        <v>-9.7299597613300008</v>
      </c>
      <c r="AF719" s="28">
        <v>-1.4073387826299999</v>
      </c>
      <c r="AG719" s="50"/>
      <c r="AH719" s="62"/>
      <c r="AI719" s="65"/>
      <c r="AJ719" s="58"/>
      <c r="AK719" s="28"/>
      <c r="AL719" s="28"/>
    </row>
    <row r="720" spans="1:38">
      <c r="A720" s="11"/>
      <c r="B720" s="25">
        <v>699</v>
      </c>
      <c r="C720" s="1">
        <f>B720 * KONSTANTEN!$B$6</f>
        <v>15098400</v>
      </c>
      <c r="D720" s="63">
        <f>SQRT( KONSTANTEN!$B$3 * $D$6 / H719^3 )</f>
        <v>2.0414458406750586E-7</v>
      </c>
      <c r="E720" s="41">
        <f>(KONSTANTEN!$B$4 + D720 * C720) - (KONSTANTEN!$B$4 + D720 * C719)</f>
        <v>4.4095230158580634E-3</v>
      </c>
      <c r="F720" s="41">
        <f t="shared" si="202"/>
        <v>3.0023836646554356</v>
      </c>
      <c r="G720" s="73">
        <f t="shared" si="190"/>
        <v>172.02391246377795</v>
      </c>
      <c r="H720" s="43">
        <f t="shared" si="203"/>
        <v>147122630180.83017</v>
      </c>
      <c r="I720" s="2">
        <f t="shared" si="204"/>
        <v>9.8345303788426506</v>
      </c>
      <c r="J720" s="48">
        <f t="shared" si="191"/>
        <v>152073415819.16983</v>
      </c>
      <c r="K720" s="28">
        <f t="shared" si="192"/>
        <v>10.165469621157348</v>
      </c>
      <c r="L720" s="43">
        <f t="shared" si="205"/>
        <v>-145651248155.73822</v>
      </c>
      <c r="M720" s="2">
        <f t="shared" si="206"/>
        <v>-9.7361746656062564</v>
      </c>
      <c r="N720" s="48">
        <f t="shared" si="193"/>
        <v>-150650395209.93381</v>
      </c>
      <c r="O720" s="28">
        <f t="shared" si="194"/>
        <v>-10.070346665606255</v>
      </c>
      <c r="P720" s="94">
        <f t="shared" si="195"/>
        <v>20411351320.255573</v>
      </c>
      <c r="Q720" s="95">
        <f t="shared" si="196"/>
        <v>1.3644131727767268</v>
      </c>
      <c r="R720" s="44">
        <f>KONSTANTEN!$B$3 * $D$5 * $D$6 / H719^2</f>
        <v>3.6619001372698323E+22</v>
      </c>
      <c r="S720" s="46">
        <f t="shared" si="201"/>
        <v>30034.605275836693</v>
      </c>
      <c r="T720" s="48">
        <f t="shared" si="197"/>
        <v>149550289963.0033</v>
      </c>
      <c r="U720" s="28">
        <f t="shared" si="198"/>
        <v>9.9968092468042382</v>
      </c>
      <c r="V720" s="48">
        <f t="shared" si="207"/>
        <v>-148150821682.836</v>
      </c>
      <c r="W720" s="28">
        <f t="shared" si="208"/>
        <v>-9.9032606656062558</v>
      </c>
      <c r="X720" s="50">
        <f t="shared" si="199"/>
        <v>1</v>
      </c>
      <c r="Y720" s="31">
        <f t="shared" si="200"/>
        <v>1</v>
      </c>
      <c r="Z720" s="50">
        <v>15098400</v>
      </c>
      <c r="AA720" s="62">
        <v>2.0414457999999999E-7</v>
      </c>
      <c r="AB720" s="71">
        <v>4.4095230158600002E-3</v>
      </c>
      <c r="AC720" s="71">
        <v>3.00238366465544</v>
      </c>
      <c r="AD720" s="58">
        <v>147122630180.82999</v>
      </c>
      <c r="AE720" s="28">
        <v>-9.7361746656099992</v>
      </c>
      <c r="AF720" s="28">
        <v>-1.36441317278</v>
      </c>
      <c r="AG720" s="50"/>
      <c r="AH720" s="62"/>
      <c r="AI720" s="65"/>
      <c r="AJ720" s="58"/>
      <c r="AK720" s="28"/>
      <c r="AL720" s="28"/>
    </row>
    <row r="721" spans="1:38">
      <c r="A721" s="11"/>
      <c r="B721" s="25">
        <v>700</v>
      </c>
      <c r="C721" s="1">
        <f>B721 * KONSTANTEN!$B$6</f>
        <v>15120000</v>
      </c>
      <c r="D721" s="63">
        <f>SQRT( KONSTANTEN!$B$3 * $D$6 / H720^3 )</f>
        <v>2.0414781740581405E-7</v>
      </c>
      <c r="E721" s="41">
        <f>(KONSTANTEN!$B$4 + D721 * C721) - (KONSTANTEN!$B$4 + D721 * C720)</f>
        <v>4.4095928559655384E-3</v>
      </c>
      <c r="F721" s="41">
        <f t="shared" si="202"/>
        <v>3.0067932575114011</v>
      </c>
      <c r="G721" s="73">
        <f t="shared" si="190"/>
        <v>172.2765635237958</v>
      </c>
      <c r="H721" s="43">
        <f t="shared" si="203"/>
        <v>147121124827.54581</v>
      </c>
      <c r="I721" s="2">
        <f t="shared" si="204"/>
        <v>9.8344297522933051</v>
      </c>
      <c r="J721" s="48">
        <f t="shared" si="191"/>
        <v>152074921172.45419</v>
      </c>
      <c r="K721" s="28">
        <f t="shared" si="192"/>
        <v>10.165570247706695</v>
      </c>
      <c r="L721" s="43">
        <f t="shared" si="205"/>
        <v>-145741342674.98877</v>
      </c>
      <c r="M721" s="2">
        <f t="shared" si="206"/>
        <v>-9.7421971061067278</v>
      </c>
      <c r="N721" s="48">
        <f t="shared" si="193"/>
        <v>-150740489729.18439</v>
      </c>
      <c r="O721" s="28">
        <f t="shared" si="194"/>
        <v>-10.076369106106728</v>
      </c>
      <c r="P721" s="94">
        <f t="shared" si="195"/>
        <v>19768785627.573742</v>
      </c>
      <c r="Q721" s="95">
        <f t="shared" si="196"/>
        <v>1.3214603529602622</v>
      </c>
      <c r="R721" s="44">
        <f>KONSTANTEN!$B$3 * $D$5 * $D$6 / H720^2</f>
        <v>3.661977469345061E+22</v>
      </c>
      <c r="S721" s="46">
        <f t="shared" si="201"/>
        <v>30034.763842419223</v>
      </c>
      <c r="T721" s="48">
        <f t="shared" si="197"/>
        <v>149553248448.91544</v>
      </c>
      <c r="U721" s="28">
        <f t="shared" si="198"/>
        <v>9.9970070091711971</v>
      </c>
      <c r="V721" s="48">
        <f t="shared" si="207"/>
        <v>-148240916202.08658</v>
      </c>
      <c r="W721" s="28">
        <f t="shared" si="208"/>
        <v>-9.9092831061067272</v>
      </c>
      <c r="X721" s="50">
        <f t="shared" si="199"/>
        <v>1.0000000000000002</v>
      </c>
      <c r="Y721" s="31">
        <f t="shared" si="200"/>
        <v>1</v>
      </c>
      <c r="Z721" s="50">
        <v>15120000</v>
      </c>
      <c r="AA721" s="62">
        <v>2.0414781999999999E-7</v>
      </c>
      <c r="AB721" s="71">
        <v>4.4095928559700001E-3</v>
      </c>
      <c r="AC721" s="71">
        <v>3.0067932575113998</v>
      </c>
      <c r="AD721" s="58">
        <v>147121124827.54501</v>
      </c>
      <c r="AE721" s="28">
        <v>-9.7421971061099999</v>
      </c>
      <c r="AF721" s="28">
        <v>-1.32146035296</v>
      </c>
      <c r="AG721" s="50"/>
      <c r="AH721" s="62"/>
      <c r="AI721" s="65"/>
      <c r="AJ721" s="58"/>
      <c r="AK721" s="28"/>
      <c r="AL721" s="28"/>
    </row>
    <row r="722" spans="1:38">
      <c r="A722" s="11"/>
      <c r="B722" s="25">
        <v>701</v>
      </c>
      <c r="C722" s="1">
        <f>B722 * KONSTANTEN!$B$6</f>
        <v>15141600</v>
      </c>
      <c r="D722" s="63">
        <f>SQRT( KONSTANTEN!$B$3 * $D$6 / H721^3 )</f>
        <v>2.041509506952098E-7</v>
      </c>
      <c r="E722" s="41">
        <f>(KONSTANTEN!$B$4 + D722 * C722) - (KONSTANTEN!$B$4 + D722 * C721)</f>
        <v>4.4096605350163465E-3</v>
      </c>
      <c r="F722" s="41">
        <f t="shared" si="202"/>
        <v>3.0112029180464175</v>
      </c>
      <c r="G722" s="73">
        <f t="shared" si="190"/>
        <v>172.52921846153762</v>
      </c>
      <c r="H722" s="43">
        <f t="shared" si="203"/>
        <v>147119667614.2572</v>
      </c>
      <c r="I722" s="2">
        <f t="shared" si="204"/>
        <v>9.8343323437006376</v>
      </c>
      <c r="J722" s="48">
        <f t="shared" si="191"/>
        <v>152076378385.7428</v>
      </c>
      <c r="K722" s="28">
        <f t="shared" si="192"/>
        <v>10.165667656299362</v>
      </c>
      <c r="L722" s="43">
        <f t="shared" si="205"/>
        <v>-145828556043.47122</v>
      </c>
      <c r="M722" s="2">
        <f t="shared" si="206"/>
        <v>-9.7480269537700526</v>
      </c>
      <c r="N722" s="48">
        <f t="shared" si="193"/>
        <v>-150827703097.66681</v>
      </c>
      <c r="O722" s="28">
        <f t="shared" si="194"/>
        <v>-10.082198953770051</v>
      </c>
      <c r="P722" s="94">
        <f t="shared" si="195"/>
        <v>19125825670.207413</v>
      </c>
      <c r="Q722" s="95">
        <f t="shared" si="196"/>
        <v>1.2784811782043013</v>
      </c>
      <c r="R722" s="44">
        <f>KONSTANTEN!$B$3 * $D$5 * $D$6 / H721^2</f>
        <v>3.6620524089299744E+22</v>
      </c>
      <c r="S722" s="46">
        <f t="shared" si="201"/>
        <v>30034.917500892112</v>
      </c>
      <c r="T722" s="48">
        <f t="shared" si="197"/>
        <v>149556113982.2464</v>
      </c>
      <c r="U722" s="28">
        <f t="shared" si="198"/>
        <v>9.9971985580482166</v>
      </c>
      <c r="V722" s="48">
        <f t="shared" si="207"/>
        <v>-148328129570.56903</v>
      </c>
      <c r="W722" s="28">
        <f t="shared" si="208"/>
        <v>-9.915112953770052</v>
      </c>
      <c r="X722" s="50">
        <f t="shared" si="199"/>
        <v>1.0000000000000004</v>
      </c>
      <c r="Y722" s="31">
        <f t="shared" si="200"/>
        <v>1.0000000000000002</v>
      </c>
      <c r="Z722" s="50">
        <v>15141600</v>
      </c>
      <c r="AA722" s="62">
        <v>2.0415094999999999E-7</v>
      </c>
      <c r="AB722" s="71">
        <v>4.4096605350199998E-3</v>
      </c>
      <c r="AC722" s="71">
        <v>3.0112029180464202</v>
      </c>
      <c r="AD722" s="58">
        <v>147119667614.25699</v>
      </c>
      <c r="AE722" s="28">
        <v>-9.7480269537699993</v>
      </c>
      <c r="AF722" s="28">
        <v>-1.2784811782000001</v>
      </c>
      <c r="AG722" s="50"/>
      <c r="AH722" s="62"/>
      <c r="AI722" s="65"/>
      <c r="AJ722" s="58"/>
      <c r="AK722" s="28"/>
      <c r="AL722" s="28"/>
    </row>
    <row r="723" spans="1:38">
      <c r="A723" s="11"/>
      <c r="B723" s="25">
        <v>702</v>
      </c>
      <c r="C723" s="1">
        <f>B723 * KONSTANTEN!$B$6</f>
        <v>15163200</v>
      </c>
      <c r="D723" s="63">
        <f>SQRT( KONSTANTEN!$B$3 * $D$6 / H722^3 )</f>
        <v>2.0415398386086042E-7</v>
      </c>
      <c r="E723" s="41">
        <f>(KONSTANTEN!$B$4 + D723 * C723) - (KONSTANTEN!$B$4 + D723 * C722)</f>
        <v>4.409726051394447E-3</v>
      </c>
      <c r="F723" s="41">
        <f t="shared" si="202"/>
        <v>3.0156126440978119</v>
      </c>
      <c r="G723" s="73">
        <f t="shared" si="190"/>
        <v>172.78187715309141</v>
      </c>
      <c r="H723" s="43">
        <f t="shared" si="203"/>
        <v>147118258572.19739</v>
      </c>
      <c r="I723" s="2">
        <f t="shared" si="204"/>
        <v>9.8342381551524518</v>
      </c>
      <c r="J723" s="48">
        <f t="shared" si="191"/>
        <v>152077787427.80261</v>
      </c>
      <c r="K723" s="28">
        <f t="shared" si="192"/>
        <v>10.16576184484755</v>
      </c>
      <c r="L723" s="43">
        <f t="shared" si="205"/>
        <v>-145912886391.90213</v>
      </c>
      <c r="M723" s="2">
        <f t="shared" si="206"/>
        <v>-9.7536640836424784</v>
      </c>
      <c r="N723" s="48">
        <f t="shared" si="193"/>
        <v>-150912033446.09775</v>
      </c>
      <c r="O723" s="28">
        <f t="shared" si="194"/>
        <v>-10.087836083642479</v>
      </c>
      <c r="P723" s="94">
        <f t="shared" si="195"/>
        <v>18482484248.753967</v>
      </c>
      <c r="Q723" s="95">
        <f t="shared" si="196"/>
        <v>1.2354765041750564</v>
      </c>
      <c r="R723" s="44">
        <f>KONSTANTEN!$B$3 * $D$5 * $D$6 / H722^2</f>
        <v>3.6621249541980369E+22</v>
      </c>
      <c r="S723" s="46">
        <f t="shared" si="201"/>
        <v>30035.066247736213</v>
      </c>
      <c r="T723" s="48">
        <f t="shared" si="197"/>
        <v>149558886339.84341</v>
      </c>
      <c r="U723" s="28">
        <f t="shared" si="198"/>
        <v>9.9973838785184626</v>
      </c>
      <c r="V723" s="48">
        <f t="shared" si="207"/>
        <v>-148412459918.99994</v>
      </c>
      <c r="W723" s="28">
        <f t="shared" si="208"/>
        <v>-9.9207500836424778</v>
      </c>
      <c r="X723" s="50">
        <f t="shared" si="199"/>
        <v>1.0000000000000002</v>
      </c>
      <c r="Y723" s="31">
        <f t="shared" si="200"/>
        <v>1.0000000000000002</v>
      </c>
      <c r="Z723" s="50">
        <v>15163200</v>
      </c>
      <c r="AA723" s="62">
        <v>2.0415398E-7</v>
      </c>
      <c r="AB723" s="71">
        <v>4.40972605139E-3</v>
      </c>
      <c r="AC723" s="71">
        <v>3.0156126440978102</v>
      </c>
      <c r="AD723" s="58">
        <v>147118258572.19699</v>
      </c>
      <c r="AE723" s="28">
        <v>-9.7536640836400004</v>
      </c>
      <c r="AF723" s="28">
        <v>-1.23547650418</v>
      </c>
      <c r="AG723" s="50"/>
      <c r="AH723" s="62"/>
      <c r="AI723" s="65"/>
      <c r="AJ723" s="58"/>
      <c r="AK723" s="28"/>
      <c r="AL723" s="28"/>
    </row>
    <row r="724" spans="1:38">
      <c r="A724" s="11"/>
      <c r="B724" s="25">
        <v>703</v>
      </c>
      <c r="C724" s="1">
        <f>B724 * KONSTANTEN!$B$6</f>
        <v>15184800</v>
      </c>
      <c r="D724" s="63">
        <f>SQRT( KONSTANTEN!$B$3 * $D$6 / H723^3 )</f>
        <v>2.0415691683031141E-7</v>
      </c>
      <c r="E724" s="41">
        <f>(KONSTANTEN!$B$4 + D724 * C724) - (KONSTANTEN!$B$4 + D724 * C723)</f>
        <v>4.4097894035348695E-3</v>
      </c>
      <c r="F724" s="41">
        <f t="shared" si="202"/>
        <v>3.0200224335013468</v>
      </c>
      <c r="G724" s="73">
        <f t="shared" si="190"/>
        <v>173.0345394744555</v>
      </c>
      <c r="H724" s="43">
        <f t="shared" si="203"/>
        <v>147116897731.57086</v>
      </c>
      <c r="I724" s="2">
        <f t="shared" si="204"/>
        <v>9.8341471886677851</v>
      </c>
      <c r="J724" s="48">
        <f t="shared" si="191"/>
        <v>152079148268.42914</v>
      </c>
      <c r="K724" s="28">
        <f t="shared" si="192"/>
        <v>10.165852811332215</v>
      </c>
      <c r="L724" s="43">
        <f t="shared" si="205"/>
        <v>-145994331912.56345</v>
      </c>
      <c r="M724" s="2">
        <f t="shared" si="206"/>
        <v>-9.7591083748856384</v>
      </c>
      <c r="N724" s="48">
        <f t="shared" si="193"/>
        <v>-150993478966.75903</v>
      </c>
      <c r="O724" s="28">
        <f t="shared" si="194"/>
        <v>-10.093280374885637</v>
      </c>
      <c r="P724" s="94">
        <f t="shared" si="195"/>
        <v>17838774173.115376</v>
      </c>
      <c r="Q724" s="95">
        <f t="shared" si="196"/>
        <v>1.1924471871607139</v>
      </c>
      <c r="R724" s="44">
        <f>KONSTANTEN!$B$3 * $D$5 * $D$6 / H723^2</f>
        <v>3.6621951033807357E+22</v>
      </c>
      <c r="S724" s="46">
        <f t="shared" si="201"/>
        <v>30035.210079544351</v>
      </c>
      <c r="T724" s="48">
        <f t="shared" si="197"/>
        <v>149561565305.80463</v>
      </c>
      <c r="U724" s="28">
        <f t="shared" si="198"/>
        <v>9.9975629561498032</v>
      </c>
      <c r="V724" s="48">
        <f t="shared" si="207"/>
        <v>-148493905439.66122</v>
      </c>
      <c r="W724" s="28">
        <f t="shared" si="208"/>
        <v>-9.9261943748856378</v>
      </c>
      <c r="X724" s="50">
        <f t="shared" si="199"/>
        <v>0.99999999999999978</v>
      </c>
      <c r="Y724" s="31">
        <f t="shared" si="200"/>
        <v>0.99999999999999978</v>
      </c>
      <c r="Z724" s="50">
        <v>15184800</v>
      </c>
      <c r="AA724" s="62">
        <v>2.0415691999999999E-7</v>
      </c>
      <c r="AB724" s="71">
        <v>4.4097894035300001E-3</v>
      </c>
      <c r="AC724" s="71">
        <v>3.0200224335013499</v>
      </c>
      <c r="AD724" s="58">
        <v>147116897731.57001</v>
      </c>
      <c r="AE724" s="28">
        <v>-9.7591083748899994</v>
      </c>
      <c r="AF724" s="28">
        <v>-1.19244718716</v>
      </c>
      <c r="AG724" s="50"/>
      <c r="AH724" s="62"/>
      <c r="AI724" s="65"/>
      <c r="AJ724" s="58"/>
      <c r="AK724" s="28"/>
      <c r="AL724" s="28"/>
    </row>
    <row r="725" spans="1:38">
      <c r="A725" s="11"/>
      <c r="B725" s="25">
        <v>704</v>
      </c>
      <c r="C725" s="1">
        <f>B725 * KONSTANTEN!$B$6</f>
        <v>15206400</v>
      </c>
      <c r="D725" s="63">
        <f>SQRT( KONSTANTEN!$B$3 * $D$6 / H724^3 )</f>
        <v>2.0415974953348863E-7</v>
      </c>
      <c r="E725" s="41">
        <f>(KONSTANTEN!$B$4 + D725 * C725) - (KONSTANTEN!$B$4 + D725 * C724)</f>
        <v>4.4098505899232698E-3</v>
      </c>
      <c r="F725" s="41">
        <f t="shared" si="202"/>
        <v>3.0244322840912701</v>
      </c>
      <c r="G725" s="73">
        <f t="shared" ref="G725:G788" si="209">F725 * 180 / PI()</f>
        <v>173.28720530154135</v>
      </c>
      <c r="H725" s="43">
        <f t="shared" si="203"/>
        <v>147115585121.55249</v>
      </c>
      <c r="I725" s="2">
        <f t="shared" si="204"/>
        <v>9.8340594461968571</v>
      </c>
      <c r="J725" s="48">
        <f t="shared" ref="J725:J788" si="210">$D$3 * ( 1 - $D$4 * COS(F725) )</f>
        <v>152080460878.44751</v>
      </c>
      <c r="K725" s="28">
        <f t="shared" ref="K725:K788" si="211">$E$3 * ( 1 - $D$4 * COS(F725) )</f>
        <v>10.165940553803141</v>
      </c>
      <c r="L725" s="43">
        <f t="shared" si="205"/>
        <v>-146072890859.35678</v>
      </c>
      <c r="M725" s="2">
        <f t="shared" si="206"/>
        <v>-9.7643597107801874</v>
      </c>
      <c r="N725" s="48">
        <f t="shared" ref="N725:N788" si="212">$D$3 * ( COS(F725) - $D$4 )</f>
        <v>-151072037913.5524</v>
      </c>
      <c r="O725" s="28">
        <f t="shared" ref="O725:O788" si="213">$E$3 * ( COS(F725) - $D$4 )</f>
        <v>-10.098531710780188</v>
      </c>
      <c r="P725" s="94">
        <f t="shared" ref="P725:P788" si="214">$D$10 * SIN(F725)</f>
        <v>17194708262.187901</v>
      </c>
      <c r="Q725" s="95">
        <f t="shared" ref="Q725:Q788" si="215">$E$10 * SIN(F725)</f>
        <v>1.1493940840506898</v>
      </c>
      <c r="R725" s="44">
        <f>KONSTANTEN!$B$3 * $D$5 * $D$6 / H724^2</f>
        <v>3.6622628547676313E+22</v>
      </c>
      <c r="S725" s="46">
        <f t="shared" si="201"/>
        <v>30035.348993021369</v>
      </c>
      <c r="T725" s="48">
        <f t="shared" ref="T725:T788" si="216">SQRT( V725^2 + P725^2 )</f>
        <v>149564150671.49637</v>
      </c>
      <c r="U725" s="28">
        <f t="shared" ref="U725:U788" si="217">SQRT( W725^2 + Q725^2 )</f>
        <v>9.9977357769959561</v>
      </c>
      <c r="V725" s="48">
        <f t="shared" si="207"/>
        <v>-148572464386.45459</v>
      </c>
      <c r="W725" s="28">
        <f t="shared" si="208"/>
        <v>-9.9314457107801886</v>
      </c>
      <c r="X725" s="50">
        <f t="shared" ref="X725:X788" si="218">(V725 / $D$3 )^2 + ( P725 / $D$10 )^2</f>
        <v>1</v>
      </c>
      <c r="Y725" s="31">
        <f t="shared" ref="Y725:Y788" si="219">(W725 / $E$3 )^2 + ( Q725 / $E$10 )^2</f>
        <v>1.0000000000000002</v>
      </c>
      <c r="Z725" s="50">
        <v>15206400</v>
      </c>
      <c r="AA725" s="62">
        <v>2.0415974999999999E-7</v>
      </c>
      <c r="AB725" s="71">
        <v>4.4098505899199999E-3</v>
      </c>
      <c r="AC725" s="71">
        <v>3.0244322840912701</v>
      </c>
      <c r="AD725" s="58">
        <v>147115585121.552</v>
      </c>
      <c r="AE725" s="28">
        <v>-9.7643597107800009</v>
      </c>
      <c r="AF725" s="28">
        <v>-1.1493940840500001</v>
      </c>
      <c r="AG725" s="50"/>
      <c r="AH725" s="62"/>
      <c r="AI725" s="65"/>
      <c r="AJ725" s="58"/>
      <c r="AK725" s="28"/>
      <c r="AL725" s="28"/>
    </row>
    <row r="726" spans="1:38">
      <c r="A726" s="11"/>
      <c r="B726" s="25">
        <v>705</v>
      </c>
      <c r="C726" s="1">
        <f>B726 * KONSTANTEN!$B$6</f>
        <v>15228000</v>
      </c>
      <c r="D726" s="63">
        <f>SQRT( KONSTANTEN!$B$3 * $D$6 / H725^3 )</f>
        <v>2.041624819027014E-7</v>
      </c>
      <c r="E726" s="41">
        <f>(KONSTANTEN!$B$4 + D726 * C726) - (KONSTANTEN!$B$4 + D726 * C725)</f>
        <v>4.4099096090981504E-3</v>
      </c>
      <c r="F726" s="41">
        <f t="shared" si="202"/>
        <v>3.0288421937003682</v>
      </c>
      <c r="G726" s="73">
        <f t="shared" si="209"/>
        <v>173.53987451017687</v>
      </c>
      <c r="H726" s="43">
        <f t="shared" si="203"/>
        <v>147114320770.28662</v>
      </c>
      <c r="I726" s="2">
        <f t="shared" si="204"/>
        <v>9.8339749296210037</v>
      </c>
      <c r="J726" s="48">
        <f t="shared" si="210"/>
        <v>152081725229.71338</v>
      </c>
      <c r="K726" s="28">
        <f t="shared" si="211"/>
        <v>10.166025070378996</v>
      </c>
      <c r="L726" s="43">
        <f t="shared" si="205"/>
        <v>-146148561547.85605</v>
      </c>
      <c r="M726" s="2">
        <f t="shared" si="206"/>
        <v>-9.7694179787293081</v>
      </c>
      <c r="N726" s="48">
        <f t="shared" si="212"/>
        <v>-151147708602.05167</v>
      </c>
      <c r="O726" s="28">
        <f t="shared" si="213"/>
        <v>-10.103589978729309</v>
      </c>
      <c r="P726" s="94">
        <f t="shared" si="214"/>
        <v>16550299343.551115</v>
      </c>
      <c r="Q726" s="95">
        <f t="shared" si="215"/>
        <v>1.1063180523148435</v>
      </c>
      <c r="R726" s="44">
        <f>KONSTANTEN!$B$3 * $D$5 * $D$6 / H725^2</f>
        <v>3.6623282067064404E+22</v>
      </c>
      <c r="S726" s="46">
        <f t="shared" ref="S726:S789" si="220">D726 * H725</f>
        <v>30035.48298498429</v>
      </c>
      <c r="T726" s="48">
        <f t="shared" si="216"/>
        <v>149566642235.56961</v>
      </c>
      <c r="U726" s="28">
        <f t="shared" si="217"/>
        <v>9.9979023275975774</v>
      </c>
      <c r="V726" s="48">
        <f t="shared" si="207"/>
        <v>-148648135074.95386</v>
      </c>
      <c r="W726" s="28">
        <f t="shared" si="208"/>
        <v>-9.9365039787293075</v>
      </c>
      <c r="X726" s="50">
        <f t="shared" si="218"/>
        <v>1</v>
      </c>
      <c r="Y726" s="31">
        <f t="shared" si="219"/>
        <v>0.99999999999999989</v>
      </c>
      <c r="Z726" s="50">
        <v>15228000</v>
      </c>
      <c r="AA726" s="62">
        <v>2.0416247999999999E-7</v>
      </c>
      <c r="AB726" s="71">
        <v>4.4099096090999997E-3</v>
      </c>
      <c r="AC726" s="71">
        <v>3.02884219370037</v>
      </c>
      <c r="AD726" s="58">
        <v>147114320770.28601</v>
      </c>
      <c r="AE726" s="28">
        <v>-9.7694179787300008</v>
      </c>
      <c r="AF726" s="28">
        <v>-1.10631805231</v>
      </c>
      <c r="AG726" s="50"/>
      <c r="AH726" s="62"/>
      <c r="AI726" s="65"/>
      <c r="AJ726" s="58"/>
      <c r="AK726" s="28"/>
      <c r="AL726" s="28"/>
    </row>
    <row r="727" spans="1:38">
      <c r="A727" s="11"/>
      <c r="B727" s="25">
        <v>706</v>
      </c>
      <c r="C727" s="1">
        <f>B727 * KONSTANTEN!$B$6</f>
        <v>15249600</v>
      </c>
      <c r="D727" s="63">
        <f>SQRT( KONSTANTEN!$B$3 * $D$6 / H726^3 )</f>
        <v>2.0416511387264533E-7</v>
      </c>
      <c r="E727" s="41">
        <f>(KONSTANTEN!$B$4 + D727 * C727) - (KONSTANTEN!$B$4 + D727 * C726)</f>
        <v>4.409966459649084E-3</v>
      </c>
      <c r="F727" s="41">
        <f t="shared" ref="F727:F790" si="221">IF( (F726 + E727) &gt; 2 * PI(), (F726 + E727) - 2 * PI(), (F726 + E727) )</f>
        <v>3.0332521601600173</v>
      </c>
      <c r="G727" s="73">
        <f t="shared" si="209"/>
        <v>173.79254697610904</v>
      </c>
      <c r="H727" s="43">
        <f t="shared" ref="H727:H790" si="222">$D$3 * ( 1 + $D$4 * COS(F727) )</f>
        <v>147113104704.88641</v>
      </c>
      <c r="I727" s="2">
        <f t="shared" ref="I727:I790" si="223">$E$3 * ( 1 + $D$4 * COS(F727) )</f>
        <v>9.8338936407526187</v>
      </c>
      <c r="J727" s="48">
        <f t="shared" si="210"/>
        <v>152082941295.11362</v>
      </c>
      <c r="K727" s="28">
        <f t="shared" si="211"/>
        <v>10.166106359247383</v>
      </c>
      <c r="L727" s="43">
        <f t="shared" ref="L727:L790" si="224">$D$3 * ( COS(F727) + $D$4 )</f>
        <v>-146221342355.35803</v>
      </c>
      <c r="M727" s="2">
        <f t="shared" ref="M727:M790" si="225">$E$3 * ( COS(F727) + $D$4 )</f>
        <v>-9.7742830702621006</v>
      </c>
      <c r="N727" s="48">
        <f t="shared" si="212"/>
        <v>-151220489409.55362</v>
      </c>
      <c r="O727" s="28">
        <f t="shared" si="213"/>
        <v>-10.108455070262099</v>
      </c>
      <c r="P727" s="94">
        <f t="shared" si="214"/>
        <v>15905560253.156822</v>
      </c>
      <c r="Q727" s="95">
        <f t="shared" si="215"/>
        <v>1.0632199499826829</v>
      </c>
      <c r="R727" s="44">
        <f>KONSTANTEN!$B$3 * $D$5 * $D$6 / H726^2</f>
        <v>3.6623911576031019E+22</v>
      </c>
      <c r="S727" s="46">
        <f t="shared" si="220"/>
        <v>30035.612052362441</v>
      </c>
      <c r="T727" s="48">
        <f t="shared" si="216"/>
        <v>149569039803.9758</v>
      </c>
      <c r="U727" s="28">
        <f t="shared" si="217"/>
        <v>9.9980625949833453</v>
      </c>
      <c r="V727" s="48">
        <f t="shared" ref="V727:V790" si="226">$D$3 * COS(F727)</f>
        <v>-148720915882.45581</v>
      </c>
      <c r="W727" s="28">
        <f t="shared" ref="W727:W790" si="227">$E$3 * COS(F727)</f>
        <v>-9.9413690702621</v>
      </c>
      <c r="X727" s="50">
        <f t="shared" si="218"/>
        <v>0.99999999999999989</v>
      </c>
      <c r="Y727" s="31">
        <f t="shared" si="219"/>
        <v>1.0000000000000002</v>
      </c>
      <c r="Z727" s="50">
        <v>15249600</v>
      </c>
      <c r="AA727" s="62">
        <v>2.0416511E-7</v>
      </c>
      <c r="AB727" s="71">
        <v>4.4099664596499999E-3</v>
      </c>
      <c r="AC727" s="71">
        <v>3.03325216016002</v>
      </c>
      <c r="AD727" s="58">
        <v>147113104704.88599</v>
      </c>
      <c r="AE727" s="28">
        <v>-9.7742830702599992</v>
      </c>
      <c r="AF727" s="28">
        <v>-1.0632199499799999</v>
      </c>
      <c r="AG727" s="50"/>
      <c r="AH727" s="62"/>
      <c r="AI727" s="65"/>
      <c r="AJ727" s="58"/>
      <c r="AK727" s="28"/>
      <c r="AL727" s="28"/>
    </row>
    <row r="728" spans="1:38">
      <c r="A728" s="11"/>
      <c r="B728" s="25">
        <v>707</v>
      </c>
      <c r="C728" s="1">
        <f>B728 * KONSTANTEN!$B$6</f>
        <v>15271200</v>
      </c>
      <c r="D728" s="63">
        <f>SQRT( KONSTANTEN!$B$3 * $D$6 / H727^3 )</f>
        <v>2.0416764538040413E-7</v>
      </c>
      <c r="E728" s="41">
        <f>(KONSTANTEN!$B$4 + D728 * C728) - (KONSTANTEN!$B$4 + D728 * C727)</f>
        <v>4.4100211402167133E-3</v>
      </c>
      <c r="F728" s="41">
        <f t="shared" si="221"/>
        <v>3.037662181300234</v>
      </c>
      <c r="G728" s="73">
        <f t="shared" si="209"/>
        <v>174.0452225750069</v>
      </c>
      <c r="H728" s="43">
        <f t="shared" si="222"/>
        <v>147111936951.4328</v>
      </c>
      <c r="I728" s="2">
        <f t="shared" si="223"/>
        <v>9.8338155813351076</v>
      </c>
      <c r="J728" s="48">
        <f t="shared" si="210"/>
        <v>152084109048.5672</v>
      </c>
      <c r="K728" s="28">
        <f t="shared" si="211"/>
        <v>10.166184418664892</v>
      </c>
      <c r="L728" s="43">
        <f t="shared" si="224"/>
        <v>-146291231720.93124</v>
      </c>
      <c r="M728" s="2">
        <f t="shared" si="225"/>
        <v>-9.7789548810368458</v>
      </c>
      <c r="N728" s="48">
        <f t="shared" si="212"/>
        <v>-151290378775.12686</v>
      </c>
      <c r="O728" s="28">
        <f t="shared" si="213"/>
        <v>-10.113126881036846</v>
      </c>
      <c r="P728" s="94">
        <f t="shared" si="214"/>
        <v>15260503835.017672</v>
      </c>
      <c r="Q728" s="95">
        <f t="shared" si="215"/>
        <v>1.0201006356225493</v>
      </c>
      <c r="R728" s="44">
        <f>KONSTANTEN!$B$3 * $D$5 * $D$6 / H727^2</f>
        <v>3.6624517059218298E+22</v>
      </c>
      <c r="S728" s="46">
        <f t="shared" si="220"/>
        <v>30035.73619219751</v>
      </c>
      <c r="T728" s="48">
        <f t="shared" si="216"/>
        <v>149571343189.98239</v>
      </c>
      <c r="U728" s="28">
        <f t="shared" si="217"/>
        <v>9.9982165666709655</v>
      </c>
      <c r="V728" s="48">
        <f t="shared" si="226"/>
        <v>-148790805248.02902</v>
      </c>
      <c r="W728" s="28">
        <f t="shared" si="227"/>
        <v>-9.946040881036847</v>
      </c>
      <c r="X728" s="50">
        <f t="shared" si="218"/>
        <v>0.99999999999999978</v>
      </c>
      <c r="Y728" s="31">
        <f t="shared" si="219"/>
        <v>1.0000000000000002</v>
      </c>
      <c r="Z728" s="50">
        <v>15271200</v>
      </c>
      <c r="AA728" s="62">
        <v>2.0416765000000001E-7</v>
      </c>
      <c r="AB728" s="71">
        <v>4.4100211402199998E-3</v>
      </c>
      <c r="AC728" s="71">
        <v>3.0376621813002398</v>
      </c>
      <c r="AD728" s="58">
        <v>147111936951.43201</v>
      </c>
      <c r="AE728" s="28">
        <v>-9.7789548810400007</v>
      </c>
      <c r="AF728" s="28">
        <v>-1.02010063562</v>
      </c>
      <c r="AG728" s="50"/>
      <c r="AH728" s="62"/>
      <c r="AI728" s="65"/>
      <c r="AJ728" s="58"/>
      <c r="AK728" s="28"/>
      <c r="AL728" s="28"/>
    </row>
    <row r="729" spans="1:38">
      <c r="A729" s="11"/>
      <c r="B729" s="25">
        <v>708</v>
      </c>
      <c r="C729" s="1">
        <f>B729 * KONSTANTEN!$B$6</f>
        <v>15292800</v>
      </c>
      <c r="D729" s="63">
        <f>SQRT( KONSTANTEN!$B$3 * $D$6 / H728^3 )</f>
        <v>2.0417007636545278E-7</v>
      </c>
      <c r="E729" s="41">
        <f>(KONSTANTEN!$B$4 + D729 * C729) - (KONSTANTEN!$B$4 + D729 * C728)</f>
        <v>4.4100736494936399E-3</v>
      </c>
      <c r="F729" s="41">
        <f t="shared" si="221"/>
        <v>3.0420722549497277</v>
      </c>
      <c r="G729" s="73">
        <f t="shared" si="209"/>
        <v>174.29790118246476</v>
      </c>
      <c r="H729" s="43">
        <f t="shared" si="222"/>
        <v>147110817534.97385</v>
      </c>
      <c r="I729" s="2">
        <f t="shared" si="223"/>
        <v>9.8337407530428287</v>
      </c>
      <c r="J729" s="48">
        <f t="shared" si="210"/>
        <v>152085228465.02615</v>
      </c>
      <c r="K729" s="28">
        <f t="shared" si="211"/>
        <v>10.16625924695717</v>
      </c>
      <c r="L729" s="43">
        <f t="shared" si="224"/>
        <v>-146358228145.46301</v>
      </c>
      <c r="M729" s="2">
        <f t="shared" si="225"/>
        <v>-9.7834333108441545</v>
      </c>
      <c r="N729" s="48">
        <f t="shared" si="212"/>
        <v>-151357375199.6586</v>
      </c>
      <c r="O729" s="28">
        <f t="shared" si="213"/>
        <v>-10.117605310844155</v>
      </c>
      <c r="P729" s="94">
        <f t="shared" si="214"/>
        <v>14615142940.895311</v>
      </c>
      <c r="Q729" s="95">
        <f t="shared" si="215"/>
        <v>0.97696096832077217</v>
      </c>
      <c r="R729" s="44">
        <f>KONSTANTEN!$B$3 * $D$5 * $D$6 / H728^2</f>
        <v>3.6625098501851898E+22</v>
      </c>
      <c r="S729" s="46">
        <f t="shared" si="220"/>
        <v>30035.855401643708</v>
      </c>
      <c r="T729" s="48">
        <f t="shared" si="216"/>
        <v>149573552214.18741</v>
      </c>
      <c r="U729" s="28">
        <f t="shared" si="217"/>
        <v>9.9983642306681677</v>
      </c>
      <c r="V729" s="48">
        <f t="shared" si="226"/>
        <v>-148857801672.56079</v>
      </c>
      <c r="W729" s="28">
        <f t="shared" si="227"/>
        <v>-9.9505193108441539</v>
      </c>
      <c r="X729" s="50">
        <f t="shared" si="218"/>
        <v>0.99999999999999967</v>
      </c>
      <c r="Y729" s="31">
        <f t="shared" si="219"/>
        <v>0.99999999999999967</v>
      </c>
      <c r="Z729" s="50">
        <v>15292800</v>
      </c>
      <c r="AA729" s="62">
        <v>2.0417008000000001E-7</v>
      </c>
      <c r="AB729" s="71">
        <v>4.4100736494899996E-3</v>
      </c>
      <c r="AC729" s="71">
        <v>3.0420722549497299</v>
      </c>
      <c r="AD729" s="58">
        <v>147110817534.97299</v>
      </c>
      <c r="AE729" s="28">
        <v>-9.7834333108399996</v>
      </c>
      <c r="AF729" s="28">
        <v>-0.97696096832099999</v>
      </c>
      <c r="AG729" s="50"/>
      <c r="AH729" s="62"/>
      <c r="AI729" s="65"/>
      <c r="AJ729" s="58"/>
      <c r="AK729" s="28"/>
      <c r="AL729" s="28"/>
    </row>
    <row r="730" spans="1:38">
      <c r="A730" s="11"/>
      <c r="B730" s="25">
        <v>709</v>
      </c>
      <c r="C730" s="1">
        <f>B730 * KONSTANTEN!$B$6</f>
        <v>15314400</v>
      </c>
      <c r="D730" s="63">
        <f>SQRT( KONSTANTEN!$B$3 * $D$6 / H729^3 )</f>
        <v>2.0417240676965948E-7</v>
      </c>
      <c r="E730" s="41">
        <f>(KONSTANTEN!$B$4 + D730 * C730) - (KONSTANTEN!$B$4 + D730 * C729)</f>
        <v>4.4101239862244235E-3</v>
      </c>
      <c r="F730" s="41">
        <f t="shared" si="221"/>
        <v>3.0464823789359521</v>
      </c>
      <c r="G730" s="73">
        <f t="shared" si="209"/>
        <v>174.55058267400483</v>
      </c>
      <c r="H730" s="43">
        <f t="shared" si="222"/>
        <v>147109746479.52402</v>
      </c>
      <c r="I730" s="2">
        <f t="shared" si="223"/>
        <v>9.8336691574810473</v>
      </c>
      <c r="J730" s="48">
        <f t="shared" si="210"/>
        <v>152086299520.47598</v>
      </c>
      <c r="K730" s="28">
        <f t="shared" si="211"/>
        <v>10.166330842518953</v>
      </c>
      <c r="L730" s="43">
        <f t="shared" si="224"/>
        <v>-146422330191.70456</v>
      </c>
      <c r="M730" s="2">
        <f t="shared" si="225"/>
        <v>-9.7877182636099782</v>
      </c>
      <c r="N730" s="48">
        <f t="shared" si="212"/>
        <v>-151421477245.90015</v>
      </c>
      <c r="O730" s="28">
        <f t="shared" si="213"/>
        <v>-10.121890263609979</v>
      </c>
      <c r="P730" s="94">
        <f t="shared" si="214"/>
        <v>13969490429.988251</v>
      </c>
      <c r="Q730" s="95">
        <f t="shared" si="215"/>
        <v>0.9338018076608039</v>
      </c>
      <c r="R730" s="44">
        <f>KONSTANTEN!$B$3 * $D$5 * $D$6 / H729^2</f>
        <v>3.6625655889741486E+22</v>
      </c>
      <c r="S730" s="46">
        <f t="shared" si="220"/>
        <v>30035.969677967834</v>
      </c>
      <c r="T730" s="48">
        <f t="shared" si="216"/>
        <v>149575666704.53375</v>
      </c>
      <c r="U730" s="28">
        <f t="shared" si="217"/>
        <v>9.9985055754736649</v>
      </c>
      <c r="V730" s="48">
        <f t="shared" si="226"/>
        <v>-148921903718.80234</v>
      </c>
      <c r="W730" s="28">
        <f t="shared" si="227"/>
        <v>-9.9548042636099776</v>
      </c>
      <c r="X730" s="50">
        <f t="shared" si="218"/>
        <v>0.99999999999999978</v>
      </c>
      <c r="Y730" s="31">
        <f t="shared" si="219"/>
        <v>1</v>
      </c>
      <c r="Z730" s="50">
        <v>15314400</v>
      </c>
      <c r="AA730" s="62">
        <v>2.0417240999999999E-7</v>
      </c>
      <c r="AB730" s="71">
        <v>4.4101239862199999E-3</v>
      </c>
      <c r="AC730" s="71">
        <v>3.0464823789359601</v>
      </c>
      <c r="AD730" s="58">
        <v>147109746479.52399</v>
      </c>
      <c r="AE730" s="28">
        <v>-9.7877182636099995</v>
      </c>
      <c r="AF730" s="28">
        <v>-0.93380180766099996</v>
      </c>
      <c r="AG730" s="50"/>
      <c r="AH730" s="62"/>
      <c r="AI730" s="65"/>
      <c r="AJ730" s="58"/>
      <c r="AK730" s="28"/>
      <c r="AL730" s="28"/>
    </row>
    <row r="731" spans="1:38">
      <c r="A731" s="11"/>
      <c r="B731" s="25">
        <v>710</v>
      </c>
      <c r="C731" s="1">
        <f>B731 * KONSTANTEN!$B$6</f>
        <v>15336000</v>
      </c>
      <c r="D731" s="63">
        <f>SQRT( KONSTANTEN!$B$3 * $D$6 / H730^3 )</f>
        <v>2.0417463653728784E-7</v>
      </c>
      <c r="E731" s="41">
        <f>(KONSTANTEN!$B$4 + D731 * C731) - (KONSTANTEN!$B$4 + D731 * C730)</f>
        <v>4.4101721492051382E-3</v>
      </c>
      <c r="F731" s="41">
        <f t="shared" si="221"/>
        <v>3.0508925510851572</v>
      </c>
      <c r="G731" s="73">
        <f t="shared" si="209"/>
        <v>174.80326692508044</v>
      </c>
      <c r="H731" s="43">
        <f t="shared" si="222"/>
        <v>147108723808.06332</v>
      </c>
      <c r="I731" s="2">
        <f t="shared" si="223"/>
        <v>9.8336007961858769</v>
      </c>
      <c r="J731" s="48">
        <f t="shared" si="210"/>
        <v>152087322191.93668</v>
      </c>
      <c r="K731" s="28">
        <f t="shared" si="211"/>
        <v>10.166399203814123</v>
      </c>
      <c r="L731" s="43">
        <f t="shared" si="224"/>
        <v>-146483536484.31433</v>
      </c>
      <c r="M731" s="2">
        <f t="shared" si="225"/>
        <v>-9.7918096473985035</v>
      </c>
      <c r="N731" s="48">
        <f t="shared" si="212"/>
        <v>-151482683538.50992</v>
      </c>
      <c r="O731" s="28">
        <f t="shared" si="213"/>
        <v>-10.125981647398504</v>
      </c>
      <c r="P731" s="94">
        <f t="shared" si="214"/>
        <v>13323559168.619471</v>
      </c>
      <c r="Q731" s="95">
        <f t="shared" si="215"/>
        <v>0.89062401370233835</v>
      </c>
      <c r="R731" s="44">
        <f>KONSTANTEN!$B$3 * $D$5 * $D$6 / H730^2</f>
        <v>3.6626189209281306E+22</v>
      </c>
      <c r="S731" s="46">
        <f t="shared" si="220"/>
        <v>30036.079018549375</v>
      </c>
      <c r="T731" s="48">
        <f t="shared" si="216"/>
        <v>149577686496.32278</v>
      </c>
      <c r="U731" s="28">
        <f t="shared" si="217"/>
        <v>9.998640590078038</v>
      </c>
      <c r="V731" s="48">
        <f t="shared" si="226"/>
        <v>-148983110011.41211</v>
      </c>
      <c r="W731" s="28">
        <f t="shared" si="227"/>
        <v>-9.9588956473985029</v>
      </c>
      <c r="X731" s="50">
        <f t="shared" si="218"/>
        <v>0.99999999999999989</v>
      </c>
      <c r="Y731" s="31">
        <f t="shared" si="219"/>
        <v>0.99999999999999989</v>
      </c>
      <c r="Z731" s="50">
        <v>15336000</v>
      </c>
      <c r="AA731" s="62">
        <v>2.0417464E-7</v>
      </c>
      <c r="AB731" s="71">
        <v>4.4101721492099998E-3</v>
      </c>
      <c r="AC731" s="71">
        <v>3.0508925510851599</v>
      </c>
      <c r="AD731" s="58">
        <v>147108723808.06299</v>
      </c>
      <c r="AE731" s="28">
        <v>-9.7918096473999992</v>
      </c>
      <c r="AF731" s="28">
        <v>-0.89062401370199995</v>
      </c>
      <c r="AG731" s="50"/>
      <c r="AH731" s="62"/>
      <c r="AI731" s="65"/>
      <c r="AJ731" s="58"/>
      <c r="AK731" s="28"/>
      <c r="AL731" s="28"/>
    </row>
    <row r="732" spans="1:38">
      <c r="A732" s="11"/>
      <c r="B732" s="25">
        <v>711</v>
      </c>
      <c r="C732" s="1">
        <f>B732 * KONSTANTEN!$B$6</f>
        <v>15357600</v>
      </c>
      <c r="D732" s="63">
        <f>SQRT( KONSTANTEN!$B$3 * $D$6 / H731^3 )</f>
        <v>2.0417676561499921E-7</v>
      </c>
      <c r="E732" s="41">
        <f>(KONSTANTEN!$B$4 + D732 * C732) - (KONSTANTEN!$B$4 + D732 * C731)</f>
        <v>4.4102181372838167E-3</v>
      </c>
      <c r="F732" s="41">
        <f t="shared" si="221"/>
        <v>3.055302769222441</v>
      </c>
      <c r="G732" s="73">
        <f t="shared" si="209"/>
        <v>175.05595381107884</v>
      </c>
      <c r="H732" s="43">
        <f t="shared" si="222"/>
        <v>147107749542.53671</v>
      </c>
      <c r="I732" s="2">
        <f t="shared" si="223"/>
        <v>9.8335356706242507</v>
      </c>
      <c r="J732" s="48">
        <f t="shared" si="210"/>
        <v>152088296457.46329</v>
      </c>
      <c r="K732" s="28">
        <f t="shared" si="211"/>
        <v>10.166464329375749</v>
      </c>
      <c r="L732" s="43">
        <f t="shared" si="224"/>
        <v>-146541845709.89944</v>
      </c>
      <c r="M732" s="2">
        <f t="shared" si="225"/>
        <v>-9.7957073744149312</v>
      </c>
      <c r="N732" s="48">
        <f t="shared" si="212"/>
        <v>-151540992764.09503</v>
      </c>
      <c r="O732" s="28">
        <f t="shared" si="213"/>
        <v>-10.12987937441493</v>
      </c>
      <c r="P732" s="94">
        <f t="shared" si="214"/>
        <v>12677362029.923725</v>
      </c>
      <c r="Q732" s="95">
        <f t="shared" si="215"/>
        <v>0.8474284469604072</v>
      </c>
      <c r="R732" s="44">
        <f>KONSTANTEN!$B$3 * $D$5 * $D$6 / H731^2</f>
        <v>3.6626698447450792E+22</v>
      </c>
      <c r="S732" s="46">
        <f t="shared" si="220"/>
        <v>30036.183420880599</v>
      </c>
      <c r="T732" s="48">
        <f t="shared" si="216"/>
        <v>149579611432.22736</v>
      </c>
      <c r="U732" s="28">
        <f t="shared" si="217"/>
        <v>9.9987692639646291</v>
      </c>
      <c r="V732" s="48">
        <f t="shared" si="226"/>
        <v>-149041419236.99722</v>
      </c>
      <c r="W732" s="28">
        <f t="shared" si="227"/>
        <v>-9.9627933744149306</v>
      </c>
      <c r="X732" s="50">
        <f t="shared" si="218"/>
        <v>1</v>
      </c>
      <c r="Y732" s="31">
        <f t="shared" si="219"/>
        <v>1.0000000000000002</v>
      </c>
      <c r="Z732" s="50">
        <v>15357600</v>
      </c>
      <c r="AA732" s="62">
        <v>2.0417677E-7</v>
      </c>
      <c r="AB732" s="71">
        <v>4.4102181372800003E-3</v>
      </c>
      <c r="AC732" s="71">
        <v>3.0553027692224402</v>
      </c>
      <c r="AD732" s="58">
        <v>147107749542.53601</v>
      </c>
      <c r="AE732" s="28">
        <v>-9.7957073744100001</v>
      </c>
      <c r="AF732" s="28">
        <v>-0.84742844695999997</v>
      </c>
      <c r="AG732" s="50"/>
      <c r="AH732" s="62"/>
      <c r="AI732" s="65"/>
      <c r="AJ732" s="58"/>
      <c r="AK732" s="28"/>
      <c r="AL732" s="28"/>
    </row>
    <row r="733" spans="1:38">
      <c r="A733" s="11"/>
      <c r="B733" s="25">
        <v>712</v>
      </c>
      <c r="C733" s="1">
        <f>B733 * KONSTANTEN!$B$6</f>
        <v>15379200</v>
      </c>
      <c r="D733" s="63">
        <f>SQRT( KONSTANTEN!$B$3 * $D$6 / H732^3 )</f>
        <v>2.0417879395185482E-7</v>
      </c>
      <c r="E733" s="41">
        <f>(KONSTANTEN!$B$4 + D733 * C733) - (KONSTANTEN!$B$4 + D733 * C732)</f>
        <v>4.4102619493600059E-3</v>
      </c>
      <c r="F733" s="41">
        <f t="shared" si="221"/>
        <v>3.059713031171801</v>
      </c>
      <c r="G733" s="73">
        <f t="shared" si="209"/>
        <v>175.30864320732428</v>
      </c>
      <c r="H733" s="43">
        <f t="shared" si="222"/>
        <v>147106823703.85339</v>
      </c>
      <c r="I733" s="2">
        <f t="shared" si="223"/>
        <v>9.8334737821938596</v>
      </c>
      <c r="J733" s="48">
        <f t="shared" si="210"/>
        <v>152089222296.14661</v>
      </c>
      <c r="K733" s="28">
        <f t="shared" si="211"/>
        <v>10.16652621780614</v>
      </c>
      <c r="L733" s="43">
        <f t="shared" si="224"/>
        <v>-146597256617.05536</v>
      </c>
      <c r="M733" s="2">
        <f t="shared" si="225"/>
        <v>-9.7994113610081168</v>
      </c>
      <c r="N733" s="48">
        <f t="shared" si="212"/>
        <v>-151596403671.25095</v>
      </c>
      <c r="O733" s="28">
        <f t="shared" si="213"/>
        <v>-10.133583361008116</v>
      </c>
      <c r="P733" s="94">
        <f t="shared" si="214"/>
        <v>12030911893.534609</v>
      </c>
      <c r="Q733" s="95">
        <f t="shared" si="215"/>
        <v>0.80421596838446252</v>
      </c>
      <c r="R733" s="44">
        <f>KONSTANTEN!$B$3 * $D$5 * $D$6 / H732^2</f>
        <v>3.6627183591815056E+22</v>
      </c>
      <c r="S733" s="46">
        <f t="shared" si="220"/>
        <v>30036.282882566669</v>
      </c>
      <c r="T733" s="48">
        <f t="shared" si="216"/>
        <v>149581441362.30417</v>
      </c>
      <c r="U733" s="28">
        <f t="shared" si="217"/>
        <v>9.998891587110359</v>
      </c>
      <c r="V733" s="48">
        <f t="shared" si="226"/>
        <v>-149096830144.15314</v>
      </c>
      <c r="W733" s="28">
        <f t="shared" si="227"/>
        <v>-9.9664973610081162</v>
      </c>
      <c r="X733" s="50">
        <f t="shared" si="218"/>
        <v>0.99999999999999989</v>
      </c>
      <c r="Y733" s="31">
        <f t="shared" si="219"/>
        <v>1</v>
      </c>
      <c r="Z733" s="50">
        <v>15379200</v>
      </c>
      <c r="AA733" s="62">
        <v>2.0417879E-7</v>
      </c>
      <c r="AB733" s="71">
        <v>4.4102619493599999E-3</v>
      </c>
      <c r="AC733" s="71">
        <v>3.0597130311718002</v>
      </c>
      <c r="AD733" s="58">
        <v>147106823703.853</v>
      </c>
      <c r="AE733" s="28">
        <v>-9.7994113610099998</v>
      </c>
      <c r="AF733" s="28">
        <v>-0.804215968384</v>
      </c>
      <c r="AG733" s="50"/>
      <c r="AH733" s="62"/>
      <c r="AI733" s="65"/>
      <c r="AJ733" s="58"/>
      <c r="AK733" s="28"/>
      <c r="AL733" s="28"/>
    </row>
    <row r="734" spans="1:38">
      <c r="A734" s="11"/>
      <c r="B734" s="25">
        <v>713</v>
      </c>
      <c r="C734" s="1">
        <f>B734 * KONSTANTEN!$B$6</f>
        <v>15400800</v>
      </c>
      <c r="D734" s="63">
        <f>SQRT( KONSTANTEN!$B$3 * $D$6 / H733^3 )</f>
        <v>2.0418072149931757E-7</v>
      </c>
      <c r="E734" s="41">
        <f>(KONSTANTEN!$B$4 + D734 * C734) - (KONSTANTEN!$B$4 + D734 * C733)</f>
        <v>4.4103035843852112E-3</v>
      </c>
      <c r="F734" s="41">
        <f t="shared" si="221"/>
        <v>3.0641233347561863</v>
      </c>
      <c r="G734" s="73">
        <f t="shared" si="209"/>
        <v>175.56133498908099</v>
      </c>
      <c r="H734" s="43">
        <f t="shared" si="222"/>
        <v>147105946311.88626</v>
      </c>
      <c r="I734" s="2">
        <f t="shared" si="223"/>
        <v>9.8334151322231218</v>
      </c>
      <c r="J734" s="48">
        <f t="shared" si="210"/>
        <v>152090099688.11374</v>
      </c>
      <c r="K734" s="28">
        <f t="shared" si="211"/>
        <v>10.166584867776878</v>
      </c>
      <c r="L734" s="43">
        <f t="shared" si="224"/>
        <v>-146649768016.4035</v>
      </c>
      <c r="M734" s="2">
        <f t="shared" si="225"/>
        <v>-9.8029215276730977</v>
      </c>
      <c r="N734" s="48">
        <f t="shared" si="212"/>
        <v>-151648915070.59912</v>
      </c>
      <c r="O734" s="28">
        <f t="shared" si="213"/>
        <v>-10.137093527673098</v>
      </c>
      <c r="P734" s="94">
        <f t="shared" si="214"/>
        <v>11384221645.271315</v>
      </c>
      <c r="Q734" s="95">
        <f t="shared" si="215"/>
        <v>0.76098743933743807</v>
      </c>
      <c r="R734" s="44">
        <f>KONSTANTEN!$B$3 * $D$5 * $D$6 / H733^2</f>
        <v>3.6627644630525408E+22</v>
      </c>
      <c r="S734" s="46">
        <f t="shared" si="220"/>
        <v>30036.377401325699</v>
      </c>
      <c r="T734" s="48">
        <f t="shared" si="216"/>
        <v>149583176144.0058</v>
      </c>
      <c r="U734" s="28">
        <f t="shared" si="217"/>
        <v>9.9990075499865263</v>
      </c>
      <c r="V734" s="48">
        <f t="shared" si="226"/>
        <v>-149149341543.50131</v>
      </c>
      <c r="W734" s="28">
        <f t="shared" si="227"/>
        <v>-9.9700075276730971</v>
      </c>
      <c r="X734" s="50">
        <f t="shared" si="218"/>
        <v>1</v>
      </c>
      <c r="Y734" s="31">
        <f t="shared" si="219"/>
        <v>1</v>
      </c>
      <c r="Z734" s="50">
        <v>15400800</v>
      </c>
      <c r="AA734" s="62">
        <v>2.0418072000000001E-7</v>
      </c>
      <c r="AB734" s="71">
        <v>4.4103035843899999E-3</v>
      </c>
      <c r="AC734" s="71">
        <v>3.0641233347561898</v>
      </c>
      <c r="AD734" s="58">
        <v>147105946311.88599</v>
      </c>
      <c r="AE734" s="28">
        <v>-9.8029215276699997</v>
      </c>
      <c r="AF734" s="28">
        <v>-0.76098743933699997</v>
      </c>
      <c r="AG734" s="50"/>
      <c r="AH734" s="62"/>
      <c r="AI734" s="65"/>
      <c r="AJ734" s="58"/>
      <c r="AK734" s="28"/>
      <c r="AL734" s="28"/>
    </row>
    <row r="735" spans="1:38">
      <c r="A735" s="11"/>
      <c r="B735" s="25">
        <v>714</v>
      </c>
      <c r="C735" s="1">
        <f>B735 * KONSTANTEN!$B$6</f>
        <v>15422400</v>
      </c>
      <c r="D735" s="63">
        <f>SQRT( KONSTANTEN!$B$3 * $D$6 / H734^3 )</f>
        <v>2.0418254821125375E-7</v>
      </c>
      <c r="E735" s="41">
        <f>(KONSTANTEN!$B$4 + D735 * C735) - (KONSTANTEN!$B$4 + D735 * C734)</f>
        <v>4.4103430413633404E-3</v>
      </c>
      <c r="F735" s="41">
        <f t="shared" si="221"/>
        <v>3.0685336777975496</v>
      </c>
      <c r="G735" s="73">
        <f t="shared" si="209"/>
        <v>175.814029031556</v>
      </c>
      <c r="H735" s="43">
        <f t="shared" si="222"/>
        <v>147105117385.47113</v>
      </c>
      <c r="I735" s="2">
        <f t="shared" si="223"/>
        <v>9.8333597219711351</v>
      </c>
      <c r="J735" s="48">
        <f t="shared" si="210"/>
        <v>152090928614.52884</v>
      </c>
      <c r="K735" s="28">
        <f t="shared" si="211"/>
        <v>10.166640278028865</v>
      </c>
      <c r="L735" s="43">
        <f t="shared" si="224"/>
        <v>-146699378780.62738</v>
      </c>
      <c r="M735" s="2">
        <f t="shared" si="225"/>
        <v>-9.8062377990534912</v>
      </c>
      <c r="N735" s="48">
        <f t="shared" si="212"/>
        <v>-151698525834.82297</v>
      </c>
      <c r="O735" s="28">
        <f t="shared" si="213"/>
        <v>-10.140409799053492</v>
      </c>
      <c r="P735" s="94">
        <f t="shared" si="214"/>
        <v>10737304176.825087</v>
      </c>
      <c r="Q735" s="95">
        <f t="shared" si="215"/>
        <v>0.71774372157478905</v>
      </c>
      <c r="R735" s="44">
        <f>KONSTANTEN!$B$3 * $D$5 * $D$6 / H734^2</f>
        <v>3.6628081552319756E+22</v>
      </c>
      <c r="S735" s="46">
        <f t="shared" si="220"/>
        <v>30036.466974988823</v>
      </c>
      <c r="T735" s="48">
        <f t="shared" si="216"/>
        <v>149584815642.1918</v>
      </c>
      <c r="U735" s="28">
        <f t="shared" si="217"/>
        <v>9.999117143559566</v>
      </c>
      <c r="V735" s="48">
        <f t="shared" si="226"/>
        <v>-149198952307.72516</v>
      </c>
      <c r="W735" s="28">
        <f t="shared" si="227"/>
        <v>-9.9733237990534924</v>
      </c>
      <c r="X735" s="50">
        <f t="shared" si="218"/>
        <v>0.99999999999999989</v>
      </c>
      <c r="Y735" s="31">
        <f t="shared" si="219"/>
        <v>1.0000000000000002</v>
      </c>
      <c r="Z735" s="50">
        <v>15422400</v>
      </c>
      <c r="AA735" s="62">
        <v>2.0418255E-7</v>
      </c>
      <c r="AB735" s="71">
        <v>4.4103430413600002E-3</v>
      </c>
      <c r="AC735" s="71">
        <v>3.06853367779755</v>
      </c>
      <c r="AD735" s="58">
        <v>147105117385.47101</v>
      </c>
      <c r="AE735" s="28">
        <v>-9.8062377990500007</v>
      </c>
      <c r="AF735" s="28">
        <v>-0.71774372157499999</v>
      </c>
      <c r="AG735" s="50"/>
      <c r="AH735" s="62"/>
      <c r="AI735" s="65"/>
      <c r="AJ735" s="58"/>
      <c r="AK735" s="28"/>
      <c r="AL735" s="28"/>
    </row>
    <row r="736" spans="1:38">
      <c r="A736" s="11"/>
      <c r="B736" s="25">
        <v>715</v>
      </c>
      <c r="C736" s="1">
        <f>B736 * KONSTANTEN!$B$6</f>
        <v>15444000</v>
      </c>
      <c r="D736" s="63">
        <f>SQRT( KONSTANTEN!$B$3 * $D$6 / H735^3 )</f>
        <v>2.0418427404393548E-7</v>
      </c>
      <c r="E736" s="41">
        <f>(KONSTANTEN!$B$4 + D736 * C736) - (KONSTANTEN!$B$4 + D736 * C735)</f>
        <v>4.4103803193493718E-3</v>
      </c>
      <c r="F736" s="41">
        <f t="shared" si="221"/>
        <v>3.072944058116899</v>
      </c>
      <c r="G736" s="73">
        <f t="shared" si="209"/>
        <v>176.06672520990227</v>
      </c>
      <c r="H736" s="43">
        <f t="shared" si="222"/>
        <v>147104336942.4064</v>
      </c>
      <c r="I736" s="2">
        <f t="shared" si="223"/>
        <v>9.8333075526276446</v>
      </c>
      <c r="J736" s="48">
        <f t="shared" si="210"/>
        <v>152091709057.59357</v>
      </c>
      <c r="K736" s="28">
        <f t="shared" si="211"/>
        <v>10.166692447372354</v>
      </c>
      <c r="L736" s="43">
        <f t="shared" si="224"/>
        <v>-146746087844.50632</v>
      </c>
      <c r="M736" s="2">
        <f t="shared" si="225"/>
        <v>-9.8093601039437743</v>
      </c>
      <c r="N736" s="48">
        <f t="shared" si="212"/>
        <v>-151745234898.7019</v>
      </c>
      <c r="O736" s="28">
        <f t="shared" si="213"/>
        <v>-10.143532103943773</v>
      </c>
      <c r="P736" s="94">
        <f t="shared" si="214"/>
        <v>10090172385.445637</v>
      </c>
      <c r="Q736" s="95">
        <f t="shared" si="215"/>
        <v>0.67448567722353114</v>
      </c>
      <c r="R736" s="44">
        <f>KONSTANTEN!$B$3 * $D$5 * $D$6 / H735^2</f>
        <v>3.6628494346523224E+22</v>
      </c>
      <c r="S736" s="46">
        <f t="shared" si="220"/>
        <v>30036.551601500334</v>
      </c>
      <c r="T736" s="48">
        <f t="shared" si="216"/>
        <v>149586359729.1395</v>
      </c>
      <c r="U736" s="28">
        <f t="shared" si="217"/>
        <v>9.9992203592917477</v>
      </c>
      <c r="V736" s="48">
        <f t="shared" si="226"/>
        <v>-149245661371.6041</v>
      </c>
      <c r="W736" s="28">
        <f t="shared" si="227"/>
        <v>-9.9764461039437737</v>
      </c>
      <c r="X736" s="50">
        <f t="shared" si="218"/>
        <v>1</v>
      </c>
      <c r="Y736" s="31">
        <f t="shared" si="219"/>
        <v>1</v>
      </c>
      <c r="Z736" s="50">
        <v>15444000</v>
      </c>
      <c r="AA736" s="62">
        <v>2.0418427E-7</v>
      </c>
      <c r="AB736" s="71">
        <v>4.4103803193499998E-3</v>
      </c>
      <c r="AC736" s="71">
        <v>3.0729440581168999</v>
      </c>
      <c r="AD736" s="58">
        <v>147104336942.40601</v>
      </c>
      <c r="AE736" s="28">
        <v>-9.8093601039399996</v>
      </c>
      <c r="AF736" s="28">
        <v>-0.67448567722399999</v>
      </c>
      <c r="AG736" s="50"/>
      <c r="AH736" s="62"/>
      <c r="AI736" s="65"/>
      <c r="AJ736" s="58"/>
      <c r="AK736" s="28"/>
      <c r="AL736" s="28"/>
    </row>
    <row r="737" spans="1:38">
      <c r="A737" s="11"/>
      <c r="B737" s="25">
        <v>716</v>
      </c>
      <c r="C737" s="1">
        <f>B737 * KONSTANTEN!$B$6</f>
        <v>15465600</v>
      </c>
      <c r="D737" s="63">
        <f>SQRT( KONSTANTEN!$B$3 * $D$6 / H736^3 )</f>
        <v>2.0418589895604143E-7</v>
      </c>
      <c r="E737" s="41">
        <f>(KONSTANTEN!$B$4 + D737 * C737) - (KONSTANTEN!$B$4 + D737 * C736)</f>
        <v>4.410415417450686E-3</v>
      </c>
      <c r="F737" s="41">
        <f t="shared" si="221"/>
        <v>3.0773544735343497</v>
      </c>
      <c r="G737" s="73">
        <f t="shared" si="209"/>
        <v>176.31942339922162</v>
      </c>
      <c r="H737" s="43">
        <f t="shared" si="222"/>
        <v>147103604999.45236</v>
      </c>
      <c r="I737" s="2">
        <f t="shared" si="223"/>
        <v>9.8332586253130057</v>
      </c>
      <c r="J737" s="48">
        <f t="shared" si="210"/>
        <v>152092441000.54764</v>
      </c>
      <c r="K737" s="28">
        <f t="shared" si="211"/>
        <v>10.166741374686994</v>
      </c>
      <c r="L737" s="43">
        <f t="shared" si="224"/>
        <v>-146789894204.94788</v>
      </c>
      <c r="M737" s="2">
        <f t="shared" si="225"/>
        <v>-9.8122883752914216</v>
      </c>
      <c r="N737" s="48">
        <f t="shared" si="212"/>
        <v>-151789041259.14346</v>
      </c>
      <c r="O737" s="28">
        <f t="shared" si="213"/>
        <v>-10.146460375291422</v>
      </c>
      <c r="P737" s="94">
        <f t="shared" si="214"/>
        <v>9442839173.6271362</v>
      </c>
      <c r="Q737" s="95">
        <f t="shared" si="215"/>
        <v>0.63121416876125014</v>
      </c>
      <c r="R737" s="44">
        <f>KONSTANTEN!$B$3 * $D$5 * $D$6 / H736^2</f>
        <v>3.6628883003048366E+22</v>
      </c>
      <c r="S737" s="46">
        <f t="shared" si="220"/>
        <v>30036.631278917666</v>
      </c>
      <c r="T737" s="48">
        <f t="shared" si="216"/>
        <v>149587808284.55402</v>
      </c>
      <c r="U737" s="28">
        <f t="shared" si="217"/>
        <v>9.9993171891418662</v>
      </c>
      <c r="V737" s="48">
        <f t="shared" si="226"/>
        <v>-149289467732.04565</v>
      </c>
      <c r="W737" s="28">
        <f t="shared" si="227"/>
        <v>-9.979374375291421</v>
      </c>
      <c r="X737" s="50">
        <f t="shared" si="218"/>
        <v>0.99999999999999978</v>
      </c>
      <c r="Y737" s="31">
        <f t="shared" si="219"/>
        <v>1</v>
      </c>
      <c r="Z737" s="50">
        <v>15465600</v>
      </c>
      <c r="AA737" s="62">
        <v>2.0418590000000001E-7</v>
      </c>
      <c r="AB737" s="71">
        <v>4.4104154174499999E-3</v>
      </c>
      <c r="AC737" s="71">
        <v>3.0773544735343501</v>
      </c>
      <c r="AD737" s="58">
        <v>147103604999.452</v>
      </c>
      <c r="AE737" s="28">
        <v>-9.8122883752900005</v>
      </c>
      <c r="AF737" s="28">
        <v>-0.63121416876100001</v>
      </c>
      <c r="AG737" s="50"/>
      <c r="AH737" s="62"/>
      <c r="AI737" s="65"/>
      <c r="AJ737" s="58"/>
      <c r="AK737" s="28"/>
      <c r="AL737" s="28"/>
    </row>
    <row r="738" spans="1:38">
      <c r="A738" s="11"/>
      <c r="B738" s="25">
        <v>717</v>
      </c>
      <c r="C738" s="1">
        <f>B738 * KONSTANTEN!$B$6</f>
        <v>15487200</v>
      </c>
      <c r="D738" s="63">
        <f>SQRT( KONSTANTEN!$B$3 * $D$6 / H737^3 )</f>
        <v>2.0418742290865938E-7</v>
      </c>
      <c r="E738" s="41">
        <f>(KONSTANTEN!$B$4 + D738 * C738) - (KONSTANTEN!$B$4 + D738 * C737)</f>
        <v>4.4104483348270662E-3</v>
      </c>
      <c r="F738" s="41">
        <f t="shared" si="221"/>
        <v>3.0817649218691767</v>
      </c>
      <c r="G738" s="73">
        <f t="shared" si="209"/>
        <v>176.57212347456775</v>
      </c>
      <c r="H738" s="43">
        <f t="shared" si="222"/>
        <v>147102921572.3306</v>
      </c>
      <c r="I738" s="2">
        <f t="shared" si="223"/>
        <v>9.8332129410781448</v>
      </c>
      <c r="J738" s="48">
        <f t="shared" si="210"/>
        <v>152093124427.66937</v>
      </c>
      <c r="K738" s="28">
        <f t="shared" si="211"/>
        <v>10.166787058921853</v>
      </c>
      <c r="L738" s="43">
        <f t="shared" si="224"/>
        <v>-146830796921.01813</v>
      </c>
      <c r="M738" s="2">
        <f t="shared" si="225"/>
        <v>-9.8150225501989503</v>
      </c>
      <c r="N738" s="48">
        <f t="shared" si="212"/>
        <v>-151829943975.21371</v>
      </c>
      <c r="O738" s="28">
        <f t="shared" si="213"/>
        <v>-10.149194550198949</v>
      </c>
      <c r="P738" s="94">
        <f t="shared" si="214"/>
        <v>8795317448.7940121</v>
      </c>
      <c r="Q738" s="95">
        <f t="shared" si="215"/>
        <v>0.58793005899509876</v>
      </c>
      <c r="R738" s="44">
        <f>KONSTANTEN!$B$3 * $D$5 * $D$6 / H737^2</f>
        <v>3.6629247512395752E+22</v>
      </c>
      <c r="S738" s="46">
        <f t="shared" si="220"/>
        <v>30036.706005411561</v>
      </c>
      <c r="T738" s="48">
        <f t="shared" si="216"/>
        <v>149589161195.57791</v>
      </c>
      <c r="U738" s="28">
        <f t="shared" si="217"/>
        <v>9.9994076255658744</v>
      </c>
      <c r="V738" s="48">
        <f t="shared" si="226"/>
        <v>-149330370448.11591</v>
      </c>
      <c r="W738" s="28">
        <f t="shared" si="227"/>
        <v>-9.9821085501989497</v>
      </c>
      <c r="X738" s="50">
        <f t="shared" si="218"/>
        <v>1</v>
      </c>
      <c r="Y738" s="31">
        <f t="shared" si="219"/>
        <v>1</v>
      </c>
      <c r="Z738" s="50">
        <v>15487200</v>
      </c>
      <c r="AA738" s="62">
        <v>2.0418741999999999E-7</v>
      </c>
      <c r="AB738" s="71">
        <v>4.4104483348299996E-3</v>
      </c>
      <c r="AC738" s="71">
        <v>3.0817649218691798</v>
      </c>
      <c r="AD738" s="58">
        <v>147102921572.32999</v>
      </c>
      <c r="AE738" s="28">
        <v>-9.8150225502000001</v>
      </c>
      <c r="AF738" s="28">
        <v>-0.58793005899499995</v>
      </c>
      <c r="AG738" s="50"/>
      <c r="AH738" s="62"/>
      <c r="AI738" s="65"/>
      <c r="AJ738" s="58"/>
      <c r="AK738" s="28"/>
      <c r="AL738" s="28"/>
    </row>
    <row r="739" spans="1:38">
      <c r="A739" s="11"/>
      <c r="B739" s="25">
        <v>718</v>
      </c>
      <c r="C739" s="1">
        <f>B739 * KONSTANTEN!$B$6</f>
        <v>15508800</v>
      </c>
      <c r="D739" s="63">
        <f>SQRT( KONSTANTEN!$B$3 * $D$6 / H738^3 )</f>
        <v>2.0418884586528724E-7</v>
      </c>
      <c r="E739" s="41">
        <f>(KONSTANTEN!$B$4 + D739 * C739) - (KONSTANTEN!$B$4 + D739 * C738)</f>
        <v>4.4104790706902541E-3</v>
      </c>
      <c r="F739" s="41">
        <f t="shared" si="221"/>
        <v>3.086175400939867</v>
      </c>
      <c r="G739" s="73">
        <f t="shared" si="209"/>
        <v>176.82482531094905</v>
      </c>
      <c r="H739" s="43">
        <f t="shared" si="222"/>
        <v>147102286675.72385</v>
      </c>
      <c r="I739" s="2">
        <f t="shared" si="223"/>
        <v>9.8331705009045383</v>
      </c>
      <c r="J739" s="48">
        <f t="shared" si="210"/>
        <v>152093759324.27615</v>
      </c>
      <c r="K739" s="28">
        <f t="shared" si="211"/>
        <v>10.166829499095462</v>
      </c>
      <c r="L739" s="43">
        <f t="shared" si="224"/>
        <v>-146868795113.97</v>
      </c>
      <c r="M739" s="2">
        <f t="shared" si="225"/>
        <v>-9.8175625699258067</v>
      </c>
      <c r="N739" s="48">
        <f t="shared" si="212"/>
        <v>-151867942168.16559</v>
      </c>
      <c r="O739" s="28">
        <f t="shared" si="213"/>
        <v>-10.151734569925805</v>
      </c>
      <c r="P739" s="94">
        <f t="shared" si="214"/>
        <v>8147620122.9866076</v>
      </c>
      <c r="Q739" s="95">
        <f t="shared" si="215"/>
        <v>0.54463421104078413</v>
      </c>
      <c r="R739" s="44">
        <f>KONSTANTEN!$B$3 * $D$5 * $D$6 / H738^2</f>
        <v>3.6629587865654327E+22</v>
      </c>
      <c r="S739" s="46">
        <f t="shared" si="220"/>
        <v>30036.775779266049</v>
      </c>
      <c r="T739" s="48">
        <f t="shared" si="216"/>
        <v>149590418356.7999</v>
      </c>
      <c r="U739" s="28">
        <f t="shared" si="217"/>
        <v>9.9994916615174727</v>
      </c>
      <c r="V739" s="48">
        <f t="shared" si="226"/>
        <v>-149368368641.06778</v>
      </c>
      <c r="W739" s="28">
        <f t="shared" si="227"/>
        <v>-9.9846485699258061</v>
      </c>
      <c r="X739" s="50">
        <f t="shared" si="218"/>
        <v>1</v>
      </c>
      <c r="Y739" s="31">
        <f t="shared" si="219"/>
        <v>1</v>
      </c>
      <c r="Z739" s="50">
        <v>15508800</v>
      </c>
      <c r="AA739" s="62">
        <v>2.0418884999999999E-7</v>
      </c>
      <c r="AB739" s="71">
        <v>4.41047907069E-3</v>
      </c>
      <c r="AC739" s="71">
        <v>3.0861754009398701</v>
      </c>
      <c r="AD739" s="58">
        <v>147102286675.72299</v>
      </c>
      <c r="AE739" s="28">
        <v>-9.8175625699300006</v>
      </c>
      <c r="AF739" s="28">
        <v>-0.54463421104099996</v>
      </c>
      <c r="AG739" s="50"/>
      <c r="AH739" s="62"/>
      <c r="AI739" s="65"/>
      <c r="AJ739" s="58"/>
      <c r="AK739" s="28"/>
      <c r="AL739" s="28"/>
    </row>
    <row r="740" spans="1:38">
      <c r="A740" s="11"/>
      <c r="B740" s="25">
        <v>719</v>
      </c>
      <c r="C740" s="1">
        <f>B740 * KONSTANTEN!$B$6</f>
        <v>15530400</v>
      </c>
      <c r="D740" s="63">
        <f>SQRT( KONSTANTEN!$B$3 * $D$6 / H739^3 )</f>
        <v>2.0419016779183425E-7</v>
      </c>
      <c r="E740" s="41">
        <f>(KONSTANTEN!$B$4 + D740 * C740) - (KONSTANTEN!$B$4 + D740 * C739)</f>
        <v>4.4105076243039498E-3</v>
      </c>
      <c r="F740" s="41">
        <f t="shared" si="221"/>
        <v>3.0905859085641709</v>
      </c>
      <c r="G740" s="73">
        <f t="shared" si="209"/>
        <v>177.07752878333196</v>
      </c>
      <c r="H740" s="43">
        <f t="shared" si="222"/>
        <v>147101700323.27521</v>
      </c>
      <c r="I740" s="2">
        <f t="shared" si="223"/>
        <v>9.8331313057041676</v>
      </c>
      <c r="J740" s="48">
        <f t="shared" si="210"/>
        <v>152094345676.72479</v>
      </c>
      <c r="K740" s="28">
        <f t="shared" si="211"/>
        <v>10.166868694295832</v>
      </c>
      <c r="L740" s="43">
        <f t="shared" si="224"/>
        <v>-146903887967.26996</v>
      </c>
      <c r="M740" s="2">
        <f t="shared" si="225"/>
        <v>-9.8199083798901512</v>
      </c>
      <c r="N740" s="48">
        <f t="shared" si="212"/>
        <v>-151903035021.46555</v>
      </c>
      <c r="O740" s="28">
        <f t="shared" si="213"/>
        <v>-10.154080379890152</v>
      </c>
      <c r="P740" s="94">
        <f t="shared" si="214"/>
        <v>7499760112.5466652</v>
      </c>
      <c r="Q740" s="95">
        <f t="shared" si="215"/>
        <v>0.50132748830154428</v>
      </c>
      <c r="R740" s="44">
        <f>KONSTANTEN!$B$3 * $D$5 * $D$6 / H739^2</f>
        <v>3.6629904054501622E+22</v>
      </c>
      <c r="S740" s="46">
        <f t="shared" si="220"/>
        <v>30036.840598878556</v>
      </c>
      <c r="T740" s="48">
        <f t="shared" si="216"/>
        <v>149591579670.26343</v>
      </c>
      <c r="U740" s="28">
        <f t="shared" si="217"/>
        <v>9.9995692904486742</v>
      </c>
      <c r="V740" s="48">
        <f t="shared" si="226"/>
        <v>-149403461494.36774</v>
      </c>
      <c r="W740" s="28">
        <f t="shared" si="227"/>
        <v>-9.9869943798901506</v>
      </c>
      <c r="X740" s="50">
        <f t="shared" si="218"/>
        <v>0.99999999999999989</v>
      </c>
      <c r="Y740" s="31">
        <f t="shared" si="219"/>
        <v>1</v>
      </c>
      <c r="Z740" s="50">
        <v>15530400</v>
      </c>
      <c r="AA740" s="62">
        <v>2.0419017000000001E-7</v>
      </c>
      <c r="AB740" s="71">
        <v>4.4105076242999999E-3</v>
      </c>
      <c r="AC740" s="71">
        <v>3.09058590856417</v>
      </c>
      <c r="AD740" s="58">
        <v>147101700323.27499</v>
      </c>
      <c r="AE740" s="28">
        <v>-9.8199083798900002</v>
      </c>
      <c r="AF740" s="28">
        <v>-0.50132748830200002</v>
      </c>
      <c r="AG740" s="50"/>
      <c r="AH740" s="62"/>
      <c r="AI740" s="65"/>
      <c r="AJ740" s="58"/>
      <c r="AK740" s="28"/>
      <c r="AL740" s="28"/>
    </row>
    <row r="741" spans="1:38">
      <c r="A741" s="11"/>
      <c r="B741" s="25">
        <v>720</v>
      </c>
      <c r="C741" s="1">
        <f>B741 * KONSTANTEN!$B$6</f>
        <v>15552000</v>
      </c>
      <c r="D741" s="63">
        <f>SQRT( KONSTANTEN!$B$3 * $D$6 / H740^3 )</f>
        <v>2.0419138865662292E-7</v>
      </c>
      <c r="E741" s="41">
        <f>(KONSTANTEN!$B$4 + D741 * C741) - (KONSTANTEN!$B$4 + D741 * C740)</f>
        <v>4.4105339949829236E-3</v>
      </c>
      <c r="F741" s="41">
        <f t="shared" si="221"/>
        <v>3.0949964425591538</v>
      </c>
      <c r="G741" s="73">
        <f t="shared" si="209"/>
        <v>177.33023376664343</v>
      </c>
      <c r="H741" s="43">
        <f t="shared" si="222"/>
        <v>147101162527.58789</v>
      </c>
      <c r="I741" s="2">
        <f t="shared" si="223"/>
        <v>9.8330953563195074</v>
      </c>
      <c r="J741" s="48">
        <f t="shared" si="210"/>
        <v>152094883472.41211</v>
      </c>
      <c r="K741" s="28">
        <f t="shared" si="211"/>
        <v>10.166904643680493</v>
      </c>
      <c r="L741" s="43">
        <f t="shared" si="224"/>
        <v>-146936074726.62271</v>
      </c>
      <c r="M741" s="2">
        <f t="shared" si="225"/>
        <v>-9.8220599296705089</v>
      </c>
      <c r="N741" s="48">
        <f t="shared" si="212"/>
        <v>-151935221780.8183</v>
      </c>
      <c r="O741" s="28">
        <f t="shared" si="213"/>
        <v>-10.156231929670508</v>
      </c>
      <c r="P741" s="94">
        <f t="shared" si="214"/>
        <v>6851750337.8027668</v>
      </c>
      <c r="Q741" s="95">
        <f t="shared" si="215"/>
        <v>0.45801075444712042</v>
      </c>
      <c r="R741" s="44">
        <f>KONSTANTEN!$B$3 * $D$5 * $D$6 / H740^2</f>
        <v>3.6630196071204282E+22</v>
      </c>
      <c r="S741" s="46">
        <f t="shared" si="220"/>
        <v>30036.900462759961</v>
      </c>
      <c r="T741" s="48">
        <f t="shared" si="216"/>
        <v>149592645045.47427</v>
      </c>
      <c r="U741" s="28">
        <f t="shared" si="217"/>
        <v>9.9996405063103193</v>
      </c>
      <c r="V741" s="48">
        <f t="shared" si="226"/>
        <v>-149435648253.72049</v>
      </c>
      <c r="W741" s="28">
        <f t="shared" si="227"/>
        <v>-9.9891459296705083</v>
      </c>
      <c r="X741" s="50">
        <f t="shared" si="218"/>
        <v>0.99999999999999978</v>
      </c>
      <c r="Y741" s="31">
        <f t="shared" si="219"/>
        <v>1.0000000000000002</v>
      </c>
      <c r="Z741" s="50">
        <v>15552000</v>
      </c>
      <c r="AA741" s="62">
        <v>2.0419138999999999E-7</v>
      </c>
      <c r="AB741" s="71">
        <v>4.4105339949799998E-3</v>
      </c>
      <c r="AC741" s="71">
        <v>3.0949964425591601</v>
      </c>
      <c r="AD741" s="58">
        <v>147101162527.58701</v>
      </c>
      <c r="AE741" s="28">
        <v>-9.8220599296700009</v>
      </c>
      <c r="AF741" s="28">
        <v>-0.45801075444700001</v>
      </c>
      <c r="AG741" s="50"/>
      <c r="AH741" s="62"/>
      <c r="AI741" s="65"/>
      <c r="AJ741" s="58"/>
      <c r="AK741" s="28"/>
      <c r="AL741" s="28"/>
    </row>
    <row r="742" spans="1:38">
      <c r="A742" s="11"/>
      <c r="B742" s="25">
        <v>721</v>
      </c>
      <c r="C742" s="1">
        <f>B742 * KONSTANTEN!$B$6</f>
        <v>15573600</v>
      </c>
      <c r="D742" s="63">
        <f>SQRT( KONSTANTEN!$B$3 * $D$6 / H741^3 )</f>
        <v>2.0419250843038969E-7</v>
      </c>
      <c r="E742" s="41">
        <f>(KONSTANTEN!$B$4 + D742 * C742) - (KONSTANTEN!$B$4 + D742 * C741)</f>
        <v>4.4105581820965689E-3</v>
      </c>
      <c r="F742" s="41">
        <f t="shared" si="221"/>
        <v>3.0994070007412504</v>
      </c>
      <c r="G742" s="73">
        <f t="shared" si="209"/>
        <v>177.58294013577446</v>
      </c>
      <c r="H742" s="43">
        <f t="shared" si="222"/>
        <v>147100673300.22482</v>
      </c>
      <c r="I742" s="2">
        <f t="shared" si="223"/>
        <v>9.8330626535234895</v>
      </c>
      <c r="J742" s="48">
        <f t="shared" si="210"/>
        <v>152095372699.77518</v>
      </c>
      <c r="K742" s="28">
        <f t="shared" si="211"/>
        <v>10.16693734647651</v>
      </c>
      <c r="L742" s="43">
        <f t="shared" si="224"/>
        <v>-146965354699.99402</v>
      </c>
      <c r="M742" s="2">
        <f t="shared" si="225"/>
        <v>-9.8240171730072952</v>
      </c>
      <c r="N742" s="48">
        <f t="shared" si="212"/>
        <v>-151964501754.18964</v>
      </c>
      <c r="O742" s="28">
        <f t="shared" si="213"/>
        <v>-10.158189173007294</v>
      </c>
      <c r="P742" s="94">
        <f t="shared" si="214"/>
        <v>6203603722.7550936</v>
      </c>
      <c r="Q742" s="95">
        <f t="shared" si="215"/>
        <v>0.41468487339268478</v>
      </c>
      <c r="R742" s="44">
        <f>KONSTANTEN!$B$3 * $D$5 * $D$6 / H741^2</f>
        <v>3.6630463908618269E+22</v>
      </c>
      <c r="S742" s="46">
        <f t="shared" si="220"/>
        <v>30036.955369534615</v>
      </c>
      <c r="T742" s="48">
        <f t="shared" si="216"/>
        <v>149593614399.40775</v>
      </c>
      <c r="U742" s="28">
        <f t="shared" si="217"/>
        <v>9.9997053035525578</v>
      </c>
      <c r="V742" s="48">
        <f t="shared" si="226"/>
        <v>-149464928227.09183</v>
      </c>
      <c r="W742" s="28">
        <f t="shared" si="227"/>
        <v>-9.9911031730072946</v>
      </c>
      <c r="X742" s="50">
        <f t="shared" si="218"/>
        <v>1.0000000000000002</v>
      </c>
      <c r="Y742" s="31">
        <f t="shared" si="219"/>
        <v>1</v>
      </c>
      <c r="Z742" s="50">
        <v>15573600</v>
      </c>
      <c r="AA742" s="62">
        <v>2.0419251E-7</v>
      </c>
      <c r="AB742" s="71">
        <v>4.4105581821000002E-3</v>
      </c>
      <c r="AC742" s="71">
        <v>3.09940700074125</v>
      </c>
      <c r="AD742" s="58">
        <v>147100673300.224</v>
      </c>
      <c r="AE742" s="28">
        <v>-9.8240171730100005</v>
      </c>
      <c r="AF742" s="28">
        <v>-0.41468487339299998</v>
      </c>
      <c r="AG742" s="50"/>
      <c r="AH742" s="62"/>
      <c r="AI742" s="65"/>
      <c r="AJ742" s="58"/>
      <c r="AK742" s="28"/>
      <c r="AL742" s="28"/>
    </row>
    <row r="743" spans="1:38">
      <c r="A743" s="11"/>
      <c r="B743" s="25">
        <v>722</v>
      </c>
      <c r="C743" s="1">
        <f>B743 * KONSTANTEN!$B$6</f>
        <v>15595200</v>
      </c>
      <c r="D743" s="63">
        <f>SQRT( KONSTANTEN!$B$3 * $D$6 / H742^3 )</f>
        <v>2.0419352708628644E-7</v>
      </c>
      <c r="E743" s="41">
        <f>(KONSTANTEN!$B$4 + D743 * C743) - (KONSTANTEN!$B$4 + D743 * C742)</f>
        <v>4.4105801850635729E-3</v>
      </c>
      <c r="F743" s="41">
        <f t="shared" si="221"/>
        <v>3.103817580926314</v>
      </c>
      <c r="G743" s="73">
        <f t="shared" si="209"/>
        <v>177.83564776558265</v>
      </c>
      <c r="H743" s="43">
        <f t="shared" si="222"/>
        <v>147100232651.70825</v>
      </c>
      <c r="I743" s="2">
        <f t="shared" si="223"/>
        <v>9.8330331980194856</v>
      </c>
      <c r="J743" s="48">
        <f t="shared" si="210"/>
        <v>152095813348.29172</v>
      </c>
      <c r="K743" s="28">
        <f t="shared" si="211"/>
        <v>10.166966801980513</v>
      </c>
      <c r="L743" s="43">
        <f t="shared" si="224"/>
        <v>-146991727257.63174</v>
      </c>
      <c r="M743" s="2">
        <f t="shared" si="225"/>
        <v>-9.8257800678042209</v>
      </c>
      <c r="N743" s="48">
        <f t="shared" si="212"/>
        <v>-151990874311.82733</v>
      </c>
      <c r="O743" s="28">
        <f t="shared" si="213"/>
        <v>-10.159952067804221</v>
      </c>
      <c r="P743" s="94">
        <f t="shared" si="214"/>
        <v>5555333194.760828</v>
      </c>
      <c r="Q743" s="95">
        <f t="shared" si="215"/>
        <v>0.371350709277811</v>
      </c>
      <c r="R743" s="44">
        <f>KONSTANTEN!$B$3 * $D$5 * $D$6 / H742^2</f>
        <v>3.6630707560189182E+22</v>
      </c>
      <c r="S743" s="46">
        <f t="shared" si="220"/>
        <v>30037.005317940431</v>
      </c>
      <c r="T743" s="48">
        <f t="shared" si="216"/>
        <v>149594487656.51523</v>
      </c>
      <c r="U743" s="28">
        <f t="shared" si="217"/>
        <v>9.99976367712528</v>
      </c>
      <c r="V743" s="48">
        <f t="shared" si="226"/>
        <v>-149491300784.72952</v>
      </c>
      <c r="W743" s="28">
        <f t="shared" si="227"/>
        <v>-9.9928660678042203</v>
      </c>
      <c r="X743" s="50">
        <f t="shared" si="218"/>
        <v>1</v>
      </c>
      <c r="Y743" s="31">
        <f t="shared" si="219"/>
        <v>1</v>
      </c>
      <c r="Z743" s="50">
        <v>15595200</v>
      </c>
      <c r="AA743" s="62">
        <v>2.0419353E-7</v>
      </c>
      <c r="AB743" s="71">
        <v>4.4105801850600002E-3</v>
      </c>
      <c r="AC743" s="71">
        <v>3.1038175809263202</v>
      </c>
      <c r="AD743" s="58">
        <v>147100232651.70801</v>
      </c>
      <c r="AE743" s="28">
        <v>-9.8257800678000002</v>
      </c>
      <c r="AF743" s="28">
        <v>-0.37135070927800001</v>
      </c>
      <c r="AG743" s="50"/>
      <c r="AH743" s="62"/>
      <c r="AI743" s="65"/>
      <c r="AJ743" s="58"/>
      <c r="AK743" s="28"/>
      <c r="AL743" s="28"/>
    </row>
    <row r="744" spans="1:38">
      <c r="A744" s="11"/>
      <c r="B744" s="25">
        <v>723</v>
      </c>
      <c r="C744" s="1">
        <f>B744 * KONSTANTEN!$B$6</f>
        <v>15616800</v>
      </c>
      <c r="D744" s="63">
        <f>SQRT( KONSTANTEN!$B$3 * $D$6 / H743^3 )</f>
        <v>2.0419444459988142E-7</v>
      </c>
      <c r="E744" s="41">
        <f>(KONSTANTEN!$B$4 + D744 * C744) - (KONSTANTEN!$B$4 + D744 * C743)</f>
        <v>4.4106000033572457E-3</v>
      </c>
      <c r="F744" s="41">
        <f t="shared" si="221"/>
        <v>3.1082281809296712</v>
      </c>
      <c r="G744" s="73">
        <f t="shared" si="209"/>
        <v>178.0883565308954</v>
      </c>
      <c r="H744" s="43">
        <f t="shared" si="222"/>
        <v>147099840591.51956</v>
      </c>
      <c r="I744" s="2">
        <f t="shared" si="223"/>
        <v>9.833006990441282</v>
      </c>
      <c r="J744" s="48">
        <f t="shared" si="210"/>
        <v>152096205408.48044</v>
      </c>
      <c r="K744" s="28">
        <f t="shared" si="211"/>
        <v>10.166993009558718</v>
      </c>
      <c r="L744" s="43">
        <f t="shared" si="224"/>
        <v>-147015191832.08487</v>
      </c>
      <c r="M744" s="2">
        <f t="shared" si="225"/>
        <v>-9.8273485761295696</v>
      </c>
      <c r="N744" s="48">
        <f t="shared" si="212"/>
        <v>-152014338886.28046</v>
      </c>
      <c r="O744" s="28">
        <f t="shared" si="213"/>
        <v>-10.16152057612957</v>
      </c>
      <c r="P744" s="94">
        <f t="shared" si="214"/>
        <v>4906951684.2186346</v>
      </c>
      <c r="Q744" s="95">
        <f t="shared" si="215"/>
        <v>0.32800912644538321</v>
      </c>
      <c r="R744" s="44">
        <f>KONSTANTEN!$B$3 * $D$5 * $D$6 / H743^2</f>
        <v>3.6630927019952533E+22</v>
      </c>
      <c r="S744" s="46">
        <f t="shared" si="220"/>
        <v>30037.050306828907</v>
      </c>
      <c r="T744" s="48">
        <f t="shared" si="216"/>
        <v>149595264748.73026</v>
      </c>
      <c r="U744" s="28">
        <f t="shared" si="217"/>
        <v>9.9998156224785308</v>
      </c>
      <c r="V744" s="48">
        <f t="shared" si="226"/>
        <v>-149514765359.18265</v>
      </c>
      <c r="W744" s="28">
        <f t="shared" si="227"/>
        <v>-9.994434576129569</v>
      </c>
      <c r="X744" s="50">
        <f t="shared" si="218"/>
        <v>0.99999999999999978</v>
      </c>
      <c r="Y744" s="31">
        <f t="shared" si="219"/>
        <v>1</v>
      </c>
      <c r="Z744" s="50">
        <v>15616800</v>
      </c>
      <c r="AA744" s="62">
        <v>2.0419443999999999E-7</v>
      </c>
      <c r="AB744" s="71">
        <v>4.4106000033600004E-3</v>
      </c>
      <c r="AC744" s="71">
        <v>3.1082281809296699</v>
      </c>
      <c r="AD744" s="58">
        <v>147099840591.51901</v>
      </c>
      <c r="AE744" s="28">
        <v>-9.8273485761299995</v>
      </c>
      <c r="AF744" s="28">
        <v>-0.32800912644500002</v>
      </c>
      <c r="AG744" s="50"/>
      <c r="AH744" s="62"/>
      <c r="AI744" s="65"/>
      <c r="AJ744" s="58"/>
      <c r="AK744" s="28"/>
      <c r="AL744" s="28"/>
    </row>
    <row r="745" spans="1:38">
      <c r="A745" s="11"/>
      <c r="B745" s="25">
        <v>724</v>
      </c>
      <c r="C745" s="1">
        <f>B745 * KONSTANTEN!$B$6</f>
        <v>15638400</v>
      </c>
      <c r="D745" s="63">
        <f>SQRT( KONSTANTEN!$B$3 * $D$6 / H744^3 )</f>
        <v>2.0419526094915992E-7</v>
      </c>
      <c r="E745" s="41">
        <f>(KONSTANTEN!$B$4 + D745 * C745) - (KONSTANTEN!$B$4 + D745 * C744)</f>
        <v>4.4106176365019678E-3</v>
      </c>
      <c r="F745" s="41">
        <f t="shared" si="221"/>
        <v>3.1126387985661732</v>
      </c>
      <c r="G745" s="73">
        <f t="shared" si="209"/>
        <v>178.34106630651294</v>
      </c>
      <c r="H745" s="43">
        <f t="shared" si="222"/>
        <v>147099497128.09875</v>
      </c>
      <c r="I745" s="2">
        <f t="shared" si="223"/>
        <v>9.8329840313530585</v>
      </c>
      <c r="J745" s="48">
        <f t="shared" si="210"/>
        <v>152096548871.90125</v>
      </c>
      <c r="K745" s="28">
        <f t="shared" si="211"/>
        <v>10.167015968646941</v>
      </c>
      <c r="L745" s="43">
        <f t="shared" si="224"/>
        <v>-147035747918.22079</v>
      </c>
      <c r="M745" s="2">
        <f t="shared" si="225"/>
        <v>-9.8287226642173469</v>
      </c>
      <c r="N745" s="48">
        <f t="shared" si="212"/>
        <v>-152034894972.41638</v>
      </c>
      <c r="O745" s="28">
        <f t="shared" si="213"/>
        <v>-10.162894664217346</v>
      </c>
      <c r="P745" s="94">
        <f t="shared" si="214"/>
        <v>4258472124.2535405</v>
      </c>
      <c r="Q745" s="95">
        <f t="shared" si="215"/>
        <v>0.28466098942053136</v>
      </c>
      <c r="R745" s="44">
        <f>KONSTANTEN!$B$3 * $D$5 * $D$6 / H744^2</f>
        <v>3.6631122282533928E+22</v>
      </c>
      <c r="S745" s="46">
        <f t="shared" si="220"/>
        <v>30037.090335165165</v>
      </c>
      <c r="T745" s="48">
        <f t="shared" si="216"/>
        <v>149595945615.47382</v>
      </c>
      <c r="U745" s="28">
        <f t="shared" si="217"/>
        <v>9.9998611355628562</v>
      </c>
      <c r="V745" s="48">
        <f t="shared" si="226"/>
        <v>-149535321445.31857</v>
      </c>
      <c r="W745" s="28">
        <f t="shared" si="227"/>
        <v>-9.9958086642173463</v>
      </c>
      <c r="X745" s="50">
        <f t="shared" si="218"/>
        <v>1</v>
      </c>
      <c r="Y745" s="31">
        <f t="shared" si="219"/>
        <v>1</v>
      </c>
      <c r="Z745" s="50">
        <v>15638400</v>
      </c>
      <c r="AA745" s="62">
        <v>2.0419526E-7</v>
      </c>
      <c r="AB745" s="71">
        <v>4.4106176364999998E-3</v>
      </c>
      <c r="AC745" s="71">
        <v>3.1126387985661799</v>
      </c>
      <c r="AD745" s="58">
        <v>147099497128.09799</v>
      </c>
      <c r="AE745" s="28">
        <v>-9.8287226642200007</v>
      </c>
      <c r="AF745" s="28">
        <v>-0.28466098942099999</v>
      </c>
      <c r="AG745" s="50"/>
      <c r="AH745" s="62"/>
      <c r="AI745" s="65"/>
      <c r="AJ745" s="58"/>
      <c r="AK745" s="28"/>
      <c r="AL745" s="28"/>
    </row>
    <row r="746" spans="1:38">
      <c r="A746" s="11"/>
      <c r="B746" s="25">
        <v>725</v>
      </c>
      <c r="C746" s="1">
        <f>B746 * KONSTANTEN!$B$6</f>
        <v>15660000</v>
      </c>
      <c r="D746" s="63">
        <f>SQRT( KONSTANTEN!$B$3 * $D$6 / H745^3 )</f>
        <v>2.0419597611452566E-7</v>
      </c>
      <c r="E746" s="41">
        <f>(KONSTANTEN!$B$4 + D746 * C746) - (KONSTANTEN!$B$4 + D746 * C745)</f>
        <v>4.4106330840736341E-3</v>
      </c>
      <c r="F746" s="41">
        <f t="shared" si="221"/>
        <v>3.1170494316502468</v>
      </c>
      <c r="G746" s="73">
        <f t="shared" si="209"/>
        <v>178.59377696721111</v>
      </c>
      <c r="H746" s="43">
        <f t="shared" si="222"/>
        <v>147099202268.84439</v>
      </c>
      <c r="I746" s="2">
        <f t="shared" si="223"/>
        <v>9.8329643212493778</v>
      </c>
      <c r="J746" s="48">
        <f t="shared" si="210"/>
        <v>152096843731.15561</v>
      </c>
      <c r="K746" s="28">
        <f t="shared" si="211"/>
        <v>10.167035678750622</v>
      </c>
      <c r="L746" s="43">
        <f t="shared" si="224"/>
        <v>-147053395073.24069</v>
      </c>
      <c r="M746" s="2">
        <f t="shared" si="225"/>
        <v>-9.829902302468307</v>
      </c>
      <c r="N746" s="48">
        <f t="shared" si="212"/>
        <v>-152052542127.43628</v>
      </c>
      <c r="O746" s="28">
        <f t="shared" si="213"/>
        <v>-10.164074302468308</v>
      </c>
      <c r="P746" s="94">
        <f t="shared" si="214"/>
        <v>3609907450.4016571</v>
      </c>
      <c r="Q746" s="95">
        <f t="shared" si="215"/>
        <v>0.2413071628895562</v>
      </c>
      <c r="R746" s="44">
        <f>KONSTANTEN!$B$3 * $D$5 * $D$6 / H745^2</f>
        <v>3.6631293343149375E+22</v>
      </c>
      <c r="S746" s="46">
        <f t="shared" si="220"/>
        <v>30037.125402027988</v>
      </c>
      <c r="T746" s="48">
        <f t="shared" si="216"/>
        <v>149596530203.65909</v>
      </c>
      <c r="U746" s="28">
        <f t="shared" si="217"/>
        <v>9.9999002128296244</v>
      </c>
      <c r="V746" s="48">
        <f t="shared" si="226"/>
        <v>-149552968600.33847</v>
      </c>
      <c r="W746" s="28">
        <f t="shared" si="227"/>
        <v>-9.9969883024683064</v>
      </c>
      <c r="X746" s="50">
        <f t="shared" si="218"/>
        <v>1.0000000000000002</v>
      </c>
      <c r="Y746" s="31">
        <f t="shared" si="219"/>
        <v>0.99999999999999989</v>
      </c>
      <c r="Z746" s="50">
        <v>15660000</v>
      </c>
      <c r="AA746" s="62">
        <v>2.0419597999999999E-7</v>
      </c>
      <c r="AB746" s="71">
        <v>4.4106330840699998E-3</v>
      </c>
      <c r="AC746" s="71">
        <v>3.1170494316502499</v>
      </c>
      <c r="AD746" s="58">
        <v>147099202268.84399</v>
      </c>
      <c r="AE746" s="28">
        <v>-9.8299023024699999</v>
      </c>
      <c r="AF746" s="28">
        <v>-0.24130716289000001</v>
      </c>
      <c r="AG746" s="50"/>
      <c r="AH746" s="62"/>
      <c r="AI746" s="65"/>
      <c r="AJ746" s="58"/>
      <c r="AK746" s="28"/>
      <c r="AL746" s="28"/>
    </row>
    <row r="747" spans="1:38">
      <c r="A747" s="11"/>
      <c r="B747" s="25">
        <v>726</v>
      </c>
      <c r="C747" s="1">
        <f>B747 * KONSTANTEN!$B$6</f>
        <v>15681600</v>
      </c>
      <c r="D747" s="63">
        <f>SQRT( KONSTANTEN!$B$3 * $D$6 / H746^3 )</f>
        <v>2.041965900788012E-7</v>
      </c>
      <c r="E747" s="41">
        <f>(KONSTANTEN!$B$4 + D747 * C747) - (KONSTANTEN!$B$4 + D747 * C746)</f>
        <v>4.4106463457018741E-3</v>
      </c>
      <c r="F747" s="41">
        <f t="shared" si="221"/>
        <v>3.1214600779959487</v>
      </c>
      <c r="G747" s="73">
        <f t="shared" si="209"/>
        <v>178.84648838774464</v>
      </c>
      <c r="H747" s="43">
        <f t="shared" si="222"/>
        <v>147098956020.11328</v>
      </c>
      <c r="I747" s="2">
        <f t="shared" si="223"/>
        <v>9.8329478605551675</v>
      </c>
      <c r="J747" s="48">
        <f t="shared" si="210"/>
        <v>152097089979.88672</v>
      </c>
      <c r="K747" s="28">
        <f t="shared" si="211"/>
        <v>10.167052139444833</v>
      </c>
      <c r="L747" s="43">
        <f t="shared" si="224"/>
        <v>-147068132916.69296</v>
      </c>
      <c r="M747" s="2">
        <f t="shared" si="225"/>
        <v>-9.8308874654508607</v>
      </c>
      <c r="N747" s="48">
        <f t="shared" si="212"/>
        <v>-152067279970.88855</v>
      </c>
      <c r="O747" s="28">
        <f t="shared" si="213"/>
        <v>-10.165059465450861</v>
      </c>
      <c r="P747" s="94">
        <f t="shared" si="214"/>
        <v>2961270600.2944579</v>
      </c>
      <c r="Q747" s="95">
        <f t="shared" si="215"/>
        <v>0.19794851167882466</v>
      </c>
      <c r="R747" s="44">
        <f>KONSTANTEN!$B$3 * $D$5 * $D$6 / H746^2</f>
        <v>3.663144019760542E+22</v>
      </c>
      <c r="S747" s="46">
        <f t="shared" si="220"/>
        <v>30037.155506609881</v>
      </c>
      <c r="T747" s="48">
        <f t="shared" si="216"/>
        <v>149597018467.69586</v>
      </c>
      <c r="U747" s="28">
        <f t="shared" si="217"/>
        <v>9.9999328512313213</v>
      </c>
      <c r="V747" s="48">
        <f t="shared" si="226"/>
        <v>-149567706443.79077</v>
      </c>
      <c r="W747" s="28">
        <f t="shared" si="227"/>
        <v>-9.9979734654508619</v>
      </c>
      <c r="X747" s="50">
        <f t="shared" si="218"/>
        <v>1</v>
      </c>
      <c r="Y747" s="31">
        <f t="shared" si="219"/>
        <v>1.0000000000000002</v>
      </c>
      <c r="Z747" s="50">
        <v>15681600</v>
      </c>
      <c r="AA747" s="62">
        <v>2.0419659000000001E-7</v>
      </c>
      <c r="AB747" s="71">
        <v>4.4106463456999997E-3</v>
      </c>
      <c r="AC747" s="71">
        <v>3.12146007799595</v>
      </c>
      <c r="AD747" s="58">
        <v>147098956020.11301</v>
      </c>
      <c r="AE747" s="28">
        <v>-9.8308874654499991</v>
      </c>
      <c r="AF747" s="28">
        <v>-0.19794851167899999</v>
      </c>
      <c r="AG747" s="50"/>
      <c r="AH747" s="62"/>
      <c r="AI747" s="65"/>
      <c r="AJ747" s="58"/>
      <c r="AK747" s="28"/>
      <c r="AL747" s="28"/>
    </row>
    <row r="748" spans="1:38">
      <c r="A748" s="11"/>
      <c r="B748" s="25">
        <v>727</v>
      </c>
      <c r="C748" s="1">
        <f>B748 * KONSTANTEN!$B$6</f>
        <v>15703200</v>
      </c>
      <c r="D748" s="63">
        <f>SQRT( KONSTANTEN!$B$3 * $D$6 / H747^3 )</f>
        <v>2.0419710282722861E-7</v>
      </c>
      <c r="E748" s="41">
        <f>(KONSTANTEN!$B$4 + D748 * C748) - (KONSTANTEN!$B$4 + D748 * C747)</f>
        <v>4.4106574210678318E-3</v>
      </c>
      <c r="F748" s="41">
        <f t="shared" si="221"/>
        <v>3.1258707354170165</v>
      </c>
      <c r="G748" s="73">
        <f t="shared" si="209"/>
        <v>179.09920044284988</v>
      </c>
      <c r="H748" s="43">
        <f t="shared" si="222"/>
        <v>147098758387.22031</v>
      </c>
      <c r="I748" s="2">
        <f t="shared" si="223"/>
        <v>9.832934649625706</v>
      </c>
      <c r="J748" s="48">
        <f t="shared" si="210"/>
        <v>152097287612.77969</v>
      </c>
      <c r="K748" s="28">
        <f t="shared" si="211"/>
        <v>10.167065350374296</v>
      </c>
      <c r="L748" s="43">
        <f t="shared" si="224"/>
        <v>-147079961130.48495</v>
      </c>
      <c r="M748" s="2">
        <f t="shared" si="225"/>
        <v>-9.8316781319018478</v>
      </c>
      <c r="N748" s="48">
        <f t="shared" si="212"/>
        <v>-152079108184.68057</v>
      </c>
      <c r="O748" s="28">
        <f t="shared" si="213"/>
        <v>-10.165850131901848</v>
      </c>
      <c r="P748" s="94">
        <f t="shared" si="214"/>
        <v>2312574513.3433156</v>
      </c>
      <c r="Q748" s="95">
        <f t="shared" si="215"/>
        <v>0.15458590073368253</v>
      </c>
      <c r="R748" s="44">
        <f>KONSTANTEN!$B$3 * $D$5 * $D$6 / H747^2</f>
        <v>3.6631562842299328E+22</v>
      </c>
      <c r="S748" s="46">
        <f t="shared" si="220"/>
        <v>30037.18064821705</v>
      </c>
      <c r="T748" s="48">
        <f t="shared" si="216"/>
        <v>149597410369.4939</v>
      </c>
      <c r="U748" s="28">
        <f t="shared" si="217"/>
        <v>9.9999590482217755</v>
      </c>
      <c r="V748" s="48">
        <f t="shared" si="226"/>
        <v>-149579534657.58276</v>
      </c>
      <c r="W748" s="28">
        <f t="shared" si="227"/>
        <v>-9.9987641319018472</v>
      </c>
      <c r="X748" s="50">
        <f t="shared" si="218"/>
        <v>0.99999999999999989</v>
      </c>
      <c r="Y748" s="31">
        <f t="shared" si="219"/>
        <v>0.99999999999999989</v>
      </c>
      <c r="Z748" s="50">
        <v>15703200</v>
      </c>
      <c r="AA748" s="62">
        <v>2.041971E-7</v>
      </c>
      <c r="AB748" s="71">
        <v>4.4106574210700002E-3</v>
      </c>
      <c r="AC748" s="71">
        <v>3.1258707354170201</v>
      </c>
      <c r="AD748" s="58">
        <v>147098758387.22</v>
      </c>
      <c r="AE748" s="28">
        <v>-9.8316781319000004</v>
      </c>
      <c r="AF748" s="28">
        <v>-0.154585900734</v>
      </c>
      <c r="AG748" s="50"/>
      <c r="AH748" s="62"/>
      <c r="AI748" s="65"/>
      <c r="AJ748" s="58"/>
      <c r="AK748" s="28"/>
      <c r="AL748" s="28"/>
    </row>
    <row r="749" spans="1:38">
      <c r="A749" s="11"/>
      <c r="B749" s="25">
        <v>728</v>
      </c>
      <c r="C749" s="1">
        <f>B749 * KONSTANTEN!$B$6</f>
        <v>15724800</v>
      </c>
      <c r="D749" s="63">
        <f>SQRT( KONSTANTEN!$B$3 * $D$6 / H748^3 )</f>
        <v>2.0419751434747017E-7</v>
      </c>
      <c r="E749" s="41">
        <f>(KONSTANTEN!$B$4 + D749 * C749) - (KONSTANTEN!$B$4 + D749 * C748)</f>
        <v>4.4106663099050536E-3</v>
      </c>
      <c r="F749" s="41">
        <f t="shared" si="221"/>
        <v>3.1302814017269216</v>
      </c>
      <c r="G749" s="73">
        <f t="shared" si="209"/>
        <v>179.35191300724796</v>
      </c>
      <c r="H749" s="43">
        <f t="shared" si="222"/>
        <v>147098609374.43826</v>
      </c>
      <c r="I749" s="2">
        <f t="shared" si="223"/>
        <v>9.8329246887466066</v>
      </c>
      <c r="J749" s="48">
        <f t="shared" si="210"/>
        <v>152097436625.56174</v>
      </c>
      <c r="K749" s="28">
        <f t="shared" si="211"/>
        <v>10.167075311253393</v>
      </c>
      <c r="L749" s="43">
        <f t="shared" si="224"/>
        <v>-147088879458.89258</v>
      </c>
      <c r="M749" s="2">
        <f t="shared" si="225"/>
        <v>-9.832274284727184</v>
      </c>
      <c r="N749" s="48">
        <f t="shared" si="212"/>
        <v>-152088026513.0882</v>
      </c>
      <c r="O749" s="28">
        <f t="shared" si="213"/>
        <v>-10.166446284727185</v>
      </c>
      <c r="P749" s="94">
        <f t="shared" si="214"/>
        <v>1663832130.4238298</v>
      </c>
      <c r="Q749" s="95">
        <f t="shared" si="215"/>
        <v>0.11122019509735298</v>
      </c>
      <c r="R749" s="44">
        <f>KONSTANTEN!$B$3 * $D$5 * $D$6 / H748^2</f>
        <v>3.6631661274219237E+22</v>
      </c>
      <c r="S749" s="46">
        <f t="shared" si="220"/>
        <v>30037.200826269465</v>
      </c>
      <c r="T749" s="48">
        <f t="shared" si="216"/>
        <v>149597705878.46622</v>
      </c>
      <c r="U749" s="28">
        <f t="shared" si="217"/>
        <v>9.999978801756372</v>
      </c>
      <c r="V749" s="48">
        <f t="shared" si="226"/>
        <v>-149588452985.99039</v>
      </c>
      <c r="W749" s="28">
        <f t="shared" si="227"/>
        <v>-9.9993602847271834</v>
      </c>
      <c r="X749" s="50">
        <f t="shared" si="218"/>
        <v>1.0000000000000002</v>
      </c>
      <c r="Y749" s="31">
        <f t="shared" si="219"/>
        <v>1</v>
      </c>
      <c r="Z749" s="50">
        <v>15724800</v>
      </c>
      <c r="AA749" s="62">
        <v>2.0419751000000001E-7</v>
      </c>
      <c r="AB749" s="71">
        <v>4.4106663099100002E-3</v>
      </c>
      <c r="AC749" s="71">
        <v>3.1302814017269198</v>
      </c>
      <c r="AD749" s="58">
        <v>147098609374.43799</v>
      </c>
      <c r="AE749" s="28">
        <v>-9.8322742847299995</v>
      </c>
      <c r="AF749" s="28">
        <v>-0.111220195097</v>
      </c>
      <c r="AG749" s="50"/>
      <c r="AH749" s="62"/>
      <c r="AI749" s="65"/>
      <c r="AJ749" s="58"/>
      <c r="AK749" s="28"/>
      <c r="AL749" s="28"/>
    </row>
    <row r="750" spans="1:38">
      <c r="A750" s="11"/>
      <c r="B750" s="25">
        <v>729</v>
      </c>
      <c r="C750" s="1">
        <f>B750 * KONSTANTEN!$B$6</f>
        <v>15746400</v>
      </c>
      <c r="D750" s="63">
        <f>SQRT( KONSTANTEN!$B$3 * $D$6 / H749^3 )</f>
        <v>2.0419782462960878E-7</v>
      </c>
      <c r="E750" s="41">
        <f>(KONSTANTEN!$B$4 + D750 * C750) - (KONSTANTEN!$B$4 + D750 * C749)</f>
        <v>4.4106730119994886E-3</v>
      </c>
      <c r="F750" s="41">
        <f t="shared" si="221"/>
        <v>3.1346920747389211</v>
      </c>
      <c r="G750" s="73">
        <f t="shared" si="209"/>
        <v>179.6046259556478</v>
      </c>
      <c r="H750" s="43">
        <f t="shared" si="222"/>
        <v>147098508984.99774</v>
      </c>
      <c r="I750" s="2">
        <f t="shared" si="223"/>
        <v>9.8329179781338247</v>
      </c>
      <c r="J750" s="48">
        <f t="shared" si="210"/>
        <v>152097537015.00223</v>
      </c>
      <c r="K750" s="28">
        <f t="shared" si="211"/>
        <v>10.167082021866173</v>
      </c>
      <c r="L750" s="43">
        <f t="shared" si="224"/>
        <v>-147094887708.56821</v>
      </c>
      <c r="M750" s="2">
        <f t="shared" si="225"/>
        <v>-9.8326759110023936</v>
      </c>
      <c r="N750" s="48">
        <f t="shared" si="212"/>
        <v>-152094034762.76382</v>
      </c>
      <c r="O750" s="28">
        <f t="shared" si="213"/>
        <v>-10.166847911002394</v>
      </c>
      <c r="P750" s="94">
        <f t="shared" si="214"/>
        <v>1015056393.5600989</v>
      </c>
      <c r="Q750" s="95">
        <f t="shared" si="215"/>
        <v>6.7852259889831498E-2</v>
      </c>
      <c r="R750" s="44">
        <f>KONSTANTEN!$B$3 * $D$5 * $D$6 / H749^2</f>
        <v>3.6631735490944262E+22</v>
      </c>
      <c r="S750" s="46">
        <f t="shared" si="220"/>
        <v>30037.216040300871</v>
      </c>
      <c r="T750" s="48">
        <f t="shared" si="216"/>
        <v>149597904971.53122</v>
      </c>
      <c r="U750" s="28">
        <f t="shared" si="217"/>
        <v>9.9999921102922098</v>
      </c>
      <c r="V750" s="48">
        <f t="shared" si="226"/>
        <v>-149594461235.66602</v>
      </c>
      <c r="W750" s="28">
        <f t="shared" si="227"/>
        <v>-9.9997619110023948</v>
      </c>
      <c r="X750" s="50">
        <f t="shared" si="218"/>
        <v>1.0000000000000002</v>
      </c>
      <c r="Y750" s="31">
        <f t="shared" si="219"/>
        <v>1.0000000000000002</v>
      </c>
      <c r="Z750" s="50">
        <v>15746400</v>
      </c>
      <c r="AA750" s="62">
        <v>2.0419782E-7</v>
      </c>
      <c r="AB750" s="71">
        <v>4.4106730120000003E-3</v>
      </c>
      <c r="AC750" s="71">
        <v>3.1346920747389202</v>
      </c>
      <c r="AD750" s="58">
        <v>147098508984.99701</v>
      </c>
      <c r="AE750" s="28">
        <v>-9.8326759110000008</v>
      </c>
      <c r="AF750" s="28">
        <v>-6.7852259889799996E-2</v>
      </c>
      <c r="AG750" s="50"/>
      <c r="AH750" s="62"/>
      <c r="AI750" s="65"/>
      <c r="AJ750" s="58"/>
      <c r="AK750" s="28"/>
      <c r="AL750" s="28"/>
    </row>
    <row r="751" spans="1:38" s="89" customFormat="1">
      <c r="A751" s="75"/>
      <c r="B751" s="76">
        <v>730</v>
      </c>
      <c r="C751" s="77">
        <f>B751 * KONSTANTEN!$B$6</f>
        <v>15768000</v>
      </c>
      <c r="D751" s="78">
        <f>SQRT( KONSTANTEN!$B$3 * $D$6 / H750^3 )</f>
        <v>2.0419803366614843E-7</v>
      </c>
      <c r="E751" s="79">
        <f>(KONSTANTEN!$B$4 + D751 * C751) - (KONSTANTEN!$B$4 + D751 * C750)</f>
        <v>4.4106775271890442E-3</v>
      </c>
      <c r="F751" s="79">
        <f t="shared" si="221"/>
        <v>3.1391027522661101</v>
      </c>
      <c r="G751" s="80">
        <f t="shared" si="209"/>
        <v>179.85733916274893</v>
      </c>
      <c r="H751" s="81">
        <f t="shared" si="222"/>
        <v>147098457221.08698</v>
      </c>
      <c r="I751" s="82">
        <f t="shared" si="223"/>
        <v>9.8329145179336344</v>
      </c>
      <c r="J751" s="81">
        <f t="shared" si="210"/>
        <v>152097588778.91306</v>
      </c>
      <c r="K751" s="82">
        <f t="shared" si="211"/>
        <v>10.167085482066367</v>
      </c>
      <c r="L751" s="43">
        <f t="shared" si="224"/>
        <v>-147097985748.54669</v>
      </c>
      <c r="M751" s="2">
        <f t="shared" si="225"/>
        <v>-9.8328830019730056</v>
      </c>
      <c r="N751" s="48">
        <f t="shared" si="212"/>
        <v>-152097132802.74228</v>
      </c>
      <c r="O751" s="28">
        <f t="shared" si="213"/>
        <v>-10.167055001973006</v>
      </c>
      <c r="P751" s="94">
        <f t="shared" si="214"/>
        <v>366260245.6090101</v>
      </c>
      <c r="Q751" s="95">
        <f t="shared" si="215"/>
        <v>2.4482960286782006E-2</v>
      </c>
      <c r="R751" s="83">
        <f>KONSTANTEN!$B$3 * $D$5 * $D$6 / H750^2</f>
        <v>3.6631785490644625E+22</v>
      </c>
      <c r="S751" s="84">
        <f t="shared" si="220"/>
        <v>30037.226289958806</v>
      </c>
      <c r="T751" s="81">
        <f t="shared" si="216"/>
        <v>149598007633.11481</v>
      </c>
      <c r="U751" s="82">
        <f t="shared" si="217"/>
        <v>9.9999989727882195</v>
      </c>
      <c r="V751" s="81">
        <f t="shared" si="226"/>
        <v>-149597559275.64447</v>
      </c>
      <c r="W751" s="82">
        <f t="shared" si="227"/>
        <v>-9.9999690019730068</v>
      </c>
      <c r="X751" s="50">
        <f t="shared" si="218"/>
        <v>0.99999999999999989</v>
      </c>
      <c r="Y751" s="31">
        <f t="shared" si="219"/>
        <v>1.0000000000000002</v>
      </c>
      <c r="Z751" s="50">
        <v>15768000</v>
      </c>
      <c r="AA751" s="62">
        <v>2.0419802999999999E-7</v>
      </c>
      <c r="AB751" s="71">
        <v>4.41067752719E-3</v>
      </c>
      <c r="AC751" s="71">
        <v>3.1391027522661101</v>
      </c>
      <c r="AD751" s="58">
        <v>147098457221.086</v>
      </c>
      <c r="AE751" s="28">
        <v>-9.83288300197</v>
      </c>
      <c r="AF751" s="28">
        <v>-2.4482960286799998E-2</v>
      </c>
      <c r="AG751" s="85"/>
      <c r="AH751" s="86"/>
      <c r="AI751" s="88"/>
      <c r="AJ751" s="87"/>
      <c r="AK751" s="82"/>
      <c r="AL751" s="82"/>
    </row>
    <row r="752" spans="1:38" s="89" customFormat="1">
      <c r="A752" s="75"/>
      <c r="B752" s="76">
        <v>731</v>
      </c>
      <c r="C752" s="77">
        <f>B752 * KONSTANTEN!$B$6</f>
        <v>15789600</v>
      </c>
      <c r="D752" s="78">
        <f>SQRT( KONSTANTEN!$B$3 * $D$6 / H751^3 )</f>
        <v>2.0419814145201434E-7</v>
      </c>
      <c r="E752" s="79">
        <f>(KONSTANTEN!$B$4 + D752 * C752) - (KONSTANTEN!$B$4 + D752 * C751)</f>
        <v>4.4106798553635862E-3</v>
      </c>
      <c r="F752" s="79">
        <f t="shared" si="221"/>
        <v>3.1435134321214737</v>
      </c>
      <c r="G752" s="80">
        <f t="shared" si="209"/>
        <v>180.11005250324465</v>
      </c>
      <c r="H752" s="81">
        <f t="shared" si="222"/>
        <v>147098454083.85178</v>
      </c>
      <c r="I752" s="82">
        <f t="shared" si="223"/>
        <v>9.8329143082226285</v>
      </c>
      <c r="J752" s="81">
        <f t="shared" si="210"/>
        <v>152097591916.14819</v>
      </c>
      <c r="K752" s="82">
        <f t="shared" si="211"/>
        <v>10.167085691777372</v>
      </c>
      <c r="L752" s="43">
        <f t="shared" si="224"/>
        <v>-147098173510.24948</v>
      </c>
      <c r="M752" s="2">
        <f t="shared" si="225"/>
        <v>-9.8328955530548328</v>
      </c>
      <c r="N752" s="48">
        <f t="shared" si="212"/>
        <v>-152097320564.44507</v>
      </c>
      <c r="O752" s="28">
        <f t="shared" si="213"/>
        <v>-10.167067553054833</v>
      </c>
      <c r="P752" s="94">
        <f t="shared" si="214"/>
        <v>-282543370.05550599</v>
      </c>
      <c r="Q752" s="95">
        <f t="shared" si="215"/>
        <v>-1.8886838501569372E-2</v>
      </c>
      <c r="R752" s="83">
        <f>KONSTANTEN!$B$3 * $D$5 * $D$6 / H751^2</f>
        <v>3.6631811272081693E+22</v>
      </c>
      <c r="S752" s="84">
        <f t="shared" si="220"/>
        <v>30037.231575004596</v>
      </c>
      <c r="T752" s="81">
        <f t="shared" si="216"/>
        <v>149598013855.15152</v>
      </c>
      <c r="U752" s="82">
        <f t="shared" si="217"/>
        <v>9.999999388705259</v>
      </c>
      <c r="V752" s="81">
        <f t="shared" si="226"/>
        <v>-149597747037.34726</v>
      </c>
      <c r="W752" s="82">
        <f t="shared" si="227"/>
        <v>-9.9999815530548339</v>
      </c>
      <c r="X752" s="50">
        <f t="shared" si="218"/>
        <v>1.0000000000000002</v>
      </c>
      <c r="Y752" s="31">
        <f t="shared" si="219"/>
        <v>1.0000000000000004</v>
      </c>
      <c r="Z752" s="50">
        <v>15789600</v>
      </c>
      <c r="AA752" s="62">
        <v>2.0419813999999999E-7</v>
      </c>
      <c r="AB752" s="71">
        <v>4.4106798553599997E-3</v>
      </c>
      <c r="AC752" s="71">
        <v>3.1435134321214799</v>
      </c>
      <c r="AD752" s="58">
        <v>147098454083.85101</v>
      </c>
      <c r="AE752" s="28">
        <v>-9.8328955530499993</v>
      </c>
      <c r="AF752" s="28">
        <v>1.8886838501600001E-2</v>
      </c>
      <c r="AG752" s="85"/>
      <c r="AH752" s="86"/>
      <c r="AI752" s="88"/>
      <c r="AJ752" s="87"/>
      <c r="AK752" s="82"/>
      <c r="AL752" s="82"/>
    </row>
    <row r="753" spans="1:38">
      <c r="A753" s="11"/>
      <c r="B753" s="25">
        <v>732</v>
      </c>
      <c r="C753" s="1">
        <f>B753 * KONSTANTEN!$B$6</f>
        <v>15811200</v>
      </c>
      <c r="D753" s="63">
        <f>SQRT( KONSTANTEN!$B$3 * $D$6 / H752^3 )</f>
        <v>2.041981479845534E-7</v>
      </c>
      <c r="E753" s="41">
        <f>(KONSTANTEN!$B$4 + D753 * C753) - (KONSTANTEN!$B$4 + D753 * C752)</f>
        <v>4.4106799964662713E-3</v>
      </c>
      <c r="F753" s="41">
        <f t="shared" si="221"/>
        <v>3.14792411211794</v>
      </c>
      <c r="G753" s="73">
        <f t="shared" si="209"/>
        <v>180.36276585182495</v>
      </c>
      <c r="H753" s="43">
        <f t="shared" si="222"/>
        <v>147098499573.39563</v>
      </c>
      <c r="I753" s="2">
        <f t="shared" si="223"/>
        <v>9.8329173490077224</v>
      </c>
      <c r="J753" s="48">
        <f t="shared" si="210"/>
        <v>152097546426.60437</v>
      </c>
      <c r="K753" s="28">
        <f t="shared" si="211"/>
        <v>10.167082650992278</v>
      </c>
      <c r="L753" s="43">
        <f t="shared" si="224"/>
        <v>-147095450987.48676</v>
      </c>
      <c r="M753" s="2">
        <f t="shared" si="225"/>
        <v>-9.8327135638341137</v>
      </c>
      <c r="N753" s="48">
        <f t="shared" si="212"/>
        <v>-152094598041.68237</v>
      </c>
      <c r="O753" s="28">
        <f t="shared" si="213"/>
        <v>-10.166885563834114</v>
      </c>
      <c r="P753" s="94">
        <f t="shared" si="214"/>
        <v>-931341509.85843587</v>
      </c>
      <c r="Q753" s="95">
        <f t="shared" si="215"/>
        <v>-6.2256271251554973E-2</v>
      </c>
      <c r="R753" s="44">
        <f>KONSTANTEN!$B$3 * $D$5 * $D$6 / H752^2</f>
        <v>3.6631812834608093E+22</v>
      </c>
      <c r="S753" s="46">
        <f t="shared" si="220"/>
        <v>30037.231895313398</v>
      </c>
      <c r="T753" s="48">
        <f t="shared" si="216"/>
        <v>149597923637.08508</v>
      </c>
      <c r="U753" s="28">
        <f t="shared" si="217"/>
        <v>9.9999933580061473</v>
      </c>
      <c r="V753" s="48">
        <f t="shared" si="226"/>
        <v>-149595024514.58456</v>
      </c>
      <c r="W753" s="28">
        <f t="shared" si="227"/>
        <v>-9.9997995638341131</v>
      </c>
      <c r="X753" s="50">
        <f t="shared" si="218"/>
        <v>1</v>
      </c>
      <c r="Y753" s="31">
        <f t="shared" si="219"/>
        <v>1</v>
      </c>
      <c r="Z753" s="50">
        <v>15811200</v>
      </c>
      <c r="AA753" s="62">
        <v>2.0419815E-7</v>
      </c>
      <c r="AB753" s="71">
        <v>4.4106799964700001E-3</v>
      </c>
      <c r="AC753" s="71">
        <v>3.14792411211794</v>
      </c>
      <c r="AD753" s="58">
        <v>147098499573.39499</v>
      </c>
      <c r="AE753" s="28">
        <v>-9.8327135638299996</v>
      </c>
      <c r="AF753" s="28">
        <v>6.22562712516E-2</v>
      </c>
      <c r="AG753" s="50"/>
      <c r="AH753" s="62"/>
      <c r="AI753" s="65"/>
      <c r="AJ753" s="58"/>
      <c r="AK753" s="28"/>
      <c r="AL753" s="28"/>
    </row>
    <row r="754" spans="1:38">
      <c r="A754" s="11"/>
      <c r="B754" s="25">
        <v>733</v>
      </c>
      <c r="C754" s="1">
        <f>B754 * KONSTANTEN!$B$6</f>
        <v>15832800</v>
      </c>
      <c r="D754" s="63">
        <f>SQRT( KONSTANTEN!$B$3 * $D$6 / H753^3 )</f>
        <v>2.0419805326353399E-7</v>
      </c>
      <c r="E754" s="41">
        <f>(KONSTANTEN!$B$4 + D754 * C754) - (KONSTANTEN!$B$4 + D754 * C753)</f>
        <v>4.4106779504926585E-3</v>
      </c>
      <c r="F754" s="41">
        <f t="shared" si="221"/>
        <v>3.1523347900684326</v>
      </c>
      <c r="G754" s="73">
        <f t="shared" si="209"/>
        <v>180.61547908317957</v>
      </c>
      <c r="H754" s="43">
        <f t="shared" si="222"/>
        <v>147098593688.77945</v>
      </c>
      <c r="I754" s="2">
        <f t="shared" si="223"/>
        <v>9.8329236402261451</v>
      </c>
      <c r="J754" s="48">
        <f t="shared" si="210"/>
        <v>152097452311.22055</v>
      </c>
      <c r="K754" s="28">
        <f t="shared" si="211"/>
        <v>10.167076359773855</v>
      </c>
      <c r="L754" s="43">
        <f t="shared" si="224"/>
        <v>-147089818236.45798</v>
      </c>
      <c r="M754" s="2">
        <f t="shared" si="225"/>
        <v>-9.832337038067541</v>
      </c>
      <c r="N754" s="48">
        <f t="shared" si="212"/>
        <v>-152088965290.65359</v>
      </c>
      <c r="O754" s="28">
        <f t="shared" si="213"/>
        <v>-10.166509038067542</v>
      </c>
      <c r="P754" s="94">
        <f t="shared" si="214"/>
        <v>-1580121230.3395233</v>
      </c>
      <c r="Q754" s="95">
        <f t="shared" si="215"/>
        <v>-0.10562447274717819</v>
      </c>
      <c r="R754" s="44">
        <f>KONSTANTEN!$B$3 * $D$5 * $D$6 / H753^2</f>
        <v>3.6631790178167628E+22</v>
      </c>
      <c r="S754" s="46">
        <f t="shared" si="220"/>
        <v>30037.227250874173</v>
      </c>
      <c r="T754" s="48">
        <f t="shared" si="216"/>
        <v>149597736985.86868</v>
      </c>
      <c r="U754" s="28">
        <f t="shared" si="217"/>
        <v>9.9999808811556736</v>
      </c>
      <c r="V754" s="48">
        <f t="shared" si="226"/>
        <v>-149589391763.55579</v>
      </c>
      <c r="W754" s="28">
        <f t="shared" si="227"/>
        <v>-9.9994230380675404</v>
      </c>
      <c r="X754" s="50">
        <f t="shared" si="218"/>
        <v>0.99999999999999989</v>
      </c>
      <c r="Y754" s="31">
        <f t="shared" si="219"/>
        <v>0.99999999999999989</v>
      </c>
      <c r="Z754" s="50">
        <v>15832800</v>
      </c>
      <c r="AA754" s="62">
        <v>2.0419805000000001E-7</v>
      </c>
      <c r="AB754" s="71">
        <v>4.4106779504900001E-3</v>
      </c>
      <c r="AC754" s="71">
        <v>3.1523347900684402</v>
      </c>
      <c r="AD754" s="58">
        <v>147098593688.77899</v>
      </c>
      <c r="AE754" s="28">
        <v>-9.8323370380699995</v>
      </c>
      <c r="AF754" s="28">
        <v>0.105624472747</v>
      </c>
      <c r="AG754" s="50"/>
      <c r="AH754" s="62"/>
      <c r="AI754" s="65"/>
      <c r="AJ754" s="58"/>
      <c r="AK754" s="28"/>
      <c r="AL754" s="28"/>
    </row>
    <row r="755" spans="1:38">
      <c r="A755" s="11"/>
      <c r="B755" s="25">
        <v>734</v>
      </c>
      <c r="C755" s="1">
        <f>B755 * KONSTANTEN!$B$6</f>
        <v>15854400</v>
      </c>
      <c r="D755" s="63">
        <f>SQRT( KONSTANTEN!$B$3 * $D$6 / H754^3 )</f>
        <v>2.0419785729114634E-7</v>
      </c>
      <c r="E755" s="41">
        <f>(KONSTANTEN!$B$4 + D755 * C755) - (KONSTANTEN!$B$4 + D755 * C754)</f>
        <v>4.4106737174884891E-3</v>
      </c>
      <c r="F755" s="41">
        <f t="shared" si="221"/>
        <v>3.1567454637859211</v>
      </c>
      <c r="G755" s="73">
        <f t="shared" si="209"/>
        <v>180.86819207200097</v>
      </c>
      <c r="H755" s="43">
        <f t="shared" si="222"/>
        <v>147098736428.02188</v>
      </c>
      <c r="I755" s="2">
        <f t="shared" si="223"/>
        <v>9.8329331817454477</v>
      </c>
      <c r="J755" s="48">
        <f t="shared" si="210"/>
        <v>152097309571.97812</v>
      </c>
      <c r="K755" s="28">
        <f t="shared" si="211"/>
        <v>10.16706681825455</v>
      </c>
      <c r="L755" s="43">
        <f t="shared" si="224"/>
        <v>-147081275375.75021</v>
      </c>
      <c r="M755" s="2">
        <f t="shared" si="225"/>
        <v>-9.831765983682164</v>
      </c>
      <c r="N755" s="48">
        <f t="shared" si="212"/>
        <v>-152080422429.9458</v>
      </c>
      <c r="O755" s="28">
        <f t="shared" si="213"/>
        <v>-10.165937983682165</v>
      </c>
      <c r="P755" s="94">
        <f t="shared" si="214"/>
        <v>-2228869588.4687815</v>
      </c>
      <c r="Q755" s="95">
        <f t="shared" si="215"/>
        <v>-0.14899057780120406</v>
      </c>
      <c r="R755" s="44">
        <f>KONSTANTEN!$B$3 * $D$5 * $D$6 / H754^2</f>
        <v>3.6631743303295435E+22</v>
      </c>
      <c r="S755" s="46">
        <f t="shared" si="220"/>
        <v>30037.217641789706</v>
      </c>
      <c r="T755" s="48">
        <f t="shared" si="216"/>
        <v>149597453915.96423</v>
      </c>
      <c r="U755" s="28">
        <f t="shared" si="217"/>
        <v>9.9999619591205597</v>
      </c>
      <c r="V755" s="48">
        <f t="shared" si="226"/>
        <v>-149580848902.84799</v>
      </c>
      <c r="W755" s="28">
        <f t="shared" si="227"/>
        <v>-9.9988519836821652</v>
      </c>
      <c r="X755" s="50">
        <f t="shared" si="218"/>
        <v>0.99999999999999978</v>
      </c>
      <c r="Y755" s="31">
        <f t="shared" si="219"/>
        <v>1.0000000000000002</v>
      </c>
      <c r="Z755" s="50">
        <v>15854400</v>
      </c>
      <c r="AA755" s="62">
        <v>2.0419786000000001E-7</v>
      </c>
      <c r="AB755" s="71">
        <v>4.4106737174900001E-3</v>
      </c>
      <c r="AC755" s="71">
        <v>3.1567454637859198</v>
      </c>
      <c r="AD755" s="58">
        <v>147098736428.021</v>
      </c>
      <c r="AE755" s="28">
        <v>-9.8317659836800004</v>
      </c>
      <c r="AF755" s="28">
        <v>0.148990577801</v>
      </c>
      <c r="AG755" s="50"/>
      <c r="AH755" s="62"/>
      <c r="AI755" s="65"/>
      <c r="AJ755" s="58"/>
      <c r="AK755" s="28"/>
      <c r="AL755" s="28"/>
    </row>
    <row r="756" spans="1:38">
      <c r="A756" s="11"/>
      <c r="B756" s="25">
        <v>735</v>
      </c>
      <c r="C756" s="1">
        <f>B756 * KONSTANTEN!$B$6</f>
        <v>15876000</v>
      </c>
      <c r="D756" s="63">
        <f>SQRT( KONSTANTEN!$B$3 * $D$6 / H755^3 )</f>
        <v>2.0419756007200196E-7</v>
      </c>
      <c r="E756" s="41">
        <f>(KONSTANTEN!$B$4 + D756 * C756) - (KONSTANTEN!$B$4 + D756 * C755)</f>
        <v>4.4106672975554595E-3</v>
      </c>
      <c r="F756" s="41">
        <f t="shared" si="221"/>
        <v>3.1611561310834766</v>
      </c>
      <c r="G756" s="73">
        <f t="shared" si="209"/>
        <v>181.12090469298724</v>
      </c>
      <c r="H756" s="43">
        <f t="shared" si="222"/>
        <v>147098927788.09909</v>
      </c>
      <c r="I756" s="2">
        <f t="shared" si="223"/>
        <v>9.8329459733635041</v>
      </c>
      <c r="J756" s="48">
        <f t="shared" si="210"/>
        <v>152097118211.90091</v>
      </c>
      <c r="K756" s="28">
        <f t="shared" si="211"/>
        <v>10.167054026636496</v>
      </c>
      <c r="L756" s="43">
        <f t="shared" si="224"/>
        <v>-147069822586.33469</v>
      </c>
      <c r="M756" s="2">
        <f t="shared" si="225"/>
        <v>-9.831000412775154</v>
      </c>
      <c r="N756" s="48">
        <f t="shared" si="212"/>
        <v>-152068969640.5303</v>
      </c>
      <c r="O756" s="28">
        <f t="shared" si="213"/>
        <v>-10.165172412775155</v>
      </c>
      <c r="P756" s="94">
        <f t="shared" si="214"/>
        <v>-2877573641.9628334</v>
      </c>
      <c r="Q756" s="95">
        <f t="shared" si="215"/>
        <v>-0.19235372127630548</v>
      </c>
      <c r="R756" s="44">
        <f>KONSTANTEN!$B$3 * $D$5 * $D$6 / H755^2</f>
        <v>3.6631672211117787E+22</v>
      </c>
      <c r="S756" s="46">
        <f t="shared" si="220"/>
        <v>30037.20306827658</v>
      </c>
      <c r="T756" s="48">
        <f t="shared" si="216"/>
        <v>149597074449.3414</v>
      </c>
      <c r="U756" s="28">
        <f t="shared" si="217"/>
        <v>9.9999365933693785</v>
      </c>
      <c r="V756" s="48">
        <f t="shared" si="226"/>
        <v>-149569396113.4325</v>
      </c>
      <c r="W756" s="28">
        <f t="shared" si="227"/>
        <v>-9.9980864127751534</v>
      </c>
      <c r="X756" s="50">
        <f t="shared" si="218"/>
        <v>1.0000000000000002</v>
      </c>
      <c r="Y756" s="31">
        <f t="shared" si="219"/>
        <v>1.0000000000000002</v>
      </c>
      <c r="Z756" s="50">
        <v>15876000</v>
      </c>
      <c r="AA756" s="62">
        <v>2.0419756000000001E-7</v>
      </c>
      <c r="AB756" s="71">
        <v>4.4106672975600001E-3</v>
      </c>
      <c r="AC756" s="71">
        <v>3.1611561310834801</v>
      </c>
      <c r="AD756" s="58">
        <v>147098927788.099</v>
      </c>
      <c r="AE756" s="28">
        <v>-9.8310004127799999</v>
      </c>
      <c r="AF756" s="28">
        <v>0.19235372127600001</v>
      </c>
      <c r="AG756" s="50"/>
      <c r="AH756" s="62"/>
      <c r="AI756" s="65"/>
      <c r="AJ756" s="58"/>
      <c r="AK756" s="28"/>
      <c r="AL756" s="28"/>
    </row>
    <row r="757" spans="1:38">
      <c r="A757" s="11"/>
      <c r="B757" s="25">
        <v>736</v>
      </c>
      <c r="C757" s="1">
        <f>B757 * KONSTANTEN!$B$6</f>
        <v>15897600</v>
      </c>
      <c r="D757" s="63">
        <f>SQRT( KONSTANTEN!$B$3 * $D$6 / H756^3 )</f>
        <v>2.041971616131341E-7</v>
      </c>
      <c r="E757" s="41">
        <f>(KONSTANTEN!$B$4 + D757 * C757) - (KONSTANTEN!$B$4 + D757 * C756)</f>
        <v>4.4106586908436718E-3</v>
      </c>
      <c r="F757" s="41">
        <f t="shared" si="221"/>
        <v>3.1655667897743203</v>
      </c>
      <c r="G757" s="73">
        <f t="shared" si="209"/>
        <v>181.37361682084529</v>
      </c>
      <c r="H757" s="43">
        <f t="shared" si="222"/>
        <v>147099167764.9451</v>
      </c>
      <c r="I757" s="2">
        <f t="shared" si="223"/>
        <v>9.8329620148085173</v>
      </c>
      <c r="J757" s="48">
        <f t="shared" si="210"/>
        <v>152096878235.0549</v>
      </c>
      <c r="K757" s="28">
        <f t="shared" si="211"/>
        <v>10.167037985191483</v>
      </c>
      <c r="L757" s="43">
        <f t="shared" si="224"/>
        <v>-147055460111.56171</v>
      </c>
      <c r="M757" s="2">
        <f t="shared" si="225"/>
        <v>-9.8300403416134525</v>
      </c>
      <c r="N757" s="48">
        <f t="shared" si="212"/>
        <v>-152054607165.75729</v>
      </c>
      <c r="O757" s="28">
        <f t="shared" si="213"/>
        <v>-10.164212341613453</v>
      </c>
      <c r="P757" s="94">
        <f t="shared" si="214"/>
        <v>-3526220449.6001225</v>
      </c>
      <c r="Q757" s="95">
        <f t="shared" si="215"/>
        <v>-0.23571303810613345</v>
      </c>
      <c r="R757" s="44">
        <f>KONSTANTEN!$B$3 * $D$5 * $D$6 / H756^2</f>
        <v>3.6631576903352207E+22</v>
      </c>
      <c r="S757" s="46">
        <f t="shared" si="220"/>
        <v>30037.183530665214</v>
      </c>
      <c r="T757" s="48">
        <f t="shared" si="216"/>
        <v>149596598615.47571</v>
      </c>
      <c r="U757" s="28">
        <f t="shared" si="217"/>
        <v>9.9999047858724524</v>
      </c>
      <c r="V757" s="48">
        <f t="shared" si="226"/>
        <v>-149555033638.65948</v>
      </c>
      <c r="W757" s="28">
        <f t="shared" si="227"/>
        <v>-9.9971263416134519</v>
      </c>
      <c r="X757" s="50">
        <f t="shared" si="218"/>
        <v>0.99999999999999967</v>
      </c>
      <c r="Y757" s="31">
        <f t="shared" si="219"/>
        <v>0.99999999999999989</v>
      </c>
      <c r="Z757" s="50">
        <v>15897600</v>
      </c>
      <c r="AA757" s="62">
        <v>2.0419716000000001E-7</v>
      </c>
      <c r="AB757" s="71">
        <v>4.4106586908400002E-3</v>
      </c>
      <c r="AC757" s="71">
        <v>3.1655667897743198</v>
      </c>
      <c r="AD757" s="58">
        <v>147099167764.94501</v>
      </c>
      <c r="AE757" s="28">
        <v>-9.8300403416099993</v>
      </c>
      <c r="AF757" s="28">
        <v>0.235713038106</v>
      </c>
      <c r="AG757" s="50"/>
      <c r="AH757" s="62"/>
      <c r="AI757" s="65"/>
      <c r="AJ757" s="58"/>
      <c r="AK757" s="28"/>
      <c r="AL757" s="28"/>
    </row>
    <row r="758" spans="1:38">
      <c r="A758" s="11"/>
      <c r="B758" s="25">
        <v>737</v>
      </c>
      <c r="C758" s="1">
        <f>B758 * KONSTANTEN!$B$6</f>
        <v>15919200</v>
      </c>
      <c r="D758" s="63">
        <f>SQRT( KONSTANTEN!$B$3 * $D$6 / H757^3 )</f>
        <v>2.0419666192399682E-7</v>
      </c>
      <c r="E758" s="41">
        <f>(KONSTANTEN!$B$4 + D758 * C758) - (KONSTANTEN!$B$4 + D758 * C757)</f>
        <v>4.4106478975582952E-3</v>
      </c>
      <c r="F758" s="41">
        <f t="shared" si="221"/>
        <v>3.1699774376718786</v>
      </c>
      <c r="G758" s="73">
        <f t="shared" si="209"/>
        <v>181.6263283302936</v>
      </c>
      <c r="H758" s="43">
        <f t="shared" si="222"/>
        <v>147099456353.45166</v>
      </c>
      <c r="I758" s="2">
        <f t="shared" si="223"/>
        <v>9.8329813057390254</v>
      </c>
      <c r="J758" s="48">
        <f t="shared" si="210"/>
        <v>152096589646.54834</v>
      </c>
      <c r="K758" s="28">
        <f t="shared" si="211"/>
        <v>10.167018694260976</v>
      </c>
      <c r="L758" s="43">
        <f t="shared" si="224"/>
        <v>-147038188257.15338</v>
      </c>
      <c r="M758" s="2">
        <f t="shared" si="225"/>
        <v>-9.8288857906333007</v>
      </c>
      <c r="N758" s="48">
        <f t="shared" si="212"/>
        <v>-152037335311.34897</v>
      </c>
      <c r="O758" s="28">
        <f t="shared" si="213"/>
        <v>-10.163057790633301</v>
      </c>
      <c r="P758" s="94">
        <f t="shared" si="214"/>
        <v>-4174797071.5370526</v>
      </c>
      <c r="Q758" s="95">
        <f t="shared" si="215"/>
        <v>-0.27906766331644994</v>
      </c>
      <c r="R758" s="44">
        <f>KONSTANTEN!$B$3 * $D$5 * $D$6 / H757^2</f>
        <v>3.6631457382307289E+22</v>
      </c>
      <c r="S758" s="46">
        <f t="shared" si="220"/>
        <v>30037.159029399787</v>
      </c>
      <c r="T758" s="48">
        <f t="shared" si="216"/>
        <v>149596026451.3465</v>
      </c>
      <c r="U758" s="28">
        <f t="shared" si="217"/>
        <v>9.9998665391016885</v>
      </c>
      <c r="V758" s="48">
        <f t="shared" si="226"/>
        <v>-149537761784.25116</v>
      </c>
      <c r="W758" s="28">
        <f t="shared" si="227"/>
        <v>-9.9959717906333001</v>
      </c>
      <c r="X758" s="50">
        <f t="shared" si="218"/>
        <v>1</v>
      </c>
      <c r="Y758" s="31">
        <f t="shared" si="219"/>
        <v>1</v>
      </c>
      <c r="Z758" s="50">
        <v>15919200</v>
      </c>
      <c r="AA758" s="62">
        <v>2.0419666E-7</v>
      </c>
      <c r="AB758" s="71">
        <v>4.4106478975599996E-3</v>
      </c>
      <c r="AC758" s="71">
        <v>3.1699774376718799</v>
      </c>
      <c r="AD758" s="58">
        <v>147099456353.45099</v>
      </c>
      <c r="AE758" s="28">
        <v>-9.8288857906300002</v>
      </c>
      <c r="AF758" s="28">
        <v>0.27906766331600003</v>
      </c>
      <c r="AG758" s="50"/>
      <c r="AH758" s="62"/>
      <c r="AI758" s="65"/>
      <c r="AJ758" s="58"/>
      <c r="AK758" s="28"/>
      <c r="AL758" s="28"/>
    </row>
    <row r="759" spans="1:38">
      <c r="A759" s="11"/>
      <c r="B759" s="25">
        <v>738</v>
      </c>
      <c r="C759" s="1">
        <f>B759 * KONSTANTEN!$B$6</f>
        <v>15940800</v>
      </c>
      <c r="D759" s="63">
        <f>SQRT( KONSTANTEN!$B$3 * $D$6 / H758^3 )</f>
        <v>2.0419606101646531E-7</v>
      </c>
      <c r="E759" s="41">
        <f>(KONSTANTEN!$B$4 + D759 * C759) - (KONSTANTEN!$B$4 + D759 * C758)</f>
        <v>4.4106349179555693E-3</v>
      </c>
      <c r="F759" s="41">
        <f t="shared" si="221"/>
        <v>3.1743880725898341</v>
      </c>
      <c r="G759" s="73">
        <f t="shared" si="209"/>
        <v>181.87903909606553</v>
      </c>
      <c r="H759" s="43">
        <f t="shared" si="222"/>
        <v>147099793547.46863</v>
      </c>
      <c r="I759" s="2">
        <f t="shared" si="223"/>
        <v>9.833003845743912</v>
      </c>
      <c r="J759" s="48">
        <f t="shared" si="210"/>
        <v>152096252452.53137</v>
      </c>
      <c r="K759" s="28">
        <f t="shared" si="211"/>
        <v>10.166996154256086</v>
      </c>
      <c r="L759" s="43">
        <f t="shared" si="224"/>
        <v>-147018007391.19452</v>
      </c>
      <c r="M759" s="2">
        <f t="shared" si="225"/>
        <v>-9.8275367844396264</v>
      </c>
      <c r="N759" s="48">
        <f t="shared" si="212"/>
        <v>-152017154445.39011</v>
      </c>
      <c r="O759" s="28">
        <f t="shared" si="213"/>
        <v>-10.161708784439625</v>
      </c>
      <c r="P759" s="94">
        <f t="shared" si="214"/>
        <v>-4823290569.6234961</v>
      </c>
      <c r="Q759" s="95">
        <f t="shared" si="215"/>
        <v>-0.32241673204621807</v>
      </c>
      <c r="R759" s="44">
        <f>KONSTANTEN!$B$3 * $D$5 * $D$6 / H758^2</f>
        <v>3.6631313650882699E+22</v>
      </c>
      <c r="S759" s="46">
        <f t="shared" si="220"/>
        <v>30037.129565038289</v>
      </c>
      <c r="T759" s="48">
        <f t="shared" si="216"/>
        <v>149595358001.43369</v>
      </c>
      <c r="U759" s="28">
        <f t="shared" si="217"/>
        <v>9.9998218560303886</v>
      </c>
      <c r="V759" s="48">
        <f t="shared" si="226"/>
        <v>-149517580918.2923</v>
      </c>
      <c r="W759" s="28">
        <f t="shared" si="227"/>
        <v>-9.9946227844396258</v>
      </c>
      <c r="X759" s="50">
        <f t="shared" si="218"/>
        <v>0.99999999999999967</v>
      </c>
      <c r="Y759" s="31">
        <f t="shared" si="219"/>
        <v>1</v>
      </c>
      <c r="Z759" s="50">
        <v>15940800</v>
      </c>
      <c r="AA759" s="62">
        <v>2.0419605999999999E-7</v>
      </c>
      <c r="AB759" s="71">
        <v>4.4106349179599998E-3</v>
      </c>
      <c r="AC759" s="71">
        <v>3.1743880725898399</v>
      </c>
      <c r="AD759" s="58">
        <v>147099793547.46799</v>
      </c>
      <c r="AE759" s="28">
        <v>-9.8275367844399995</v>
      </c>
      <c r="AF759" s="28">
        <v>0.32241673204600002</v>
      </c>
      <c r="AG759" s="50"/>
      <c r="AH759" s="62"/>
      <c r="AI759" s="65"/>
      <c r="AJ759" s="58"/>
      <c r="AK759" s="28"/>
      <c r="AL759" s="28"/>
    </row>
    <row r="760" spans="1:38">
      <c r="A760" s="11"/>
      <c r="B760" s="25">
        <v>739</v>
      </c>
      <c r="C760" s="1">
        <f>B760 * KONSTANTEN!$B$6</f>
        <v>15962400</v>
      </c>
      <c r="D760" s="63">
        <f>SQRT( KONSTANTEN!$B$3 * $D$6 / H759^3 )</f>
        <v>2.0419535890483467E-7</v>
      </c>
      <c r="E760" s="41">
        <f>(KONSTANTEN!$B$4 + D760 * C760) - (KONSTANTEN!$B$4 + D760 * C759)</f>
        <v>4.41061975234458E-3</v>
      </c>
      <c r="F760" s="41">
        <f t="shared" si="221"/>
        <v>3.1787986923421787</v>
      </c>
      <c r="G760" s="73">
        <f t="shared" si="209"/>
        <v>182.13174899291189</v>
      </c>
      <c r="H760" s="43">
        <f t="shared" si="222"/>
        <v>147100179339.80396</v>
      </c>
      <c r="I760" s="2">
        <f t="shared" si="223"/>
        <v>9.8330296343424255</v>
      </c>
      <c r="J760" s="48">
        <f t="shared" si="210"/>
        <v>152095866660.19604</v>
      </c>
      <c r="K760" s="28">
        <f t="shared" si="211"/>
        <v>10.166970365657575</v>
      </c>
      <c r="L760" s="43">
        <f t="shared" si="224"/>
        <v>-146994917944.12198</v>
      </c>
      <c r="M760" s="2">
        <f t="shared" si="225"/>
        <v>-9.8259933518053231</v>
      </c>
      <c r="N760" s="48">
        <f t="shared" si="212"/>
        <v>-151994064998.31757</v>
      </c>
      <c r="O760" s="28">
        <f t="shared" si="213"/>
        <v>-10.160165351805322</v>
      </c>
      <c r="P760" s="94">
        <f t="shared" si="214"/>
        <v>-5471688007.7184896</v>
      </c>
      <c r="Q760" s="95">
        <f t="shared" si="215"/>
        <v>-0.3657593795687053</v>
      </c>
      <c r="R760" s="44">
        <f>KONSTANTEN!$B$3 * $D$5 * $D$6 / H759^2</f>
        <v>3.6631145712568957E+22</v>
      </c>
      <c r="S760" s="46">
        <f t="shared" si="220"/>
        <v>30037.09513825244</v>
      </c>
      <c r="T760" s="48">
        <f t="shared" si="216"/>
        <v>149594593317.71454</v>
      </c>
      <c r="U760" s="28">
        <f t="shared" si="217"/>
        <v>9.9997707401330143</v>
      </c>
      <c r="V760" s="48">
        <f t="shared" si="226"/>
        <v>-149494491471.21976</v>
      </c>
      <c r="W760" s="28">
        <f t="shared" si="227"/>
        <v>-9.9930793518053225</v>
      </c>
      <c r="X760" s="50">
        <f t="shared" si="218"/>
        <v>1</v>
      </c>
      <c r="Y760" s="31">
        <f t="shared" si="219"/>
        <v>1.0000000000000002</v>
      </c>
      <c r="Z760" s="50">
        <v>15962400</v>
      </c>
      <c r="AA760" s="62">
        <v>2.0419535999999999E-7</v>
      </c>
      <c r="AB760" s="71">
        <v>4.4106197523400004E-3</v>
      </c>
      <c r="AC760" s="71">
        <v>3.17879869234218</v>
      </c>
      <c r="AD760" s="58">
        <v>147100179339.80301</v>
      </c>
      <c r="AE760" s="28">
        <v>-9.8259933518100002</v>
      </c>
      <c r="AF760" s="28">
        <v>0.36575937956900001</v>
      </c>
      <c r="AG760" s="50"/>
      <c r="AH760" s="62"/>
      <c r="AI760" s="65"/>
      <c r="AJ760" s="58"/>
      <c r="AK760" s="28"/>
      <c r="AL760" s="28"/>
    </row>
    <row r="761" spans="1:38">
      <c r="A761" s="11"/>
      <c r="B761" s="25">
        <v>740</v>
      </c>
      <c r="C761" s="1">
        <f>B761 * KONSTANTEN!$B$6</f>
        <v>15984000</v>
      </c>
      <c r="D761" s="63">
        <f>SQRT( KONSTANTEN!$B$3 * $D$6 / H760^3 )</f>
        <v>2.0419455560582026E-7</v>
      </c>
      <c r="E761" s="41">
        <f>(KONSTANTEN!$B$4 + D761 * C761) - (KONSTANTEN!$B$4 + D761 * C760)</f>
        <v>4.4106024010859279E-3</v>
      </c>
      <c r="F761" s="41">
        <f t="shared" si="221"/>
        <v>3.1832092947432646</v>
      </c>
      <c r="G761" s="73">
        <f t="shared" si="209"/>
        <v>182.38445789560436</v>
      </c>
      <c r="H761" s="43">
        <f t="shared" si="222"/>
        <v>147100613722.22415</v>
      </c>
      <c r="I761" s="2">
        <f t="shared" si="223"/>
        <v>9.8330586709841832</v>
      </c>
      <c r="J761" s="48">
        <f t="shared" si="210"/>
        <v>152095432277.77588</v>
      </c>
      <c r="K761" s="28">
        <f t="shared" si="211"/>
        <v>10.166941329015817</v>
      </c>
      <c r="L761" s="43">
        <f t="shared" si="224"/>
        <v>-146968920408.71161</v>
      </c>
      <c r="M761" s="2">
        <f t="shared" si="225"/>
        <v>-9.8242555256703881</v>
      </c>
      <c r="N761" s="48">
        <f t="shared" si="212"/>
        <v>-151968067462.9072</v>
      </c>
      <c r="O761" s="28">
        <f t="shared" si="213"/>
        <v>-10.158427525670389</v>
      </c>
      <c r="P761" s="94">
        <f t="shared" si="214"/>
        <v>-6119976452.0056686</v>
      </c>
      <c r="Q761" s="95">
        <f t="shared" si="215"/>
        <v>-0.40909474131256862</v>
      </c>
      <c r="R761" s="44">
        <f>KONSTANTEN!$B$3 * $D$5 * $D$6 / H760^2</f>
        <v>3.6630953571447416E+22</v>
      </c>
      <c r="S761" s="46">
        <f t="shared" si="220"/>
        <v>30037.05574982773</v>
      </c>
      <c r="T761" s="48">
        <f t="shared" si="216"/>
        <v>149593732459.65952</v>
      </c>
      <c r="U761" s="28">
        <f t="shared" si="217"/>
        <v>9.9997131953849099</v>
      </c>
      <c r="V761" s="48">
        <f t="shared" si="226"/>
        <v>-149468493935.80939</v>
      </c>
      <c r="W761" s="28">
        <f t="shared" si="227"/>
        <v>-9.9913415256703892</v>
      </c>
      <c r="X761" s="50">
        <f t="shared" si="218"/>
        <v>1</v>
      </c>
      <c r="Y761" s="31">
        <f t="shared" si="219"/>
        <v>1.0000000000000002</v>
      </c>
      <c r="Z761" s="50">
        <v>15984000</v>
      </c>
      <c r="AA761" s="62">
        <v>2.0419456E-7</v>
      </c>
      <c r="AB761" s="71">
        <v>4.4106024010900002E-3</v>
      </c>
      <c r="AC761" s="71">
        <v>3.18320929474327</v>
      </c>
      <c r="AD761" s="58">
        <v>147100613722.224</v>
      </c>
      <c r="AE761" s="28">
        <v>-9.8242555256700008</v>
      </c>
      <c r="AF761" s="28">
        <v>0.409094741313</v>
      </c>
      <c r="AG761" s="50"/>
      <c r="AH761" s="62"/>
      <c r="AI761" s="65"/>
      <c r="AJ761" s="58"/>
      <c r="AK761" s="28"/>
      <c r="AL761" s="28"/>
    </row>
    <row r="762" spans="1:38">
      <c r="A762" s="11"/>
      <c r="B762" s="25">
        <v>741</v>
      </c>
      <c r="C762" s="1">
        <f>B762 * KONSTANTEN!$B$6</f>
        <v>16005600</v>
      </c>
      <c r="D762" s="63">
        <f>SQRT( KONSTANTEN!$B$3 * $D$6 / H761^3 )</f>
        <v>2.0419365113855605E-7</v>
      </c>
      <c r="E762" s="41">
        <f>(KONSTANTEN!$B$4 + D762 * C762) - (KONSTANTEN!$B$4 + D762 * C761)</f>
        <v>4.41058286459306E-3</v>
      </c>
      <c r="F762" s="41">
        <f t="shared" si="221"/>
        <v>3.1876198776078577</v>
      </c>
      <c r="G762" s="73">
        <f t="shared" si="209"/>
        <v>182.63716567893826</v>
      </c>
      <c r="H762" s="43">
        <f t="shared" si="222"/>
        <v>147101096685.45413</v>
      </c>
      <c r="I762" s="2">
        <f t="shared" si="223"/>
        <v>9.8330909550491956</v>
      </c>
      <c r="J762" s="48">
        <f t="shared" si="210"/>
        <v>152094949314.54587</v>
      </c>
      <c r="K762" s="28">
        <f t="shared" si="211"/>
        <v>10.166909044950804</v>
      </c>
      <c r="L762" s="43">
        <f t="shared" si="224"/>
        <v>-146940015340.06375</v>
      </c>
      <c r="M762" s="2">
        <f t="shared" si="225"/>
        <v>-9.8223233431409547</v>
      </c>
      <c r="N762" s="48">
        <f t="shared" si="212"/>
        <v>-151939162394.25934</v>
      </c>
      <c r="O762" s="28">
        <f t="shared" si="213"/>
        <v>-10.156495343140953</v>
      </c>
      <c r="P762" s="94">
        <f t="shared" si="214"/>
        <v>-6768142971.3087931</v>
      </c>
      <c r="Q762" s="95">
        <f t="shared" si="215"/>
        <v>-0.4524219528829464</v>
      </c>
      <c r="R762" s="44">
        <f>KONSTANTEN!$B$3 * $D$5 * $D$6 / H761^2</f>
        <v>3.6630737232189953E+22</v>
      </c>
      <c r="S762" s="46">
        <f t="shared" si="220"/>
        <v>30037.01140066333</v>
      </c>
      <c r="T762" s="48">
        <f t="shared" si="216"/>
        <v>149592775494.22748</v>
      </c>
      <c r="U762" s="28">
        <f t="shared" si="217"/>
        <v>9.9996492262619991</v>
      </c>
      <c r="V762" s="48">
        <f t="shared" si="226"/>
        <v>-149439588867.16153</v>
      </c>
      <c r="W762" s="28">
        <f t="shared" si="227"/>
        <v>-9.9894093431409541</v>
      </c>
      <c r="X762" s="50">
        <f t="shared" si="218"/>
        <v>0.99999999999999978</v>
      </c>
      <c r="Y762" s="31">
        <f t="shared" si="219"/>
        <v>0.99999999999999978</v>
      </c>
      <c r="Z762" s="50">
        <v>16005600</v>
      </c>
      <c r="AA762" s="62">
        <v>2.0419365000000001E-7</v>
      </c>
      <c r="AB762" s="71">
        <v>4.41058286459E-3</v>
      </c>
      <c r="AC762" s="71">
        <v>3.1876198776078599</v>
      </c>
      <c r="AD762" s="58">
        <v>147101096685.45401</v>
      </c>
      <c r="AE762" s="28">
        <v>-9.8223233431400008</v>
      </c>
      <c r="AF762" s="28">
        <v>0.45242195288300002</v>
      </c>
      <c r="AG762" s="50"/>
      <c r="AH762" s="62"/>
      <c r="AI762" s="65"/>
      <c r="AJ762" s="58"/>
      <c r="AK762" s="28"/>
      <c r="AL762" s="28"/>
    </row>
    <row r="763" spans="1:38">
      <c r="A763" s="11"/>
      <c r="B763" s="25">
        <v>742</v>
      </c>
      <c r="C763" s="1">
        <f>B763 * KONSTANTEN!$B$6</f>
        <v>16027200</v>
      </c>
      <c r="D763" s="63">
        <f>SQRT( KONSTANTEN!$B$3 * $D$6 / H762^3 )</f>
        <v>2.0419264552459489E-7</v>
      </c>
      <c r="E763" s="41">
        <f>(KONSTANTEN!$B$4 + D763 * C763) - (KONSTANTEN!$B$4 + D763 * C762)</f>
        <v>4.4105611433313818E-3</v>
      </c>
      <c r="F763" s="41">
        <f t="shared" si="221"/>
        <v>3.1920304387511891</v>
      </c>
      <c r="G763" s="73">
        <f t="shared" si="209"/>
        <v>182.88987221773559</v>
      </c>
      <c r="H763" s="43">
        <f t="shared" si="222"/>
        <v>147101628219.17798</v>
      </c>
      <c r="I763" s="2">
        <f t="shared" si="223"/>
        <v>9.8331264858478757</v>
      </c>
      <c r="J763" s="48">
        <f t="shared" si="210"/>
        <v>152094417780.82202</v>
      </c>
      <c r="K763" s="28">
        <f t="shared" si="211"/>
        <v>10.166873514152124</v>
      </c>
      <c r="L763" s="43">
        <f t="shared" si="224"/>
        <v>-146908203355.5867</v>
      </c>
      <c r="M763" s="2">
        <f t="shared" si="225"/>
        <v>-9.820196845488173</v>
      </c>
      <c r="N763" s="48">
        <f t="shared" si="212"/>
        <v>-151907350409.78232</v>
      </c>
      <c r="O763" s="28">
        <f t="shared" si="213"/>
        <v>-10.154368845488174</v>
      </c>
      <c r="P763" s="94">
        <f t="shared" si="214"/>
        <v>-7416174637.4070482</v>
      </c>
      <c r="Q763" s="95">
        <f t="shared" si="215"/>
        <v>-0.4957401500825348</v>
      </c>
      <c r="R763" s="44">
        <f>KONSTANTEN!$B$3 * $D$5 * $D$6 / H762^2</f>
        <v>3.6630496700058959E+22</v>
      </c>
      <c r="S763" s="46">
        <f t="shared" si="220"/>
        <v>30036.962091772097</v>
      </c>
      <c r="T763" s="48">
        <f t="shared" si="216"/>
        <v>149591722495.86057</v>
      </c>
      <c r="U763" s="28">
        <f t="shared" si="217"/>
        <v>9.999578837740426</v>
      </c>
      <c r="V763" s="48">
        <f t="shared" si="226"/>
        <v>-149407776882.68451</v>
      </c>
      <c r="W763" s="28">
        <f t="shared" si="227"/>
        <v>-9.9872828454881724</v>
      </c>
      <c r="X763" s="50">
        <f t="shared" si="218"/>
        <v>0.99999999999999989</v>
      </c>
      <c r="Y763" s="31">
        <f t="shared" si="219"/>
        <v>0.99999999999999989</v>
      </c>
      <c r="Z763" s="50">
        <v>16027200</v>
      </c>
      <c r="AA763" s="62">
        <v>2.0419265000000001E-7</v>
      </c>
      <c r="AB763" s="71">
        <v>4.4105611433300001E-3</v>
      </c>
      <c r="AC763" s="71">
        <v>3.19203043875119</v>
      </c>
      <c r="AD763" s="58">
        <v>147101628219.177</v>
      </c>
      <c r="AE763" s="28">
        <v>-9.8201968454900008</v>
      </c>
      <c r="AF763" s="28">
        <v>0.49574015008299999</v>
      </c>
      <c r="AG763" s="50"/>
      <c r="AH763" s="62"/>
      <c r="AI763" s="65"/>
      <c r="AJ763" s="58"/>
      <c r="AK763" s="28"/>
      <c r="AL763" s="28"/>
    </row>
    <row r="764" spans="1:38">
      <c r="A764" s="11"/>
      <c r="B764" s="25">
        <v>743</v>
      </c>
      <c r="C764" s="1">
        <f>B764 * KONSTANTEN!$B$6</f>
        <v>16048800</v>
      </c>
      <c r="D764" s="63">
        <f>SQRT( KONSTANTEN!$B$3 * $D$6 / H763^3 )</f>
        <v>2.0419153878790687E-7</v>
      </c>
      <c r="E764" s="41">
        <f>(KONSTANTEN!$B$4 + D764 * C764) - (KONSTANTEN!$B$4 + D764 * C763)</f>
        <v>4.4105372378191454E-3</v>
      </c>
      <c r="F764" s="41">
        <f t="shared" si="221"/>
        <v>3.1964409759890082</v>
      </c>
      <c r="G764" s="73">
        <f t="shared" si="209"/>
        <v>183.14257738684788</v>
      </c>
      <c r="H764" s="43">
        <f t="shared" si="222"/>
        <v>147102208312.03882</v>
      </c>
      <c r="I764" s="2">
        <f t="shared" si="223"/>
        <v>9.8331652626210726</v>
      </c>
      <c r="J764" s="48">
        <f t="shared" si="210"/>
        <v>152093837687.96118</v>
      </c>
      <c r="K764" s="28">
        <f t="shared" si="211"/>
        <v>10.166834737378927</v>
      </c>
      <c r="L764" s="43">
        <f t="shared" si="224"/>
        <v>-146873485134.97833</v>
      </c>
      <c r="M764" s="2">
        <f t="shared" si="225"/>
        <v>-9.8178760781469894</v>
      </c>
      <c r="N764" s="48">
        <f t="shared" si="212"/>
        <v>-151872632189.17392</v>
      </c>
      <c r="O764" s="28">
        <f t="shared" si="213"/>
        <v>-10.15204807814699</v>
      </c>
      <c r="P764" s="94">
        <f t="shared" si="214"/>
        <v>-8064058525.3503656</v>
      </c>
      <c r="Q764" s="95">
        <f t="shared" si="215"/>
        <v>-0.53904846893266534</v>
      </c>
      <c r="R764" s="44">
        <f>KONSTANTEN!$B$3 * $D$5 * $D$6 / H763^2</f>
        <v>3.6630231980906958E+22</v>
      </c>
      <c r="S764" s="46">
        <f t="shared" si="220"/>
        <v>30036.907824280537</v>
      </c>
      <c r="T764" s="48">
        <f t="shared" si="216"/>
        <v>149590573546.47821</v>
      </c>
      <c r="U764" s="28">
        <f t="shared" si="217"/>
        <v>9.9995020352961621</v>
      </c>
      <c r="V764" s="48">
        <f t="shared" si="226"/>
        <v>-149373058662.07611</v>
      </c>
      <c r="W764" s="28">
        <f t="shared" si="227"/>
        <v>-9.9849620781469888</v>
      </c>
      <c r="X764" s="50">
        <f t="shared" si="218"/>
        <v>1</v>
      </c>
      <c r="Y764" s="31">
        <f t="shared" si="219"/>
        <v>0.99999999999999978</v>
      </c>
      <c r="Z764" s="50">
        <v>16048800</v>
      </c>
      <c r="AA764" s="62">
        <v>2.0419154000000001E-7</v>
      </c>
      <c r="AB764" s="71">
        <v>4.4105372378199998E-3</v>
      </c>
      <c r="AC764" s="71">
        <v>3.19644097598901</v>
      </c>
      <c r="AD764" s="58">
        <v>147102208312.03799</v>
      </c>
      <c r="AE764" s="28">
        <v>-9.8178760781500003</v>
      </c>
      <c r="AF764" s="28">
        <v>0.53904846893299996</v>
      </c>
      <c r="AG764" s="50"/>
      <c r="AH764" s="62"/>
      <c r="AI764" s="65"/>
      <c r="AJ764" s="58"/>
      <c r="AK764" s="28"/>
      <c r="AL764" s="28"/>
    </row>
    <row r="765" spans="1:38">
      <c r="A765" s="11"/>
      <c r="B765" s="25">
        <v>744</v>
      </c>
      <c r="C765" s="1">
        <f>B765 * KONSTANTEN!$B$6</f>
        <v>16070400</v>
      </c>
      <c r="D765" s="63">
        <f>SQRT( KONSTANTEN!$B$3 * $D$6 / H764^3 )</f>
        <v>2.0419033095487897E-7</v>
      </c>
      <c r="E765" s="41">
        <f>(KONSTANTEN!$B$4 + D765 * C765) - (KONSTANTEN!$B$4 + D765 * C764)</f>
        <v>4.4105111486252291E-3</v>
      </c>
      <c r="F765" s="41">
        <f t="shared" si="221"/>
        <v>3.2008514871376335</v>
      </c>
      <c r="G765" s="73">
        <f t="shared" si="209"/>
        <v>183.39528106115952</v>
      </c>
      <c r="H765" s="43">
        <f t="shared" si="222"/>
        <v>147102836951.6395</v>
      </c>
      <c r="I765" s="2">
        <f t="shared" si="223"/>
        <v>9.8332072845400837</v>
      </c>
      <c r="J765" s="48">
        <f t="shared" si="210"/>
        <v>152093209048.36053</v>
      </c>
      <c r="K765" s="28">
        <f t="shared" si="211"/>
        <v>10.166792715459918</v>
      </c>
      <c r="L765" s="43">
        <f t="shared" si="224"/>
        <v>-146835861420.20566</v>
      </c>
      <c r="M765" s="2">
        <f t="shared" si="225"/>
        <v>-9.8153610907147915</v>
      </c>
      <c r="N765" s="48">
        <f t="shared" si="212"/>
        <v>-151835008474.40125</v>
      </c>
      <c r="O765" s="28">
        <f t="shared" si="213"/>
        <v>-10.14953309071479</v>
      </c>
      <c r="P765" s="94">
        <f t="shared" si="214"/>
        <v>-8711781713.7742805</v>
      </c>
      <c r="Q765" s="95">
        <f t="shared" si="215"/>
        <v>-0.58234604569435267</v>
      </c>
      <c r="R765" s="44">
        <f>KONSTANTEN!$B$3 * $D$5 * $D$6 / H764^2</f>
        <v>3.6629943081176498E+22</v>
      </c>
      <c r="S765" s="46">
        <f t="shared" si="220"/>
        <v>30036.848599428755</v>
      </c>
      <c r="T765" s="48">
        <f t="shared" si="216"/>
        <v>149589328735.47079</v>
      </c>
      <c r="U765" s="28">
        <f t="shared" si="217"/>
        <v>9.999418824904577</v>
      </c>
      <c r="V765" s="48">
        <f t="shared" si="226"/>
        <v>-149335434947.30344</v>
      </c>
      <c r="W765" s="28">
        <f t="shared" si="227"/>
        <v>-9.9824470907147909</v>
      </c>
      <c r="X765" s="50">
        <f t="shared" si="218"/>
        <v>1</v>
      </c>
      <c r="Y765" s="31">
        <f t="shared" si="219"/>
        <v>1</v>
      </c>
      <c r="Z765" s="50">
        <v>16070400</v>
      </c>
      <c r="AA765" s="62">
        <v>2.0419033000000001E-7</v>
      </c>
      <c r="AB765" s="71">
        <v>4.4105111486299996E-3</v>
      </c>
      <c r="AC765" s="71">
        <v>3.2008514871376401</v>
      </c>
      <c r="AD765" s="58">
        <v>147102836951.63901</v>
      </c>
      <c r="AE765" s="28">
        <v>-9.8153610907100006</v>
      </c>
      <c r="AF765" s="28">
        <v>0.58234604569399995</v>
      </c>
      <c r="AG765" s="50"/>
      <c r="AH765" s="62"/>
      <c r="AI765" s="65"/>
      <c r="AJ765" s="58"/>
      <c r="AK765" s="28"/>
      <c r="AL765" s="28"/>
    </row>
    <row r="766" spans="1:38">
      <c r="A766" s="11"/>
      <c r="B766" s="25">
        <v>745</v>
      </c>
      <c r="C766" s="1">
        <f>B766 * KONSTANTEN!$B$6</f>
        <v>16092000</v>
      </c>
      <c r="D766" s="63">
        <f>SQRT( KONSTANTEN!$B$3 * $D$6 / H765^3 )</f>
        <v>2.0418902205431353E-7</v>
      </c>
      <c r="E766" s="41">
        <f>(KONSTANTEN!$B$4 + D766 * C766) - (KONSTANTEN!$B$4 + D766 * C765)</f>
        <v>4.4104828763731341E-3</v>
      </c>
      <c r="F766" s="41">
        <f t="shared" si="221"/>
        <v>3.2052619700140066</v>
      </c>
      <c r="G766" s="73">
        <f t="shared" si="209"/>
        <v>183.64798311559042</v>
      </c>
      <c r="H766" s="43">
        <f t="shared" si="222"/>
        <v>147103514124.54263</v>
      </c>
      <c r="I766" s="2">
        <f t="shared" si="223"/>
        <v>9.8332525507066784</v>
      </c>
      <c r="J766" s="48">
        <f t="shared" si="210"/>
        <v>152092531875.45737</v>
      </c>
      <c r="K766" s="28">
        <f t="shared" si="211"/>
        <v>10.166747449293322</v>
      </c>
      <c r="L766" s="43">
        <f t="shared" si="224"/>
        <v>-146795333015.48291</v>
      </c>
      <c r="M766" s="2">
        <f t="shared" si="225"/>
        <v>-9.8126519369499228</v>
      </c>
      <c r="N766" s="48">
        <f t="shared" si="212"/>
        <v>-151794480069.6785</v>
      </c>
      <c r="O766" s="28">
        <f t="shared" si="213"/>
        <v>-10.146823936949922</v>
      </c>
      <c r="P766" s="94">
        <f t="shared" si="214"/>
        <v>-9359331285.2152462</v>
      </c>
      <c r="Q766" s="95">
        <f t="shared" si="215"/>
        <v>-0.62563201688937076</v>
      </c>
      <c r="R766" s="44">
        <f>KONSTANTEN!$B$3 * $D$5 * $D$6 / H765^2</f>
        <v>3.6629630007899788E+22</v>
      </c>
      <c r="S766" s="46">
        <f t="shared" si="220"/>
        <v>30036.784418570405</v>
      </c>
      <c r="T766" s="48">
        <f t="shared" si="216"/>
        <v>149587988159.69257</v>
      </c>
      <c r="U766" s="28">
        <f t="shared" si="217"/>
        <v>9.9993292130399709</v>
      </c>
      <c r="V766" s="48">
        <f t="shared" si="226"/>
        <v>-149294906542.58072</v>
      </c>
      <c r="W766" s="28">
        <f t="shared" si="227"/>
        <v>-9.9797379369499222</v>
      </c>
      <c r="X766" s="50">
        <f t="shared" si="218"/>
        <v>1.0000000000000002</v>
      </c>
      <c r="Y766" s="31">
        <f t="shared" si="219"/>
        <v>0.99999999999999989</v>
      </c>
      <c r="Z766" s="50">
        <v>16092000</v>
      </c>
      <c r="AA766" s="62">
        <v>2.0418902E-7</v>
      </c>
      <c r="AB766" s="71">
        <v>4.4104828763700003E-3</v>
      </c>
      <c r="AC766" s="71">
        <v>3.2052619700140101</v>
      </c>
      <c r="AD766" s="58">
        <v>147103514124.54199</v>
      </c>
      <c r="AE766" s="28">
        <v>-9.8126519369499992</v>
      </c>
      <c r="AF766" s="28">
        <v>0.62563201688900005</v>
      </c>
      <c r="AG766" s="50"/>
      <c r="AH766" s="62"/>
      <c r="AI766" s="65"/>
      <c r="AJ766" s="58"/>
      <c r="AK766" s="28"/>
      <c r="AL766" s="28"/>
    </row>
    <row r="767" spans="1:38">
      <c r="A767" s="11"/>
      <c r="B767" s="25">
        <v>746</v>
      </c>
      <c r="C767" s="1">
        <f>B767 * KONSTANTEN!$B$6</f>
        <v>16113600</v>
      </c>
      <c r="D767" s="63">
        <f>SQRT( KONSTANTEN!$B$3 * $D$6 / H766^3 )</f>
        <v>2.0418761211742777E-7</v>
      </c>
      <c r="E767" s="41">
        <f>(KONSTANTEN!$B$4 + D767 * C767) - (KONSTANTEN!$B$4 + D767 * C766)</f>
        <v>4.4104524217365437E-3</v>
      </c>
      <c r="F767" s="41">
        <f t="shared" si="221"/>
        <v>3.2096724224357431</v>
      </c>
      <c r="G767" s="73">
        <f t="shared" si="209"/>
        <v>183.90068342509917</v>
      </c>
      <c r="H767" s="43">
        <f t="shared" si="222"/>
        <v>147104239816.27133</v>
      </c>
      <c r="I767" s="2">
        <f t="shared" si="223"/>
        <v>9.8333010601531363</v>
      </c>
      <c r="J767" s="48">
        <f t="shared" si="210"/>
        <v>152091806183.72867</v>
      </c>
      <c r="K767" s="28">
        <f t="shared" si="211"/>
        <v>10.166698939846864</v>
      </c>
      <c r="L767" s="43">
        <f t="shared" si="224"/>
        <v>-146751900787.24744</v>
      </c>
      <c r="M767" s="2">
        <f t="shared" si="225"/>
        <v>-9.8097486747700842</v>
      </c>
      <c r="N767" s="48">
        <f t="shared" si="212"/>
        <v>-151751047841.44305</v>
      </c>
      <c r="O767" s="28">
        <f t="shared" si="213"/>
        <v>-10.143920674770083</v>
      </c>
      <c r="P767" s="94">
        <f t="shared" si="214"/>
        <v>-10006694326.425133</v>
      </c>
      <c r="Q767" s="95">
        <f t="shared" si="215"/>
        <v>-0.66890551932127695</v>
      </c>
      <c r="R767" s="44">
        <f>KONSTANTEN!$B$3 * $D$5 * $D$6 / H766^2</f>
        <v>3.6629292768698556E+22</v>
      </c>
      <c r="S767" s="46">
        <f t="shared" si="220"/>
        <v>30036.715283172671</v>
      </c>
      <c r="T767" s="48">
        <f t="shared" si="216"/>
        <v>149586551923.45389</v>
      </c>
      <c r="U767" s="28">
        <f t="shared" si="217"/>
        <v>9.9992332066750578</v>
      </c>
      <c r="V767" s="48">
        <f t="shared" si="226"/>
        <v>-149251474314.34525</v>
      </c>
      <c r="W767" s="28">
        <f t="shared" si="227"/>
        <v>-9.9768346747700836</v>
      </c>
      <c r="X767" s="50">
        <f t="shared" si="218"/>
        <v>1</v>
      </c>
      <c r="Y767" s="31">
        <f t="shared" si="219"/>
        <v>1</v>
      </c>
      <c r="Z767" s="50">
        <v>16113600</v>
      </c>
      <c r="AA767" s="62">
        <v>2.0418760999999999E-7</v>
      </c>
      <c r="AB767" s="71">
        <v>4.4104524217400002E-3</v>
      </c>
      <c r="AC767" s="71">
        <v>3.2096724224357498</v>
      </c>
      <c r="AD767" s="58">
        <v>147104239816.271</v>
      </c>
      <c r="AE767" s="28">
        <v>-9.8097486747700007</v>
      </c>
      <c r="AF767" s="28">
        <v>0.66890551932099995</v>
      </c>
      <c r="AG767" s="50"/>
      <c r="AH767" s="62"/>
      <c r="AI767" s="65"/>
      <c r="AJ767" s="58"/>
      <c r="AK767" s="28"/>
      <c r="AL767" s="28"/>
    </row>
    <row r="768" spans="1:38">
      <c r="A768" s="11"/>
      <c r="B768" s="25">
        <v>747</v>
      </c>
      <c r="C768" s="1">
        <f>B768 * KONSTANTEN!$B$6</f>
        <v>16135200</v>
      </c>
      <c r="D768" s="63">
        <f>SQRT( KONSTANTEN!$B$3 * $D$6 / H767^3 )</f>
        <v>2.0418610117785198E-7</v>
      </c>
      <c r="E768" s="41">
        <f>(KONSTANTEN!$B$4 + D768 * C768) - (KONSTANTEN!$B$4 + D768 * C767)</f>
        <v>4.4104197854415439E-3</v>
      </c>
      <c r="F768" s="41">
        <f t="shared" si="221"/>
        <v>3.2140828422211847</v>
      </c>
      <c r="G768" s="73">
        <f t="shared" si="209"/>
        <v>184.15338186468594</v>
      </c>
      <c r="H768" s="43">
        <f t="shared" si="222"/>
        <v>147105014011.30939</v>
      </c>
      <c r="I768" s="2">
        <f t="shared" si="223"/>
        <v>9.833352811842266</v>
      </c>
      <c r="J768" s="48">
        <f t="shared" si="210"/>
        <v>152091031988.69058</v>
      </c>
      <c r="K768" s="28">
        <f t="shared" si="211"/>
        <v>10.166647188157734</v>
      </c>
      <c r="L768" s="43">
        <f t="shared" si="224"/>
        <v>-146705565664.13379</v>
      </c>
      <c r="M768" s="2">
        <f t="shared" si="225"/>
        <v>-9.8066513662505947</v>
      </c>
      <c r="N768" s="48">
        <f t="shared" si="212"/>
        <v>-151704712718.32941</v>
      </c>
      <c r="O768" s="28">
        <f t="shared" si="213"/>
        <v>-10.140823366250595</v>
      </c>
      <c r="P768" s="94">
        <f t="shared" si="214"/>
        <v>-10653857928.685907</v>
      </c>
      <c r="Q768" s="95">
        <f t="shared" si="215"/>
        <v>-0.71216569009644659</v>
      </c>
      <c r="R768" s="44">
        <f>KONSTANTEN!$B$3 * $D$5 * $D$6 / H767^2</f>
        <v>3.6628931371783586E+22</v>
      </c>
      <c r="S768" s="46">
        <f t="shared" si="220"/>
        <v>30036.64119481618</v>
      </c>
      <c r="T768" s="48">
        <f t="shared" si="216"/>
        <v>149585020138.51328</v>
      </c>
      <c r="U768" s="28">
        <f t="shared" si="217"/>
        <v>9.9991308132804164</v>
      </c>
      <c r="V768" s="48">
        <f t="shared" si="226"/>
        <v>-149205139191.2316</v>
      </c>
      <c r="W768" s="28">
        <f t="shared" si="227"/>
        <v>-9.9737373662505941</v>
      </c>
      <c r="X768" s="50">
        <f t="shared" si="218"/>
        <v>1.0000000000000002</v>
      </c>
      <c r="Y768" s="31">
        <f t="shared" si="219"/>
        <v>0.99999999999999989</v>
      </c>
      <c r="Z768" s="50">
        <v>16135200</v>
      </c>
      <c r="AA768" s="62">
        <v>2.0418609999999999E-7</v>
      </c>
      <c r="AB768" s="71">
        <v>4.41041978544E-3</v>
      </c>
      <c r="AC768" s="71">
        <v>3.21408284222119</v>
      </c>
      <c r="AD768" s="58">
        <v>147105014011.30899</v>
      </c>
      <c r="AE768" s="28">
        <v>-9.8066513662499997</v>
      </c>
      <c r="AF768" s="28">
        <v>0.71216569009599995</v>
      </c>
      <c r="AG768" s="50"/>
      <c r="AH768" s="62"/>
      <c r="AI768" s="65"/>
      <c r="AJ768" s="58"/>
      <c r="AK768" s="28"/>
      <c r="AL768" s="28"/>
    </row>
    <row r="769" spans="1:38">
      <c r="A769" s="11"/>
      <c r="B769" s="25">
        <v>748</v>
      </c>
      <c r="C769" s="1">
        <f>B769 * KONSTANTEN!$B$6</f>
        <v>16156800</v>
      </c>
      <c r="D769" s="63">
        <f>SQRT( KONSTANTEN!$B$3 * $D$6 / H768^3 )</f>
        <v>2.0418448927162861E-7</v>
      </c>
      <c r="E769" s="41">
        <f>(KONSTANTEN!$B$4 + D769 * C769) - (KONSTANTEN!$B$4 + D769 * C768)</f>
        <v>4.4103849682670671E-3</v>
      </c>
      <c r="F769" s="41">
        <f t="shared" si="221"/>
        <v>3.2184932271894517</v>
      </c>
      <c r="G769" s="73">
        <f t="shared" si="209"/>
        <v>184.40607830939561</v>
      </c>
      <c r="H769" s="43">
        <f t="shared" si="222"/>
        <v>147105836693.10187</v>
      </c>
      <c r="I769" s="2">
        <f t="shared" si="223"/>
        <v>9.833407804667436</v>
      </c>
      <c r="J769" s="48">
        <f t="shared" si="210"/>
        <v>152090209306.89813</v>
      </c>
      <c r="K769" s="28">
        <f t="shared" si="211"/>
        <v>10.166592195332564</v>
      </c>
      <c r="L769" s="43">
        <f t="shared" si="224"/>
        <v>-146656328636.94604</v>
      </c>
      <c r="M769" s="2">
        <f t="shared" si="225"/>
        <v>-9.8033600776225533</v>
      </c>
      <c r="N769" s="48">
        <f t="shared" si="212"/>
        <v>-151655475691.14166</v>
      </c>
      <c r="O769" s="28">
        <f t="shared" si="213"/>
        <v>-10.137532077622552</v>
      </c>
      <c r="P769" s="94">
        <f t="shared" si="214"/>
        <v>-11300809188.124182</v>
      </c>
      <c r="Q769" s="95">
        <f t="shared" si="215"/>
        <v>-0.75541166664509884</v>
      </c>
      <c r="R769" s="44">
        <f>KONSTANTEN!$B$3 * $D$5 * $D$6 / H768^2</f>
        <v>3.6628545825954496E+22</v>
      </c>
      <c r="S769" s="46">
        <f t="shared" si="220"/>
        <v>30036.562155194977</v>
      </c>
      <c r="T769" s="48">
        <f t="shared" si="216"/>
        <v>149583392924.0683</v>
      </c>
      <c r="U769" s="28">
        <f t="shared" si="217"/>
        <v>9.9990220408239168</v>
      </c>
      <c r="V769" s="48">
        <f t="shared" si="226"/>
        <v>-149155902164.04382</v>
      </c>
      <c r="W769" s="28">
        <f t="shared" si="227"/>
        <v>-9.9704460776225527</v>
      </c>
      <c r="X769" s="50">
        <f t="shared" si="218"/>
        <v>0.99999999999999978</v>
      </c>
      <c r="Y769" s="31">
        <f t="shared" si="219"/>
        <v>1</v>
      </c>
      <c r="Z769" s="50">
        <v>16156800</v>
      </c>
      <c r="AA769" s="62">
        <v>2.0418449E-7</v>
      </c>
      <c r="AB769" s="71">
        <v>4.4103849682699996E-3</v>
      </c>
      <c r="AC769" s="71">
        <v>3.21849322718945</v>
      </c>
      <c r="AD769" s="58">
        <v>147105836693.10101</v>
      </c>
      <c r="AE769" s="28">
        <v>-9.8033600776200007</v>
      </c>
      <c r="AF769" s="28">
        <v>0.75541166664500004</v>
      </c>
      <c r="AG769" s="50"/>
      <c r="AH769" s="62"/>
      <c r="AI769" s="65"/>
      <c r="AJ769" s="58"/>
      <c r="AK769" s="28"/>
      <c r="AL769" s="28"/>
    </row>
    <row r="770" spans="1:38">
      <c r="A770" s="11"/>
      <c r="B770" s="25">
        <v>749</v>
      </c>
      <c r="C770" s="1">
        <f>B770 * KONSTANTEN!$B$6</f>
        <v>16178400</v>
      </c>
      <c r="D770" s="63">
        <f>SQRT( KONSTANTEN!$B$3 * $D$6 / H769^3 )</f>
        <v>2.041827764372107E-7</v>
      </c>
      <c r="E770" s="41">
        <f>(KONSTANTEN!$B$4 + D770 * C770) - (KONSTANTEN!$B$4 + D770 * C769)</f>
        <v>4.41034797104356E-3</v>
      </c>
      <c r="F770" s="41">
        <f t="shared" si="221"/>
        <v>3.2229035751604953</v>
      </c>
      <c r="G770" s="73">
        <f t="shared" si="209"/>
        <v>184.65877263432048</v>
      </c>
      <c r="H770" s="43">
        <f t="shared" si="222"/>
        <v>147106707844.05551</v>
      </c>
      <c r="I770" s="2">
        <f t="shared" si="223"/>
        <v>9.8334660374526148</v>
      </c>
      <c r="J770" s="48">
        <f t="shared" si="210"/>
        <v>152089338155.94446</v>
      </c>
      <c r="K770" s="28">
        <f t="shared" si="211"/>
        <v>10.166533962547383</v>
      </c>
      <c r="L770" s="43">
        <f t="shared" si="224"/>
        <v>-146604190758.62811</v>
      </c>
      <c r="M770" s="2">
        <f t="shared" si="225"/>
        <v>-9.7998748792708383</v>
      </c>
      <c r="N770" s="48">
        <f t="shared" si="212"/>
        <v>-151603337812.8237</v>
      </c>
      <c r="O770" s="28">
        <f t="shared" si="213"/>
        <v>-10.134046879270837</v>
      </c>
      <c r="P770" s="94">
        <f t="shared" si="214"/>
        <v>-11947535206.025387</v>
      </c>
      <c r="Q770" s="95">
        <f t="shared" si="215"/>
        <v>-0.7986425867422986</v>
      </c>
      <c r="R770" s="44">
        <f>KONSTANTEN!$B$3 * $D$5 * $D$6 / H769^2</f>
        <v>3.662813614059934E+22</v>
      </c>
      <c r="S770" s="46">
        <f t="shared" si="220"/>
        <v>30036.478166116445</v>
      </c>
      <c r="T770" s="48">
        <f t="shared" si="216"/>
        <v>149581670406.74643</v>
      </c>
      <c r="U770" s="28">
        <f t="shared" si="217"/>
        <v>9.9989068977700626</v>
      </c>
      <c r="V770" s="48">
        <f t="shared" si="226"/>
        <v>-149103764285.72589</v>
      </c>
      <c r="W770" s="28">
        <f t="shared" si="227"/>
        <v>-9.9669608792708377</v>
      </c>
      <c r="X770" s="50">
        <f t="shared" si="218"/>
        <v>1</v>
      </c>
      <c r="Y770" s="31">
        <f t="shared" si="219"/>
        <v>1</v>
      </c>
      <c r="Z770" s="50">
        <v>16178400</v>
      </c>
      <c r="AA770" s="62">
        <v>2.0418277999999999E-7</v>
      </c>
      <c r="AB770" s="71">
        <v>4.4103479710400004E-3</v>
      </c>
      <c r="AC770" s="71">
        <v>3.2229035751605002</v>
      </c>
      <c r="AD770" s="58">
        <v>147106707844.05499</v>
      </c>
      <c r="AE770" s="28">
        <v>-9.7998748792699999</v>
      </c>
      <c r="AF770" s="28">
        <v>0.79864258674199995</v>
      </c>
      <c r="AG770" s="50"/>
      <c r="AH770" s="62"/>
      <c r="AI770" s="65"/>
      <c r="AJ770" s="58"/>
      <c r="AK770" s="28"/>
      <c r="AL770" s="28"/>
    </row>
    <row r="771" spans="1:38">
      <c r="A771" s="11"/>
      <c r="B771" s="25">
        <v>750</v>
      </c>
      <c r="C771" s="1">
        <f>B771 * KONSTANTEN!$B$6</f>
        <v>16200000</v>
      </c>
      <c r="D771" s="63">
        <f>SQRT( KONSTANTEN!$B$3 * $D$6 / H770^3 )</f>
        <v>2.0418096271546053E-7</v>
      </c>
      <c r="E771" s="41">
        <f>(KONSTANTEN!$B$4 + D771 * C771) - (KONSTANTEN!$B$4 + D771 * C770)</f>
        <v>4.4103087946538722E-3</v>
      </c>
      <c r="F771" s="41">
        <f t="shared" si="221"/>
        <v>3.2273138839551492</v>
      </c>
      <c r="G771" s="73">
        <f t="shared" si="209"/>
        <v>184.9114647146036</v>
      </c>
      <c r="H771" s="43">
        <f t="shared" si="222"/>
        <v>147107627445.53943</v>
      </c>
      <c r="I771" s="2">
        <f t="shared" si="223"/>
        <v>9.8335275089524021</v>
      </c>
      <c r="J771" s="48">
        <f t="shared" si="210"/>
        <v>152088418554.46057</v>
      </c>
      <c r="K771" s="28">
        <f t="shared" si="211"/>
        <v>10.166472491047598</v>
      </c>
      <c r="L771" s="43">
        <f t="shared" si="224"/>
        <v>-146549153144.23233</v>
      </c>
      <c r="M771" s="2">
        <f t="shared" si="225"/>
        <v>-9.7961958457320204</v>
      </c>
      <c r="N771" s="48">
        <f t="shared" si="212"/>
        <v>-151548300198.42792</v>
      </c>
      <c r="O771" s="28">
        <f t="shared" si="213"/>
        <v>-10.130367845732021</v>
      </c>
      <c r="P771" s="94">
        <f t="shared" si="214"/>
        <v>-12594023089.147882</v>
      </c>
      <c r="Q771" s="95">
        <f t="shared" si="215"/>
        <v>-0.84185758852895287</v>
      </c>
      <c r="R771" s="44">
        <f>KONSTANTEN!$B$3 * $D$5 * $D$6 / H770^2</f>
        <v>3.662770232569427E+22</v>
      </c>
      <c r="S771" s="46">
        <f t="shared" si="220"/>
        <v>30036.389229501245</v>
      </c>
      <c r="T771" s="48">
        <f t="shared" si="216"/>
        <v>149579852720.59494</v>
      </c>
      <c r="U771" s="28">
        <f t="shared" si="217"/>
        <v>9.998785393079352</v>
      </c>
      <c r="V771" s="48">
        <f t="shared" si="226"/>
        <v>-149048726671.33014</v>
      </c>
      <c r="W771" s="28">
        <f t="shared" si="227"/>
        <v>-9.9632818457320198</v>
      </c>
      <c r="X771" s="50">
        <f t="shared" si="218"/>
        <v>1.0000000000000002</v>
      </c>
      <c r="Y771" s="31">
        <f t="shared" si="219"/>
        <v>0.99999999999999967</v>
      </c>
      <c r="Z771" s="50">
        <v>16200000</v>
      </c>
      <c r="AA771" s="62">
        <v>2.0418096000000001E-7</v>
      </c>
      <c r="AB771" s="71">
        <v>4.4103087946500003E-3</v>
      </c>
      <c r="AC771" s="71">
        <v>3.2273138839551501</v>
      </c>
      <c r="AD771" s="58">
        <v>147107627445.539</v>
      </c>
      <c r="AE771" s="28">
        <v>-9.7961958457300007</v>
      </c>
      <c r="AF771" s="28">
        <v>0.84185758852899994</v>
      </c>
      <c r="AG771" s="50"/>
      <c r="AH771" s="62"/>
      <c r="AI771" s="65"/>
      <c r="AJ771" s="58"/>
      <c r="AK771" s="28"/>
      <c r="AL771" s="28"/>
    </row>
    <row r="772" spans="1:38">
      <c r="A772" s="11"/>
      <c r="B772" s="25">
        <v>751</v>
      </c>
      <c r="C772" s="1">
        <f>B772 * KONSTANTEN!$B$6</f>
        <v>16221600</v>
      </c>
      <c r="D772" s="63">
        <f>SQRT( KONSTANTEN!$B$3 * $D$6 / H771^3 )</f>
        <v>2.0417904814964786E-7</v>
      </c>
      <c r="E772" s="41">
        <f>(KONSTANTEN!$B$4 + D772 * C772) - (KONSTANTEN!$B$4 + D772 * C771)</f>
        <v>4.4102674400323671E-3</v>
      </c>
      <c r="F772" s="41">
        <f t="shared" si="221"/>
        <v>3.2317241513951815</v>
      </c>
      <c r="G772" s="73">
        <f t="shared" si="209"/>
        <v>185.16415442544141</v>
      </c>
      <c r="H772" s="43">
        <f t="shared" si="222"/>
        <v>147108595477.88541</v>
      </c>
      <c r="I772" s="2">
        <f t="shared" si="223"/>
        <v>9.8335922178520629</v>
      </c>
      <c r="J772" s="48">
        <f t="shared" si="210"/>
        <v>152087450522.11459</v>
      </c>
      <c r="K772" s="28">
        <f t="shared" si="211"/>
        <v>10.166407782147937</v>
      </c>
      <c r="L772" s="43">
        <f t="shared" si="224"/>
        <v>-146491216970.88614</v>
      </c>
      <c r="M772" s="2">
        <f t="shared" si="225"/>
        <v>-9.7923230556921297</v>
      </c>
      <c r="N772" s="48">
        <f t="shared" si="212"/>
        <v>-151490364025.08173</v>
      </c>
      <c r="O772" s="28">
        <f t="shared" si="213"/>
        <v>-10.126495055692128</v>
      </c>
      <c r="P772" s="94">
        <f t="shared" si="214"/>
        <v>-13240259950.036707</v>
      </c>
      <c r="Q772" s="95">
        <f t="shared" si="215"/>
        <v>-0.88505581053278415</v>
      </c>
      <c r="R772" s="44">
        <f>KONSTANTEN!$B$3 * $D$5 * $D$6 / H771^2</f>
        <v>3.6627244391803054E+22</v>
      </c>
      <c r="S772" s="46">
        <f t="shared" si="220"/>
        <v>30036.295347383253</v>
      </c>
      <c r="T772" s="48">
        <f t="shared" si="216"/>
        <v>149577940007.07019</v>
      </c>
      <c r="U772" s="28">
        <f t="shared" si="217"/>
        <v>9.9986575362075598</v>
      </c>
      <c r="V772" s="48">
        <f t="shared" si="226"/>
        <v>-148990790497.98395</v>
      </c>
      <c r="W772" s="28">
        <f t="shared" si="227"/>
        <v>-9.9594090556921291</v>
      </c>
      <c r="X772" s="50">
        <f t="shared" si="218"/>
        <v>1.0000000000000002</v>
      </c>
      <c r="Y772" s="31">
        <f t="shared" si="219"/>
        <v>1</v>
      </c>
      <c r="Z772" s="50">
        <v>16221600</v>
      </c>
      <c r="AA772" s="62">
        <v>2.0417904999999999E-7</v>
      </c>
      <c r="AB772" s="71">
        <v>4.4102674400300001E-3</v>
      </c>
      <c r="AC772" s="71">
        <v>3.2317241513951802</v>
      </c>
      <c r="AD772" s="58">
        <v>147108595477.88501</v>
      </c>
      <c r="AE772" s="28">
        <v>-9.7923230556899998</v>
      </c>
      <c r="AF772" s="28">
        <v>0.88505581053299998</v>
      </c>
      <c r="AG772" s="50"/>
      <c r="AH772" s="62"/>
      <c r="AI772" s="65"/>
      <c r="AJ772" s="58"/>
      <c r="AK772" s="28"/>
      <c r="AL772" s="28"/>
    </row>
    <row r="773" spans="1:38">
      <c r="A773" s="11"/>
      <c r="B773" s="25">
        <v>752</v>
      </c>
      <c r="C773" s="1">
        <f>B773 * KONSTANTEN!$B$6</f>
        <v>16243200</v>
      </c>
      <c r="D773" s="63">
        <f>SQRT( KONSTANTEN!$B$3 * $D$6 / H772^3 )</f>
        <v>2.0417703278544857E-7</v>
      </c>
      <c r="E773" s="41">
        <f>(KONSTANTEN!$B$4 + D773 * C773) - (KONSTANTEN!$B$4 + D773 * C772)</f>
        <v>4.4102239081658112E-3</v>
      </c>
      <c r="F773" s="41">
        <f t="shared" si="221"/>
        <v>3.2361343753033474</v>
      </c>
      <c r="G773" s="73">
        <f t="shared" si="209"/>
        <v>185.41684164208698</v>
      </c>
      <c r="H773" s="43">
        <f t="shared" si="222"/>
        <v>147109611920.38867</v>
      </c>
      <c r="I773" s="2">
        <f t="shared" si="223"/>
        <v>9.8336601627675719</v>
      </c>
      <c r="J773" s="48">
        <f t="shared" si="210"/>
        <v>152086434079.61133</v>
      </c>
      <c r="K773" s="28">
        <f t="shared" si="211"/>
        <v>10.16633983723243</v>
      </c>
      <c r="L773" s="43">
        <f t="shared" si="224"/>
        <v>-146430383477.75684</v>
      </c>
      <c r="M773" s="2">
        <f t="shared" si="225"/>
        <v>-9.788256591984295</v>
      </c>
      <c r="N773" s="48">
        <f t="shared" si="212"/>
        <v>-151429530531.95242</v>
      </c>
      <c r="O773" s="28">
        <f t="shared" si="213"/>
        <v>-10.122428591984296</v>
      </c>
      <c r="P773" s="94">
        <f t="shared" si="214"/>
        <v>-13886232907.337244</v>
      </c>
      <c r="Q773" s="95">
        <f t="shared" si="215"/>
        <v>-0.92823639168929695</v>
      </c>
      <c r="R773" s="44">
        <f>KONSTANTEN!$B$3 * $D$5 * $D$6 / H772^2</f>
        <v>3.662676235007678E+22</v>
      </c>
      <c r="S773" s="46">
        <f t="shared" si="220"/>
        <v>30036.1965219095</v>
      </c>
      <c r="T773" s="48">
        <f t="shared" si="216"/>
        <v>149575932415.02676</v>
      </c>
      <c r="U773" s="28">
        <f t="shared" si="217"/>
        <v>9.9985233371049809</v>
      </c>
      <c r="V773" s="48">
        <f t="shared" si="226"/>
        <v>-148929957004.85461</v>
      </c>
      <c r="W773" s="28">
        <f t="shared" si="227"/>
        <v>-9.9553425919842944</v>
      </c>
      <c r="X773" s="50">
        <f t="shared" si="218"/>
        <v>0.99999999999999989</v>
      </c>
      <c r="Y773" s="31">
        <f t="shared" si="219"/>
        <v>0.99999999999999967</v>
      </c>
      <c r="Z773" s="50">
        <v>16243200</v>
      </c>
      <c r="AA773" s="62">
        <v>2.0417702999999999E-7</v>
      </c>
      <c r="AB773" s="71">
        <v>4.4102239081699997E-3</v>
      </c>
      <c r="AC773" s="71">
        <v>3.23613437530335</v>
      </c>
      <c r="AD773" s="58">
        <v>147109611920.388</v>
      </c>
      <c r="AE773" s="28">
        <v>-9.7882565919799998</v>
      </c>
      <c r="AF773" s="28">
        <v>0.92823639168899996</v>
      </c>
      <c r="AG773" s="50"/>
      <c r="AH773" s="62"/>
      <c r="AI773" s="65"/>
      <c r="AJ773" s="58"/>
      <c r="AK773" s="28"/>
      <c r="AL773" s="28"/>
    </row>
    <row r="774" spans="1:38">
      <c r="A774" s="11"/>
      <c r="B774" s="25">
        <v>753</v>
      </c>
      <c r="C774" s="1">
        <f>B774 * KONSTANTEN!$B$6</f>
        <v>16264800</v>
      </c>
      <c r="D774" s="63">
        <f>SQRT( KONSTANTEN!$B$3 * $D$6 / H773^3 )</f>
        <v>2.0417491667094269E-7</v>
      </c>
      <c r="E774" s="41">
        <f>(KONSTANTEN!$B$4 + D774 * C774) - (KONSTANTEN!$B$4 + D774 * C773)</f>
        <v>4.410178200092485E-3</v>
      </c>
      <c r="F774" s="41">
        <f t="shared" si="221"/>
        <v>3.2405445535034398</v>
      </c>
      <c r="G774" s="73">
        <f t="shared" si="209"/>
        <v>185.66952623985287</v>
      </c>
      <c r="H774" s="43">
        <f t="shared" si="222"/>
        <v>147110676751.30859</v>
      </c>
      <c r="I774" s="2">
        <f t="shared" si="223"/>
        <v>9.8337313422456525</v>
      </c>
      <c r="J774" s="48">
        <f t="shared" si="210"/>
        <v>152085369248.69144</v>
      </c>
      <c r="K774" s="28">
        <f t="shared" si="211"/>
        <v>10.166268657754349</v>
      </c>
      <c r="L774" s="43">
        <f t="shared" si="224"/>
        <v>-146366653966.01453</v>
      </c>
      <c r="M774" s="2">
        <f t="shared" si="225"/>
        <v>-9.7839965415862835</v>
      </c>
      <c r="N774" s="48">
        <f t="shared" si="212"/>
        <v>-151365801020.21011</v>
      </c>
      <c r="O774" s="28">
        <f t="shared" si="213"/>
        <v>-10.118168541586282</v>
      </c>
      <c r="P774" s="94">
        <f t="shared" si="214"/>
        <v>-14531929086.108521</v>
      </c>
      <c r="Q774" s="95">
        <f t="shared" si="215"/>
        <v>-0.97139847136272139</v>
      </c>
      <c r="R774" s="44">
        <f>KONSTANTEN!$B$3 * $D$5 * $D$6 / H773^2</f>
        <v>3.6626256212253315E+22</v>
      </c>
      <c r="S774" s="46">
        <f t="shared" si="220"/>
        <v>30036.092755340072</v>
      </c>
      <c r="T774" s="48">
        <f t="shared" si="216"/>
        <v>149573830100.70563</v>
      </c>
      <c r="U774" s="28">
        <f t="shared" si="217"/>
        <v>9.9983828062156697</v>
      </c>
      <c r="V774" s="48">
        <f t="shared" si="226"/>
        <v>-148866227493.1123</v>
      </c>
      <c r="W774" s="28">
        <f t="shared" si="227"/>
        <v>-9.9510825415862829</v>
      </c>
      <c r="X774" s="50">
        <f t="shared" si="218"/>
        <v>0.99999999999999989</v>
      </c>
      <c r="Y774" s="31">
        <f t="shared" si="219"/>
        <v>1</v>
      </c>
      <c r="Z774" s="50">
        <v>16264800</v>
      </c>
      <c r="AA774" s="62">
        <v>2.0417491999999999E-7</v>
      </c>
      <c r="AB774" s="71">
        <v>4.41017820009E-3</v>
      </c>
      <c r="AC774" s="71">
        <v>3.2405445535034398</v>
      </c>
      <c r="AD774" s="58">
        <v>147110676751.30801</v>
      </c>
      <c r="AE774" s="28">
        <v>-9.7839965415899997</v>
      </c>
      <c r="AF774" s="28">
        <v>0.97139847136299995</v>
      </c>
      <c r="AG774" s="50"/>
      <c r="AH774" s="62"/>
      <c r="AI774" s="65"/>
      <c r="AJ774" s="58"/>
      <c r="AK774" s="28"/>
      <c r="AL774" s="28"/>
    </row>
    <row r="775" spans="1:38">
      <c r="A775" s="11"/>
      <c r="B775" s="25">
        <v>754</v>
      </c>
      <c r="C775" s="1">
        <f>B775 * KONSTANTEN!$B$6</f>
        <v>16286400</v>
      </c>
      <c r="D775" s="63">
        <f>SQRT( KONSTANTEN!$B$3 * $D$6 / H774^3 )</f>
        <v>2.0417269985661226E-7</v>
      </c>
      <c r="E775" s="41">
        <f>(KONSTANTEN!$B$4 + D775 * C775) - (KONSTANTEN!$B$4 + D775 * C774)</f>
        <v>4.4101303169026274E-3</v>
      </c>
      <c r="F775" s="41">
        <f t="shared" si="221"/>
        <v>3.2449546838203425</v>
      </c>
      <c r="G775" s="73">
        <f t="shared" si="209"/>
        <v>185.92220809411413</v>
      </c>
      <c r="H775" s="43">
        <f t="shared" si="222"/>
        <v>147111789947.86902</v>
      </c>
      <c r="I775" s="2">
        <f t="shared" si="223"/>
        <v>9.8338057547638194</v>
      </c>
      <c r="J775" s="48">
        <f t="shared" si="210"/>
        <v>152084256052.13101</v>
      </c>
      <c r="K775" s="28">
        <f t="shared" si="211"/>
        <v>10.166194245236182</v>
      </c>
      <c r="L775" s="43">
        <f t="shared" si="224"/>
        <v>-146300029798.79324</v>
      </c>
      <c r="M775" s="2">
        <f t="shared" si="225"/>
        <v>-9.779542995617879</v>
      </c>
      <c r="N775" s="48">
        <f t="shared" si="212"/>
        <v>-151299176852.98883</v>
      </c>
      <c r="O775" s="28">
        <f t="shared" si="213"/>
        <v>-10.11371499561788</v>
      </c>
      <c r="P775" s="94">
        <f t="shared" si="214"/>
        <v>-15177335618.13632</v>
      </c>
      <c r="Q775" s="95">
        <f t="shared" si="215"/>
        <v>-1.0145411893669425</v>
      </c>
      <c r="R775" s="44">
        <f>KONSTANTEN!$B$3 * $D$5 * $D$6 / H774^2</f>
        <v>3.6625725990656792E+22</v>
      </c>
      <c r="S775" s="46">
        <f t="shared" si="220"/>
        <v>30035.984050048035</v>
      </c>
      <c r="T775" s="48">
        <f t="shared" si="216"/>
        <v>149571633227.72159</v>
      </c>
      <c r="U775" s="28">
        <f t="shared" si="217"/>
        <v>9.9982359544765895</v>
      </c>
      <c r="V775" s="48">
        <f t="shared" si="226"/>
        <v>-148799603325.89102</v>
      </c>
      <c r="W775" s="28">
        <f t="shared" si="227"/>
        <v>-9.9466289956178784</v>
      </c>
      <c r="X775" s="50">
        <f t="shared" si="218"/>
        <v>0.99999999999999967</v>
      </c>
      <c r="Y775" s="31">
        <f t="shared" si="219"/>
        <v>0.99999999999999989</v>
      </c>
      <c r="Z775" s="50">
        <v>16286400</v>
      </c>
      <c r="AA775" s="62">
        <v>2.0417270000000001E-7</v>
      </c>
      <c r="AB775" s="71">
        <v>4.4101303169000001E-3</v>
      </c>
      <c r="AC775" s="71">
        <v>3.2449546838203398</v>
      </c>
      <c r="AD775" s="58">
        <v>147111789947.86899</v>
      </c>
      <c r="AE775" s="28">
        <v>-9.77954299562</v>
      </c>
      <c r="AF775" s="28">
        <v>1.01454118937</v>
      </c>
      <c r="AG775" s="50"/>
      <c r="AH775" s="62"/>
      <c r="AI775" s="65"/>
      <c r="AJ775" s="58"/>
      <c r="AK775" s="28"/>
      <c r="AL775" s="28"/>
    </row>
    <row r="776" spans="1:38">
      <c r="A776" s="11"/>
      <c r="B776" s="25">
        <v>755</v>
      </c>
      <c r="C776" s="1">
        <f>B776 * KONSTANTEN!$B$6</f>
        <v>16308000</v>
      </c>
      <c r="D776" s="63">
        <f>SQRT( KONSTANTEN!$B$3 * $D$6 / H775^3 )</f>
        <v>2.0417038239534018E-7</v>
      </c>
      <c r="E776" s="41">
        <f>(KONSTANTEN!$B$4 + D776 * C776) - (KONSTANTEN!$B$4 + D776 * C775)</f>
        <v>4.410080259739324E-3</v>
      </c>
      <c r="F776" s="41">
        <f t="shared" si="221"/>
        <v>3.2493647640800818</v>
      </c>
      <c r="G776" s="73">
        <f t="shared" si="209"/>
        <v>186.17488708031112</v>
      </c>
      <c r="H776" s="43">
        <f t="shared" si="222"/>
        <v>147112951486.25928</v>
      </c>
      <c r="I776" s="2">
        <f t="shared" si="223"/>
        <v>9.8338833987304284</v>
      </c>
      <c r="J776" s="48">
        <f t="shared" si="210"/>
        <v>152083094513.74072</v>
      </c>
      <c r="K776" s="28">
        <f t="shared" si="211"/>
        <v>10.166116601269572</v>
      </c>
      <c r="L776" s="43">
        <f t="shared" si="224"/>
        <v>-146230512401.15021</v>
      </c>
      <c r="M776" s="2">
        <f t="shared" si="225"/>
        <v>-9.774896049338178</v>
      </c>
      <c r="N776" s="48">
        <f t="shared" si="212"/>
        <v>-151229659455.34579</v>
      </c>
      <c r="O776" s="28">
        <f t="shared" si="213"/>
        <v>-10.109068049338179</v>
      </c>
      <c r="P776" s="94">
        <f t="shared" si="214"/>
        <v>-15822439642.246155</v>
      </c>
      <c r="Q776" s="95">
        <f t="shared" si="215"/>
        <v>-1.0576636859864221</v>
      </c>
      <c r="R776" s="44">
        <f>KONSTANTEN!$B$3 * $D$5 * $D$6 / H775^2</f>
        <v>3.6625171698197287E+22</v>
      </c>
      <c r="S776" s="46">
        <f t="shared" si="220"/>
        <v>30035.870408519379</v>
      </c>
      <c r="T776" s="48">
        <f t="shared" si="216"/>
        <v>149569341967.05069</v>
      </c>
      <c r="U776" s="28">
        <f t="shared" si="217"/>
        <v>9.998082793316776</v>
      </c>
      <c r="V776" s="48">
        <f t="shared" si="226"/>
        <v>-148730085928.24799</v>
      </c>
      <c r="W776" s="28">
        <f t="shared" si="227"/>
        <v>-9.9419820493381792</v>
      </c>
      <c r="X776" s="50">
        <f t="shared" si="218"/>
        <v>1</v>
      </c>
      <c r="Y776" s="31">
        <f t="shared" si="219"/>
        <v>1.0000000000000002</v>
      </c>
      <c r="Z776" s="50">
        <v>16308000</v>
      </c>
      <c r="AA776" s="62">
        <v>2.0417038000000001E-7</v>
      </c>
      <c r="AB776" s="71">
        <v>4.4100802597399997E-3</v>
      </c>
      <c r="AC776" s="71">
        <v>3.24936476408008</v>
      </c>
      <c r="AD776" s="58">
        <v>147112951486.259</v>
      </c>
      <c r="AE776" s="28">
        <v>-9.7748960493400006</v>
      </c>
      <c r="AF776" s="28">
        <v>1.0576636859899999</v>
      </c>
      <c r="AG776" s="50"/>
      <c r="AH776" s="62"/>
      <c r="AI776" s="65"/>
      <c r="AJ776" s="58"/>
      <c r="AK776" s="28"/>
      <c r="AL776" s="28"/>
    </row>
    <row r="777" spans="1:38">
      <c r="A777" s="11"/>
      <c r="B777" s="25">
        <v>756</v>
      </c>
      <c r="C777" s="1">
        <f>B777 * KONSTANTEN!$B$6</f>
        <v>16329600</v>
      </c>
      <c r="D777" s="63">
        <f>SQRT( KONSTANTEN!$B$3 * $D$6 / H776^3 )</f>
        <v>2.0416796434240741E-7</v>
      </c>
      <c r="E777" s="41">
        <f>(KONSTANTEN!$B$4 + D777 * C777) - (KONSTANTEN!$B$4 + D777 * C776)</f>
        <v>4.4100280297958427E-3</v>
      </c>
      <c r="F777" s="41">
        <f t="shared" si="221"/>
        <v>3.2537747921098776</v>
      </c>
      <c r="G777" s="73">
        <f t="shared" si="209"/>
        <v>186.4275630739528</v>
      </c>
      <c r="H777" s="43">
        <f t="shared" si="222"/>
        <v>147114161341.6347</v>
      </c>
      <c r="I777" s="2">
        <f t="shared" si="223"/>
        <v>9.8339642724847174</v>
      </c>
      <c r="J777" s="48">
        <f t="shared" si="210"/>
        <v>152081884658.36526</v>
      </c>
      <c r="K777" s="28">
        <f t="shared" si="211"/>
        <v>10.166035727515281</v>
      </c>
      <c r="L777" s="43">
        <f t="shared" si="224"/>
        <v>-146158103260.02313</v>
      </c>
      <c r="M777" s="2">
        <f t="shared" si="225"/>
        <v>-9.7700558021427284</v>
      </c>
      <c r="N777" s="48">
        <f t="shared" si="212"/>
        <v>-151157250314.21872</v>
      </c>
      <c r="O777" s="28">
        <f t="shared" si="213"/>
        <v>-10.104227802142727</v>
      </c>
      <c r="P777" s="94">
        <f t="shared" si="214"/>
        <v>-16467228304.615585</v>
      </c>
      <c r="Q777" s="95">
        <f t="shared" si="215"/>
        <v>-1.1007651019970757</v>
      </c>
      <c r="R777" s="44">
        <f>KONSTANTEN!$B$3 * $D$5 * $D$6 / H776^2</f>
        <v>3.6624593348370127E+22</v>
      </c>
      <c r="S777" s="46">
        <f t="shared" si="220"/>
        <v>30035.751833352897</v>
      </c>
      <c r="T777" s="48">
        <f t="shared" si="216"/>
        <v>149566956497.01654</v>
      </c>
      <c r="U777" s="28">
        <f t="shared" si="217"/>
        <v>9.9979233346564058</v>
      </c>
      <c r="V777" s="48">
        <f t="shared" si="226"/>
        <v>-148657676787.12091</v>
      </c>
      <c r="W777" s="28">
        <f t="shared" si="227"/>
        <v>-9.9371418021427278</v>
      </c>
      <c r="X777" s="50">
        <f t="shared" si="218"/>
        <v>0.99999999999999989</v>
      </c>
      <c r="Y777" s="31">
        <f t="shared" si="219"/>
        <v>1.0000000000000002</v>
      </c>
      <c r="Z777" s="50">
        <v>16329600</v>
      </c>
      <c r="AA777" s="62">
        <v>2.0416795999999999E-7</v>
      </c>
      <c r="AB777" s="71">
        <v>4.4100280298E-3</v>
      </c>
      <c r="AC777" s="71">
        <v>3.2537747921098799</v>
      </c>
      <c r="AD777" s="58">
        <v>147114161341.634</v>
      </c>
      <c r="AE777" s="28">
        <v>-9.7700558021399999</v>
      </c>
      <c r="AF777" s="28">
        <v>1.100765102</v>
      </c>
      <c r="AG777" s="50"/>
      <c r="AH777" s="62"/>
      <c r="AI777" s="65"/>
      <c r="AJ777" s="58"/>
      <c r="AK777" s="28"/>
      <c r="AL777" s="28"/>
    </row>
    <row r="778" spans="1:38">
      <c r="A778" s="11"/>
      <c r="B778" s="25">
        <v>757</v>
      </c>
      <c r="C778" s="1">
        <f>B778 * KONSTANTEN!$B$6</f>
        <v>16351200</v>
      </c>
      <c r="D778" s="63">
        <f>SQRT( KONSTANTEN!$B$3 * $D$6 / H777^3 )</f>
        <v>2.0416544575549121E-7</v>
      </c>
      <c r="E778" s="41">
        <f>(KONSTANTEN!$B$4 + D778 * C778) - (KONSTANTEN!$B$4 + D778 * C777)</f>
        <v>4.4099736283187418E-3</v>
      </c>
      <c r="F778" s="41">
        <f t="shared" si="221"/>
        <v>3.2581847657381964</v>
      </c>
      <c r="G778" s="73">
        <f t="shared" si="209"/>
        <v>186.68023595061948</v>
      </c>
      <c r="H778" s="43">
        <f t="shared" si="222"/>
        <v>147115419488.11746</v>
      </c>
      <c r="I778" s="2">
        <f t="shared" si="223"/>
        <v>9.834048374296863</v>
      </c>
      <c r="J778" s="48">
        <f t="shared" si="210"/>
        <v>152080626511.88251</v>
      </c>
      <c r="K778" s="28">
        <f t="shared" si="211"/>
        <v>10.165951625703135</v>
      </c>
      <c r="L778" s="43">
        <f t="shared" si="224"/>
        <v>-146082803924.18585</v>
      </c>
      <c r="M778" s="2">
        <f t="shared" si="225"/>
        <v>-9.7650223575605573</v>
      </c>
      <c r="N778" s="48">
        <f t="shared" si="212"/>
        <v>-151081950978.38144</v>
      </c>
      <c r="O778" s="28">
        <f t="shared" si="213"/>
        <v>-10.099194357560556</v>
      </c>
      <c r="P778" s="94">
        <f t="shared" si="214"/>
        <v>-17111688759.086699</v>
      </c>
      <c r="Q778" s="95">
        <f t="shared" si="215"/>
        <v>-1.1438445786871596</v>
      </c>
      <c r="R778" s="44">
        <f>KONSTANTEN!$B$3 * $D$5 * $D$6 / H777^2</f>
        <v>3.6623990955255437E+22</v>
      </c>
      <c r="S778" s="46">
        <f t="shared" si="220"/>
        <v>30035.628327260103</v>
      </c>
      <c r="T778" s="48">
        <f t="shared" si="216"/>
        <v>149564477003.27634</v>
      </c>
      <c r="U778" s="28">
        <f t="shared" si="217"/>
        <v>9.997757590905886</v>
      </c>
      <c r="V778" s="48">
        <f t="shared" si="226"/>
        <v>-148582377451.28363</v>
      </c>
      <c r="W778" s="28">
        <f t="shared" si="227"/>
        <v>-9.9321083575605567</v>
      </c>
      <c r="X778" s="50">
        <f t="shared" si="218"/>
        <v>1</v>
      </c>
      <c r="Y778" s="31">
        <f t="shared" si="219"/>
        <v>1</v>
      </c>
      <c r="Z778" s="50">
        <v>16351200</v>
      </c>
      <c r="AA778" s="62">
        <v>2.0416544999999999E-7</v>
      </c>
      <c r="AB778" s="71">
        <v>4.4099736283200004E-3</v>
      </c>
      <c r="AC778" s="71">
        <v>3.2581847657381999</v>
      </c>
      <c r="AD778" s="58">
        <v>147115419488.117</v>
      </c>
      <c r="AE778" s="28">
        <v>-9.7650223575599995</v>
      </c>
      <c r="AF778" s="28">
        <v>1.14384457869</v>
      </c>
      <c r="AG778" s="50"/>
      <c r="AH778" s="62"/>
      <c r="AI778" s="65"/>
      <c r="AJ778" s="58"/>
      <c r="AK778" s="28"/>
      <c r="AL778" s="28"/>
    </row>
    <row r="779" spans="1:38">
      <c r="A779" s="11"/>
      <c r="B779" s="25">
        <v>758</v>
      </c>
      <c r="C779" s="1">
        <f>B779 * KONSTANTEN!$B$6</f>
        <v>16372800</v>
      </c>
      <c r="D779" s="63">
        <f>SQRT( KONSTANTEN!$B$3 * $D$6 / H778^3 )</f>
        <v>2.0416282669466289E-7</v>
      </c>
      <c r="E779" s="41">
        <f>(KONSTANTEN!$B$4 + D779 * C779) - (KONSTANTEN!$B$4 + D779 * C778)</f>
        <v>4.4099170566047619E-3</v>
      </c>
      <c r="F779" s="41">
        <f t="shared" si="221"/>
        <v>3.2625946827948011</v>
      </c>
      <c r="G779" s="73">
        <f t="shared" si="209"/>
        <v>186.93290558596567</v>
      </c>
      <c r="H779" s="43">
        <f t="shared" si="222"/>
        <v>147116725898.79733</v>
      </c>
      <c r="I779" s="2">
        <f t="shared" si="223"/>
        <v>9.8341357023680267</v>
      </c>
      <c r="J779" s="48">
        <f t="shared" si="210"/>
        <v>152079320101.20267</v>
      </c>
      <c r="K779" s="28">
        <f t="shared" si="211"/>
        <v>10.165864297631973</v>
      </c>
      <c r="L779" s="43">
        <f t="shared" si="224"/>
        <v>-146004616004.2019</v>
      </c>
      <c r="M779" s="2">
        <f t="shared" si="225"/>
        <v>-9.7597958232510802</v>
      </c>
      <c r="N779" s="48">
        <f t="shared" si="212"/>
        <v>-151003763058.39749</v>
      </c>
      <c r="O779" s="28">
        <f t="shared" si="213"/>
        <v>-10.093967823251081</v>
      </c>
      <c r="P779" s="94">
        <f t="shared" si="214"/>
        <v>-17755808167.477848</v>
      </c>
      <c r="Q779" s="95">
        <f t="shared" si="215"/>
        <v>-1.1869012578781104</v>
      </c>
      <c r="R779" s="44">
        <f>KONSTANTEN!$B$3 * $D$5 * $D$6 / H778^2</f>
        <v>3.6623364533517573E+22</v>
      </c>
      <c r="S779" s="46">
        <f t="shared" si="220"/>
        <v>30035.499893065156</v>
      </c>
      <c r="T779" s="48">
        <f t="shared" si="216"/>
        <v>149561903678.80606</v>
      </c>
      <c r="U779" s="28">
        <f t="shared" si="217"/>
        <v>9.9975855749648534</v>
      </c>
      <c r="V779" s="48">
        <f t="shared" si="226"/>
        <v>-148504189531.29971</v>
      </c>
      <c r="W779" s="28">
        <f t="shared" si="227"/>
        <v>-9.9268818232510796</v>
      </c>
      <c r="X779" s="50">
        <f t="shared" si="218"/>
        <v>1.0000000000000002</v>
      </c>
      <c r="Y779" s="31">
        <f t="shared" si="219"/>
        <v>0.99999999999999978</v>
      </c>
      <c r="Z779" s="50">
        <v>16372800</v>
      </c>
      <c r="AA779" s="62">
        <v>2.0416282999999999E-7</v>
      </c>
      <c r="AB779" s="71">
        <v>4.4099170566E-3</v>
      </c>
      <c r="AC779" s="71">
        <v>3.2625946827947998</v>
      </c>
      <c r="AD779" s="58">
        <v>147116725898.797</v>
      </c>
      <c r="AE779" s="28">
        <v>-9.7597958232500002</v>
      </c>
      <c r="AF779" s="28">
        <v>1.18690125788</v>
      </c>
      <c r="AG779" s="50"/>
      <c r="AH779" s="62"/>
      <c r="AI779" s="65"/>
      <c r="AJ779" s="58"/>
      <c r="AK779" s="28"/>
      <c r="AL779" s="28"/>
    </row>
    <row r="780" spans="1:38">
      <c r="A780" s="11"/>
      <c r="B780" s="25">
        <v>759</v>
      </c>
      <c r="C780" s="1">
        <f>B780 * KONSTANTEN!$B$6</f>
        <v>16394400</v>
      </c>
      <c r="D780" s="63">
        <f>SQRT( KONSTANTEN!$B$3 * $D$6 / H779^3 )</f>
        <v>2.0416010722238528E-7</v>
      </c>
      <c r="E780" s="41">
        <f>(KONSTANTEN!$B$4 + D780 * C780) - (KONSTANTEN!$B$4 + D780 * C779)</f>
        <v>4.4098583160034899E-3</v>
      </c>
      <c r="F780" s="41">
        <f t="shared" si="221"/>
        <v>3.2670045411108046</v>
      </c>
      <c r="G780" s="73">
        <f t="shared" si="209"/>
        <v>187.18557185572337</v>
      </c>
      <c r="H780" s="43">
        <f t="shared" si="222"/>
        <v>147118080545.73236</v>
      </c>
      <c r="I780" s="2">
        <f t="shared" si="223"/>
        <v>9.8342262548304102</v>
      </c>
      <c r="J780" s="48">
        <f t="shared" si="210"/>
        <v>152077965454.26761</v>
      </c>
      <c r="K780" s="28">
        <f t="shared" si="211"/>
        <v>10.165773745169588</v>
      </c>
      <c r="L780" s="43">
        <f t="shared" si="224"/>
        <v>-145923541172.37656</v>
      </c>
      <c r="M780" s="2">
        <f t="shared" si="225"/>
        <v>-9.7543763110008861</v>
      </c>
      <c r="N780" s="48">
        <f t="shared" si="212"/>
        <v>-150922688226.57214</v>
      </c>
      <c r="O780" s="28">
        <f t="shared" si="213"/>
        <v>-10.088548311000885</v>
      </c>
      <c r="P780" s="94">
        <f t="shared" si="214"/>
        <v>-18399573699.895451</v>
      </c>
      <c r="Q780" s="95">
        <f t="shared" si="215"/>
        <v>-1.2299342819453873</v>
      </c>
      <c r="R780" s="44">
        <f>KONSTANTEN!$B$3 * $D$5 * $D$6 / H779^2</f>
        <v>3.6622714098404465E+22</v>
      </c>
      <c r="S780" s="46">
        <f t="shared" si="220"/>
        <v>30035.366533704731</v>
      </c>
      <c r="T780" s="48">
        <f t="shared" si="216"/>
        <v>149559236723.88547</v>
      </c>
      <c r="U780" s="28">
        <f t="shared" si="217"/>
        <v>9.9974073002211714</v>
      </c>
      <c r="V780" s="48">
        <f t="shared" si="226"/>
        <v>-148423114699.47437</v>
      </c>
      <c r="W780" s="28">
        <f t="shared" si="227"/>
        <v>-9.9214623110008855</v>
      </c>
      <c r="X780" s="50">
        <f t="shared" si="218"/>
        <v>1.0000000000000002</v>
      </c>
      <c r="Y780" s="31">
        <f t="shared" si="219"/>
        <v>1.0000000000000002</v>
      </c>
      <c r="Z780" s="50">
        <v>16394400</v>
      </c>
      <c r="AA780" s="62">
        <v>2.0416011E-7</v>
      </c>
      <c r="AB780" s="71">
        <v>4.4098583159999996E-3</v>
      </c>
      <c r="AC780" s="71">
        <v>3.26700454111081</v>
      </c>
      <c r="AD780" s="58">
        <v>147118080545.73199</v>
      </c>
      <c r="AE780" s="28">
        <v>-9.7543763109999997</v>
      </c>
      <c r="AF780" s="28">
        <v>1.2299342819500001</v>
      </c>
      <c r="AG780" s="50"/>
      <c r="AH780" s="62"/>
      <c r="AI780" s="65"/>
      <c r="AJ780" s="58"/>
      <c r="AK780" s="28"/>
      <c r="AL780" s="28"/>
    </row>
    <row r="781" spans="1:38">
      <c r="A781" s="11"/>
      <c r="B781" s="25">
        <v>760</v>
      </c>
      <c r="C781" s="1">
        <f>B781 * KONSTANTEN!$B$6</f>
        <v>16416000</v>
      </c>
      <c r="D781" s="63">
        <f>SQRT( KONSTANTEN!$B$3 * $D$6 / H780^3 )</f>
        <v>2.0415728740351093E-7</v>
      </c>
      <c r="E781" s="41">
        <f>(KONSTANTEN!$B$4 + D781 * C781) - (KONSTANTEN!$B$4 + D781 * C780)</f>
        <v>4.4097974079160274E-3</v>
      </c>
      <c r="F781" s="41">
        <f t="shared" si="221"/>
        <v>3.2714143385187207</v>
      </c>
      <c r="G781" s="73">
        <f t="shared" si="209"/>
        <v>187.43823463570467</v>
      </c>
      <c r="H781" s="43">
        <f t="shared" si="222"/>
        <v>147119483399.94995</v>
      </c>
      <c r="I781" s="2">
        <f t="shared" si="223"/>
        <v>9.8343200297473139</v>
      </c>
      <c r="J781" s="48">
        <f t="shared" si="210"/>
        <v>152076562600.05005</v>
      </c>
      <c r="K781" s="28">
        <f t="shared" si="211"/>
        <v>10.165679970252686</v>
      </c>
      <c r="L781" s="43">
        <f t="shared" si="224"/>
        <v>-145839581162.7066</v>
      </c>
      <c r="M781" s="2">
        <f t="shared" si="225"/>
        <v>-9.7487639367203816</v>
      </c>
      <c r="N781" s="48">
        <f t="shared" si="212"/>
        <v>-150838728216.90222</v>
      </c>
      <c r="O781" s="28">
        <f t="shared" si="213"/>
        <v>-10.08293593672038</v>
      </c>
      <c r="P781" s="94">
        <f t="shared" si="214"/>
        <v>-19042972535.045288</v>
      </c>
      <c r="Q781" s="95">
        <f t="shared" si="215"/>
        <v>-1.2729427938392803</v>
      </c>
      <c r="R781" s="44">
        <f>KONSTANTEN!$B$3 * $D$5 * $D$6 / H780^2</f>
        <v>3.6622039665747165E+22</v>
      </c>
      <c r="S781" s="46">
        <f t="shared" si="220"/>
        <v>30035.228252227953</v>
      </c>
      <c r="T781" s="48">
        <f t="shared" si="216"/>
        <v>149556476346.08209</v>
      </c>
      <c r="U781" s="28">
        <f t="shared" si="217"/>
        <v>9.997222780549853</v>
      </c>
      <c r="V781" s="48">
        <f t="shared" si="226"/>
        <v>-148339154689.80441</v>
      </c>
      <c r="W781" s="28">
        <f t="shared" si="227"/>
        <v>-9.915849936720381</v>
      </c>
      <c r="X781" s="50">
        <f t="shared" si="218"/>
        <v>1</v>
      </c>
      <c r="Y781" s="31">
        <f t="shared" si="219"/>
        <v>1</v>
      </c>
      <c r="Z781" s="50">
        <v>16416000</v>
      </c>
      <c r="AA781" s="62">
        <v>2.0415729000000001E-7</v>
      </c>
      <c r="AB781" s="71">
        <v>4.4097974079199999E-3</v>
      </c>
      <c r="AC781" s="71">
        <v>3.2714143385187202</v>
      </c>
      <c r="AD781" s="58">
        <v>147119483399.94901</v>
      </c>
      <c r="AE781" s="28">
        <v>-9.7487639367199996</v>
      </c>
      <c r="AF781" s="28">
        <v>1.27294279384</v>
      </c>
      <c r="AG781" s="50"/>
      <c r="AH781" s="62"/>
      <c r="AI781" s="65"/>
      <c r="AJ781" s="58"/>
      <c r="AK781" s="28"/>
      <c r="AL781" s="28"/>
    </row>
    <row r="782" spans="1:38">
      <c r="A782" s="11"/>
      <c r="B782" s="25">
        <v>761</v>
      </c>
      <c r="C782" s="1">
        <f>B782 * KONSTANTEN!$B$6</f>
        <v>16437600</v>
      </c>
      <c r="D782" s="63">
        <f>SQRT( KONSTANTEN!$B$3 * $D$6 / H781^3 )</f>
        <v>2.0415436730527867E-7</v>
      </c>
      <c r="E782" s="41">
        <f>(KONSTANTEN!$B$4 + D782 * C782) - (KONSTANTEN!$B$4 + D782 * C781)</f>
        <v>4.409734333794102E-3</v>
      </c>
      <c r="F782" s="41">
        <f t="shared" si="221"/>
        <v>3.2758240728525148</v>
      </c>
      <c r="G782" s="73">
        <f t="shared" si="209"/>
        <v>187.690893801805</v>
      </c>
      <c r="H782" s="43">
        <f t="shared" si="222"/>
        <v>147120934431.44745</v>
      </c>
      <c r="I782" s="2">
        <f t="shared" si="223"/>
        <v>9.8344170251131899</v>
      </c>
      <c r="J782" s="48">
        <f t="shared" si="210"/>
        <v>152075111568.55252</v>
      </c>
      <c r="K782" s="28">
        <f t="shared" si="211"/>
        <v>10.165582974886808</v>
      </c>
      <c r="L782" s="43">
        <f t="shared" si="224"/>
        <v>-145752737770.8287</v>
      </c>
      <c r="M782" s="2">
        <f t="shared" si="225"/>
        <v>-9.7429588204403412</v>
      </c>
      <c r="N782" s="48">
        <f t="shared" si="212"/>
        <v>-150751884825.02429</v>
      </c>
      <c r="O782" s="28">
        <f t="shared" si="213"/>
        <v>-10.077130820440342</v>
      </c>
      <c r="P782" s="94">
        <f t="shared" si="214"/>
        <v>-19685991860.543324</v>
      </c>
      <c r="Q782" s="95">
        <f t="shared" si="215"/>
        <v>-1.3159259371056879</v>
      </c>
      <c r="R782" s="44">
        <f>KONSTANTEN!$B$3 * $D$5 * $D$6 / H781^2</f>
        <v>3.6621341251958989E+22</v>
      </c>
      <c r="S782" s="46">
        <f t="shared" si="220"/>
        <v>30035.085051796228</v>
      </c>
      <c r="T782" s="48">
        <f t="shared" si="216"/>
        <v>149553622760.23499</v>
      </c>
      <c r="U782" s="28">
        <f t="shared" si="217"/>
        <v>9.9970320303119919</v>
      </c>
      <c r="V782" s="48">
        <f t="shared" si="226"/>
        <v>-148252311297.92648</v>
      </c>
      <c r="W782" s="28">
        <f t="shared" si="227"/>
        <v>-9.9100448204403406</v>
      </c>
      <c r="X782" s="50">
        <f t="shared" si="218"/>
        <v>1</v>
      </c>
      <c r="Y782" s="31">
        <f t="shared" si="219"/>
        <v>1</v>
      </c>
      <c r="Z782" s="50">
        <v>16437600</v>
      </c>
      <c r="AA782" s="62">
        <v>2.0415437000000001E-7</v>
      </c>
      <c r="AB782" s="71">
        <v>4.4097343337900002E-3</v>
      </c>
      <c r="AC782" s="71">
        <v>3.2758240728525201</v>
      </c>
      <c r="AD782" s="58">
        <v>147120934431.44699</v>
      </c>
      <c r="AE782" s="28">
        <v>-9.7429588204400002</v>
      </c>
      <c r="AF782" s="28">
        <v>1.3159259371100001</v>
      </c>
      <c r="AG782" s="50"/>
      <c r="AH782" s="62"/>
      <c r="AI782" s="65"/>
      <c r="AJ782" s="58"/>
      <c r="AK782" s="28"/>
      <c r="AL782" s="28"/>
    </row>
    <row r="783" spans="1:38">
      <c r="A783" s="11"/>
      <c r="B783" s="25">
        <v>762</v>
      </c>
      <c r="C783" s="1">
        <f>B783 * KONSTANTEN!$B$6</f>
        <v>16459200</v>
      </c>
      <c r="D783" s="63">
        <f>SQRT( KONSTANTEN!$B$3 * $D$6 / H782^3 )</f>
        <v>2.0415134699731202E-7</v>
      </c>
      <c r="E783" s="41">
        <f>(KONSTANTEN!$B$4 + D783 * C783) - (KONSTANTEN!$B$4 + D783 * C782)</f>
        <v>4.4096690951418438E-3</v>
      </c>
      <c r="F783" s="41">
        <f t="shared" si="221"/>
        <v>3.2802337419476566</v>
      </c>
      <c r="G783" s="73">
        <f t="shared" si="209"/>
        <v>187.94354923000594</v>
      </c>
      <c r="H783" s="43">
        <f t="shared" si="222"/>
        <v>147122433609.19336</v>
      </c>
      <c r="I783" s="2">
        <f t="shared" si="223"/>
        <v>9.8345172388537101</v>
      </c>
      <c r="J783" s="48">
        <f t="shared" si="210"/>
        <v>152073612390.80664</v>
      </c>
      <c r="K783" s="28">
        <f t="shared" si="211"/>
        <v>10.165482761146292</v>
      </c>
      <c r="L783" s="43">
        <f t="shared" si="224"/>
        <v>-145663012853.96555</v>
      </c>
      <c r="M783" s="2">
        <f t="shared" si="225"/>
        <v>-9.7369610863083089</v>
      </c>
      <c r="N783" s="48">
        <f t="shared" si="212"/>
        <v>-150662159908.16113</v>
      </c>
      <c r="O783" s="28">
        <f t="shared" si="213"/>
        <v>-10.071133086308308</v>
      </c>
      <c r="P783" s="94">
        <f t="shared" si="214"/>
        <v>-20328618873.226452</v>
      </c>
      <c r="Q783" s="95">
        <f t="shared" si="215"/>
        <v>-1.3588828559068895</v>
      </c>
      <c r="R783" s="44">
        <f>KONSTANTEN!$B$3 * $D$5 * $D$6 / H782^2</f>
        <v>3.6620618874035104E+22</v>
      </c>
      <c r="S783" s="46">
        <f t="shared" si="220"/>
        <v>30034.936935683218</v>
      </c>
      <c r="T783" s="48">
        <f t="shared" si="216"/>
        <v>149550676188.43771</v>
      </c>
      <c r="U783" s="28">
        <f t="shared" si="217"/>
        <v>9.9968350643536059</v>
      </c>
      <c r="V783" s="48">
        <f t="shared" si="226"/>
        <v>-148162586381.06332</v>
      </c>
      <c r="W783" s="28">
        <f t="shared" si="227"/>
        <v>-9.9040470863083083</v>
      </c>
      <c r="X783" s="50">
        <f t="shared" si="218"/>
        <v>0.99999999999999989</v>
      </c>
      <c r="Y783" s="31">
        <f t="shared" si="219"/>
        <v>1</v>
      </c>
      <c r="Z783" s="50">
        <v>16459200</v>
      </c>
      <c r="AA783" s="62">
        <v>2.0415135000000001E-7</v>
      </c>
      <c r="AB783" s="71">
        <v>4.4096690951399998E-3</v>
      </c>
      <c r="AC783" s="71">
        <v>3.2802337419476602</v>
      </c>
      <c r="AD783" s="58">
        <v>147122433609.19299</v>
      </c>
      <c r="AE783" s="28">
        <v>-9.73696108631</v>
      </c>
      <c r="AF783" s="28">
        <v>1.3588828559099999</v>
      </c>
      <c r="AG783" s="50"/>
      <c r="AH783" s="62"/>
      <c r="AI783" s="65"/>
      <c r="AJ783" s="58"/>
      <c r="AK783" s="28"/>
      <c r="AL783" s="28"/>
    </row>
    <row r="784" spans="1:38">
      <c r="A784" s="11"/>
      <c r="B784" s="25">
        <v>763</v>
      </c>
      <c r="C784" s="1">
        <f>B784 * KONSTANTEN!$B$6</f>
        <v>16480800</v>
      </c>
      <c r="D784" s="63">
        <f>SQRT( KONSTANTEN!$B$3 * $D$6 / H783^3 )</f>
        <v>2.0414822655161568E-7</v>
      </c>
      <c r="E784" s="41">
        <f>(KONSTANTEN!$B$4 + D784 * C784) - (KONSTANTEN!$B$4 + D784 * C783)</f>
        <v>4.4096016935148974E-3</v>
      </c>
      <c r="F784" s="41">
        <f t="shared" si="221"/>
        <v>3.2846433436411715</v>
      </c>
      <c r="G784" s="73">
        <f t="shared" si="209"/>
        <v>188.19620079637804</v>
      </c>
      <c r="H784" s="43">
        <f t="shared" si="222"/>
        <v>147123980901.12796</v>
      </c>
      <c r="I784" s="2">
        <f t="shared" si="223"/>
        <v>9.8346206688258135</v>
      </c>
      <c r="J784" s="48">
        <f t="shared" si="210"/>
        <v>152072065098.87207</v>
      </c>
      <c r="K784" s="28">
        <f t="shared" si="211"/>
        <v>10.165379331174186</v>
      </c>
      <c r="L784" s="43">
        <f t="shared" si="224"/>
        <v>-145570408330.87051</v>
      </c>
      <c r="M784" s="2">
        <f t="shared" si="225"/>
        <v>-9.7307708625848957</v>
      </c>
      <c r="N784" s="48">
        <f t="shared" si="212"/>
        <v>-150569555385.0661</v>
      </c>
      <c r="O784" s="28">
        <f t="shared" si="213"/>
        <v>-10.064942862584896</v>
      </c>
      <c r="P784" s="94">
        <f t="shared" si="214"/>
        <v>-20970840779.462742</v>
      </c>
      <c r="Q784" s="95">
        <f t="shared" si="215"/>
        <v>-1.4018126950422831</v>
      </c>
      <c r="R784" s="44">
        <f>KONSTANTEN!$B$3 * $D$5 * $D$6 / H783^2</f>
        <v>3.6619872549551598E+22</v>
      </c>
      <c r="S784" s="46">
        <f t="shared" si="220"/>
        <v>30034.783907274643</v>
      </c>
      <c r="T784" s="48">
        <f t="shared" si="216"/>
        <v>149547636860.02075</v>
      </c>
      <c r="U784" s="28">
        <f t="shared" si="217"/>
        <v>9.9966318980044786</v>
      </c>
      <c r="V784" s="48">
        <f t="shared" si="226"/>
        <v>-148069981857.96829</v>
      </c>
      <c r="W784" s="28">
        <f t="shared" si="227"/>
        <v>-9.8978568625848951</v>
      </c>
      <c r="X784" s="50">
        <f t="shared" si="218"/>
        <v>1</v>
      </c>
      <c r="Y784" s="31">
        <f t="shared" si="219"/>
        <v>1</v>
      </c>
      <c r="Z784" s="50">
        <v>16480800</v>
      </c>
      <c r="AA784" s="62">
        <v>2.0414823E-7</v>
      </c>
      <c r="AB784" s="71">
        <v>4.4096016935100003E-3</v>
      </c>
      <c r="AC784" s="71">
        <v>3.2846433436411702</v>
      </c>
      <c r="AD784" s="58">
        <v>147123980901.12701</v>
      </c>
      <c r="AE784" s="28">
        <v>-9.73077086258</v>
      </c>
      <c r="AF784" s="28">
        <v>1.4018126950400001</v>
      </c>
      <c r="AG784" s="50"/>
      <c r="AH784" s="62"/>
      <c r="AI784" s="65"/>
      <c r="AJ784" s="58"/>
      <c r="AK784" s="28"/>
      <c r="AL784" s="28"/>
    </row>
    <row r="785" spans="1:38">
      <c r="A785" s="11"/>
      <c r="B785" s="25">
        <v>764</v>
      </c>
      <c r="C785" s="1">
        <f>B785 * KONSTANTEN!$B$6</f>
        <v>16502400</v>
      </c>
      <c r="D785" s="63">
        <f>SQRT( KONSTANTEN!$B$3 * $D$6 / H784^3 )</f>
        <v>2.0414500604257333E-7</v>
      </c>
      <c r="E785" s="41">
        <f>(KONSTANTEN!$B$4 + D785 * C785) - (KONSTANTEN!$B$4 + D785 * C784)</f>
        <v>4.4095321305195334E-3</v>
      </c>
      <c r="F785" s="41">
        <f t="shared" si="221"/>
        <v>3.289052875771691</v>
      </c>
      <c r="G785" s="73">
        <f t="shared" si="209"/>
        <v>188.44884837708415</v>
      </c>
      <c r="H785" s="43">
        <f t="shared" si="222"/>
        <v>147125576274.1644</v>
      </c>
      <c r="I785" s="2">
        <f t="shared" si="223"/>
        <v>9.8347273128177903</v>
      </c>
      <c r="J785" s="48">
        <f t="shared" si="210"/>
        <v>152070469725.8356</v>
      </c>
      <c r="K785" s="28">
        <f t="shared" si="211"/>
        <v>10.16527268718221</v>
      </c>
      <c r="L785" s="43">
        <f t="shared" si="224"/>
        <v>-145474926181.77026</v>
      </c>
      <c r="M785" s="2">
        <f t="shared" si="225"/>
        <v>-9.7243882816399427</v>
      </c>
      <c r="N785" s="48">
        <f t="shared" si="212"/>
        <v>-150474073235.96588</v>
      </c>
      <c r="O785" s="28">
        <f t="shared" si="213"/>
        <v>-10.058560281639943</v>
      </c>
      <c r="P785" s="94">
        <f t="shared" si="214"/>
        <v>-21612644795.461189</v>
      </c>
      <c r="Q785" s="95">
        <f t="shared" si="215"/>
        <v>-1.4447145999690914</v>
      </c>
      <c r="R785" s="44">
        <f>KONSTANTEN!$B$3 * $D$5 * $D$6 / H784^2</f>
        <v>3.661910229666499E+22</v>
      </c>
      <c r="S785" s="46">
        <f t="shared" si="220"/>
        <v>30034.625970068209</v>
      </c>
      <c r="T785" s="48">
        <f t="shared" si="216"/>
        <v>149544505011.53351</v>
      </c>
      <c r="U785" s="28">
        <f t="shared" si="217"/>
        <v>9.9964225470769428</v>
      </c>
      <c r="V785" s="48">
        <f t="shared" si="226"/>
        <v>-147974499708.86807</v>
      </c>
      <c r="W785" s="28">
        <f t="shared" si="227"/>
        <v>-9.8914742816399421</v>
      </c>
      <c r="X785" s="50">
        <f t="shared" si="218"/>
        <v>1.0000000000000002</v>
      </c>
      <c r="Y785" s="31">
        <f t="shared" si="219"/>
        <v>1</v>
      </c>
      <c r="Z785" s="50">
        <v>16502400</v>
      </c>
      <c r="AA785" s="62">
        <v>2.0414500999999999E-7</v>
      </c>
      <c r="AB785" s="71">
        <v>4.4095321305200001E-3</v>
      </c>
      <c r="AC785" s="71">
        <v>3.2890528757716901</v>
      </c>
      <c r="AD785" s="58">
        <v>147125576274.164</v>
      </c>
      <c r="AE785" s="28">
        <v>-9.7243882816399996</v>
      </c>
      <c r="AF785" s="28">
        <v>1.44471459997</v>
      </c>
      <c r="AG785" s="50"/>
      <c r="AH785" s="62"/>
      <c r="AI785" s="65"/>
      <c r="AJ785" s="58"/>
      <c r="AK785" s="28"/>
      <c r="AL785" s="28"/>
    </row>
    <row r="786" spans="1:38">
      <c r="A786" s="11"/>
      <c r="B786" s="25">
        <v>765</v>
      </c>
      <c r="C786" s="1">
        <f>B786 * KONSTANTEN!$B$6</f>
        <v>16524000</v>
      </c>
      <c r="D786" s="63">
        <f>SQRT( KONSTANTEN!$B$3 * $D$6 / H785^3 )</f>
        <v>2.0414168554694468E-7</v>
      </c>
      <c r="E786" s="41">
        <f>(KONSTANTEN!$B$4 + D786 * C786) - (KONSTANTEN!$B$4 + D786 * C785)</f>
        <v>4.409460407813981E-3</v>
      </c>
      <c r="F786" s="41">
        <f t="shared" si="221"/>
        <v>3.293462336179505</v>
      </c>
      <c r="G786" s="73">
        <f t="shared" si="209"/>
        <v>188.70149184838192</v>
      </c>
      <c r="H786" s="43">
        <f t="shared" si="222"/>
        <v>147127219694.18979</v>
      </c>
      <c r="I786" s="2">
        <f t="shared" si="223"/>
        <v>9.8348371685493312</v>
      </c>
      <c r="J786" s="48">
        <f t="shared" si="210"/>
        <v>152068826305.81024</v>
      </c>
      <c r="K786" s="28">
        <f t="shared" si="211"/>
        <v>10.165162831450669</v>
      </c>
      <c r="L786" s="43">
        <f t="shared" si="224"/>
        <v>-145376568448.3056</v>
      </c>
      <c r="M786" s="2">
        <f t="shared" si="225"/>
        <v>-9.7178134799485676</v>
      </c>
      <c r="N786" s="48">
        <f t="shared" si="212"/>
        <v>-150375715502.50119</v>
      </c>
      <c r="O786" s="28">
        <f t="shared" si="213"/>
        <v>-10.051985479948568</v>
      </c>
      <c r="P786" s="94">
        <f t="shared" si="214"/>
        <v>-22254018147.581272</v>
      </c>
      <c r="Q786" s="95">
        <f t="shared" si="215"/>
        <v>-1.4875877168230542</v>
      </c>
      <c r="R786" s="44">
        <f>KONSTANTEN!$B$3 * $D$5 * $D$6 / H785^2</f>
        <v>3.661830813411142E+22</v>
      </c>
      <c r="S786" s="46">
        <f t="shared" si="220"/>
        <v>30034.463127673494</v>
      </c>
      <c r="T786" s="48">
        <f t="shared" si="216"/>
        <v>149541280886.72549</v>
      </c>
      <c r="U786" s="28">
        <f t="shared" si="217"/>
        <v>9.9962070278646351</v>
      </c>
      <c r="V786" s="48">
        <f t="shared" si="226"/>
        <v>-147876141975.40338</v>
      </c>
      <c r="W786" s="28">
        <f t="shared" si="227"/>
        <v>-9.8848994799485688</v>
      </c>
      <c r="X786" s="50">
        <f t="shared" si="218"/>
        <v>1</v>
      </c>
      <c r="Y786" s="31">
        <f t="shared" si="219"/>
        <v>1.0000000000000002</v>
      </c>
      <c r="Z786" s="50">
        <v>16524000</v>
      </c>
      <c r="AA786" s="62">
        <v>2.0414168999999999E-7</v>
      </c>
      <c r="AB786" s="71">
        <v>4.4094604078099998E-3</v>
      </c>
      <c r="AC786" s="71">
        <v>3.2934623361795099</v>
      </c>
      <c r="AD786" s="58">
        <v>147127219694.189</v>
      </c>
      <c r="AE786" s="28">
        <v>-9.7178134799499993</v>
      </c>
      <c r="AF786" s="28">
        <v>1.48758771682</v>
      </c>
      <c r="AG786" s="50"/>
      <c r="AH786" s="62"/>
      <c r="AI786" s="65"/>
      <c r="AJ786" s="58"/>
      <c r="AK786" s="28"/>
      <c r="AL786" s="28"/>
    </row>
    <row r="787" spans="1:38">
      <c r="A787" s="11"/>
      <c r="B787" s="25">
        <v>766</v>
      </c>
      <c r="C787" s="1">
        <f>B787 * KONSTANTEN!$B$6</f>
        <v>16545600</v>
      </c>
      <c r="D787" s="63">
        <f>SQRT( KONSTANTEN!$B$3 * $D$6 / H786^3 )</f>
        <v>2.0413826514386212E-7</v>
      </c>
      <c r="E787" s="41">
        <f>(KONSTANTEN!$B$4 + D787 * C787) - (KONSTANTEN!$B$4 + D787 * C786)</f>
        <v>4.4093865271075394E-3</v>
      </c>
      <c r="F787" s="41">
        <f t="shared" si="221"/>
        <v>3.2978717227066126</v>
      </c>
      <c r="G787" s="73">
        <f t="shared" si="209"/>
        <v>188.95413108662703</v>
      </c>
      <c r="H787" s="43">
        <f t="shared" si="222"/>
        <v>147128911126.06598</v>
      </c>
      <c r="I787" s="2">
        <f t="shared" si="223"/>
        <v>9.8349502336716021</v>
      </c>
      <c r="J787" s="48">
        <f t="shared" si="210"/>
        <v>152067134873.93402</v>
      </c>
      <c r="K787" s="28">
        <f t="shared" si="211"/>
        <v>10.165049766328398</v>
      </c>
      <c r="L787" s="43">
        <f t="shared" si="224"/>
        <v>-145275337233.47046</v>
      </c>
      <c r="M787" s="2">
        <f t="shared" si="225"/>
        <v>-9.7110465980870924</v>
      </c>
      <c r="N787" s="48">
        <f t="shared" si="212"/>
        <v>-150274484287.66605</v>
      </c>
      <c r="O787" s="28">
        <f t="shared" si="213"/>
        <v>-10.045218598087091</v>
      </c>
      <c r="P787" s="94">
        <f t="shared" si="214"/>
        <v>-22894948072.642006</v>
      </c>
      <c r="Q787" s="95">
        <f t="shared" si="215"/>
        <v>-1.5304311924390879</v>
      </c>
      <c r="R787" s="44">
        <f>KONSTANTEN!$B$3 * $D$5 * $D$6 / H786^2</f>
        <v>3.6617490081205845E+22</v>
      </c>
      <c r="S787" s="46">
        <f t="shared" si="220"/>
        <v>30034.295383811768</v>
      </c>
      <c r="T787" s="48">
        <f t="shared" si="216"/>
        <v>149537964736.52731</v>
      </c>
      <c r="U787" s="28">
        <f t="shared" si="217"/>
        <v>9.995985357141203</v>
      </c>
      <c r="V787" s="48">
        <f t="shared" si="226"/>
        <v>-147774910760.56824</v>
      </c>
      <c r="W787" s="28">
        <f t="shared" si="227"/>
        <v>-9.8781325980870918</v>
      </c>
      <c r="X787" s="50">
        <f t="shared" si="218"/>
        <v>0.99999999999999989</v>
      </c>
      <c r="Y787" s="31">
        <f t="shared" si="219"/>
        <v>1.0000000000000002</v>
      </c>
      <c r="Z787" s="50">
        <v>16545600</v>
      </c>
      <c r="AA787" s="62">
        <v>2.0413827E-7</v>
      </c>
      <c r="AB787" s="71">
        <v>4.4093865271100001E-3</v>
      </c>
      <c r="AC787" s="71">
        <v>3.2978717227066099</v>
      </c>
      <c r="AD787" s="58">
        <v>147128911126.065</v>
      </c>
      <c r="AE787" s="28">
        <v>-9.7110465980900003</v>
      </c>
      <c r="AF787" s="28">
        <v>1.53043119244</v>
      </c>
      <c r="AG787" s="50"/>
      <c r="AH787" s="62"/>
      <c r="AI787" s="65"/>
      <c r="AJ787" s="58"/>
      <c r="AK787" s="28"/>
      <c r="AL787" s="28"/>
    </row>
    <row r="788" spans="1:38">
      <c r="A788" s="11"/>
      <c r="B788" s="25">
        <v>767</v>
      </c>
      <c r="C788" s="1">
        <f>B788 * KONSTANTEN!$B$6</f>
        <v>16567200</v>
      </c>
      <c r="D788" s="63">
        <f>SQRT( KONSTANTEN!$B$3 * $D$6 / H787^3 )</f>
        <v>2.0413474491482832E-7</v>
      </c>
      <c r="E788" s="41">
        <f>(KONSTANTEN!$B$4 + D788 * C788) - (KONSTANTEN!$B$4 + D788 * C787)</f>
        <v>4.4093104901605784E-3</v>
      </c>
      <c r="F788" s="41">
        <f t="shared" si="221"/>
        <v>3.3022810331967731</v>
      </c>
      <c r="G788" s="73">
        <f t="shared" si="209"/>
        <v>189.20676596827599</v>
      </c>
      <c r="H788" s="43">
        <f t="shared" si="222"/>
        <v>147130650533.63083</v>
      </c>
      <c r="I788" s="2">
        <f t="shared" si="223"/>
        <v>9.8350665057673137</v>
      </c>
      <c r="J788" s="48">
        <f t="shared" si="210"/>
        <v>152065395466.36917</v>
      </c>
      <c r="K788" s="28">
        <f t="shared" si="211"/>
        <v>10.164933494232686</v>
      </c>
      <c r="L788" s="43">
        <f t="shared" si="224"/>
        <v>-145171234701.54913</v>
      </c>
      <c r="M788" s="2">
        <f t="shared" si="225"/>
        <v>-9.7040877807288357</v>
      </c>
      <c r="N788" s="48">
        <f t="shared" si="212"/>
        <v>-150170381755.74472</v>
      </c>
      <c r="O788" s="28">
        <f t="shared" si="213"/>
        <v>-10.038259780728836</v>
      </c>
      <c r="P788" s="94">
        <f t="shared" si="214"/>
        <v>-23535421818.230556</v>
      </c>
      <c r="Q788" s="95">
        <f t="shared" si="215"/>
        <v>-1.5732441743719139</v>
      </c>
      <c r="R788" s="44">
        <f>KONSTANTEN!$B$3 * $D$5 * $D$6 / H787^2</f>
        <v>3.6616648157841368E+22</v>
      </c>
      <c r="S788" s="46">
        <f t="shared" si="220"/>
        <v>30034.122742315925</v>
      </c>
      <c r="T788" s="48">
        <f t="shared" si="216"/>
        <v>149534556819.03049</v>
      </c>
      <c r="U788" s="28">
        <f t="shared" si="217"/>
        <v>9.9957575521589952</v>
      </c>
      <c r="V788" s="48">
        <f t="shared" si="226"/>
        <v>-147670808228.64691</v>
      </c>
      <c r="W788" s="28">
        <f t="shared" si="227"/>
        <v>-9.8711737807288351</v>
      </c>
      <c r="X788" s="50">
        <f t="shared" si="218"/>
        <v>1</v>
      </c>
      <c r="Y788" s="31">
        <f t="shared" si="219"/>
        <v>1</v>
      </c>
      <c r="Z788" s="50">
        <v>16567200</v>
      </c>
      <c r="AA788" s="62">
        <v>2.0413474E-7</v>
      </c>
      <c r="AB788" s="71">
        <v>4.4093104901599999E-3</v>
      </c>
      <c r="AC788" s="71">
        <v>3.30228103319677</v>
      </c>
      <c r="AD788" s="58">
        <v>147130650533.63</v>
      </c>
      <c r="AE788" s="28">
        <v>-9.7040877807299992</v>
      </c>
      <c r="AF788" s="28">
        <v>1.5732441743700001</v>
      </c>
      <c r="AG788" s="50"/>
      <c r="AH788" s="62"/>
      <c r="AI788" s="65"/>
      <c r="AJ788" s="58"/>
      <c r="AK788" s="28"/>
      <c r="AL788" s="28"/>
    </row>
    <row r="789" spans="1:38">
      <c r="A789" s="11"/>
      <c r="B789" s="25">
        <v>768</v>
      </c>
      <c r="C789" s="1">
        <f>B789 * KONSTANTEN!$B$6</f>
        <v>16588800</v>
      </c>
      <c r="D789" s="63">
        <f>SQRT( KONSTANTEN!$B$3 * $D$6 / H788^3 )</f>
        <v>2.0413112494371259E-7</v>
      </c>
      <c r="E789" s="41">
        <f>(KONSTANTEN!$B$4 + D789 * C789) - (KONSTANTEN!$B$4 + D789 * C788)</f>
        <v>4.4092322987840937E-3</v>
      </c>
      <c r="F789" s="41">
        <f t="shared" si="221"/>
        <v>3.3066902654955572</v>
      </c>
      <c r="G789" s="73">
        <f t="shared" ref="G789:G852" si="228">F789 * 180 / PI()</f>
        <v>189.45939636988908</v>
      </c>
      <c r="H789" s="43">
        <f t="shared" si="222"/>
        <v>147132437879.69919</v>
      </c>
      <c r="I789" s="2">
        <f t="shared" si="223"/>
        <v>9.8351859823507954</v>
      </c>
      <c r="J789" s="48">
        <f t="shared" ref="J789:J852" si="229">$D$3 * ( 1 - $D$4 * COS(F789) )</f>
        <v>152063608120.30081</v>
      </c>
      <c r="K789" s="28">
        <f t="shared" ref="K789:K852" si="230">$E$3 * ( 1 - $D$4 * COS(F789) )</f>
        <v>10.164814017649205</v>
      </c>
      <c r="L789" s="43">
        <f t="shared" si="224"/>
        <v>-145064263078.05167</v>
      </c>
      <c r="M789" s="2">
        <f t="shared" si="225"/>
        <v>-9.6969371766398051</v>
      </c>
      <c r="N789" s="48">
        <f t="shared" ref="N789:N852" si="231">$D$3 * ( COS(F789) - $D$4 )</f>
        <v>-150063410132.24725</v>
      </c>
      <c r="O789" s="28">
        <f t="shared" ref="O789:O852" si="232">$E$3 * ( COS(F789) - $D$4 )</f>
        <v>-10.031109176639806</v>
      </c>
      <c r="P789" s="94">
        <f t="shared" ref="P789:P852" si="233">$D$10 * SIN(F789)</f>
        <v>-24175426643.010387</v>
      </c>
      <c r="Q789" s="95">
        <f t="shared" ref="Q789:Q852" si="234">$E$10 * SIN(F789)</f>
        <v>-1.6160258109166583</v>
      </c>
      <c r="R789" s="44">
        <f>KONSTANTEN!$B$3 * $D$5 * $D$6 / H788^2</f>
        <v>3.6615782384488382E+22</v>
      </c>
      <c r="S789" s="46">
        <f t="shared" si="220"/>
        <v>30033.945207130309</v>
      </c>
      <c r="T789" s="48">
        <f t="shared" ref="T789:T852" si="235">SQRT( V789^2 + P789^2 )</f>
        <v>149531057399.46744</v>
      </c>
      <c r="U789" s="28">
        <f t="shared" ref="U789:U852" si="236">SQRT( W789^2 + Q789^2 )</f>
        <v>9.9955236306476749</v>
      </c>
      <c r="V789" s="48">
        <f t="shared" si="226"/>
        <v>-147563836605.14944</v>
      </c>
      <c r="W789" s="28">
        <f t="shared" si="227"/>
        <v>-9.8640231766398045</v>
      </c>
      <c r="X789" s="50">
        <f t="shared" ref="X789:X852" si="237">(V789 / $D$3 )^2 + ( P789 / $D$10 )^2</f>
        <v>0.99999999999999978</v>
      </c>
      <c r="Y789" s="31">
        <f t="shared" ref="Y789:Y852" si="238">(W789 / $E$3 )^2 + ( Q789 / $E$10 )^2</f>
        <v>1</v>
      </c>
      <c r="Z789" s="50">
        <v>16588800</v>
      </c>
      <c r="AA789" s="62">
        <v>2.0413112E-7</v>
      </c>
      <c r="AB789" s="71">
        <v>4.4092322987799998E-3</v>
      </c>
      <c r="AC789" s="71">
        <v>3.3066902654955599</v>
      </c>
      <c r="AD789" s="58">
        <v>147132437879.69901</v>
      </c>
      <c r="AE789" s="28">
        <v>-9.6969371766400005</v>
      </c>
      <c r="AF789" s="28">
        <v>1.6160258109200001</v>
      </c>
      <c r="AG789" s="50"/>
      <c r="AH789" s="62"/>
      <c r="AI789" s="65"/>
      <c r="AJ789" s="58"/>
      <c r="AK789" s="28"/>
      <c r="AL789" s="28"/>
    </row>
    <row r="790" spans="1:38">
      <c r="A790" s="11"/>
      <c r="B790" s="25">
        <v>769</v>
      </c>
      <c r="C790" s="1">
        <f>B790 * KONSTANTEN!$B$6</f>
        <v>16610400</v>
      </c>
      <c r="D790" s="63">
        <f>SQRT( KONSTANTEN!$B$3 * $D$6 / H789^3 )</f>
        <v>2.0412740531674784E-7</v>
      </c>
      <c r="E790" s="41">
        <f>(KONSTANTEN!$B$4 + D790 * C790) - (KONSTANTEN!$B$4 + D790 * C789)</f>
        <v>4.4091519548419278E-3</v>
      </c>
      <c r="F790" s="41">
        <f t="shared" si="221"/>
        <v>3.3110994174503992</v>
      </c>
      <c r="G790" s="73">
        <f t="shared" si="228"/>
        <v>189.71202216813339</v>
      </c>
      <c r="H790" s="43">
        <f t="shared" si="222"/>
        <v>147134273126.06403</v>
      </c>
      <c r="I790" s="2">
        <f t="shared" si="223"/>
        <v>9.8353086608680673</v>
      </c>
      <c r="J790" s="48">
        <f t="shared" si="229"/>
        <v>152061772873.93597</v>
      </c>
      <c r="K790" s="28">
        <f t="shared" si="230"/>
        <v>10.164691339131933</v>
      </c>
      <c r="L790" s="43">
        <f t="shared" si="224"/>
        <v>-144954424649.64743</v>
      </c>
      <c r="M790" s="2">
        <f t="shared" si="225"/>
        <v>-9.6895949386742508</v>
      </c>
      <c r="N790" s="48">
        <f t="shared" si="231"/>
        <v>-149953571703.84302</v>
      </c>
      <c r="O790" s="28">
        <f t="shared" si="232"/>
        <v>-10.02376693867425</v>
      </c>
      <c r="P790" s="94">
        <f t="shared" si="233"/>
        <v>-24814949817.029316</v>
      </c>
      <c r="Q790" s="95">
        <f t="shared" si="234"/>
        <v>-1.6587752511294429</v>
      </c>
      <c r="R790" s="44">
        <f>KONSTANTEN!$B$3 * $D$5 * $D$6 / H789^2</f>
        <v>3.6614892782193757E+22</v>
      </c>
      <c r="S790" s="46">
        <f t="shared" ref="S790:S853" si="239">D790 * H789</f>
        <v>30033.762782310579</v>
      </c>
      <c r="T790" s="48">
        <f t="shared" si="235"/>
        <v>149527466750.19028</v>
      </c>
      <c r="U790" s="28">
        <f t="shared" si="236"/>
        <v>9.9952836108128444</v>
      </c>
      <c r="V790" s="48">
        <f t="shared" si="226"/>
        <v>-147453998176.74521</v>
      </c>
      <c r="W790" s="28">
        <f t="shared" si="227"/>
        <v>-9.8566809386742502</v>
      </c>
      <c r="X790" s="50">
        <f t="shared" si="237"/>
        <v>1</v>
      </c>
      <c r="Y790" s="31">
        <f t="shared" si="238"/>
        <v>1</v>
      </c>
      <c r="Z790" s="50">
        <v>16610400</v>
      </c>
      <c r="AA790" s="62">
        <v>2.0412740999999999E-7</v>
      </c>
      <c r="AB790" s="71">
        <v>4.4091519548399996E-3</v>
      </c>
      <c r="AC790" s="71">
        <v>3.3110994174504</v>
      </c>
      <c r="AD790" s="58">
        <v>147134273126.064</v>
      </c>
      <c r="AE790" s="28">
        <v>-9.68959493867</v>
      </c>
      <c r="AF790" s="28">
        <v>1.65877525113</v>
      </c>
      <c r="AG790" s="50"/>
      <c r="AH790" s="62"/>
      <c r="AI790" s="65"/>
      <c r="AJ790" s="58"/>
      <c r="AK790" s="28"/>
      <c r="AL790" s="28"/>
    </row>
    <row r="791" spans="1:38">
      <c r="A791" s="11"/>
      <c r="B791" s="25">
        <v>770</v>
      </c>
      <c r="C791" s="1">
        <f>B791 * KONSTANTEN!$B$6</f>
        <v>16632000</v>
      </c>
      <c r="D791" s="63">
        <f>SQRT( KONSTANTEN!$B$3 * $D$6 / H790^3 )</f>
        <v>2.0412358612252735E-7</v>
      </c>
      <c r="E791" s="41">
        <f>(KONSTANTEN!$B$4 + D791 * C791) - (KONSTANTEN!$B$4 + D791 * C790)</f>
        <v>4.4090694602467728E-3</v>
      </c>
      <c r="F791" s="41">
        <f t="shared" ref="F791:F854" si="240">IF( (F790 + E791) &gt; 2 * PI(), (F790 + E791) - 2 * PI(), (F790 + E791) )</f>
        <v>3.3155084869106459</v>
      </c>
      <c r="G791" s="73">
        <f t="shared" si="228"/>
        <v>189.96464323978557</v>
      </c>
      <c r="H791" s="43">
        <f t="shared" ref="H791:H854" si="241">$D$3 * ( 1 + $D$4 * COS(F791) )</f>
        <v>147136156233.49753</v>
      </c>
      <c r="I791" s="2">
        <f t="shared" ref="I791:I854" si="242">$E$3 * ( 1 + $D$4 * COS(F791) )</f>
        <v>9.835434538696914</v>
      </c>
      <c r="J791" s="48">
        <f t="shared" si="229"/>
        <v>152059889766.50247</v>
      </c>
      <c r="K791" s="28">
        <f t="shared" si="230"/>
        <v>10.164565461303086</v>
      </c>
      <c r="L791" s="43">
        <f t="shared" ref="L791:L854" si="243">$D$3 * ( COS(F791) + $D$4 )</f>
        <v>-144841721764.0968</v>
      </c>
      <c r="M791" s="2">
        <f t="shared" ref="M791:M854" si="244">$E$3 * ( COS(F791) + $D$4 )</f>
        <v>-9.6820612237701038</v>
      </c>
      <c r="N791" s="48">
        <f t="shared" si="231"/>
        <v>-149840868818.29242</v>
      </c>
      <c r="O791" s="28">
        <f t="shared" si="232"/>
        <v>-10.016233223770104</v>
      </c>
      <c r="P791" s="94">
        <f t="shared" si="233"/>
        <v>-25453978622.026512</v>
      </c>
      <c r="Q791" s="95">
        <f t="shared" si="234"/>
        <v>-1.7014916448479078</v>
      </c>
      <c r="R791" s="44">
        <f>KONSTANTEN!$B$3 * $D$5 * $D$6 / H790^2</f>
        <v>3.6613979372580015E+22</v>
      </c>
      <c r="S791" s="46">
        <f t="shared" si="239"/>
        <v>30033.575472023593</v>
      </c>
      <c r="T791" s="48">
        <f t="shared" si="235"/>
        <v>149523785150.64948</v>
      </c>
      <c r="U791" s="28">
        <f t="shared" si="236"/>
        <v>9.9950375113345906</v>
      </c>
      <c r="V791" s="48">
        <f t="shared" ref="V791:V854" si="245">$D$3 * COS(F791)</f>
        <v>-147341295291.19461</v>
      </c>
      <c r="W791" s="28">
        <f t="shared" ref="W791:W854" si="246">$E$3 * COS(F791)</f>
        <v>-9.8491472237701032</v>
      </c>
      <c r="X791" s="50">
        <f t="shared" si="237"/>
        <v>1.0000000000000002</v>
      </c>
      <c r="Y791" s="31">
        <f t="shared" si="238"/>
        <v>1</v>
      </c>
      <c r="Z791" s="50">
        <v>16632000</v>
      </c>
      <c r="AA791" s="62">
        <v>2.0412359E-7</v>
      </c>
      <c r="AB791" s="71">
        <v>4.4090694602500003E-3</v>
      </c>
      <c r="AC791" s="71">
        <v>3.3155084869106499</v>
      </c>
      <c r="AD791" s="58">
        <v>147136156233.49701</v>
      </c>
      <c r="AE791" s="28">
        <v>-9.6820612237700008</v>
      </c>
      <c r="AF791" s="28">
        <v>1.7014916448499999</v>
      </c>
      <c r="AG791" s="50"/>
      <c r="AH791" s="62"/>
      <c r="AI791" s="65"/>
      <c r="AJ791" s="58"/>
      <c r="AK791" s="28"/>
      <c r="AL791" s="28"/>
    </row>
    <row r="792" spans="1:38">
      <c r="A792" s="11"/>
      <c r="B792" s="25">
        <v>771</v>
      </c>
      <c r="C792" s="1">
        <f>B792 * KONSTANTEN!$B$6</f>
        <v>16653600</v>
      </c>
      <c r="D792" s="63">
        <f>SQRT( KONSTANTEN!$B$3 * $D$6 / H791^3 )</f>
        <v>2.0411966745200136E-7</v>
      </c>
      <c r="E792" s="41">
        <f>(KONSTANTEN!$B$4 + D792 * C792) - (KONSTANTEN!$B$4 + D792 * C791)</f>
        <v>4.4089848169632795E-3</v>
      </c>
      <c r="F792" s="41">
        <f t="shared" si="240"/>
        <v>3.3199174717276092</v>
      </c>
      <c r="G792" s="73">
        <f t="shared" si="228"/>
        <v>190.21725946173481</v>
      </c>
      <c r="H792" s="43">
        <f t="shared" si="241"/>
        <v>147138087161.75238</v>
      </c>
      <c r="I792" s="2">
        <f t="shared" si="242"/>
        <v>9.8355636131469719</v>
      </c>
      <c r="J792" s="48">
        <f t="shared" si="229"/>
        <v>152057958838.24762</v>
      </c>
      <c r="K792" s="28">
        <f t="shared" si="230"/>
        <v>10.164436386853028</v>
      </c>
      <c r="L792" s="43">
        <f t="shared" si="243"/>
        <v>-144726156830.18127</v>
      </c>
      <c r="M792" s="2">
        <f t="shared" si="244"/>
        <v>-9.6743361929442919</v>
      </c>
      <c r="N792" s="48">
        <f t="shared" si="231"/>
        <v>-149725303884.37686</v>
      </c>
      <c r="O792" s="28">
        <f t="shared" si="232"/>
        <v>-10.008508192944293</v>
      </c>
      <c r="P792" s="94">
        <f t="shared" si="233"/>
        <v>-26092500351.739529</v>
      </c>
      <c r="Q792" s="95">
        <f t="shared" si="234"/>
        <v>-1.7441741427117343</v>
      </c>
      <c r="R792" s="44">
        <f>KONSTANTEN!$B$3 * $D$5 * $D$6 / H791^2</f>
        <v>3.6613042177844483E+22</v>
      </c>
      <c r="S792" s="46">
        <f t="shared" si="239"/>
        <v>30033.383280547234</v>
      </c>
      <c r="T792" s="48">
        <f t="shared" si="235"/>
        <v>149520012887.37161</v>
      </c>
      <c r="U792" s="28">
        <f t="shared" si="236"/>
        <v>9.9947853513660139</v>
      </c>
      <c r="V792" s="48">
        <f t="shared" si="245"/>
        <v>-147225730357.27908</v>
      </c>
      <c r="W792" s="28">
        <f t="shared" si="246"/>
        <v>-9.8414221929442931</v>
      </c>
      <c r="X792" s="50">
        <f t="shared" si="237"/>
        <v>1.0000000000000002</v>
      </c>
      <c r="Y792" s="31">
        <f t="shared" si="238"/>
        <v>1.0000000000000002</v>
      </c>
      <c r="Z792" s="50">
        <v>16653600</v>
      </c>
      <c r="AA792" s="62">
        <v>2.0411967E-7</v>
      </c>
      <c r="AB792" s="71">
        <v>4.40898481696E-3</v>
      </c>
      <c r="AC792" s="71">
        <v>3.3199174717276101</v>
      </c>
      <c r="AD792" s="58">
        <v>147138087161.75201</v>
      </c>
      <c r="AE792" s="28">
        <v>-9.6743361929400002</v>
      </c>
      <c r="AF792" s="28">
        <v>1.7441741427099999</v>
      </c>
      <c r="AG792" s="50"/>
      <c r="AH792" s="62"/>
      <c r="AI792" s="65"/>
      <c r="AJ792" s="58"/>
      <c r="AK792" s="28"/>
      <c r="AL792" s="28"/>
    </row>
    <row r="793" spans="1:38">
      <c r="A793" s="11"/>
      <c r="B793" s="25">
        <v>772</v>
      </c>
      <c r="C793" s="1">
        <f>B793 * KONSTANTEN!$B$6</f>
        <v>16675200</v>
      </c>
      <c r="D793" s="63">
        <f>SQRT( KONSTANTEN!$B$3 * $D$6 / H792^3 )</f>
        <v>2.0411564939847333E-7</v>
      </c>
      <c r="E793" s="41">
        <f>(KONSTANTEN!$B$4 + D793 * C793) - (KONSTANTEN!$B$4 + D793 * C792)</f>
        <v>4.4088980270067246E-3</v>
      </c>
      <c r="F793" s="41">
        <f t="shared" si="240"/>
        <v>3.3243263697546159</v>
      </c>
      <c r="G793" s="73">
        <f t="shared" si="228"/>
        <v>190.46987071098584</v>
      </c>
      <c r="H793" s="43">
        <f t="shared" si="241"/>
        <v>147140065869.56274</v>
      </c>
      <c r="I793" s="2">
        <f t="shared" si="242"/>
        <v>9.8356958814597935</v>
      </c>
      <c r="J793" s="48">
        <f t="shared" si="229"/>
        <v>152055980130.43726</v>
      </c>
      <c r="K793" s="28">
        <f t="shared" si="230"/>
        <v>10.164304118540207</v>
      </c>
      <c r="L793" s="43">
        <f t="shared" si="243"/>
        <v>-144607732317.6315</v>
      </c>
      <c r="M793" s="2">
        <f t="shared" si="244"/>
        <v>-9.6664200112879488</v>
      </c>
      <c r="N793" s="48">
        <f t="shared" si="231"/>
        <v>-149606879371.82709</v>
      </c>
      <c r="O793" s="28">
        <f t="shared" si="232"/>
        <v>-10.000592011287949</v>
      </c>
      <c r="P793" s="94">
        <f t="shared" si="233"/>
        <v>-26730502312.21064</v>
      </c>
      <c r="Q793" s="95">
        <f t="shared" si="234"/>
        <v>-1.7868218961831228</v>
      </c>
      <c r="R793" s="44">
        <f>KONSTANTEN!$B$3 * $D$5 * $D$6 / H792^2</f>
        <v>3.6612081220758347E+22</v>
      </c>
      <c r="S793" s="46">
        <f t="shared" si="239"/>
        <v>30033.186212270259</v>
      </c>
      <c r="T793" s="48">
        <f t="shared" si="235"/>
        <v>149516150253.93686</v>
      </c>
      <c r="U793" s="28">
        <f t="shared" si="236"/>
        <v>9.9945271505317184</v>
      </c>
      <c r="V793" s="48">
        <f t="shared" si="245"/>
        <v>-147107305844.72928</v>
      </c>
      <c r="W793" s="28">
        <f t="shared" si="246"/>
        <v>-9.8335060112879482</v>
      </c>
      <c r="X793" s="50">
        <f t="shared" si="237"/>
        <v>0.99999999999999978</v>
      </c>
      <c r="Y793" s="31">
        <f t="shared" si="238"/>
        <v>0.99999999999999978</v>
      </c>
      <c r="Z793" s="50">
        <v>16675200</v>
      </c>
      <c r="AA793" s="62">
        <v>2.0411565E-7</v>
      </c>
      <c r="AB793" s="71">
        <v>4.4088980270099998E-3</v>
      </c>
      <c r="AC793" s="71">
        <v>3.3243263697546199</v>
      </c>
      <c r="AD793" s="58">
        <v>147140065869.56201</v>
      </c>
      <c r="AE793" s="28">
        <v>-9.6664200112900005</v>
      </c>
      <c r="AF793" s="28">
        <v>1.78682189618</v>
      </c>
      <c r="AG793" s="50"/>
      <c r="AH793" s="62"/>
      <c r="AI793" s="65"/>
      <c r="AJ793" s="58"/>
      <c r="AK793" s="28"/>
      <c r="AL793" s="28"/>
    </row>
    <row r="794" spans="1:38">
      <c r="A794" s="11"/>
      <c r="B794" s="25">
        <v>773</v>
      </c>
      <c r="C794" s="1">
        <f>B794 * KONSTANTEN!$B$6</f>
        <v>16696800</v>
      </c>
      <c r="D794" s="63">
        <f>SQRT( KONSTANTEN!$B$3 * $D$6 / H793^3 )</f>
        <v>2.0411153205759693E-7</v>
      </c>
      <c r="E794" s="41">
        <f>(KONSTANTEN!$B$4 + D794 * C794) - (KONSTANTEN!$B$4 + D794 * C793)</f>
        <v>4.4088090924438994E-3</v>
      </c>
      <c r="F794" s="41">
        <f t="shared" si="240"/>
        <v>3.3287351788470598</v>
      </c>
      <c r="G794" s="73">
        <f t="shared" si="228"/>
        <v>190.72247686466179</v>
      </c>
      <c r="H794" s="43">
        <f t="shared" si="241"/>
        <v>147142092314.64581</v>
      </c>
      <c r="I794" s="2">
        <f t="shared" si="242"/>
        <v>9.8358313408089497</v>
      </c>
      <c r="J794" s="48">
        <f t="shared" si="229"/>
        <v>152053953685.35416</v>
      </c>
      <c r="K794" s="28">
        <f t="shared" si="230"/>
        <v>10.164168659191049</v>
      </c>
      <c r="L794" s="43">
        <f t="shared" si="243"/>
        <v>-144486450757.05362</v>
      </c>
      <c r="M794" s="2">
        <f t="shared" si="244"/>
        <v>-9.6583128479614757</v>
      </c>
      <c r="N794" s="48">
        <f t="shared" si="231"/>
        <v>-149485597811.24921</v>
      </c>
      <c r="O794" s="28">
        <f t="shared" si="232"/>
        <v>-9.9924848479614745</v>
      </c>
      <c r="P794" s="94">
        <f t="shared" si="233"/>
        <v>-27367971822.092861</v>
      </c>
      <c r="Q794" s="95">
        <f t="shared" si="234"/>
        <v>-1.829434057567249</v>
      </c>
      <c r="R794" s="44">
        <f>KONSTANTEN!$B$3 * $D$5 * $D$6 / H793^2</f>
        <v>3.6611096524665859E+22</v>
      </c>
      <c r="S794" s="46">
        <f t="shared" si="239"/>
        <v>30032.984271692181</v>
      </c>
      <c r="T794" s="48">
        <f t="shared" si="235"/>
        <v>149512197550.95575</v>
      </c>
      <c r="U794" s="28">
        <f t="shared" si="236"/>
        <v>9.9942629289262577</v>
      </c>
      <c r="V794" s="48">
        <f t="shared" si="245"/>
        <v>-146986024284.15143</v>
      </c>
      <c r="W794" s="28">
        <f t="shared" si="246"/>
        <v>-9.8253988479614751</v>
      </c>
      <c r="X794" s="50">
        <f t="shared" si="237"/>
        <v>1</v>
      </c>
      <c r="Y794" s="31">
        <f t="shared" si="238"/>
        <v>1</v>
      </c>
      <c r="Z794" s="50">
        <v>16696800</v>
      </c>
      <c r="AA794" s="62">
        <v>2.0411153000000001E-7</v>
      </c>
      <c r="AB794" s="71">
        <v>4.4088090924399997E-3</v>
      </c>
      <c r="AC794" s="71">
        <v>3.3287351788470598</v>
      </c>
      <c r="AD794" s="58">
        <v>147142092314.64499</v>
      </c>
      <c r="AE794" s="28">
        <v>-9.6583128479599996</v>
      </c>
      <c r="AF794" s="28">
        <v>1.8294340575700001</v>
      </c>
      <c r="AG794" s="50"/>
      <c r="AH794" s="62"/>
      <c r="AI794" s="65"/>
      <c r="AJ794" s="58"/>
      <c r="AK794" s="28"/>
      <c r="AL794" s="28"/>
    </row>
    <row r="795" spans="1:38">
      <c r="A795" s="11"/>
      <c r="B795" s="25">
        <v>774</v>
      </c>
      <c r="C795" s="1">
        <f>B795 * KONSTANTEN!$B$6</f>
        <v>16718400</v>
      </c>
      <c r="D795" s="63">
        <f>SQRT( KONSTANTEN!$B$3 * $D$6 / H794^3 )</f>
        <v>2.0410731552737171E-7</v>
      </c>
      <c r="E795" s="41">
        <f>(KONSTANTEN!$B$4 + D795 * C795) - (KONSTANTEN!$B$4 + D795 * C794)</f>
        <v>4.4087180153908889E-3</v>
      </c>
      <c r="F795" s="41">
        <f t="shared" si="240"/>
        <v>3.3331438968624507</v>
      </c>
      <c r="G795" s="73">
        <f t="shared" si="228"/>
        <v>190.97507780000697</v>
      </c>
      <c r="H795" s="43">
        <f t="shared" si="241"/>
        <v>147144166453.70279</v>
      </c>
      <c r="I795" s="2">
        <f t="shared" si="242"/>
        <v>9.8359699883000999</v>
      </c>
      <c r="J795" s="48">
        <f t="shared" si="229"/>
        <v>152051879546.29721</v>
      </c>
      <c r="K795" s="28">
        <f t="shared" si="230"/>
        <v>10.1640300116999</v>
      </c>
      <c r="L795" s="43">
        <f t="shared" si="243"/>
        <v>-144362314739.85394</v>
      </c>
      <c r="M795" s="2">
        <f t="shared" si="244"/>
        <v>-9.6500148761895037</v>
      </c>
      <c r="N795" s="48">
        <f t="shared" si="231"/>
        <v>-149361461794.04953</v>
      </c>
      <c r="O795" s="28">
        <f t="shared" si="232"/>
        <v>-9.9841868761895025</v>
      </c>
      <c r="P795" s="94">
        <f t="shared" si="233"/>
        <v>-28004896212.955139</v>
      </c>
      <c r="Q795" s="95">
        <f t="shared" si="234"/>
        <v>-1.8720097800326643</v>
      </c>
      <c r="R795" s="44">
        <f>KONSTANTEN!$B$3 * $D$5 * $D$6 / H794^2</f>
        <v>3.6610088113483232E+22</v>
      </c>
      <c r="S795" s="46">
        <f t="shared" si="239"/>
        <v>30032.77746342307</v>
      </c>
      <c r="T795" s="48">
        <f t="shared" si="235"/>
        <v>149508155086.04541</v>
      </c>
      <c r="U795" s="28">
        <f t="shared" si="236"/>
        <v>9.9939927071125414</v>
      </c>
      <c r="V795" s="48">
        <f t="shared" si="245"/>
        <v>-146861888266.95175</v>
      </c>
      <c r="W795" s="28">
        <f t="shared" si="246"/>
        <v>-9.8171008761895031</v>
      </c>
      <c r="X795" s="50">
        <f t="shared" si="237"/>
        <v>1.0000000000000002</v>
      </c>
      <c r="Y795" s="31">
        <f t="shared" si="238"/>
        <v>1</v>
      </c>
      <c r="Z795" s="50">
        <v>16718400</v>
      </c>
      <c r="AA795" s="62">
        <v>2.0410732000000001E-7</v>
      </c>
      <c r="AB795" s="71">
        <v>4.4087180153899999E-3</v>
      </c>
      <c r="AC795" s="71">
        <v>3.3331438968624498</v>
      </c>
      <c r="AD795" s="58">
        <v>147144166453.702</v>
      </c>
      <c r="AE795" s="28">
        <v>-9.6500148761899993</v>
      </c>
      <c r="AF795" s="28">
        <v>1.87200978003</v>
      </c>
      <c r="AG795" s="50"/>
      <c r="AH795" s="62"/>
      <c r="AI795" s="65"/>
      <c r="AJ795" s="58"/>
      <c r="AK795" s="28"/>
      <c r="AL795" s="28"/>
    </row>
    <row r="796" spans="1:38">
      <c r="A796" s="11"/>
      <c r="B796" s="25">
        <v>775</v>
      </c>
      <c r="C796" s="1">
        <f>B796 * KONSTANTEN!$B$6</f>
        <v>16740000</v>
      </c>
      <c r="D796" s="63">
        <f>SQRT( KONSTANTEN!$B$3 * $D$6 / H795^3 )</f>
        <v>2.0410299990813979E-7</v>
      </c>
      <c r="E796" s="41">
        <f>(KONSTANTEN!$B$4 + D796 * C796) - (KONSTANTEN!$B$4 + D796 * C795)</f>
        <v>4.4086247980157367E-3</v>
      </c>
      <c r="F796" s="41">
        <f t="shared" si="240"/>
        <v>3.3375525216604665</v>
      </c>
      <c r="G796" s="73">
        <f t="shared" si="228"/>
        <v>191.22767339439</v>
      </c>
      <c r="H796" s="43">
        <f t="shared" si="241"/>
        <v>147146288242.42035</v>
      </c>
      <c r="I796" s="2">
        <f t="shared" si="242"/>
        <v>9.8361118209710803</v>
      </c>
      <c r="J796" s="48">
        <f t="shared" si="229"/>
        <v>152049757757.57968</v>
      </c>
      <c r="K796" s="28">
        <f t="shared" si="230"/>
        <v>10.163888179028921</v>
      </c>
      <c r="L796" s="43">
        <f t="shared" si="243"/>
        <v>-144235326918.16165</v>
      </c>
      <c r="M796" s="2">
        <f t="shared" si="244"/>
        <v>-9.6415262732557387</v>
      </c>
      <c r="N796" s="48">
        <f t="shared" si="231"/>
        <v>-149234473972.35724</v>
      </c>
      <c r="O796" s="28">
        <f t="shared" si="232"/>
        <v>-9.9756982732557393</v>
      </c>
      <c r="P796" s="94">
        <f t="shared" si="233"/>
        <v>-28641262829.58744</v>
      </c>
      <c r="Q796" s="95">
        <f t="shared" si="234"/>
        <v>-1.914548217631689</v>
      </c>
      <c r="R796" s="44">
        <f>KONSTANTEN!$B$3 * $D$5 * $D$6 / H795^2</f>
        <v>3.6609056011697875E+22</v>
      </c>
      <c r="S796" s="46">
        <f t="shared" si="239"/>
        <v>30032.565792183406</v>
      </c>
      <c r="T796" s="48">
        <f t="shared" si="235"/>
        <v>149504023173.80527</v>
      </c>
      <c r="U796" s="28">
        <f t="shared" si="236"/>
        <v>9.993716506120224</v>
      </c>
      <c r="V796" s="48">
        <f t="shared" si="245"/>
        <v>-146734900445.25943</v>
      </c>
      <c r="W796" s="28">
        <f t="shared" si="246"/>
        <v>-9.8086122732557399</v>
      </c>
      <c r="X796" s="50">
        <f t="shared" si="237"/>
        <v>1</v>
      </c>
      <c r="Y796" s="31">
        <f t="shared" si="238"/>
        <v>1.0000000000000002</v>
      </c>
      <c r="Z796" s="50">
        <v>16740000</v>
      </c>
      <c r="AA796" s="62">
        <v>2.0410300000000001E-7</v>
      </c>
      <c r="AB796" s="71">
        <v>4.4086247980199998E-3</v>
      </c>
      <c r="AC796" s="71">
        <v>3.33755252166047</v>
      </c>
      <c r="AD796" s="58">
        <v>147146288242.42001</v>
      </c>
      <c r="AE796" s="28">
        <v>-9.6415262732600002</v>
      </c>
      <c r="AF796" s="28">
        <v>1.9145482176299999</v>
      </c>
      <c r="AG796" s="50"/>
      <c r="AH796" s="62"/>
      <c r="AI796" s="65"/>
      <c r="AJ796" s="58"/>
      <c r="AK796" s="28"/>
      <c r="AL796" s="28"/>
    </row>
    <row r="797" spans="1:38">
      <c r="A797" s="11"/>
      <c r="B797" s="25">
        <v>776</v>
      </c>
      <c r="C797" s="1">
        <f>B797 * KONSTANTEN!$B$6</f>
        <v>16761600</v>
      </c>
      <c r="D797" s="63">
        <f>SQRT( KONSTANTEN!$B$3 * $D$6 / H796^3 )</f>
        <v>2.0409858530258183E-7</v>
      </c>
      <c r="E797" s="41">
        <f>(KONSTANTEN!$B$4 + D797 * C797) - (KONSTANTEN!$B$4 + D797 * C796)</f>
        <v>4.4085294425357802E-3</v>
      </c>
      <c r="F797" s="41">
        <f t="shared" si="240"/>
        <v>3.3419610511030022</v>
      </c>
      <c r="G797" s="73">
        <f t="shared" si="228"/>
        <v>191.48026352530647</v>
      </c>
      <c r="H797" s="43">
        <f t="shared" si="241"/>
        <v>147148457635.47177</v>
      </c>
      <c r="I797" s="2">
        <f t="shared" si="242"/>
        <v>9.8362568357919926</v>
      </c>
      <c r="J797" s="48">
        <f t="shared" si="229"/>
        <v>152047588364.52823</v>
      </c>
      <c r="K797" s="28">
        <f t="shared" si="230"/>
        <v>10.163743164208007</v>
      </c>
      <c r="L797" s="43">
        <f t="shared" si="243"/>
        <v>-144105490004.74976</v>
      </c>
      <c r="M797" s="2">
        <f t="shared" si="244"/>
        <v>-9.6328472204976769</v>
      </c>
      <c r="N797" s="48">
        <f t="shared" si="231"/>
        <v>-149104637058.94534</v>
      </c>
      <c r="O797" s="28">
        <f t="shared" si="232"/>
        <v>-9.9670192204976757</v>
      </c>
      <c r="P797" s="94">
        <f t="shared" si="233"/>
        <v>-29277059030.304909</v>
      </c>
      <c r="Q797" s="95">
        <f t="shared" si="234"/>
        <v>-1.9570485253207466</v>
      </c>
      <c r="R797" s="44">
        <f>KONSTANTEN!$B$3 * $D$5 * $D$6 / H796^2</f>
        <v>3.6608000244367269E+22</v>
      </c>
      <c r="S797" s="46">
        <f t="shared" si="239"/>
        <v>30032.349262803924</v>
      </c>
      <c r="T797" s="48">
        <f t="shared" si="235"/>
        <v>149499802135.79218</v>
      </c>
      <c r="U797" s="28">
        <f t="shared" si="236"/>
        <v>9.9934343474440297</v>
      </c>
      <c r="V797" s="48">
        <f t="shared" si="245"/>
        <v>-146605063531.84753</v>
      </c>
      <c r="W797" s="28">
        <f t="shared" si="246"/>
        <v>-9.7999332204976763</v>
      </c>
      <c r="X797" s="50">
        <f t="shared" si="237"/>
        <v>0.99999999999999978</v>
      </c>
      <c r="Y797" s="31">
        <f t="shared" si="238"/>
        <v>1</v>
      </c>
      <c r="Z797" s="50">
        <v>16761600</v>
      </c>
      <c r="AA797" s="62">
        <v>2.0409859E-7</v>
      </c>
      <c r="AB797" s="71">
        <v>4.4085294425399999E-3</v>
      </c>
      <c r="AC797" s="71">
        <v>3.341961051103</v>
      </c>
      <c r="AD797" s="58">
        <v>147148457635.47101</v>
      </c>
      <c r="AE797" s="28">
        <v>-9.6328472205000004</v>
      </c>
      <c r="AF797" s="28">
        <v>1.9570485253200001</v>
      </c>
      <c r="AG797" s="50"/>
      <c r="AH797" s="62"/>
      <c r="AI797" s="65"/>
      <c r="AJ797" s="58"/>
      <c r="AK797" s="28"/>
      <c r="AL797" s="28"/>
    </row>
    <row r="798" spans="1:38">
      <c r="A798" s="11"/>
      <c r="B798" s="25">
        <v>777</v>
      </c>
      <c r="C798" s="1">
        <f>B798 * KONSTANTEN!$B$6</f>
        <v>16783200</v>
      </c>
      <c r="D798" s="63">
        <f>SQRT( KONSTANTEN!$B$3 * $D$6 / H797^3 )</f>
        <v>2.0409407181571342E-7</v>
      </c>
      <c r="E798" s="41">
        <f>(KONSTANTEN!$B$4 + D798 * C798) - (KONSTANTEN!$B$4 + D798 * C797)</f>
        <v>4.408431951219427E-3</v>
      </c>
      <c r="F798" s="41">
        <f t="shared" si="240"/>
        <v>3.3463694830542217</v>
      </c>
      <c r="G798" s="73">
        <f t="shared" si="228"/>
        <v>191.73284807038198</v>
      </c>
      <c r="H798" s="43">
        <f t="shared" si="241"/>
        <v>147150674586.51855</v>
      </c>
      <c r="I798" s="2">
        <f t="shared" si="242"/>
        <v>9.8364050296653023</v>
      </c>
      <c r="J798" s="48">
        <f t="shared" si="229"/>
        <v>152045371413.48145</v>
      </c>
      <c r="K798" s="28">
        <f t="shared" si="230"/>
        <v>10.163594970334698</v>
      </c>
      <c r="L798" s="43">
        <f t="shared" si="243"/>
        <v>-143972806772.95441</v>
      </c>
      <c r="M798" s="2">
        <f t="shared" si="244"/>
        <v>-9.6239779033011956</v>
      </c>
      <c r="N798" s="48">
        <f t="shared" si="231"/>
        <v>-148971953827.14999</v>
      </c>
      <c r="O798" s="28">
        <f t="shared" si="232"/>
        <v>-9.9581499033011962</v>
      </c>
      <c r="P798" s="94">
        <f t="shared" si="233"/>
        <v>-29912272187.25182</v>
      </c>
      <c r="Q798" s="95">
        <f t="shared" si="234"/>
        <v>-1.9995098589806781</v>
      </c>
      <c r="R798" s="44">
        <f>KONSTANTEN!$B$3 * $D$5 * $D$6 / H797^2</f>
        <v>3.6606920837118099E+22</v>
      </c>
      <c r="S798" s="46">
        <f t="shared" si="239"/>
        <v>30032.127880225438</v>
      </c>
      <c r="T798" s="48">
        <f t="shared" si="235"/>
        <v>149495492300.495</v>
      </c>
      <c r="U798" s="28">
        <f t="shared" si="236"/>
        <v>9.9931462530420614</v>
      </c>
      <c r="V798" s="48">
        <f t="shared" si="245"/>
        <v>-146472380300.05222</v>
      </c>
      <c r="W798" s="28">
        <f t="shared" si="246"/>
        <v>-9.7910639033011968</v>
      </c>
      <c r="X798" s="50">
        <f t="shared" si="237"/>
        <v>1</v>
      </c>
      <c r="Y798" s="31">
        <f t="shared" si="238"/>
        <v>1.0000000000000002</v>
      </c>
      <c r="Z798" s="50">
        <v>16783200</v>
      </c>
      <c r="AA798" s="62">
        <v>2.0409406999999999E-7</v>
      </c>
      <c r="AB798" s="71">
        <v>4.4084319512200003E-3</v>
      </c>
      <c r="AC798" s="71">
        <v>3.3463694830542199</v>
      </c>
      <c r="AD798" s="58">
        <v>147150674586.51801</v>
      </c>
      <c r="AE798" s="28">
        <v>-9.6239779033000001</v>
      </c>
      <c r="AF798" s="28">
        <v>1.99950985898</v>
      </c>
      <c r="AG798" s="50"/>
      <c r="AH798" s="62"/>
      <c r="AI798" s="65"/>
      <c r="AJ798" s="58"/>
      <c r="AK798" s="28"/>
      <c r="AL798" s="28"/>
    </row>
    <row r="799" spans="1:38">
      <c r="A799" s="11"/>
      <c r="B799" s="25">
        <v>778</v>
      </c>
      <c r="C799" s="1">
        <f>B799 * KONSTANTEN!$B$6</f>
        <v>16804800</v>
      </c>
      <c r="D799" s="63">
        <f>SQRT( KONSTANTEN!$B$3 * $D$6 / H798^3 )</f>
        <v>2.0408945955488056E-7</v>
      </c>
      <c r="E799" s="41">
        <f>(KONSTANTEN!$B$4 + D799 * C799) - (KONSTANTEN!$B$4 + D799 * C798)</f>
        <v>4.408332326385267E-3</v>
      </c>
      <c r="F799" s="41">
        <f t="shared" si="240"/>
        <v>3.3507778153806069</v>
      </c>
      <c r="G799" s="73">
        <f t="shared" si="228"/>
        <v>191.98542690737492</v>
      </c>
      <c r="H799" s="43">
        <f t="shared" si="241"/>
        <v>147152939048.21155</v>
      </c>
      <c r="I799" s="2">
        <f t="shared" si="242"/>
        <v>9.836556399425918</v>
      </c>
      <c r="J799" s="48">
        <f t="shared" si="229"/>
        <v>152043106951.78845</v>
      </c>
      <c r="K799" s="28">
        <f t="shared" si="230"/>
        <v>10.163443600574082</v>
      </c>
      <c r="L799" s="43">
        <f t="shared" si="243"/>
        <v>-143837280056.59229</v>
      </c>
      <c r="M799" s="2">
        <f t="shared" si="244"/>
        <v>-9.6149185110950484</v>
      </c>
      <c r="N799" s="48">
        <f t="shared" si="231"/>
        <v>-148836427110.78787</v>
      </c>
      <c r="O799" s="28">
        <f t="shared" si="232"/>
        <v>-9.9490905110950472</v>
      </c>
      <c r="P799" s="94">
        <f t="shared" si="233"/>
        <v>-30546889686.704807</v>
      </c>
      <c r="Q799" s="95">
        <f t="shared" si="234"/>
        <v>-2.0419313754370143</v>
      </c>
      <c r="R799" s="44">
        <f>KONSTANTEN!$B$3 * $D$5 * $D$6 / H798^2</f>
        <v>3.6605817816145115E+22</v>
      </c>
      <c r="S799" s="46">
        <f t="shared" si="239"/>
        <v>30031.901649498668</v>
      </c>
      <c r="T799" s="48">
        <f t="shared" si="235"/>
        <v>149491094003.30862</v>
      </c>
      <c r="U799" s="28">
        <f t="shared" si="236"/>
        <v>9.9928522453340598</v>
      </c>
      <c r="V799" s="48">
        <f t="shared" si="245"/>
        <v>-146336853583.69006</v>
      </c>
      <c r="W799" s="28">
        <f t="shared" si="246"/>
        <v>-9.7820045110950478</v>
      </c>
      <c r="X799" s="50">
        <f t="shared" si="237"/>
        <v>0.99999999999999978</v>
      </c>
      <c r="Y799" s="31">
        <f t="shared" si="238"/>
        <v>1</v>
      </c>
      <c r="Z799" s="50">
        <v>16804800</v>
      </c>
      <c r="AA799" s="62">
        <v>2.0408946E-7</v>
      </c>
      <c r="AB799" s="71">
        <v>4.4083323263900001E-3</v>
      </c>
      <c r="AC799" s="71">
        <v>3.35077781538061</v>
      </c>
      <c r="AD799" s="58">
        <v>147152939048.211</v>
      </c>
      <c r="AE799" s="28">
        <v>-9.6149185111000008</v>
      </c>
      <c r="AF799" s="28">
        <v>2.0419313754399999</v>
      </c>
      <c r="AG799" s="50"/>
      <c r="AH799" s="62"/>
      <c r="AI799" s="65"/>
      <c r="AJ799" s="58"/>
      <c r="AK799" s="28"/>
      <c r="AL799" s="28"/>
    </row>
    <row r="800" spans="1:38">
      <c r="A800" s="11"/>
      <c r="B800" s="25">
        <v>779</v>
      </c>
      <c r="C800" s="1">
        <f>B800 * KONSTANTEN!$B$6</f>
        <v>16826400</v>
      </c>
      <c r="D800" s="63">
        <f>SQRT( KONSTANTEN!$B$3 * $D$6 / H799^3 )</f>
        <v>2.04084748629756E-7</v>
      </c>
      <c r="E800" s="41">
        <f>(KONSTANTEN!$B$4 + D800 * C800) - (KONSTANTEN!$B$4 + D800 * C799)</f>
        <v>4.4082305704029601E-3</v>
      </c>
      <c r="F800" s="41">
        <f t="shared" si="240"/>
        <v>3.3551860459510099</v>
      </c>
      <c r="G800" s="73">
        <f t="shared" si="228"/>
        <v>192.23799991417957</v>
      </c>
      <c r="H800" s="43">
        <f t="shared" si="241"/>
        <v>147155250972.19254</v>
      </c>
      <c r="I800" s="2">
        <f t="shared" si="242"/>
        <v>9.836710941841293</v>
      </c>
      <c r="J800" s="48">
        <f t="shared" si="229"/>
        <v>152040795027.80746</v>
      </c>
      <c r="K800" s="28">
        <f t="shared" si="230"/>
        <v>10.163289058158707</v>
      </c>
      <c r="L800" s="43">
        <f t="shared" si="243"/>
        <v>-143698912749.87616</v>
      </c>
      <c r="M800" s="2">
        <f t="shared" si="244"/>
        <v>-9.6056692373452144</v>
      </c>
      <c r="N800" s="48">
        <f t="shared" si="231"/>
        <v>-148698059804.07175</v>
      </c>
      <c r="O800" s="28">
        <f t="shared" si="232"/>
        <v>-9.9398412373452132</v>
      </c>
      <c r="P800" s="94">
        <f t="shared" si="233"/>
        <v>-31180898929.375694</v>
      </c>
      <c r="Q800" s="95">
        <f t="shared" si="234"/>
        <v>-2.0843122324802179</v>
      </c>
      <c r="R800" s="44">
        <f>KONSTANTEN!$B$3 * $D$5 * $D$6 / H799^2</f>
        <v>3.6604691208210183E+22</v>
      </c>
      <c r="S800" s="46">
        <f t="shared" si="239"/>
        <v>30031.670575784061</v>
      </c>
      <c r="T800" s="48">
        <f t="shared" si="235"/>
        <v>149486607586.50754</v>
      </c>
      <c r="U800" s="28">
        <f t="shared" si="236"/>
        <v>9.9925523471996378</v>
      </c>
      <c r="V800" s="48">
        <f t="shared" si="245"/>
        <v>-146198486276.97397</v>
      </c>
      <c r="W800" s="28">
        <f t="shared" si="246"/>
        <v>-9.7727552373452138</v>
      </c>
      <c r="X800" s="50">
        <f t="shared" si="237"/>
        <v>1</v>
      </c>
      <c r="Y800" s="31">
        <f t="shared" si="238"/>
        <v>1.0000000000000002</v>
      </c>
      <c r="Z800" s="50">
        <v>16826400</v>
      </c>
      <c r="AA800" s="62">
        <v>2.0408475000000001E-7</v>
      </c>
      <c r="AB800" s="71">
        <v>4.4082305703999998E-3</v>
      </c>
      <c r="AC800" s="71">
        <v>3.3551860459510099</v>
      </c>
      <c r="AD800" s="58">
        <v>147155250972.19199</v>
      </c>
      <c r="AE800" s="28">
        <v>-9.6056692373499999</v>
      </c>
      <c r="AF800" s="28">
        <v>2.0843122324799999</v>
      </c>
      <c r="AG800" s="50"/>
      <c r="AH800" s="62"/>
      <c r="AI800" s="65"/>
      <c r="AJ800" s="58"/>
      <c r="AK800" s="28"/>
      <c r="AL800" s="28"/>
    </row>
    <row r="801" spans="1:38">
      <c r="A801" s="11"/>
      <c r="B801" s="25">
        <v>780</v>
      </c>
      <c r="C801" s="1">
        <f>B801 * KONSTANTEN!$B$6</f>
        <v>16848000</v>
      </c>
      <c r="D801" s="63">
        <f>SQRT( KONSTANTEN!$B$3 * $D$6 / H800^3 )</f>
        <v>2.0407993915233477E-7</v>
      </c>
      <c r="E801" s="41">
        <f>(KONSTANTEN!$B$4 + D801 * C801) - (KONSTANTEN!$B$4 + D801 * C800)</f>
        <v>4.408126685690128E-3</v>
      </c>
      <c r="F801" s="41">
        <f t="shared" si="240"/>
        <v>3.3595941726367</v>
      </c>
      <c r="G801" s="73">
        <f t="shared" si="228"/>
        <v>192.49056696882857</v>
      </c>
      <c r="H801" s="43">
        <f t="shared" si="241"/>
        <v>147157610309.09558</v>
      </c>
      <c r="I801" s="2">
        <f t="shared" si="242"/>
        <v>9.8368686536115248</v>
      </c>
      <c r="J801" s="48">
        <f t="shared" si="229"/>
        <v>152038435690.90439</v>
      </c>
      <c r="K801" s="28">
        <f t="shared" si="230"/>
        <v>10.163131346388475</v>
      </c>
      <c r="L801" s="43">
        <f t="shared" si="243"/>
        <v>-143557707807.32901</v>
      </c>
      <c r="M801" s="2">
        <f t="shared" si="244"/>
        <v>-9.5962302795491503</v>
      </c>
      <c r="N801" s="48">
        <f t="shared" si="231"/>
        <v>-148556854861.52463</v>
      </c>
      <c r="O801" s="28">
        <f t="shared" si="232"/>
        <v>-9.9304022795491491</v>
      </c>
      <c r="P801" s="94">
        <f t="shared" si="233"/>
        <v>-31814287330.713337</v>
      </c>
      <c r="Q801" s="95">
        <f t="shared" si="234"/>
        <v>-2.1266515888858599</v>
      </c>
      <c r="R801" s="44">
        <f>KONSTANTEN!$B$3 * $D$5 * $D$6 / H800^2</f>
        <v>3.6603541040641148E+22</v>
      </c>
      <c r="S801" s="46">
        <f t="shared" si="239"/>
        <v>30031.434664351604</v>
      </c>
      <c r="T801" s="48">
        <f t="shared" si="235"/>
        <v>149482033399.21854</v>
      </c>
      <c r="U801" s="28">
        <f t="shared" si="236"/>
        <v>9.9922465819764579</v>
      </c>
      <c r="V801" s="48">
        <f t="shared" si="245"/>
        <v>-146057281334.42682</v>
      </c>
      <c r="W801" s="28">
        <f t="shared" si="246"/>
        <v>-9.7633162795491497</v>
      </c>
      <c r="X801" s="50">
        <f t="shared" si="237"/>
        <v>0.99999999999999989</v>
      </c>
      <c r="Y801" s="31">
        <f t="shared" si="238"/>
        <v>0.99999999999999989</v>
      </c>
      <c r="Z801" s="50">
        <v>16848000</v>
      </c>
      <c r="AA801" s="62">
        <v>2.0407994000000001E-7</v>
      </c>
      <c r="AB801" s="71">
        <v>4.4081266856899996E-3</v>
      </c>
      <c r="AC801" s="71">
        <v>3.3595941726367</v>
      </c>
      <c r="AD801" s="58">
        <v>147157610309.095</v>
      </c>
      <c r="AE801" s="28">
        <v>-9.5962302795499994</v>
      </c>
      <c r="AF801" s="28">
        <v>2.1266515888900002</v>
      </c>
      <c r="AG801" s="50"/>
      <c r="AH801" s="62"/>
      <c r="AI801" s="65"/>
      <c r="AJ801" s="58"/>
      <c r="AK801" s="28"/>
      <c r="AL801" s="28"/>
    </row>
    <row r="802" spans="1:38">
      <c r="A802" s="11"/>
      <c r="B802" s="25">
        <v>781</v>
      </c>
      <c r="C802" s="1">
        <f>B802 * KONSTANTEN!$B$6</f>
        <v>16869600</v>
      </c>
      <c r="D802" s="63">
        <f>SQRT( KONSTANTEN!$B$3 * $D$6 / H801^3 )</f>
        <v>2.0407503123693016E-7</v>
      </c>
      <c r="E802" s="41">
        <f>(KONSTANTEN!$B$4 + D802 * C802) - (KONSTANTEN!$B$4 + D802 * C801)</f>
        <v>4.4080206747176831E-3</v>
      </c>
      <c r="F802" s="41">
        <f t="shared" si="240"/>
        <v>3.3640021933114177</v>
      </c>
      <c r="G802" s="73">
        <f t="shared" si="228"/>
        <v>192.74312794949631</v>
      </c>
      <c r="H802" s="43">
        <f t="shared" si="241"/>
        <v>147160017008.54852</v>
      </c>
      <c r="I802" s="2">
        <f t="shared" si="242"/>
        <v>9.8370295313694438</v>
      </c>
      <c r="J802" s="48">
        <f t="shared" si="229"/>
        <v>152036028991.45148</v>
      </c>
      <c r="K802" s="28">
        <f t="shared" si="230"/>
        <v>10.162970468630556</v>
      </c>
      <c r="L802" s="43">
        <f t="shared" si="243"/>
        <v>-143413668243.69595</v>
      </c>
      <c r="M802" s="2">
        <f t="shared" si="244"/>
        <v>-9.5866018392299175</v>
      </c>
      <c r="N802" s="48">
        <f t="shared" si="231"/>
        <v>-148412815297.89154</v>
      </c>
      <c r="O802" s="28">
        <f t="shared" si="232"/>
        <v>-9.9207738392299163</v>
      </c>
      <c r="P802" s="94">
        <f t="shared" si="233"/>
        <v>-32447042321.205631</v>
      </c>
      <c r="Q802" s="95">
        <f t="shared" si="234"/>
        <v>-2.1689486044348083</v>
      </c>
      <c r="R802" s="44">
        <f>KONSTANTEN!$B$3 * $D$5 * $D$6 / H801^2</f>
        <v>3.6602367341330807E+22</v>
      </c>
      <c r="S802" s="46">
        <f t="shared" si="239"/>
        <v>30031.193920580678</v>
      </c>
      <c r="T802" s="48">
        <f t="shared" si="235"/>
        <v>149477371797.39352</v>
      </c>
      <c r="U802" s="28">
        <f t="shared" si="236"/>
        <v>9.9919349734584078</v>
      </c>
      <c r="V802" s="48">
        <f t="shared" si="245"/>
        <v>-145913241770.79373</v>
      </c>
      <c r="W802" s="28">
        <f t="shared" si="246"/>
        <v>-9.7536878392299169</v>
      </c>
      <c r="X802" s="50">
        <f t="shared" si="237"/>
        <v>0.99999999999999989</v>
      </c>
      <c r="Y802" s="31">
        <f t="shared" si="238"/>
        <v>0.99999999999999989</v>
      </c>
      <c r="Z802" s="50">
        <v>16869600</v>
      </c>
      <c r="AA802" s="62">
        <v>2.0407503000000001E-7</v>
      </c>
      <c r="AB802" s="71">
        <v>4.4080206747199998E-3</v>
      </c>
      <c r="AC802" s="71">
        <v>3.3640021933114199</v>
      </c>
      <c r="AD802" s="58">
        <v>147160017008.548</v>
      </c>
      <c r="AE802" s="28">
        <v>-9.5866018392299992</v>
      </c>
      <c r="AF802" s="28">
        <v>2.1689486044300001</v>
      </c>
      <c r="AG802" s="50"/>
      <c r="AH802" s="62"/>
      <c r="AI802" s="65"/>
      <c r="AJ802" s="58"/>
      <c r="AK802" s="28"/>
      <c r="AL802" s="28"/>
    </row>
    <row r="803" spans="1:38">
      <c r="A803" s="11"/>
      <c r="B803" s="25">
        <v>782</v>
      </c>
      <c r="C803" s="1">
        <f>B803 * KONSTANTEN!$B$6</f>
        <v>16891200</v>
      </c>
      <c r="D803" s="63">
        <f>SQRT( KONSTANTEN!$B$3 * $D$6 / H802^3 )</f>
        <v>2.040700250001691E-7</v>
      </c>
      <c r="E803" s="41">
        <f>(KONSTANTEN!$B$4 + D803 * C803) - (KONSTANTEN!$B$4 + D803 * C802)</f>
        <v>4.4079125400036112E-3</v>
      </c>
      <c r="F803" s="41">
        <f t="shared" si="240"/>
        <v>3.3684101058514213</v>
      </c>
      <c r="G803" s="73">
        <f t="shared" si="228"/>
        <v>192.99568273450134</v>
      </c>
      <c r="H803" s="43">
        <f t="shared" si="241"/>
        <v>147162471019.17441</v>
      </c>
      <c r="I803" s="2">
        <f t="shared" si="242"/>
        <v>9.8371935716807162</v>
      </c>
      <c r="J803" s="48">
        <f t="shared" si="229"/>
        <v>152033574980.82559</v>
      </c>
      <c r="K803" s="28">
        <f t="shared" si="230"/>
        <v>10.162806428319282</v>
      </c>
      <c r="L803" s="43">
        <f t="shared" si="243"/>
        <v>-143266797133.85464</v>
      </c>
      <c r="M803" s="2">
        <f t="shared" si="244"/>
        <v>-9.5767841219301832</v>
      </c>
      <c r="N803" s="48">
        <f t="shared" si="231"/>
        <v>-148265944188.05023</v>
      </c>
      <c r="O803" s="28">
        <f t="shared" si="232"/>
        <v>-9.9109561219301821</v>
      </c>
      <c r="P803" s="94">
        <f t="shared" si="233"/>
        <v>-33079151346.68008</v>
      </c>
      <c r="Q803" s="95">
        <f t="shared" si="234"/>
        <v>-2.2112024399333192</v>
      </c>
      <c r="R803" s="44">
        <f>KONSTANTEN!$B$3 * $D$5 * $D$6 / H802^2</f>
        <v>3.6601170138735768E+22</v>
      </c>
      <c r="S803" s="46">
        <f t="shared" si="239"/>
        <v>30030.948349959806</v>
      </c>
      <c r="T803" s="48">
        <f t="shared" si="235"/>
        <v>149472623143.78088</v>
      </c>
      <c r="U803" s="28">
        <f t="shared" si="236"/>
        <v>9.9916175458936962</v>
      </c>
      <c r="V803" s="48">
        <f t="shared" si="245"/>
        <v>-145766370660.95242</v>
      </c>
      <c r="W803" s="28">
        <f t="shared" si="246"/>
        <v>-9.7438701219301826</v>
      </c>
      <c r="X803" s="50">
        <f t="shared" si="237"/>
        <v>1</v>
      </c>
      <c r="Y803" s="31">
        <f t="shared" si="238"/>
        <v>1</v>
      </c>
      <c r="Z803" s="50">
        <v>16891200</v>
      </c>
      <c r="AA803" s="62">
        <v>2.0407003E-7</v>
      </c>
      <c r="AB803" s="71">
        <v>4.4079125400000004E-3</v>
      </c>
      <c r="AC803" s="71">
        <v>3.36841010585142</v>
      </c>
      <c r="AD803" s="58">
        <v>147162471019.17401</v>
      </c>
      <c r="AE803" s="28">
        <v>-9.5767841219300003</v>
      </c>
      <c r="AF803" s="28">
        <v>2.2112024399300001</v>
      </c>
      <c r="AG803" s="50"/>
      <c r="AH803" s="62"/>
      <c r="AI803" s="65"/>
      <c r="AJ803" s="58"/>
      <c r="AK803" s="28"/>
      <c r="AL803" s="28"/>
    </row>
    <row r="804" spans="1:38">
      <c r="A804" s="11"/>
      <c r="B804" s="25">
        <v>783</v>
      </c>
      <c r="C804" s="1">
        <f>B804 * KONSTANTEN!$B$6</f>
        <v>16912800</v>
      </c>
      <c r="D804" s="63">
        <f>SQRT( KONSTANTEN!$B$3 * $D$6 / H803^3 )</f>
        <v>2.0406492056098804E-7</v>
      </c>
      <c r="E804" s="41">
        <f>(KONSTANTEN!$B$4 + D804 * C804) - (KONSTANTEN!$B$4 + D804 * C803)</f>
        <v>4.4078022841174125E-3</v>
      </c>
      <c r="F804" s="41">
        <f t="shared" si="240"/>
        <v>3.3728179081355387</v>
      </c>
      <c r="G804" s="73">
        <f t="shared" si="228"/>
        <v>193.24823120230937</v>
      </c>
      <c r="H804" s="43">
        <f t="shared" si="241"/>
        <v>147164972288.59317</v>
      </c>
      <c r="I804" s="2">
        <f t="shared" si="242"/>
        <v>9.8373607710439579</v>
      </c>
      <c r="J804" s="48">
        <f t="shared" si="229"/>
        <v>152031073711.40683</v>
      </c>
      <c r="K804" s="28">
        <f t="shared" si="230"/>
        <v>10.162639228956042</v>
      </c>
      <c r="L804" s="43">
        <f t="shared" si="243"/>
        <v>-143117097612.724</v>
      </c>
      <c r="M804" s="2">
        <f t="shared" si="244"/>
        <v>-9.5667773372061209</v>
      </c>
      <c r="N804" s="48">
        <f t="shared" si="231"/>
        <v>-148116244666.91959</v>
      </c>
      <c r="O804" s="28">
        <f t="shared" si="232"/>
        <v>-9.9009493372061197</v>
      </c>
      <c r="P804" s="94">
        <f t="shared" si="233"/>
        <v>-33710601868.60437</v>
      </c>
      <c r="Q804" s="95">
        <f t="shared" si="234"/>
        <v>-2.2534122572331303</v>
      </c>
      <c r="R804" s="44">
        <f>KONSTANTEN!$B$3 * $D$5 * $D$6 / H803^2</f>
        <v>3.6599949461875379E+22</v>
      </c>
      <c r="S804" s="46">
        <f t="shared" si="239"/>
        <v>30030.69795808653</v>
      </c>
      <c r="T804" s="48">
        <f t="shared" si="235"/>
        <v>149467787807.89713</v>
      </c>
      <c r="U804" s="28">
        <f t="shared" si="236"/>
        <v>9.9912943239829524</v>
      </c>
      <c r="V804" s="48">
        <f t="shared" si="245"/>
        <v>-145616671139.82178</v>
      </c>
      <c r="W804" s="28">
        <f t="shared" si="246"/>
        <v>-9.7338633372061203</v>
      </c>
      <c r="X804" s="50">
        <f t="shared" si="237"/>
        <v>0.99999999999999989</v>
      </c>
      <c r="Y804" s="31">
        <f t="shared" si="238"/>
        <v>1.0000000000000002</v>
      </c>
      <c r="Z804" s="50">
        <v>16912800</v>
      </c>
      <c r="AA804" s="62">
        <v>2.0406492E-7</v>
      </c>
      <c r="AB804" s="71">
        <v>4.4078022841199998E-3</v>
      </c>
      <c r="AC804" s="71">
        <v>3.3728179081355401</v>
      </c>
      <c r="AD804" s="58">
        <v>147164972288.59299</v>
      </c>
      <c r="AE804" s="28">
        <v>-9.5667773372100005</v>
      </c>
      <c r="AF804" s="28">
        <v>2.2534122572299999</v>
      </c>
      <c r="AG804" s="50"/>
      <c r="AH804" s="62"/>
      <c r="AI804" s="65"/>
      <c r="AJ804" s="58"/>
      <c r="AK804" s="28"/>
      <c r="AL804" s="28"/>
    </row>
    <row r="805" spans="1:38">
      <c r="A805" s="11"/>
      <c r="B805" s="25">
        <v>784</v>
      </c>
      <c r="C805" s="1">
        <f>B805 * KONSTANTEN!$B$6</f>
        <v>16934400</v>
      </c>
      <c r="D805" s="63">
        <f>SQRT( KONSTANTEN!$B$3 * $D$6 / H804^3 )</f>
        <v>2.0405971804062801E-7</v>
      </c>
      <c r="E805" s="41">
        <f>(KONSTANTEN!$B$4 + D805 * C805) - (KONSTANTEN!$B$4 + D805 * C804)</f>
        <v>4.4076899096774369E-3</v>
      </c>
      <c r="F805" s="41">
        <f t="shared" si="240"/>
        <v>3.3772255980452162</v>
      </c>
      <c r="G805" s="73">
        <f t="shared" si="228"/>
        <v>193.5007732315363</v>
      </c>
      <c r="H805" s="43">
        <f t="shared" si="241"/>
        <v>147167520763.42307</v>
      </c>
      <c r="I805" s="2">
        <f t="shared" si="242"/>
        <v>9.837531125890818</v>
      </c>
      <c r="J805" s="48">
        <f t="shared" si="229"/>
        <v>152028525236.57697</v>
      </c>
      <c r="K805" s="28">
        <f t="shared" si="230"/>
        <v>10.162468874109184</v>
      </c>
      <c r="L805" s="43">
        <f t="shared" si="243"/>
        <v>-142964572875.17105</v>
      </c>
      <c r="M805" s="2">
        <f t="shared" si="244"/>
        <v>-9.55658169862118</v>
      </c>
      <c r="N805" s="48">
        <f t="shared" si="231"/>
        <v>-147963719929.36664</v>
      </c>
      <c r="O805" s="28">
        <f t="shared" si="232"/>
        <v>-9.8907536986211788</v>
      </c>
      <c r="P805" s="94">
        <f t="shared" si="233"/>
        <v>-34341381364.38599</v>
      </c>
      <c r="Q805" s="95">
        <f t="shared" si="234"/>
        <v>-2.2955772192514865</v>
      </c>
      <c r="R805" s="44">
        <f>KONSTANTEN!$B$3 * $D$5 * $D$6 / H804^2</f>
        <v>3.6598705340330474E+22</v>
      </c>
      <c r="S805" s="46">
        <f t="shared" si="239"/>
        <v>30030.442750667156</v>
      </c>
      <c r="T805" s="48">
        <f t="shared" si="235"/>
        <v>149462866165.99756</v>
      </c>
      <c r="U805" s="28">
        <f t="shared" si="236"/>
        <v>9.9909653328772627</v>
      </c>
      <c r="V805" s="48">
        <f t="shared" si="245"/>
        <v>-145464146402.26883</v>
      </c>
      <c r="W805" s="28">
        <f t="shared" si="246"/>
        <v>-9.7236676986211794</v>
      </c>
      <c r="X805" s="50">
        <f t="shared" si="237"/>
        <v>1</v>
      </c>
      <c r="Y805" s="31">
        <f t="shared" si="238"/>
        <v>0.99999999999999989</v>
      </c>
      <c r="Z805" s="50">
        <v>16934400</v>
      </c>
      <c r="AA805" s="62">
        <v>2.0405972000000001E-7</v>
      </c>
      <c r="AB805" s="71">
        <v>4.40768990968E-3</v>
      </c>
      <c r="AC805" s="71">
        <v>3.3772255980452202</v>
      </c>
      <c r="AD805" s="58">
        <v>147167520763.423</v>
      </c>
      <c r="AE805" s="28">
        <v>-9.5565816986200005</v>
      </c>
      <c r="AF805" s="28">
        <v>2.2955772192500001</v>
      </c>
      <c r="AG805" s="50"/>
      <c r="AH805" s="62"/>
      <c r="AI805" s="65"/>
      <c r="AJ805" s="58"/>
      <c r="AK805" s="28"/>
      <c r="AL805" s="28"/>
    </row>
    <row r="806" spans="1:38">
      <c r="A806" s="11"/>
      <c r="B806" s="25">
        <v>785</v>
      </c>
      <c r="C806" s="1">
        <f>B806 * KONSTANTEN!$B$6</f>
        <v>16956000</v>
      </c>
      <c r="D806" s="63">
        <f>SQRT( KONSTANTEN!$B$3 * $D$6 / H805^3 )</f>
        <v>2.0405441756263035E-7</v>
      </c>
      <c r="E806" s="41">
        <f>(KONSTANTEN!$B$4 + D806 * C806) - (KONSTANTEN!$B$4 + D806 * C805)</f>
        <v>4.4075754193531047E-3</v>
      </c>
      <c r="F806" s="41">
        <f t="shared" si="240"/>
        <v>3.3816331734645693</v>
      </c>
      <c r="G806" s="73">
        <f t="shared" si="228"/>
        <v>193.75330870095084</v>
      </c>
      <c r="H806" s="43">
        <f t="shared" si="241"/>
        <v>147170116389.28223</v>
      </c>
      <c r="I806" s="2">
        <f t="shared" si="242"/>
        <v>9.8377046325861013</v>
      </c>
      <c r="J806" s="48">
        <f t="shared" si="229"/>
        <v>152025929610.71777</v>
      </c>
      <c r="K806" s="28">
        <f t="shared" si="230"/>
        <v>10.162295367413899</v>
      </c>
      <c r="L806" s="43">
        <f t="shared" si="243"/>
        <v>-142809226175.91599</v>
      </c>
      <c r="M806" s="2">
        <f t="shared" si="244"/>
        <v>-9.5461974237397502</v>
      </c>
      <c r="N806" s="48">
        <f t="shared" si="231"/>
        <v>-147808373230.11157</v>
      </c>
      <c r="O806" s="28">
        <f t="shared" si="232"/>
        <v>-9.880369423739749</v>
      </c>
      <c r="P806" s="94">
        <f t="shared" si="233"/>
        <v>-34971477327.671547</v>
      </c>
      <c r="Q806" s="95">
        <f t="shared" si="234"/>
        <v>-2.337696489991151</v>
      </c>
      <c r="R806" s="44">
        <f>KONSTANTEN!$B$3 * $D$5 * $D$6 / H805^2</f>
        <v>3.6597437804242276E+22</v>
      </c>
      <c r="S806" s="46">
        <f t="shared" si="239"/>
        <v>30030.182733516602</v>
      </c>
      <c r="T806" s="48">
        <f t="shared" si="235"/>
        <v>149457858601.04651</v>
      </c>
      <c r="U806" s="28">
        <f t="shared" si="236"/>
        <v>9.9906305981761907</v>
      </c>
      <c r="V806" s="48">
        <f t="shared" si="245"/>
        <v>-145308799703.01376</v>
      </c>
      <c r="W806" s="28">
        <f t="shared" si="246"/>
        <v>-9.7132834237397496</v>
      </c>
      <c r="X806" s="50">
        <f t="shared" si="237"/>
        <v>0.99999999999999989</v>
      </c>
      <c r="Y806" s="31">
        <f t="shared" si="238"/>
        <v>1</v>
      </c>
      <c r="Z806" s="50">
        <v>16956000</v>
      </c>
      <c r="AA806" s="62">
        <v>2.0405442E-7</v>
      </c>
      <c r="AB806" s="71">
        <v>4.4075754193500004E-3</v>
      </c>
      <c r="AC806" s="71">
        <v>3.3816331734645702</v>
      </c>
      <c r="AD806" s="58">
        <v>147170116389.28201</v>
      </c>
      <c r="AE806" s="28">
        <v>-9.5461974237400007</v>
      </c>
      <c r="AF806" s="28">
        <v>2.3376964899899999</v>
      </c>
      <c r="AG806" s="50"/>
      <c r="AH806" s="62"/>
      <c r="AI806" s="65"/>
      <c r="AJ806" s="58"/>
      <c r="AK806" s="28"/>
      <c r="AL806" s="28"/>
    </row>
    <row r="807" spans="1:38">
      <c r="A807" s="11"/>
      <c r="B807" s="25">
        <v>786</v>
      </c>
      <c r="C807" s="1">
        <f>B807 * KONSTANTEN!$B$6</f>
        <v>16977600</v>
      </c>
      <c r="D807" s="63">
        <f>SQRT( KONSTANTEN!$B$3 * $D$6 / H806^3 )</f>
        <v>2.0404901925283202E-7</v>
      </c>
      <c r="E807" s="41">
        <f>(KONSTANTEN!$B$4 + D807 * C807) - (KONSTANTEN!$B$4 + D807 * C806)</f>
        <v>4.4074588158613537E-3</v>
      </c>
      <c r="F807" s="41">
        <f t="shared" si="240"/>
        <v>3.3860406322804306</v>
      </c>
      <c r="G807" s="73">
        <f t="shared" si="228"/>
        <v>194.00583748947741</v>
      </c>
      <c r="H807" s="43">
        <f t="shared" si="241"/>
        <v>147172759110.79044</v>
      </c>
      <c r="I807" s="2">
        <f t="shared" si="242"/>
        <v>9.8378812874278712</v>
      </c>
      <c r="J807" s="48">
        <f t="shared" si="229"/>
        <v>152023286889.20956</v>
      </c>
      <c r="K807" s="28">
        <f t="shared" si="230"/>
        <v>10.162118712572127</v>
      </c>
      <c r="L807" s="43">
        <f t="shared" si="243"/>
        <v>-142651060829.43564</v>
      </c>
      <c r="M807" s="2">
        <f t="shared" si="244"/>
        <v>-9.5356247341206934</v>
      </c>
      <c r="N807" s="48">
        <f t="shared" si="231"/>
        <v>-147650207883.63123</v>
      </c>
      <c r="O807" s="28">
        <f t="shared" si="232"/>
        <v>-9.8697967341206922</v>
      </c>
      <c r="P807" s="94">
        <f t="shared" si="233"/>
        <v>-35600877268.64492</v>
      </c>
      <c r="Q807" s="95">
        <f t="shared" si="234"/>
        <v>-2.3797692345603338</v>
      </c>
      <c r="R807" s="44">
        <f>KONSTANTEN!$B$3 * $D$5 * $D$6 / H806^2</f>
        <v>3.6596146884311243E+22</v>
      </c>
      <c r="S807" s="46">
        <f t="shared" si="239"/>
        <v>30029.91791255818</v>
      </c>
      <c r="T807" s="48">
        <f t="shared" si="235"/>
        <v>149452765502.68713</v>
      </c>
      <c r="U807" s="28">
        <f t="shared" si="236"/>
        <v>9.9902901459257318</v>
      </c>
      <c r="V807" s="48">
        <f t="shared" si="245"/>
        <v>-145150634356.53345</v>
      </c>
      <c r="W807" s="28">
        <f t="shared" si="246"/>
        <v>-9.7027107341206928</v>
      </c>
      <c r="X807" s="50">
        <f t="shared" si="237"/>
        <v>1.0000000000000002</v>
      </c>
      <c r="Y807" s="31">
        <f t="shared" si="238"/>
        <v>0.99999999999999989</v>
      </c>
      <c r="Z807" s="50">
        <v>16977600</v>
      </c>
      <c r="AA807" s="62">
        <v>2.0404902E-7</v>
      </c>
      <c r="AB807" s="71">
        <v>4.4074588158599997E-3</v>
      </c>
      <c r="AC807" s="71">
        <v>3.3860406322804302</v>
      </c>
      <c r="AD807" s="58">
        <v>147172759110.79001</v>
      </c>
      <c r="AE807" s="28">
        <v>-9.5356247341200007</v>
      </c>
      <c r="AF807" s="28">
        <v>2.3797692345599999</v>
      </c>
      <c r="AG807" s="50"/>
      <c r="AH807" s="62"/>
      <c r="AI807" s="65"/>
      <c r="AJ807" s="58"/>
      <c r="AK807" s="28"/>
      <c r="AL807" s="28"/>
    </row>
    <row r="808" spans="1:38">
      <c r="A808" s="11"/>
      <c r="B808" s="25">
        <v>787</v>
      </c>
      <c r="C808" s="1">
        <f>B808 * KONSTANTEN!$B$6</f>
        <v>16999200</v>
      </c>
      <c r="D808" s="63">
        <f>SQRT( KONSTANTEN!$B$3 * $D$6 / H807^3 )</f>
        <v>2.0404352323936041E-7</v>
      </c>
      <c r="E808" s="41">
        <f>(KONSTANTEN!$B$4 + D808 * C808) - (KONSTANTEN!$B$4 + D808 * C807)</f>
        <v>4.4073401019701919E-3</v>
      </c>
      <c r="F808" s="41">
        <f t="shared" si="240"/>
        <v>3.3904479723824008</v>
      </c>
      <c r="G808" s="73">
        <f t="shared" si="228"/>
        <v>194.25835947619908</v>
      </c>
      <c r="H808" s="43">
        <f t="shared" si="241"/>
        <v>147175448871.57059</v>
      </c>
      <c r="I808" s="2">
        <f t="shared" si="242"/>
        <v>9.8380610866475529</v>
      </c>
      <c r="J808" s="48">
        <f t="shared" si="229"/>
        <v>152020597128.42941</v>
      </c>
      <c r="K808" s="28">
        <f t="shared" si="230"/>
        <v>10.161938913352447</v>
      </c>
      <c r="L808" s="43">
        <f t="shared" si="243"/>
        <v>-142490080209.86514</v>
      </c>
      <c r="M808" s="2">
        <f t="shared" si="244"/>
        <v>-9.5248638553107856</v>
      </c>
      <c r="N808" s="48">
        <f t="shared" si="231"/>
        <v>-147489227264.06076</v>
      </c>
      <c r="O808" s="28">
        <f t="shared" si="232"/>
        <v>-9.8590358553107844</v>
      </c>
      <c r="P808" s="94">
        <f t="shared" si="233"/>
        <v>-36229568714.325348</v>
      </c>
      <c r="Q808" s="95">
        <f t="shared" si="234"/>
        <v>-2.4217946191926183</v>
      </c>
      <c r="R808" s="44">
        <f>KONSTANTEN!$B$3 * $D$5 * $D$6 / H807^2</f>
        <v>3.6594832611795712E+22</v>
      </c>
      <c r="S808" s="46">
        <f t="shared" si="239"/>
        <v>30029.64829382336</v>
      </c>
      <c r="T808" s="48">
        <f t="shared" si="235"/>
        <v>149447587267.2103</v>
      </c>
      <c r="U808" s="28">
        <f t="shared" si="236"/>
        <v>9.9899440026162836</v>
      </c>
      <c r="V808" s="48">
        <f t="shared" si="245"/>
        <v>-144989653736.96295</v>
      </c>
      <c r="W808" s="28">
        <f t="shared" si="246"/>
        <v>-9.691949855310785</v>
      </c>
      <c r="X808" s="50">
        <f t="shared" si="237"/>
        <v>1</v>
      </c>
      <c r="Y808" s="31">
        <f t="shared" si="238"/>
        <v>1</v>
      </c>
      <c r="Z808" s="50">
        <v>16999200</v>
      </c>
      <c r="AA808" s="62">
        <v>2.0404352E-7</v>
      </c>
      <c r="AB808" s="71">
        <v>4.4073401019700002E-3</v>
      </c>
      <c r="AC808" s="71">
        <v>3.3904479723823999</v>
      </c>
      <c r="AD808" s="58">
        <v>147175448871.57001</v>
      </c>
      <c r="AE808" s="28">
        <v>-9.5248638553100005</v>
      </c>
      <c r="AF808" s="28">
        <v>2.4217946191899999</v>
      </c>
      <c r="AG808" s="50"/>
      <c r="AH808" s="62"/>
      <c r="AI808" s="65"/>
      <c r="AJ808" s="58"/>
      <c r="AK808" s="28"/>
      <c r="AL808" s="28"/>
    </row>
    <row r="809" spans="1:38">
      <c r="A809" s="11"/>
      <c r="B809" s="25">
        <v>788</v>
      </c>
      <c r="C809" s="1">
        <f>B809 * KONSTANTEN!$B$6</f>
        <v>17020800</v>
      </c>
      <c r="D809" s="63">
        <f>SQRT( KONSTANTEN!$B$3 * $D$6 / H808^3 )</f>
        <v>2.0403792965262898E-7</v>
      </c>
      <c r="E809" s="41">
        <f>(KONSTANTEN!$B$4 + D809 * C809) - (KONSTANTEN!$B$4 + D809 * C808)</f>
        <v>4.4072192804969212E-3</v>
      </c>
      <c r="F809" s="41">
        <f t="shared" si="240"/>
        <v>3.3948551916628977</v>
      </c>
      <c r="G809" s="73">
        <f t="shared" si="228"/>
        <v>194.51087454036022</v>
      </c>
      <c r="H809" s="43">
        <f t="shared" si="241"/>
        <v>147178185614.25049</v>
      </c>
      <c r="I809" s="2">
        <f t="shared" si="242"/>
        <v>9.8382440264100595</v>
      </c>
      <c r="J809" s="48">
        <f t="shared" si="229"/>
        <v>152017860385.74951</v>
      </c>
      <c r="K809" s="28">
        <f t="shared" si="230"/>
        <v>10.161755973589939</v>
      </c>
      <c r="L809" s="43">
        <f t="shared" si="243"/>
        <v>-142326287750.89786</v>
      </c>
      <c r="M809" s="2">
        <f t="shared" si="244"/>
        <v>-9.5139150168380144</v>
      </c>
      <c r="N809" s="48">
        <f t="shared" si="231"/>
        <v>-147325434805.09344</v>
      </c>
      <c r="O809" s="28">
        <f t="shared" si="232"/>
        <v>-9.8480870168380132</v>
      </c>
      <c r="P809" s="94">
        <f t="shared" si="233"/>
        <v>-36857539208.86454</v>
      </c>
      <c r="Q809" s="95">
        <f t="shared" si="234"/>
        <v>-2.4637718112668203</v>
      </c>
      <c r="R809" s="44">
        <f>KONSTANTEN!$B$3 * $D$5 * $D$6 / H808^2</f>
        <v>3.6593495018510823E+22</v>
      </c>
      <c r="S809" s="46">
        <f t="shared" si="239"/>
        <v>30029.373883451612</v>
      </c>
      <c r="T809" s="48">
        <f t="shared" si="235"/>
        <v>149442324297.52368</v>
      </c>
      <c r="U809" s="28">
        <f t="shared" si="236"/>
        <v>9.9895921951805242</v>
      </c>
      <c r="V809" s="48">
        <f t="shared" si="245"/>
        <v>-144825861277.99567</v>
      </c>
      <c r="W809" s="28">
        <f t="shared" si="246"/>
        <v>-9.6810010168380138</v>
      </c>
      <c r="X809" s="50">
        <f t="shared" si="237"/>
        <v>1.0000000000000004</v>
      </c>
      <c r="Y809" s="31">
        <f t="shared" si="238"/>
        <v>1.0000000000000002</v>
      </c>
      <c r="Z809" s="50">
        <v>17020800</v>
      </c>
      <c r="AA809" s="62">
        <v>2.0403793E-7</v>
      </c>
      <c r="AB809" s="71">
        <v>4.4072192805000004E-3</v>
      </c>
      <c r="AC809" s="71">
        <v>3.3948551916629</v>
      </c>
      <c r="AD809" s="58">
        <v>147178185614.25</v>
      </c>
      <c r="AE809" s="28">
        <v>-9.5139150168400004</v>
      </c>
      <c r="AF809" s="28">
        <v>2.46377181127</v>
      </c>
      <c r="AG809" s="50"/>
      <c r="AH809" s="62"/>
      <c r="AI809" s="65"/>
      <c r="AJ809" s="58"/>
      <c r="AK809" s="28"/>
      <c r="AL809" s="28"/>
    </row>
    <row r="810" spans="1:38">
      <c r="A810" s="11"/>
      <c r="B810" s="25">
        <v>789</v>
      </c>
      <c r="C810" s="1">
        <f>B810 * KONSTANTEN!$B$6</f>
        <v>17042400</v>
      </c>
      <c r="D810" s="63">
        <f>SQRT( KONSTANTEN!$B$3 * $D$6 / H809^3 )</f>
        <v>2.0403223862533203E-7</v>
      </c>
      <c r="E810" s="41">
        <f>(KONSTANTEN!$B$4 + D810 * C810) - (KONSTANTEN!$B$4 + D810 * C809)</f>
        <v>4.4070963543072494E-3</v>
      </c>
      <c r="F810" s="41">
        <f t="shared" si="240"/>
        <v>3.399262288017205</v>
      </c>
      <c r="G810" s="73">
        <f t="shared" si="228"/>
        <v>194.76338256136953</v>
      </c>
      <c r="H810" s="43">
        <f t="shared" si="241"/>
        <v>147180969280.46448</v>
      </c>
      <c r="I810" s="2">
        <f t="shared" si="242"/>
        <v>9.8384301028138914</v>
      </c>
      <c r="J810" s="48">
        <f t="shared" si="229"/>
        <v>152015076719.53552</v>
      </c>
      <c r="K810" s="28">
        <f t="shared" si="230"/>
        <v>10.161569897186109</v>
      </c>
      <c r="L810" s="43">
        <f t="shared" si="243"/>
        <v>-142159686945.68347</v>
      </c>
      <c r="M810" s="2">
        <f t="shared" si="244"/>
        <v>-9.5027784522047778</v>
      </c>
      <c r="N810" s="48">
        <f t="shared" si="231"/>
        <v>-147158833999.87906</v>
      </c>
      <c r="O810" s="28">
        <f t="shared" si="232"/>
        <v>-9.8369504522047766</v>
      </c>
      <c r="P810" s="94">
        <f t="shared" si="233"/>
        <v>-37484776313.843048</v>
      </c>
      <c r="Q810" s="95">
        <f t="shared" si="234"/>
        <v>-2.5056999793268027</v>
      </c>
      <c r="R810" s="44">
        <f>KONSTANTEN!$B$3 * $D$5 * $D$6 / H809^2</f>
        <v>3.6592134136827149E+22</v>
      </c>
      <c r="S810" s="46">
        <f t="shared" si="239"/>
        <v>30029.094687690165</v>
      </c>
      <c r="T810" s="48">
        <f t="shared" si="235"/>
        <v>149436977003.11938</v>
      </c>
      <c r="U810" s="28">
        <f t="shared" si="236"/>
        <v>9.9892347509912849</v>
      </c>
      <c r="V810" s="48">
        <f t="shared" si="245"/>
        <v>-144659260472.78128</v>
      </c>
      <c r="W810" s="28">
        <f t="shared" si="246"/>
        <v>-9.6698644522047772</v>
      </c>
      <c r="X810" s="50">
        <f t="shared" si="237"/>
        <v>1.0000000000000002</v>
      </c>
      <c r="Y810" s="31">
        <f t="shared" si="238"/>
        <v>1</v>
      </c>
      <c r="Z810" s="50">
        <v>17042400</v>
      </c>
      <c r="AA810" s="62">
        <v>2.0403224000000001E-7</v>
      </c>
      <c r="AB810" s="71">
        <v>4.4070963543099998E-3</v>
      </c>
      <c r="AC810" s="71">
        <v>3.3992622880172099</v>
      </c>
      <c r="AD810" s="58">
        <v>147180969280.46399</v>
      </c>
      <c r="AE810" s="28">
        <v>-9.5027784521999994</v>
      </c>
      <c r="AF810" s="28">
        <v>2.5056999793300001</v>
      </c>
      <c r="AG810" s="50"/>
      <c r="AH810" s="62"/>
      <c r="AI810" s="65"/>
      <c r="AJ810" s="58"/>
      <c r="AK810" s="28"/>
      <c r="AL810" s="28"/>
    </row>
    <row r="811" spans="1:38">
      <c r="A811" s="11"/>
      <c r="B811" s="25">
        <v>790</v>
      </c>
      <c r="C811" s="1">
        <f>B811 * KONSTANTEN!$B$6</f>
        <v>17064000</v>
      </c>
      <c r="D811" s="63">
        <f>SQRT( KONSTANTEN!$B$3 * $D$6 / H810^3 )</f>
        <v>2.0402645029243965E-7</v>
      </c>
      <c r="E811" s="41">
        <f>(KONSTANTEN!$B$4 + D811 * C811) - (KONSTANTEN!$B$4 + D811 * C810)</f>
        <v>4.4069713263166221E-3</v>
      </c>
      <c r="F811" s="41">
        <f t="shared" si="240"/>
        <v>3.4036692593435216</v>
      </c>
      <c r="G811" s="73">
        <f t="shared" si="228"/>
        <v>195.01588341880264</v>
      </c>
      <c r="H811" s="43">
        <f t="shared" si="241"/>
        <v>147183799810.85526</v>
      </c>
      <c r="I811" s="2">
        <f t="shared" si="242"/>
        <v>9.8386193118912573</v>
      </c>
      <c r="J811" s="48">
        <f t="shared" si="229"/>
        <v>152012246189.14474</v>
      </c>
      <c r="K811" s="28">
        <f t="shared" si="230"/>
        <v>10.161380688108743</v>
      </c>
      <c r="L811" s="43">
        <f t="shared" si="243"/>
        <v>-141990281346.72476</v>
      </c>
      <c r="M811" s="2">
        <f t="shared" si="244"/>
        <v>-9.4914543988809754</v>
      </c>
      <c r="N811" s="48">
        <f t="shared" si="231"/>
        <v>-146989428400.92035</v>
      </c>
      <c r="O811" s="28">
        <f t="shared" si="232"/>
        <v>-9.825626398880976</v>
      </c>
      <c r="P811" s="94">
        <f t="shared" si="233"/>
        <v>-38111267608.566147</v>
      </c>
      <c r="Q811" s="95">
        <f t="shared" si="234"/>
        <v>-2.5475782931012496</v>
      </c>
      <c r="R811" s="44">
        <f>KONSTANTEN!$B$3 * $D$5 * $D$6 / H810^2</f>
        <v>3.6590749999669476E+22</v>
      </c>
      <c r="S811" s="46">
        <f t="shared" si="239"/>
        <v>30028.810712893774</v>
      </c>
      <c r="T811" s="48">
        <f t="shared" si="235"/>
        <v>149431545800.04196</v>
      </c>
      <c r="U811" s="28">
        <f t="shared" si="236"/>
        <v>9.9888716978594019</v>
      </c>
      <c r="V811" s="48">
        <f t="shared" si="245"/>
        <v>-144489854873.82254</v>
      </c>
      <c r="W811" s="28">
        <f t="shared" si="246"/>
        <v>-9.6585403988809766</v>
      </c>
      <c r="X811" s="50">
        <f t="shared" si="237"/>
        <v>1</v>
      </c>
      <c r="Y811" s="31">
        <f t="shared" si="238"/>
        <v>1.0000000000000002</v>
      </c>
      <c r="Z811" s="50">
        <v>17064000</v>
      </c>
      <c r="AA811" s="62">
        <v>2.0402644999999999E-7</v>
      </c>
      <c r="AB811" s="71">
        <v>4.4069713263199996E-3</v>
      </c>
      <c r="AC811" s="71">
        <v>3.4036692593435198</v>
      </c>
      <c r="AD811" s="58">
        <v>147183799810.85501</v>
      </c>
      <c r="AE811" s="28">
        <v>-9.4914543988800002</v>
      </c>
      <c r="AF811" s="28">
        <v>2.5475782930999999</v>
      </c>
      <c r="AG811" s="50"/>
      <c r="AH811" s="62"/>
      <c r="AI811" s="65"/>
      <c r="AJ811" s="58"/>
      <c r="AK811" s="28"/>
      <c r="AL811" s="28"/>
    </row>
    <row r="812" spans="1:38">
      <c r="A812" s="11"/>
      <c r="B812" s="25">
        <v>791</v>
      </c>
      <c r="C812" s="1">
        <f>B812 * KONSTANTEN!$B$6</f>
        <v>17085600</v>
      </c>
      <c r="D812" s="63">
        <f>SQRT( KONSTANTEN!$B$3 * $D$6 / H811^3 )</f>
        <v>2.0402056479119278E-7</v>
      </c>
      <c r="E812" s="41">
        <f>(KONSTANTEN!$B$4 + D812 * C812) - (KONSTANTEN!$B$4 + D812 * C811)</f>
        <v>4.4068441994897789E-3</v>
      </c>
      <c r="F812" s="41">
        <f t="shared" si="240"/>
        <v>3.4080761035430114</v>
      </c>
      <c r="G812" s="73">
        <f t="shared" si="228"/>
        <v>195.26837699240511</v>
      </c>
      <c r="H812" s="43">
        <f t="shared" si="241"/>
        <v>147186677145.07547</v>
      </c>
      <c r="I812" s="2">
        <f t="shared" si="242"/>
        <v>9.8388116496081963</v>
      </c>
      <c r="J812" s="48">
        <f t="shared" si="229"/>
        <v>152009368854.92453</v>
      </c>
      <c r="K812" s="28">
        <f t="shared" si="230"/>
        <v>10.161188350391805</v>
      </c>
      <c r="L812" s="43">
        <f t="shared" si="243"/>
        <v>-141818074565.77206</v>
      </c>
      <c r="M812" s="2">
        <f t="shared" si="244"/>
        <v>-9.4799430982969657</v>
      </c>
      <c r="N812" s="48">
        <f t="shared" si="231"/>
        <v>-146817221619.96765</v>
      </c>
      <c r="O812" s="28">
        <f t="shared" si="232"/>
        <v>-9.8141150982969645</v>
      </c>
      <c r="P812" s="94">
        <f t="shared" si="233"/>
        <v>-38737000690.358955</v>
      </c>
      <c r="Q812" s="95">
        <f t="shared" si="234"/>
        <v>-2.5894059235233984</v>
      </c>
      <c r="R812" s="44">
        <f>KONSTANTEN!$B$3 * $D$5 * $D$6 / H811^2</f>
        <v>3.6589342640515469E+22</v>
      </c>
      <c r="S812" s="46">
        <f t="shared" si="239"/>
        <v>30028.521965524542</v>
      </c>
      <c r="T812" s="48">
        <f t="shared" si="235"/>
        <v>149426031110.85532</v>
      </c>
      <c r="U812" s="28">
        <f t="shared" si="236"/>
        <v>9.9885030640314874</v>
      </c>
      <c r="V812" s="48">
        <f t="shared" si="245"/>
        <v>-144317648092.86987</v>
      </c>
      <c r="W812" s="28">
        <f t="shared" si="246"/>
        <v>-9.6470290982969651</v>
      </c>
      <c r="X812" s="50">
        <f t="shared" si="237"/>
        <v>1</v>
      </c>
      <c r="Y812" s="31">
        <f t="shared" si="238"/>
        <v>1</v>
      </c>
      <c r="Z812" s="50">
        <v>17085600</v>
      </c>
      <c r="AA812" s="62">
        <v>2.0402055999999999E-7</v>
      </c>
      <c r="AB812" s="71">
        <v>4.4068441994900001E-3</v>
      </c>
      <c r="AC812" s="71">
        <v>3.40807610354301</v>
      </c>
      <c r="AD812" s="58">
        <v>147186677145.07501</v>
      </c>
      <c r="AE812" s="28">
        <v>-9.4799430982999997</v>
      </c>
      <c r="AF812" s="28">
        <v>2.5894059235200002</v>
      </c>
      <c r="AG812" s="50"/>
      <c r="AH812" s="62"/>
      <c r="AI812" s="65"/>
      <c r="AJ812" s="58"/>
      <c r="AK812" s="28"/>
      <c r="AL812" s="28"/>
    </row>
    <row r="813" spans="1:38">
      <c r="A813" s="11"/>
      <c r="B813" s="25">
        <v>792</v>
      </c>
      <c r="C813" s="1">
        <f>B813 * KONSTANTEN!$B$6</f>
        <v>17107200</v>
      </c>
      <c r="D813" s="63">
        <f>SQRT( KONSTANTEN!$B$3 * $D$6 / H812^3 )</f>
        <v>2.0401458226109797E-7</v>
      </c>
      <c r="E813" s="41">
        <f>(KONSTANTEN!$B$4 + D813 * C813) - (KONSTANTEN!$B$4 + D813 * C812)</f>
        <v>4.4067149768394209E-3</v>
      </c>
      <c r="F813" s="41">
        <f t="shared" si="240"/>
        <v>3.4124828185198508</v>
      </c>
      <c r="G813" s="73">
        <f t="shared" si="228"/>
        <v>195.52086316209511</v>
      </c>
      <c r="H813" s="43">
        <f t="shared" si="241"/>
        <v>147189601221.7897</v>
      </c>
      <c r="I813" s="2">
        <f t="shared" si="242"/>
        <v>9.8390071118646869</v>
      </c>
      <c r="J813" s="48">
        <f t="shared" si="229"/>
        <v>152006444778.21027</v>
      </c>
      <c r="K813" s="28">
        <f t="shared" si="230"/>
        <v>10.160992888135311</v>
      </c>
      <c r="L813" s="43">
        <f t="shared" si="243"/>
        <v>-141643070273.71674</v>
      </c>
      <c r="M813" s="2">
        <f t="shared" si="244"/>
        <v>-9.4682447958364211</v>
      </c>
      <c r="N813" s="48">
        <f t="shared" si="231"/>
        <v>-146642217327.91232</v>
      </c>
      <c r="O813" s="28">
        <f t="shared" si="232"/>
        <v>-9.8024167958364199</v>
      </c>
      <c r="P813" s="94">
        <f t="shared" si="233"/>
        <v>-39361963174.860733</v>
      </c>
      <c r="Q813" s="95">
        <f t="shared" si="234"/>
        <v>-2.6311820427507078</v>
      </c>
      <c r="R813" s="44">
        <f>KONSTANTEN!$B$3 * $D$5 * $D$6 / H812^2</f>
        <v>3.6587912093394417E+22</v>
      </c>
      <c r="S813" s="46">
        <f t="shared" si="239"/>
        <v>30028.228452151667</v>
      </c>
      <c r="T813" s="48">
        <f t="shared" si="235"/>
        <v>149420433364.6091</v>
      </c>
      <c r="U813" s="28">
        <f t="shared" si="236"/>
        <v>9.9881288781877213</v>
      </c>
      <c r="V813" s="48">
        <f t="shared" si="245"/>
        <v>-144142643800.81451</v>
      </c>
      <c r="W813" s="28">
        <f t="shared" si="246"/>
        <v>-9.6353307958364205</v>
      </c>
      <c r="X813" s="50">
        <f t="shared" si="237"/>
        <v>1</v>
      </c>
      <c r="Y813" s="31">
        <f t="shared" si="238"/>
        <v>1</v>
      </c>
      <c r="Z813" s="50">
        <v>17107200</v>
      </c>
      <c r="AA813" s="62">
        <v>2.0401458E-7</v>
      </c>
      <c r="AB813" s="71">
        <v>4.4067149768400003E-3</v>
      </c>
      <c r="AC813" s="71">
        <v>3.4124828185198499</v>
      </c>
      <c r="AD813" s="58">
        <v>147189601221.789</v>
      </c>
      <c r="AE813" s="28">
        <v>-9.4682447958400004</v>
      </c>
      <c r="AF813" s="28">
        <v>2.6311820427499999</v>
      </c>
      <c r="AG813" s="50"/>
      <c r="AH813" s="62"/>
      <c r="AI813" s="65"/>
      <c r="AJ813" s="58"/>
      <c r="AK813" s="28"/>
      <c r="AL813" s="28"/>
    </row>
    <row r="814" spans="1:38">
      <c r="A814" s="11"/>
      <c r="B814" s="25">
        <v>793</v>
      </c>
      <c r="C814" s="1">
        <f>B814 * KONSTANTEN!$B$6</f>
        <v>17128800</v>
      </c>
      <c r="D814" s="63">
        <f>SQRT( KONSTANTEN!$B$3 * $D$6 / H813^3 )</f>
        <v>2.0400850284392177E-7</v>
      </c>
      <c r="E814" s="41">
        <f>(KONSTANTEN!$B$4 + D814 * C814) - (KONSTANTEN!$B$4 + D814 * C813)</f>
        <v>4.4065836614288756E-3</v>
      </c>
      <c r="F814" s="41">
        <f t="shared" si="240"/>
        <v>3.4168894021812797</v>
      </c>
      <c r="G814" s="73">
        <f t="shared" si="228"/>
        <v>195.77334180796626</v>
      </c>
      <c r="H814" s="43">
        <f t="shared" si="241"/>
        <v>147192571978.67615</v>
      </c>
      <c r="I814" s="2">
        <f t="shared" si="242"/>
        <v>9.8392056944947832</v>
      </c>
      <c r="J814" s="48">
        <f t="shared" si="229"/>
        <v>152003474021.32385</v>
      </c>
      <c r="K814" s="28">
        <f t="shared" si="230"/>
        <v>10.160794305505217</v>
      </c>
      <c r="L814" s="43">
        <f t="shared" si="243"/>
        <v>-141465272200.48212</v>
      </c>
      <c r="M814" s="2">
        <f t="shared" si="244"/>
        <v>-9.4563597408290683</v>
      </c>
      <c r="N814" s="48">
        <f t="shared" si="231"/>
        <v>-146464419254.6777</v>
      </c>
      <c r="O814" s="28">
        <f t="shared" si="232"/>
        <v>-9.7905317408290689</v>
      </c>
      <c r="P814" s="94">
        <f t="shared" si="233"/>
        <v>-39986142696.318726</v>
      </c>
      <c r="Q814" s="95">
        <f t="shared" si="234"/>
        <v>-2.6729058241845038</v>
      </c>
      <c r="R814" s="44">
        <f>KONSTANTEN!$B$3 * $D$5 * $D$6 / H813^2</f>
        <v>3.6586458392885773E+22</v>
      </c>
      <c r="S814" s="46">
        <f t="shared" si="239"/>
        <v>30027.930179451196</v>
      </c>
      <c r="T814" s="48">
        <f t="shared" si="235"/>
        <v>149414752996.80496</v>
      </c>
      <c r="U814" s="28">
        <f t="shared" si="236"/>
        <v>9.9877491694395584</v>
      </c>
      <c r="V814" s="48">
        <f t="shared" si="245"/>
        <v>-143964845727.5799</v>
      </c>
      <c r="W814" s="28">
        <f t="shared" si="246"/>
        <v>-9.6234457408290695</v>
      </c>
      <c r="X814" s="50">
        <f t="shared" si="237"/>
        <v>0.99999999999999978</v>
      </c>
      <c r="Y814" s="31">
        <f t="shared" si="238"/>
        <v>1.0000000000000002</v>
      </c>
      <c r="Z814" s="50">
        <v>17128800</v>
      </c>
      <c r="AA814" s="62">
        <v>2.040085E-7</v>
      </c>
      <c r="AB814" s="71">
        <v>4.4065836614299997E-3</v>
      </c>
      <c r="AC814" s="71">
        <v>3.4168894021812801</v>
      </c>
      <c r="AD814" s="58">
        <v>147192571978.67599</v>
      </c>
      <c r="AE814" s="28">
        <v>-9.4563597408300009</v>
      </c>
      <c r="AF814" s="28">
        <v>2.6729058241799999</v>
      </c>
      <c r="AG814" s="50"/>
      <c r="AH814" s="62"/>
      <c r="AI814" s="65"/>
      <c r="AJ814" s="58"/>
      <c r="AK814" s="28"/>
      <c r="AL814" s="28"/>
    </row>
    <row r="815" spans="1:38">
      <c r="A815" s="11"/>
      <c r="B815" s="25">
        <v>794</v>
      </c>
      <c r="C815" s="1">
        <f>B815 * KONSTANTEN!$B$6</f>
        <v>17150400</v>
      </c>
      <c r="D815" s="63">
        <f>SQRT( KONSTANTEN!$B$3 * $D$6 / H814^3 )</f>
        <v>2.0400232668368592E-7</v>
      </c>
      <c r="E815" s="41">
        <f>(KONSTANTEN!$B$4 + D815 * C815) - (KONSTANTEN!$B$4 + D815 * C814)</f>
        <v>4.4064502563676555E-3</v>
      </c>
      <c r="F815" s="41">
        <f t="shared" si="240"/>
        <v>3.4212958524376473</v>
      </c>
      <c r="G815" s="73">
        <f t="shared" si="228"/>
        <v>196.02581281029049</v>
      </c>
      <c r="H815" s="43">
        <f t="shared" si="241"/>
        <v>147195589352.42853</v>
      </c>
      <c r="I815" s="2">
        <f t="shared" si="242"/>
        <v>9.8394073932667219</v>
      </c>
      <c r="J815" s="48">
        <f t="shared" si="229"/>
        <v>152000456647.5715</v>
      </c>
      <c r="K815" s="28">
        <f t="shared" si="230"/>
        <v>10.160592606733278</v>
      </c>
      <c r="L815" s="43">
        <f t="shared" si="243"/>
        <v>-141284684134.9136</v>
      </c>
      <c r="M815" s="2">
        <f t="shared" si="244"/>
        <v>-9.4442881865433215</v>
      </c>
      <c r="N815" s="48">
        <f t="shared" si="231"/>
        <v>-146283831189.10919</v>
      </c>
      <c r="O815" s="28">
        <f t="shared" si="232"/>
        <v>-9.7784601865433203</v>
      </c>
      <c r="P815" s="94">
        <f t="shared" si="233"/>
        <v>-40609526907.880867</v>
      </c>
      <c r="Q815" s="95">
        <f t="shared" si="234"/>
        <v>-2.7145764424895424</v>
      </c>
      <c r="R815" s="44">
        <f>KONSTANTEN!$B$3 * $D$5 * $D$6 / H814^2</f>
        <v>3.6584981574117929E+22</v>
      </c>
      <c r="S815" s="46">
        <f t="shared" si="239"/>
        <v>30027.627154205846</v>
      </c>
      <c r="T815" s="48">
        <f t="shared" si="235"/>
        <v>149408990449.36215</v>
      </c>
      <c r="U815" s="28">
        <f t="shared" si="236"/>
        <v>9.9873639673274379</v>
      </c>
      <c r="V815" s="48">
        <f t="shared" si="245"/>
        <v>-143784257662.01141</v>
      </c>
      <c r="W815" s="28">
        <f t="shared" si="246"/>
        <v>-9.6113741865433209</v>
      </c>
      <c r="X815" s="50">
        <f t="shared" si="237"/>
        <v>1.0000000000000002</v>
      </c>
      <c r="Y815" s="31">
        <f t="shared" si="238"/>
        <v>1</v>
      </c>
      <c r="Z815" s="50">
        <v>17150400</v>
      </c>
      <c r="AA815" s="62">
        <v>2.0400233000000001E-7</v>
      </c>
      <c r="AB815" s="71">
        <v>4.40645025637E-3</v>
      </c>
      <c r="AC815" s="71">
        <v>3.42129585243765</v>
      </c>
      <c r="AD815" s="58">
        <v>147195589352.42801</v>
      </c>
      <c r="AE815" s="28">
        <v>-9.4442881865399997</v>
      </c>
      <c r="AF815" s="28">
        <v>2.7145764424899999</v>
      </c>
      <c r="AG815" s="50"/>
      <c r="AH815" s="62"/>
      <c r="AI815" s="65"/>
      <c r="AJ815" s="58"/>
      <c r="AK815" s="28"/>
      <c r="AL815" s="28"/>
    </row>
    <row r="816" spans="1:38">
      <c r="A816" s="11"/>
      <c r="B816" s="25">
        <v>795</v>
      </c>
      <c r="C816" s="1">
        <f>B816 * KONSTANTEN!$B$6</f>
        <v>17172000</v>
      </c>
      <c r="D816" s="63">
        <f>SQRT( KONSTANTEN!$B$3 * $D$6 / H815^3 )</f>
        <v>2.0399605392666141E-7</v>
      </c>
      <c r="E816" s="41">
        <f>(KONSTANTEN!$B$4 + D816 * C816) - (KONSTANTEN!$B$4 + D816 * C815)</f>
        <v>4.4063147648158996E-3</v>
      </c>
      <c r="F816" s="41">
        <f t="shared" si="240"/>
        <v>3.4257021672024632</v>
      </c>
      <c r="G816" s="73">
        <f t="shared" si="228"/>
        <v>196.27827604952063</v>
      </c>
      <c r="H816" s="43">
        <f t="shared" si="241"/>
        <v>147198653278.75784</v>
      </c>
      <c r="I816" s="2">
        <f t="shared" si="242"/>
        <v>9.8396122038830587</v>
      </c>
      <c r="J816" s="48">
        <f t="shared" si="229"/>
        <v>151997392721.24216</v>
      </c>
      <c r="K816" s="28">
        <f t="shared" si="230"/>
        <v>10.160387796116941</v>
      </c>
      <c r="L816" s="43">
        <f t="shared" si="243"/>
        <v>-141101309924.66647</v>
      </c>
      <c r="M816" s="2">
        <f t="shared" si="244"/>
        <v>-9.4320303901787845</v>
      </c>
      <c r="N816" s="48">
        <f t="shared" si="231"/>
        <v>-146100456978.86206</v>
      </c>
      <c r="O816" s="28">
        <f t="shared" si="232"/>
        <v>-9.7662023901787833</v>
      </c>
      <c r="P816" s="94">
        <f t="shared" si="233"/>
        <v>-41232103481.888138</v>
      </c>
      <c r="Q816" s="95">
        <f t="shared" si="234"/>
        <v>-2.7561930736135558</v>
      </c>
      <c r="R816" s="44">
        <f>KONSTANTEN!$B$3 * $D$5 * $D$6 / H815^2</f>
        <v>3.6583481672766723E+22</v>
      </c>
      <c r="S816" s="46">
        <f t="shared" si="239"/>
        <v>30027.319383304719</v>
      </c>
      <c r="T816" s="48">
        <f t="shared" si="235"/>
        <v>149403146170.58212</v>
      </c>
      <c r="U816" s="28">
        <f t="shared" si="236"/>
        <v>9.9869733018184395</v>
      </c>
      <c r="V816" s="48">
        <f t="shared" si="245"/>
        <v>-143600883451.76428</v>
      </c>
      <c r="W816" s="28">
        <f t="shared" si="246"/>
        <v>-9.5991163901787839</v>
      </c>
      <c r="X816" s="50">
        <f t="shared" si="237"/>
        <v>1</v>
      </c>
      <c r="Y816" s="31">
        <f t="shared" si="238"/>
        <v>0.99999999999999989</v>
      </c>
      <c r="Z816" s="50">
        <v>17172000</v>
      </c>
      <c r="AA816" s="62">
        <v>2.0399604999999999E-7</v>
      </c>
      <c r="AB816" s="71">
        <v>4.4063147648199996E-3</v>
      </c>
      <c r="AC816" s="71">
        <v>3.4257021672024699</v>
      </c>
      <c r="AD816" s="58">
        <v>147198653278.75699</v>
      </c>
      <c r="AE816" s="28">
        <v>-9.4320303901799996</v>
      </c>
      <c r="AF816" s="28">
        <v>2.75619307361</v>
      </c>
      <c r="AG816" s="50"/>
      <c r="AH816" s="62"/>
      <c r="AI816" s="65"/>
      <c r="AJ816" s="58"/>
      <c r="AK816" s="28"/>
      <c r="AL816" s="28"/>
    </row>
    <row r="817" spans="1:38">
      <c r="A817" s="11"/>
      <c r="B817" s="25">
        <v>796</v>
      </c>
      <c r="C817" s="1">
        <f>B817 * KONSTANTEN!$B$6</f>
        <v>17193600</v>
      </c>
      <c r="D817" s="63">
        <f>SQRT( KONSTANTEN!$B$3 * $D$6 / H816^3 )</f>
        <v>2.0398968472136341E-7</v>
      </c>
      <c r="E817" s="41">
        <f>(KONSTANTEN!$B$4 + D817 * C817) - (KONSTANTEN!$B$4 + D817 * C816)</f>
        <v>4.4061771899817082E-3</v>
      </c>
      <c r="F817" s="41">
        <f t="shared" si="240"/>
        <v>3.4301083443924449</v>
      </c>
      <c r="G817" s="73">
        <f t="shared" si="228"/>
        <v>196.5307314062934</v>
      </c>
      <c r="H817" s="43">
        <f t="shared" si="241"/>
        <v>147201763692.3945</v>
      </c>
      <c r="I817" s="2">
        <f t="shared" si="242"/>
        <v>9.8398201219807895</v>
      </c>
      <c r="J817" s="48">
        <f t="shared" si="229"/>
        <v>151994282307.6055</v>
      </c>
      <c r="K817" s="28">
        <f t="shared" si="230"/>
        <v>10.160179878019211</v>
      </c>
      <c r="L817" s="43">
        <f t="shared" si="243"/>
        <v>-140915153476.09222</v>
      </c>
      <c r="M817" s="2">
        <f t="shared" si="244"/>
        <v>-9.4195866128586623</v>
      </c>
      <c r="N817" s="48">
        <f t="shared" si="231"/>
        <v>-145914300530.28781</v>
      </c>
      <c r="O817" s="28">
        <f t="shared" si="232"/>
        <v>-9.7537586128586611</v>
      </c>
      <c r="P817" s="94">
        <f t="shared" si="233"/>
        <v>-41853860110.166039</v>
      </c>
      <c r="Q817" s="95">
        <f t="shared" si="234"/>
        <v>-2.7977548948067343</v>
      </c>
      <c r="R817" s="44">
        <f>KONSTANTEN!$B$3 * $D$5 * $D$6 / H816^2</f>
        <v>3.6581958725054132E+22</v>
      </c>
      <c r="S817" s="46">
        <f t="shared" si="239"/>
        <v>30027.006873743099</v>
      </c>
      <c r="T817" s="48">
        <f t="shared" si="235"/>
        <v>149397220615.11343</v>
      </c>
      <c r="U817" s="28">
        <f t="shared" si="236"/>
        <v>9.9865772033039111</v>
      </c>
      <c r="V817" s="48">
        <f t="shared" si="245"/>
        <v>-143414727003.19003</v>
      </c>
      <c r="W817" s="28">
        <f t="shared" si="246"/>
        <v>-9.5866726128586617</v>
      </c>
      <c r="X817" s="50">
        <f t="shared" si="237"/>
        <v>1.0000000000000002</v>
      </c>
      <c r="Y817" s="31">
        <f t="shared" si="238"/>
        <v>1</v>
      </c>
      <c r="Z817" s="50">
        <v>17193600</v>
      </c>
      <c r="AA817" s="62">
        <v>2.0398967999999999E-7</v>
      </c>
      <c r="AB817" s="71">
        <v>4.4061771899800003E-3</v>
      </c>
      <c r="AC817" s="71">
        <v>3.4301083443924498</v>
      </c>
      <c r="AD817" s="58">
        <v>147201763692.39401</v>
      </c>
      <c r="AE817" s="28">
        <v>-9.4195866128599999</v>
      </c>
      <c r="AF817" s="28">
        <v>2.7977548948100002</v>
      </c>
      <c r="AG817" s="50"/>
      <c r="AH817" s="62"/>
      <c r="AI817" s="65"/>
      <c r="AJ817" s="58"/>
      <c r="AK817" s="28"/>
      <c r="AL817" s="28"/>
    </row>
    <row r="818" spans="1:38">
      <c r="A818" s="11"/>
      <c r="B818" s="25">
        <v>797</v>
      </c>
      <c r="C818" s="1">
        <f>B818 * KONSTANTEN!$B$6</f>
        <v>17215200</v>
      </c>
      <c r="D818" s="63">
        <f>SQRT( KONSTANTEN!$B$3 * $D$6 / H817^3 )</f>
        <v>2.039832192185452E-7</v>
      </c>
      <c r="E818" s="41">
        <f>(KONSTANTEN!$B$4 + D818 * C818) - (KONSTANTEN!$B$4 + D818 * C817)</f>
        <v>4.4060375351202552E-3</v>
      </c>
      <c r="F818" s="41">
        <f t="shared" si="240"/>
        <v>3.4345143819275652</v>
      </c>
      <c r="G818" s="73">
        <f t="shared" si="228"/>
        <v>196.783178761432</v>
      </c>
      <c r="H818" s="43">
        <f t="shared" si="241"/>
        <v>147204920527.09</v>
      </c>
      <c r="I818" s="2">
        <f t="shared" si="242"/>
        <v>9.8400311431314833</v>
      </c>
      <c r="J818" s="48">
        <f t="shared" si="229"/>
        <v>151991125472.91003</v>
      </c>
      <c r="K818" s="28">
        <f t="shared" si="230"/>
        <v>10.159968856868517</v>
      </c>
      <c r="L818" s="43">
        <f t="shared" si="243"/>
        <v>-140726218754.12326</v>
      </c>
      <c r="M818" s="2">
        <f t="shared" si="244"/>
        <v>-9.4069571196220458</v>
      </c>
      <c r="N818" s="48">
        <f t="shared" si="231"/>
        <v>-145725365808.31885</v>
      </c>
      <c r="O818" s="28">
        <f t="shared" si="232"/>
        <v>-9.7411291196220446</v>
      </c>
      <c r="P818" s="94">
        <f t="shared" si="233"/>
        <v>-42474784504.315063</v>
      </c>
      <c r="Q818" s="95">
        <f t="shared" si="234"/>
        <v>-2.839261084641143</v>
      </c>
      <c r="R818" s="44">
        <f>KONSTANTEN!$B$3 * $D$5 * $D$6 / H817^2</f>
        <v>3.6580412767746757E+22</v>
      </c>
      <c r="S818" s="46">
        <f t="shared" si="239"/>
        <v>30026.689632622194</v>
      </c>
      <c r="T818" s="48">
        <f t="shared" si="235"/>
        <v>149391214243.91556</v>
      </c>
      <c r="U818" s="28">
        <f t="shared" si="236"/>
        <v>9.9861757025970572</v>
      </c>
      <c r="V818" s="48">
        <f t="shared" si="245"/>
        <v>-143225792281.22104</v>
      </c>
      <c r="W818" s="28">
        <f t="shared" si="246"/>
        <v>-9.5740431196220452</v>
      </c>
      <c r="X818" s="50">
        <f t="shared" si="237"/>
        <v>0.99999999999999967</v>
      </c>
      <c r="Y818" s="31">
        <f t="shared" si="238"/>
        <v>0.99999999999999989</v>
      </c>
      <c r="Z818" s="50">
        <v>17215200</v>
      </c>
      <c r="AA818" s="62">
        <v>2.0398322000000001E-7</v>
      </c>
      <c r="AB818" s="71">
        <v>4.4060375351200002E-3</v>
      </c>
      <c r="AC818" s="71">
        <v>3.4345143819275701</v>
      </c>
      <c r="AD818" s="58">
        <v>147204920527.08899</v>
      </c>
      <c r="AE818" s="28">
        <v>-9.4069571196199995</v>
      </c>
      <c r="AF818" s="28">
        <v>2.8392610846399999</v>
      </c>
      <c r="AG818" s="50"/>
      <c r="AH818" s="62"/>
      <c r="AI818" s="65"/>
      <c r="AJ818" s="58"/>
      <c r="AK818" s="28"/>
      <c r="AL818" s="28"/>
    </row>
    <row r="819" spans="1:38">
      <c r="A819" s="11"/>
      <c r="B819" s="25">
        <v>798</v>
      </c>
      <c r="C819" s="1">
        <f>B819 * KONSTANTEN!$B$6</f>
        <v>17236800</v>
      </c>
      <c r="D819" s="63">
        <f>SQRT( KONSTANTEN!$B$3 * $D$6 / H818^3 )</f>
        <v>2.039766575711928E-7</v>
      </c>
      <c r="E819" s="41">
        <f>(KONSTANTEN!$B$4 + D819 * C819) - (KONSTANTEN!$B$4 + D819 * C818)</f>
        <v>4.4058958035377849E-3</v>
      </c>
      <c r="F819" s="41">
        <f t="shared" si="240"/>
        <v>3.438920277731103</v>
      </c>
      <c r="G819" s="73">
        <f t="shared" si="228"/>
        <v>197.03561799594908</v>
      </c>
      <c r="H819" s="43">
        <f t="shared" si="241"/>
        <v>147208123715.61902</v>
      </c>
      <c r="I819" s="2">
        <f t="shared" si="242"/>
        <v>9.8402452628414085</v>
      </c>
      <c r="J819" s="48">
        <f t="shared" si="229"/>
        <v>151987922284.38101</v>
      </c>
      <c r="K819" s="28">
        <f t="shared" si="230"/>
        <v>10.159754737158593</v>
      </c>
      <c r="L819" s="43">
        <f t="shared" si="243"/>
        <v>-140534509782.15585</v>
      </c>
      <c r="M819" s="2">
        <f t="shared" si="244"/>
        <v>-9.3941421794160913</v>
      </c>
      <c r="N819" s="48">
        <f t="shared" si="231"/>
        <v>-145533656836.35144</v>
      </c>
      <c r="O819" s="28">
        <f t="shared" si="232"/>
        <v>-9.7283141794160919</v>
      </c>
      <c r="P819" s="94">
        <f t="shared" si="233"/>
        <v>-43094864396.000984</v>
      </c>
      <c r="Q819" s="95">
        <f t="shared" si="234"/>
        <v>-2.8807108230301273</v>
      </c>
      <c r="R819" s="44">
        <f>KONSTANTEN!$B$3 * $D$5 * $D$6 / H818^2</f>
        <v>3.6578843838154443E+22</v>
      </c>
      <c r="S819" s="46">
        <f t="shared" si="239"/>
        <v>30026.367667148887</v>
      </c>
      <c r="T819" s="48">
        <f t="shared" si="235"/>
        <v>149385127524.22253</v>
      </c>
      <c r="U819" s="28">
        <f t="shared" si="236"/>
        <v>9.9857688309305086</v>
      </c>
      <c r="V819" s="48">
        <f t="shared" si="245"/>
        <v>-143034083309.25366</v>
      </c>
      <c r="W819" s="28">
        <f t="shared" si="246"/>
        <v>-9.5612281794160907</v>
      </c>
      <c r="X819" s="50">
        <f t="shared" si="237"/>
        <v>0.99999999999999989</v>
      </c>
      <c r="Y819" s="31">
        <f t="shared" si="238"/>
        <v>0.99999999999999978</v>
      </c>
      <c r="Z819" s="50">
        <v>17236800</v>
      </c>
      <c r="AA819" s="62">
        <v>2.0397666000000001E-7</v>
      </c>
      <c r="AB819" s="71">
        <v>4.4058958035400001E-3</v>
      </c>
      <c r="AC819" s="71">
        <v>3.4389202777310999</v>
      </c>
      <c r="AD819" s="58">
        <v>147208123715.61899</v>
      </c>
      <c r="AE819" s="28">
        <v>-9.3941421794199993</v>
      </c>
      <c r="AF819" s="28">
        <v>2.8807108230299998</v>
      </c>
      <c r="AG819" s="50"/>
      <c r="AH819" s="62"/>
      <c r="AI819" s="65"/>
      <c r="AJ819" s="58"/>
      <c r="AK819" s="28"/>
      <c r="AL819" s="28"/>
    </row>
    <row r="820" spans="1:38">
      <c r="A820" s="11"/>
      <c r="B820" s="25">
        <v>799</v>
      </c>
      <c r="C820" s="1">
        <f>B820 * KONSTANTEN!$B$6</f>
        <v>17258400</v>
      </c>
      <c r="D820" s="63">
        <f>SQRT( KONSTANTEN!$B$3 * $D$6 / H819^3 )</f>
        <v>2.039699999345191E-7</v>
      </c>
      <c r="E820" s="41">
        <f>(KONSTANTEN!$B$4 + D820 * C820) - (KONSTANTEN!$B$4 + D820 * C819)</f>
        <v>4.4057519985858384E-3</v>
      </c>
      <c r="F820" s="41">
        <f t="shared" si="240"/>
        <v>3.4433260297296888</v>
      </c>
      <c r="G820" s="73">
        <f t="shared" si="228"/>
        <v>197.28804899104941</v>
      </c>
      <c r="H820" s="43">
        <f t="shared" si="241"/>
        <v>147211373189.78134</v>
      </c>
      <c r="I820" s="2">
        <f t="shared" si="242"/>
        <v>9.8404624765516697</v>
      </c>
      <c r="J820" s="48">
        <f t="shared" si="229"/>
        <v>151984672810.21863</v>
      </c>
      <c r="K820" s="28">
        <f t="shared" si="230"/>
        <v>10.15953752344833</v>
      </c>
      <c r="L820" s="43">
        <f t="shared" si="243"/>
        <v>-140340030641.93155</v>
      </c>
      <c r="M820" s="2">
        <f t="shared" si="244"/>
        <v>-9.3811420650880901</v>
      </c>
      <c r="N820" s="48">
        <f t="shared" si="231"/>
        <v>-145339177696.12714</v>
      </c>
      <c r="O820" s="28">
        <f t="shared" si="232"/>
        <v>-9.7153140650880889</v>
      </c>
      <c r="P820" s="94">
        <f t="shared" si="233"/>
        <v>-43714087537.243652</v>
      </c>
      <c r="Q820" s="95">
        <f t="shared" si="234"/>
        <v>-2.9221032912476161</v>
      </c>
      <c r="R820" s="44">
        <f>KONSTANTEN!$B$3 * $D$5 * $D$6 / H819^2</f>
        <v>3.657725197412879E+22</v>
      </c>
      <c r="S820" s="46">
        <f t="shared" si="239"/>
        <v>30026.040984635492</v>
      </c>
      <c r="T820" s="48">
        <f t="shared" si="235"/>
        <v>149378960929.50571</v>
      </c>
      <c r="U820" s="28">
        <f t="shared" si="236"/>
        <v>9.9853566199538406</v>
      </c>
      <c r="V820" s="48">
        <f t="shared" si="245"/>
        <v>-142839604169.02936</v>
      </c>
      <c r="W820" s="28">
        <f t="shared" si="246"/>
        <v>-9.5482280650880895</v>
      </c>
      <c r="X820" s="50">
        <f t="shared" si="237"/>
        <v>1.0000000000000002</v>
      </c>
      <c r="Y820" s="31">
        <f t="shared" si="238"/>
        <v>1</v>
      </c>
      <c r="Z820" s="50">
        <v>17258400</v>
      </c>
      <c r="AA820" s="62">
        <v>2.0396999999999999E-7</v>
      </c>
      <c r="AB820" s="71">
        <v>4.40575199859E-3</v>
      </c>
      <c r="AC820" s="71">
        <v>3.4433260297296902</v>
      </c>
      <c r="AD820" s="58">
        <v>147211373189.78101</v>
      </c>
      <c r="AE820" s="28">
        <v>-9.3811420650899997</v>
      </c>
      <c r="AF820" s="28">
        <v>2.92210329125</v>
      </c>
      <c r="AG820" s="50"/>
      <c r="AH820" s="62"/>
      <c r="AI820" s="65"/>
      <c r="AJ820" s="58"/>
      <c r="AK820" s="28"/>
      <c r="AL820" s="28"/>
    </row>
    <row r="821" spans="1:38">
      <c r="A821" s="11"/>
      <c r="B821" s="25">
        <v>800</v>
      </c>
      <c r="C821" s="1">
        <f>B821 * KONSTANTEN!$B$6</f>
        <v>17280000</v>
      </c>
      <c r="D821" s="63">
        <f>SQRT( KONSTANTEN!$B$3 * $D$6 / H820^3 )</f>
        <v>2.0396324646595812E-7</v>
      </c>
      <c r="E821" s="41">
        <f>(KONSTANTEN!$B$4 + D821 * C821) - (KONSTANTEN!$B$4 + D821 * C820)</f>
        <v>4.405606123664807E-3</v>
      </c>
      <c r="F821" s="41">
        <f t="shared" si="240"/>
        <v>3.4477316358533536</v>
      </c>
      <c r="G821" s="73">
        <f t="shared" si="228"/>
        <v>197.54047162813237</v>
      </c>
      <c r="H821" s="43">
        <f t="shared" si="241"/>
        <v>147214668880.40399</v>
      </c>
      <c r="I821" s="2">
        <f t="shared" si="242"/>
        <v>9.8406827796383372</v>
      </c>
      <c r="J821" s="48">
        <f t="shared" si="229"/>
        <v>151981377119.59598</v>
      </c>
      <c r="K821" s="28">
        <f t="shared" si="230"/>
        <v>10.159317220361661</v>
      </c>
      <c r="L821" s="43">
        <f t="shared" si="243"/>
        <v>-140142785473.41672</v>
      </c>
      <c r="M821" s="2">
        <f t="shared" si="244"/>
        <v>-9.3679570533774168</v>
      </c>
      <c r="N821" s="48">
        <f t="shared" si="231"/>
        <v>-145141932527.6123</v>
      </c>
      <c r="O821" s="28">
        <f t="shared" si="232"/>
        <v>-9.7021290533774156</v>
      </c>
      <c r="P821" s="94">
        <f t="shared" si="233"/>
        <v>-44332441700.705383</v>
      </c>
      <c r="Q821" s="95">
        <f t="shared" si="234"/>
        <v>-2.963437671947402</v>
      </c>
      <c r="R821" s="44">
        <f>KONSTANTEN!$B$3 * $D$5 * $D$6 / H820^2</f>
        <v>3.6575637214061702E+22</v>
      </c>
      <c r="S821" s="46">
        <f t="shared" si="239"/>
        <v>30025.709592499512</v>
      </c>
      <c r="T821" s="48">
        <f t="shared" si="235"/>
        <v>149372714939.43631</v>
      </c>
      <c r="U821" s="28">
        <f t="shared" si="236"/>
        <v>9.9849391017310651</v>
      </c>
      <c r="V821" s="48">
        <f t="shared" si="245"/>
        <v>-142642359000.5145</v>
      </c>
      <c r="W821" s="28">
        <f t="shared" si="246"/>
        <v>-9.5350430533774162</v>
      </c>
      <c r="X821" s="50">
        <f t="shared" si="237"/>
        <v>1</v>
      </c>
      <c r="Y821" s="31">
        <f t="shared" si="238"/>
        <v>1</v>
      </c>
      <c r="Z821" s="50">
        <v>17280000</v>
      </c>
      <c r="AA821" s="62">
        <v>2.0396324999999999E-7</v>
      </c>
      <c r="AB821" s="71">
        <v>4.4056061236600001E-3</v>
      </c>
      <c r="AC821" s="71">
        <v>3.4477316358533501</v>
      </c>
      <c r="AD821" s="58">
        <v>147214668880.40302</v>
      </c>
      <c r="AE821" s="28">
        <v>-9.3679570533799996</v>
      </c>
      <c r="AF821" s="28">
        <v>2.96343767195</v>
      </c>
      <c r="AG821" s="50"/>
      <c r="AH821" s="62"/>
      <c r="AI821" s="65"/>
      <c r="AJ821" s="58"/>
      <c r="AK821" s="28"/>
      <c r="AL821" s="28"/>
    </row>
    <row r="822" spans="1:38">
      <c r="A822" s="11"/>
      <c r="B822" s="25">
        <v>801</v>
      </c>
      <c r="C822" s="1">
        <f>B822 * KONSTANTEN!$B$6</f>
        <v>17301600</v>
      </c>
      <c r="D822" s="63">
        <f>SQRT( KONSTANTEN!$B$3 * $D$6 / H821^3 )</f>
        <v>2.0395639732515873E-7</v>
      </c>
      <c r="E822" s="41">
        <f>(KONSTANTEN!$B$4 + D822 * C822) - (KONSTANTEN!$B$4 + D822 * C821)</f>
        <v>4.4054581822234873E-3</v>
      </c>
      <c r="F822" s="41">
        <f t="shared" si="240"/>
        <v>3.4521370940355771</v>
      </c>
      <c r="G822" s="73">
        <f t="shared" si="228"/>
        <v>197.79288578879519</v>
      </c>
      <c r="H822" s="43">
        <f t="shared" si="241"/>
        <v>147218010717.34308</v>
      </c>
      <c r="I822" s="2">
        <f t="shared" si="242"/>
        <v>9.8409061674125926</v>
      </c>
      <c r="J822" s="48">
        <f t="shared" si="229"/>
        <v>151978035282.65689</v>
      </c>
      <c r="K822" s="28">
        <f t="shared" si="230"/>
        <v>10.159093832587407</v>
      </c>
      <c r="L822" s="43">
        <f t="shared" si="243"/>
        <v>-139942778474.68066</v>
      </c>
      <c r="M822" s="2">
        <f t="shared" si="244"/>
        <v>-9.3545874249073897</v>
      </c>
      <c r="N822" s="48">
        <f t="shared" si="231"/>
        <v>-144941925528.87625</v>
      </c>
      <c r="O822" s="28">
        <f t="shared" si="232"/>
        <v>-9.6887594249073885</v>
      </c>
      <c r="P822" s="94">
        <f t="shared" si="233"/>
        <v>-44949914679.978584</v>
      </c>
      <c r="Q822" s="95">
        <f t="shared" si="234"/>
        <v>-3.0047131491823649</v>
      </c>
      <c r="R822" s="44">
        <f>KONSTANTEN!$B$3 * $D$5 * $D$6 / H821^2</f>
        <v>3.6573999596883803E+22</v>
      </c>
      <c r="S822" s="46">
        <f t="shared" si="239"/>
        <v>30025.373498263358</v>
      </c>
      <c r="T822" s="48">
        <f t="shared" si="235"/>
        <v>149366390039.84769</v>
      </c>
      <c r="U822" s="28">
        <f t="shared" si="236"/>
        <v>9.9845163087380957</v>
      </c>
      <c r="V822" s="48">
        <f t="shared" si="245"/>
        <v>-142442352001.77844</v>
      </c>
      <c r="W822" s="28">
        <f t="shared" si="246"/>
        <v>-9.5216734249073891</v>
      </c>
      <c r="X822" s="50">
        <f t="shared" si="237"/>
        <v>1</v>
      </c>
      <c r="Y822" s="31">
        <f t="shared" si="238"/>
        <v>0.99999999999999989</v>
      </c>
      <c r="Z822" s="50">
        <v>17301600</v>
      </c>
      <c r="AA822" s="62">
        <v>2.039564E-7</v>
      </c>
      <c r="AB822" s="71">
        <v>4.4054581822199996E-3</v>
      </c>
      <c r="AC822" s="71">
        <v>3.4521370940355798</v>
      </c>
      <c r="AD822" s="58">
        <v>147218010717.34299</v>
      </c>
      <c r="AE822" s="28">
        <v>-9.3545874249099992</v>
      </c>
      <c r="AF822" s="28">
        <v>3.0047131491800001</v>
      </c>
      <c r="AG822" s="50"/>
      <c r="AH822" s="62"/>
      <c r="AI822" s="65"/>
      <c r="AJ822" s="58"/>
      <c r="AK822" s="28"/>
      <c r="AL822" s="28"/>
    </row>
    <row r="823" spans="1:38">
      <c r="A823" s="11"/>
      <c r="B823" s="25">
        <v>802</v>
      </c>
      <c r="C823" s="1">
        <f>B823 * KONSTANTEN!$B$6</f>
        <v>17323200</v>
      </c>
      <c r="D823" s="63">
        <f>SQRT( KONSTANTEN!$B$3 * $D$6 / H822^3 )</f>
        <v>2.0394945267397911E-7</v>
      </c>
      <c r="E823" s="41">
        <f>(KONSTANTEN!$B$4 + D823 * C823) - (KONSTANTEN!$B$4 + D823 * C822)</f>
        <v>4.4053081777581937E-3</v>
      </c>
      <c r="F823" s="41">
        <f t="shared" si="240"/>
        <v>3.4565424022133353</v>
      </c>
      <c r="G823" s="73">
        <f t="shared" si="228"/>
        <v>198.04529135483517</v>
      </c>
      <c r="H823" s="43">
        <f t="shared" si="241"/>
        <v>147221398629.48599</v>
      </c>
      <c r="I823" s="2">
        <f t="shared" si="242"/>
        <v>9.8411326351208537</v>
      </c>
      <c r="J823" s="48">
        <f t="shared" si="229"/>
        <v>151974647370.51401</v>
      </c>
      <c r="K823" s="28">
        <f t="shared" si="230"/>
        <v>10.158867364879146</v>
      </c>
      <c r="L823" s="43">
        <f t="shared" si="243"/>
        <v>-139740013901.77194</v>
      </c>
      <c r="M823" s="2">
        <f t="shared" si="244"/>
        <v>-9.3410334641769932</v>
      </c>
      <c r="N823" s="48">
        <f t="shared" si="231"/>
        <v>-144739160955.96753</v>
      </c>
      <c r="O823" s="28">
        <f t="shared" si="232"/>
        <v>-9.675205464176992</v>
      </c>
      <c r="P823" s="94">
        <f t="shared" si="233"/>
        <v>-45566494289.872459</v>
      </c>
      <c r="Q823" s="95">
        <f t="shared" si="234"/>
        <v>-3.0459289084236403</v>
      </c>
      <c r="R823" s="44">
        <f>KONSTANTEN!$B$3 * $D$5 * $D$6 / H822^2</f>
        <v>3.6572339162063003E+22</v>
      </c>
      <c r="S823" s="46">
        <f t="shared" si="239"/>
        <v>30025.032709554111</v>
      </c>
      <c r="T823" s="48">
        <f t="shared" si="235"/>
        <v>149359986722.69644</v>
      </c>
      <c r="U823" s="28">
        <f t="shared" si="236"/>
        <v>9.9840882738601735</v>
      </c>
      <c r="V823" s="48">
        <f t="shared" si="245"/>
        <v>-142239587428.86975</v>
      </c>
      <c r="W823" s="28">
        <f t="shared" si="246"/>
        <v>-9.5081194641769926</v>
      </c>
      <c r="X823" s="50">
        <f t="shared" si="237"/>
        <v>0.99999999999999989</v>
      </c>
      <c r="Y823" s="31">
        <f t="shared" si="238"/>
        <v>0.99999999999999989</v>
      </c>
      <c r="Z823" s="50">
        <v>17323200</v>
      </c>
      <c r="AA823" s="62">
        <v>2.0394945000000001E-7</v>
      </c>
      <c r="AB823" s="71">
        <v>4.4053081777599996E-3</v>
      </c>
      <c r="AC823" s="71">
        <v>3.4565424022133402</v>
      </c>
      <c r="AD823" s="58">
        <v>147221398629.48499</v>
      </c>
      <c r="AE823" s="28">
        <v>-9.3410334641800006</v>
      </c>
      <c r="AF823" s="28">
        <v>3.0459289084200001</v>
      </c>
      <c r="AG823" s="50"/>
      <c r="AH823" s="62"/>
      <c r="AI823" s="65"/>
      <c r="AJ823" s="58"/>
      <c r="AK823" s="28"/>
      <c r="AL823" s="28"/>
    </row>
    <row r="824" spans="1:38">
      <c r="A824" s="11"/>
      <c r="B824" s="25">
        <v>803</v>
      </c>
      <c r="C824" s="1">
        <f>B824 * KONSTANTEN!$B$6</f>
        <v>17344800</v>
      </c>
      <c r="D824" s="63">
        <f>SQRT( KONSTANTEN!$B$3 * $D$6 / H823^3 )</f>
        <v>2.0394241267648043E-7</v>
      </c>
      <c r="E824" s="41">
        <f>(KONSTANTEN!$B$4 + D824 * C824) - (KONSTANTEN!$B$4 + D824 * C823)</f>
        <v>4.40515611381187E-3</v>
      </c>
      <c r="F824" s="41">
        <f t="shared" si="240"/>
        <v>3.4609475583271472</v>
      </c>
      <c r="G824" s="73">
        <f t="shared" si="228"/>
        <v>198.29768820825285</v>
      </c>
      <c r="H824" s="43">
        <f t="shared" si="241"/>
        <v>147224832544.75345</v>
      </c>
      <c r="I824" s="2">
        <f t="shared" si="242"/>
        <v>9.8413621779449212</v>
      </c>
      <c r="J824" s="48">
        <f t="shared" si="229"/>
        <v>151971213455.24655</v>
      </c>
      <c r="K824" s="28">
        <f t="shared" si="230"/>
        <v>10.158637822055079</v>
      </c>
      <c r="L824" s="43">
        <f t="shared" si="243"/>
        <v>-139534496068.59329</v>
      </c>
      <c r="M824" s="2">
        <f t="shared" si="244"/>
        <v>-9.3272954595525164</v>
      </c>
      <c r="N824" s="48">
        <f t="shared" si="231"/>
        <v>-144533643122.78888</v>
      </c>
      <c r="O824" s="28">
        <f t="shared" si="232"/>
        <v>-9.661467459552517</v>
      </c>
      <c r="P824" s="94">
        <f t="shared" si="233"/>
        <v>-46182168366.698723</v>
      </c>
      <c r="Q824" s="95">
        <f t="shared" si="234"/>
        <v>-3.0870841365797146</v>
      </c>
      <c r="R824" s="44">
        <f>KONSTANTEN!$B$3 * $D$5 * $D$6 / H823^2</f>
        <v>3.6570655949602932E+22</v>
      </c>
      <c r="S824" s="46">
        <f t="shared" si="239"/>
        <v>30024.687234103261</v>
      </c>
      <c r="T824" s="48">
        <f t="shared" si="235"/>
        <v>149353505486.02374</v>
      </c>
      <c r="U824" s="28">
        <f t="shared" si="236"/>
        <v>9.9836550303892579</v>
      </c>
      <c r="V824" s="48">
        <f t="shared" si="245"/>
        <v>-142034069595.6911</v>
      </c>
      <c r="W824" s="28">
        <f t="shared" si="246"/>
        <v>-9.4943814595525176</v>
      </c>
      <c r="X824" s="50">
        <f t="shared" si="237"/>
        <v>1</v>
      </c>
      <c r="Y824" s="31">
        <f t="shared" si="238"/>
        <v>1.0000000000000002</v>
      </c>
      <c r="Z824" s="50">
        <v>17344800</v>
      </c>
      <c r="AA824" s="62">
        <v>2.0394240999999999E-7</v>
      </c>
      <c r="AB824" s="71">
        <v>4.40515611381E-3</v>
      </c>
      <c r="AC824" s="71">
        <v>3.4609475583271498</v>
      </c>
      <c r="AD824" s="58">
        <v>147224832544.75299</v>
      </c>
      <c r="AE824" s="28">
        <v>-9.3272954595499993</v>
      </c>
      <c r="AF824" s="28">
        <v>3.0870841365800001</v>
      </c>
      <c r="AG824" s="50"/>
      <c r="AH824" s="62"/>
      <c r="AI824" s="65"/>
      <c r="AJ824" s="58"/>
      <c r="AK824" s="28"/>
      <c r="AL824" s="28"/>
    </row>
    <row r="825" spans="1:38">
      <c r="A825" s="11"/>
      <c r="B825" s="25">
        <v>804</v>
      </c>
      <c r="C825" s="1">
        <f>B825 * KONSTANTEN!$B$6</f>
        <v>17366400</v>
      </c>
      <c r="D825" s="63">
        <f>SQRT( KONSTANTEN!$B$3 * $D$6 / H824^3 )</f>
        <v>2.0393527749892075E-7</v>
      </c>
      <c r="E825" s="41">
        <f>(KONSTANTEN!$B$4 + D825 * C825) - (KONSTANTEN!$B$4 + D825 * C824)</f>
        <v>4.4050019939767537E-3</v>
      </c>
      <c r="F825" s="41">
        <f t="shared" si="240"/>
        <v>3.4653525603211239</v>
      </c>
      <c r="G825" s="73">
        <f t="shared" si="228"/>
        <v>198.55007623125442</v>
      </c>
      <c r="H825" s="43">
        <f t="shared" si="241"/>
        <v>147228312390.10162</v>
      </c>
      <c r="I825" s="2">
        <f t="shared" si="242"/>
        <v>9.8415947910021266</v>
      </c>
      <c r="J825" s="48">
        <f t="shared" si="229"/>
        <v>151967733609.89838</v>
      </c>
      <c r="K825" s="28">
        <f t="shared" si="230"/>
        <v>10.158405208997873</v>
      </c>
      <c r="L825" s="43">
        <f t="shared" si="243"/>
        <v>-139326229346.77441</v>
      </c>
      <c r="M825" s="2">
        <f t="shared" si="244"/>
        <v>-9.313373703259062</v>
      </c>
      <c r="N825" s="48">
        <f t="shared" si="231"/>
        <v>-144325376400.97</v>
      </c>
      <c r="O825" s="28">
        <f t="shared" si="232"/>
        <v>-9.6475457032590608</v>
      </c>
      <c r="P825" s="94">
        <f t="shared" si="233"/>
        <v>-46796924768.556938</v>
      </c>
      <c r="Q825" s="95">
        <f t="shared" si="234"/>
        <v>-3.1281780220155011</v>
      </c>
      <c r="R825" s="44">
        <f>KONSTANTEN!$B$3 * $D$5 * $D$6 / H824^2</f>
        <v>3.6568950000041339E+22</v>
      </c>
      <c r="S825" s="46">
        <f t="shared" si="239"/>
        <v>30024.337079746434</v>
      </c>
      <c r="T825" s="48">
        <f t="shared" si="235"/>
        <v>149346946833.91571</v>
      </c>
      <c r="U825" s="28">
        <f t="shared" si="236"/>
        <v>9.9832166120213834</v>
      </c>
      <c r="V825" s="48">
        <f t="shared" si="245"/>
        <v>-141825802873.87222</v>
      </c>
      <c r="W825" s="28">
        <f t="shared" si="246"/>
        <v>-9.4804597032590614</v>
      </c>
      <c r="X825" s="50">
        <f t="shared" si="237"/>
        <v>1</v>
      </c>
      <c r="Y825" s="31">
        <f t="shared" si="238"/>
        <v>1</v>
      </c>
      <c r="Z825" s="50">
        <v>17366400</v>
      </c>
      <c r="AA825" s="62">
        <v>2.0393527999999999E-7</v>
      </c>
      <c r="AB825" s="71">
        <v>4.4050019939800003E-3</v>
      </c>
      <c r="AC825" s="71">
        <v>3.4653525603211199</v>
      </c>
      <c r="AD825" s="58">
        <v>147228312390.10101</v>
      </c>
      <c r="AE825" s="28">
        <v>-9.3133737032599999</v>
      </c>
      <c r="AF825" s="28">
        <v>3.1281780220200002</v>
      </c>
      <c r="AG825" s="50"/>
      <c r="AH825" s="62"/>
      <c r="AI825" s="65"/>
      <c r="AJ825" s="58"/>
      <c r="AK825" s="28"/>
      <c r="AL825" s="28"/>
    </row>
    <row r="826" spans="1:38">
      <c r="A826" s="11"/>
      <c r="B826" s="25">
        <v>805</v>
      </c>
      <c r="C826" s="1">
        <f>B826 * KONSTANTEN!$B$6</f>
        <v>17388000</v>
      </c>
      <c r="D826" s="63">
        <f>SQRT( KONSTANTEN!$B$3 * $D$6 / H825^3 )</f>
        <v>2.0392804730974876E-7</v>
      </c>
      <c r="E826" s="41">
        <f>(KONSTANTEN!$B$4 + D826 * C826) - (KONSTANTEN!$B$4 + D826 * C825)</f>
        <v>4.4048458218903797E-3</v>
      </c>
      <c r="F826" s="41">
        <f t="shared" si="240"/>
        <v>3.4697574061430143</v>
      </c>
      <c r="G826" s="73">
        <f t="shared" si="228"/>
        <v>198.80245530625459</v>
      </c>
      <c r="H826" s="43">
        <f t="shared" si="241"/>
        <v>147231838091.52432</v>
      </c>
      <c r="I826" s="2">
        <f t="shared" si="242"/>
        <v>9.8418304693454637</v>
      </c>
      <c r="J826" s="48">
        <f t="shared" si="229"/>
        <v>151964207908.47568</v>
      </c>
      <c r="K826" s="28">
        <f t="shared" si="230"/>
        <v>10.158169530654536</v>
      </c>
      <c r="L826" s="43">
        <f t="shared" si="243"/>
        <v>-139115218165.54379</v>
      </c>
      <c r="M826" s="2">
        <f t="shared" si="244"/>
        <v>-9.2992684913719614</v>
      </c>
      <c r="N826" s="48">
        <f t="shared" si="231"/>
        <v>-144114365219.73938</v>
      </c>
      <c r="O826" s="28">
        <f t="shared" si="232"/>
        <v>-9.6334404913719602</v>
      </c>
      <c r="P826" s="94">
        <f t="shared" si="233"/>
        <v>-47410751375.618385</v>
      </c>
      <c r="Q826" s="95">
        <f t="shared" si="234"/>
        <v>-3.1692097545713147</v>
      </c>
      <c r="R826" s="44">
        <f>KONSTANTEN!$B$3 * $D$5 * $D$6 / H825^2</f>
        <v>3.6567221354448558E+22</v>
      </c>
      <c r="S826" s="46">
        <f t="shared" si="239"/>
        <v>30023.982254423114</v>
      </c>
      <c r="T826" s="48">
        <f t="shared" si="235"/>
        <v>149340311276.46338</v>
      </c>
      <c r="U826" s="28">
        <f t="shared" si="236"/>
        <v>9.9827730528540055</v>
      </c>
      <c r="V826" s="48">
        <f t="shared" si="245"/>
        <v>-141614791692.6416</v>
      </c>
      <c r="W826" s="28">
        <f t="shared" si="246"/>
        <v>-9.4663544913719608</v>
      </c>
      <c r="X826" s="50">
        <f t="shared" si="237"/>
        <v>1.0000000000000002</v>
      </c>
      <c r="Y826" s="31">
        <f t="shared" si="238"/>
        <v>1</v>
      </c>
      <c r="Z826" s="50">
        <v>17388000</v>
      </c>
      <c r="AA826" s="62">
        <v>2.0392804999999999E-7</v>
      </c>
      <c r="AB826" s="71">
        <v>4.4048458218899997E-3</v>
      </c>
      <c r="AC826" s="71">
        <v>3.4697574061430201</v>
      </c>
      <c r="AD826" s="58">
        <v>147231838091.52399</v>
      </c>
      <c r="AE826" s="28">
        <v>-9.2992684913700003</v>
      </c>
      <c r="AF826" s="28">
        <v>3.1692097545700002</v>
      </c>
      <c r="AG826" s="50"/>
      <c r="AH826" s="62"/>
      <c r="AI826" s="65"/>
      <c r="AJ826" s="58"/>
      <c r="AK826" s="28"/>
      <c r="AL826" s="28"/>
    </row>
    <row r="827" spans="1:38">
      <c r="A827" s="11"/>
      <c r="B827" s="25">
        <v>806</v>
      </c>
      <c r="C827" s="1">
        <f>B827 * KONSTANTEN!$B$6</f>
        <v>17409600</v>
      </c>
      <c r="D827" s="63">
        <f>SQRT( KONSTANTEN!$B$3 * $D$6 / H826^3 )</f>
        <v>2.0392072227959741E-7</v>
      </c>
      <c r="E827" s="41">
        <f>(KONSTANTEN!$B$4 + D827 * C827) - (KONSTANTEN!$B$4 + D827 * C826)</f>
        <v>4.4046876012395764E-3</v>
      </c>
      <c r="F827" s="41">
        <f t="shared" si="240"/>
        <v>3.4741620937442539</v>
      </c>
      <c r="G827" s="73">
        <f t="shared" si="228"/>
        <v>199.05482531587921</v>
      </c>
      <c r="H827" s="43">
        <f t="shared" si="241"/>
        <v>147235409574.05515</v>
      </c>
      <c r="I827" s="2">
        <f t="shared" si="242"/>
        <v>9.8420692079637409</v>
      </c>
      <c r="J827" s="48">
        <f t="shared" si="229"/>
        <v>151960636425.94489</v>
      </c>
      <c r="K827" s="28">
        <f t="shared" si="230"/>
        <v>10.157930792036261</v>
      </c>
      <c r="L827" s="43">
        <f t="shared" si="243"/>
        <v>-138901467011.59836</v>
      </c>
      <c r="M827" s="2">
        <f t="shared" si="244"/>
        <v>-9.2849801238080776</v>
      </c>
      <c r="N827" s="48">
        <f t="shared" si="231"/>
        <v>-143900614065.79395</v>
      </c>
      <c r="O827" s="28">
        <f t="shared" si="232"/>
        <v>-9.6191521238080764</v>
      </c>
      <c r="P827" s="94">
        <f t="shared" si="233"/>
        <v>-48023636090.409752</v>
      </c>
      <c r="Q827" s="95">
        <f t="shared" si="234"/>
        <v>-3.2101785255818358</v>
      </c>
      <c r="R827" s="44">
        <f>KONSTANTEN!$B$3 * $D$5 * $D$6 / H826^2</f>
        <v>3.6565470054425874E+22</v>
      </c>
      <c r="S827" s="46">
        <f t="shared" si="239"/>
        <v>30023.622766176384</v>
      </c>
      <c r="T827" s="48">
        <f t="shared" si="235"/>
        <v>149333599329.7225</v>
      </c>
      <c r="U827" s="28">
        <f t="shared" si="236"/>
        <v>9.9823243873832812</v>
      </c>
      <c r="V827" s="48">
        <f t="shared" si="245"/>
        <v>-141401040538.69617</v>
      </c>
      <c r="W827" s="28">
        <f t="shared" si="246"/>
        <v>-9.452066123808077</v>
      </c>
      <c r="X827" s="50">
        <f t="shared" si="237"/>
        <v>1.0000000000000002</v>
      </c>
      <c r="Y827" s="31">
        <f t="shared" si="238"/>
        <v>1</v>
      </c>
      <c r="Z827" s="50">
        <v>17409600</v>
      </c>
      <c r="AA827" s="62">
        <v>2.0392072000000001E-7</v>
      </c>
      <c r="AB827" s="71">
        <v>4.4046876012399996E-3</v>
      </c>
      <c r="AC827" s="71">
        <v>3.4741620937442499</v>
      </c>
      <c r="AD827" s="58">
        <v>147235409574.05499</v>
      </c>
      <c r="AE827" s="28">
        <v>-9.2849801238099996</v>
      </c>
      <c r="AF827" s="28">
        <v>3.2101785255799999</v>
      </c>
      <c r="AG827" s="50"/>
      <c r="AH827" s="62"/>
      <c r="AI827" s="65"/>
      <c r="AJ827" s="58"/>
      <c r="AK827" s="28"/>
      <c r="AL827" s="28"/>
    </row>
    <row r="828" spans="1:38">
      <c r="A828" s="11"/>
      <c r="B828" s="25">
        <v>807</v>
      </c>
      <c r="C828" s="1">
        <f>B828 * KONSTANTEN!$B$6</f>
        <v>17431200</v>
      </c>
      <c r="D828" s="63">
        <f>SQRT( KONSTANTEN!$B$3 * $D$6 / H827^3 )</f>
        <v>2.0391330258127752E-7</v>
      </c>
      <c r="E828" s="41">
        <f>(KONSTANTEN!$B$4 + D828 * C828) - (KONSTANTEN!$B$4 + D828 * C827)</f>
        <v>4.4045273357555814E-3</v>
      </c>
      <c r="F828" s="41">
        <f t="shared" si="240"/>
        <v>3.4785666210800095</v>
      </c>
      <c r="G828" s="73">
        <f t="shared" si="228"/>
        <v>199.30718614296802</v>
      </c>
      <c r="H828" s="43">
        <f t="shared" si="241"/>
        <v>147239026761.76962</v>
      </c>
      <c r="I828" s="2">
        <f t="shared" si="242"/>
        <v>9.842311001781729</v>
      </c>
      <c r="J828" s="48">
        <f t="shared" si="229"/>
        <v>151957019238.23038</v>
      </c>
      <c r="K828" s="28">
        <f t="shared" si="230"/>
        <v>10.157688998218271</v>
      </c>
      <c r="L828" s="43">
        <f t="shared" si="243"/>
        <v>-138684980428.97192</v>
      </c>
      <c r="M828" s="2">
        <f t="shared" si="244"/>
        <v>-9.2705089043169977</v>
      </c>
      <c r="N828" s="48">
        <f t="shared" si="231"/>
        <v>-143684127483.16751</v>
      </c>
      <c r="O828" s="28">
        <f t="shared" si="232"/>
        <v>-9.6046809043169983</v>
      </c>
      <c r="P828" s="94">
        <f t="shared" si="233"/>
        <v>-48635566838.095184</v>
      </c>
      <c r="Q828" s="95">
        <f t="shared" si="234"/>
        <v>-3.2510835278949637</v>
      </c>
      <c r="R828" s="44">
        <f>KONSTANTEN!$B$3 * $D$5 * $D$6 / H827^2</f>
        <v>3.6563696142103899E+22</v>
      </c>
      <c r="S828" s="46">
        <f t="shared" si="239"/>
        <v>30023.258623152633</v>
      </c>
      <c r="T828" s="48">
        <f t="shared" si="235"/>
        <v>149326811515.67249</v>
      </c>
      <c r="U828" s="28">
        <f t="shared" si="236"/>
        <v>9.9818706505013441</v>
      </c>
      <c r="V828" s="48">
        <f t="shared" si="245"/>
        <v>-141184553956.0697</v>
      </c>
      <c r="W828" s="28">
        <f t="shared" si="246"/>
        <v>-9.4375949043169989</v>
      </c>
      <c r="X828" s="50">
        <f t="shared" si="237"/>
        <v>1</v>
      </c>
      <c r="Y828" s="31">
        <f t="shared" si="238"/>
        <v>1.0000000000000002</v>
      </c>
      <c r="Z828" s="50">
        <v>17431200</v>
      </c>
      <c r="AA828" s="62">
        <v>2.0391330000000001E-7</v>
      </c>
      <c r="AB828" s="71">
        <v>4.4045273357599998E-3</v>
      </c>
      <c r="AC828" s="71">
        <v>3.4785666210800099</v>
      </c>
      <c r="AD828" s="58">
        <v>147239026761.76901</v>
      </c>
      <c r="AE828" s="28">
        <v>-9.2705089043199997</v>
      </c>
      <c r="AF828" s="28">
        <v>3.2510835278900001</v>
      </c>
      <c r="AG828" s="50"/>
      <c r="AH828" s="62"/>
      <c r="AI828" s="65"/>
      <c r="AJ828" s="58"/>
      <c r="AK828" s="28"/>
      <c r="AL828" s="28"/>
    </row>
    <row r="829" spans="1:38">
      <c r="A829" s="11"/>
      <c r="B829" s="25">
        <v>808</v>
      </c>
      <c r="C829" s="1">
        <f>B829 * KONSTANTEN!$B$6</f>
        <v>17452800</v>
      </c>
      <c r="D829" s="63">
        <f>SQRT( KONSTANTEN!$B$3 * $D$6 / H828^3 )</f>
        <v>2.0390578838977155E-7</v>
      </c>
      <c r="E829" s="41">
        <f>(KONSTANTEN!$B$4 + D829 * C829) - (KONSTANTEN!$B$4 + D829 * C828)</f>
        <v>4.4043650292189263E-3</v>
      </c>
      <c r="F829" s="41">
        <f t="shared" si="240"/>
        <v>3.4829709861092284</v>
      </c>
      <c r="G829" s="73">
        <f t="shared" si="228"/>
        <v>199.55953767057727</v>
      </c>
      <c r="H829" s="43">
        <f t="shared" si="241"/>
        <v>147242689577.78751</v>
      </c>
      <c r="I829" s="2">
        <f t="shared" si="242"/>
        <v>9.8425558456603071</v>
      </c>
      <c r="J829" s="48">
        <f t="shared" si="229"/>
        <v>151953356422.21249</v>
      </c>
      <c r="K829" s="28">
        <f t="shared" si="230"/>
        <v>10.157444154339693</v>
      </c>
      <c r="L829" s="43">
        <f t="shared" si="243"/>
        <v>-138465763018.9017</v>
      </c>
      <c r="M829" s="2">
        <f t="shared" si="244"/>
        <v>-9.2558551404721232</v>
      </c>
      <c r="N829" s="48">
        <f t="shared" si="231"/>
        <v>-143464910073.09729</v>
      </c>
      <c r="O829" s="28">
        <f t="shared" si="232"/>
        <v>-9.590027140472122</v>
      </c>
      <c r="P829" s="94">
        <f t="shared" si="233"/>
        <v>-49246531566.758247</v>
      </c>
      <c r="Q829" s="95">
        <f t="shared" si="234"/>
        <v>-3.2919239558906641</v>
      </c>
      <c r="R829" s="44">
        <f>KONSTANTEN!$B$3 * $D$5 * $D$6 / H828^2</f>
        <v>3.6561899660140979E+22</v>
      </c>
      <c r="S829" s="46">
        <f t="shared" si="239"/>
        <v>30022.889833601308</v>
      </c>
      <c r="T829" s="48">
        <f t="shared" si="235"/>
        <v>149319948362.17502</v>
      </c>
      <c r="U829" s="28">
        <f t="shared" si="236"/>
        <v>9.9814118774935299</v>
      </c>
      <c r="V829" s="48">
        <f t="shared" si="245"/>
        <v>-140965336545.99948</v>
      </c>
      <c r="W829" s="28">
        <f t="shared" si="246"/>
        <v>-9.4229411404721226</v>
      </c>
      <c r="X829" s="50">
        <f t="shared" si="237"/>
        <v>0.99999999999999978</v>
      </c>
      <c r="Y829" s="31">
        <f t="shared" si="238"/>
        <v>1</v>
      </c>
      <c r="Z829" s="50">
        <v>17452800</v>
      </c>
      <c r="AA829" s="62">
        <v>2.0390579000000001E-7</v>
      </c>
      <c r="AB829" s="71">
        <v>4.40436502922E-3</v>
      </c>
      <c r="AC829" s="71">
        <v>3.4829709861092302</v>
      </c>
      <c r="AD829" s="58">
        <v>147242689577.78699</v>
      </c>
      <c r="AE829" s="28">
        <v>-9.2558551404700005</v>
      </c>
      <c r="AF829" s="28">
        <v>3.2919239558900002</v>
      </c>
      <c r="AG829" s="50"/>
      <c r="AH829" s="62"/>
      <c r="AI829" s="65"/>
      <c r="AJ829" s="58"/>
      <c r="AK829" s="28"/>
      <c r="AL829" s="28"/>
    </row>
    <row r="830" spans="1:38">
      <c r="A830" s="11"/>
      <c r="B830" s="25">
        <v>809</v>
      </c>
      <c r="C830" s="1">
        <f>B830 * KONSTANTEN!$B$6</f>
        <v>17474400</v>
      </c>
      <c r="D830" s="63">
        <f>SQRT( KONSTANTEN!$B$3 * $D$6 / H829^3 )</f>
        <v>2.0389817988222677E-7</v>
      </c>
      <c r="E830" s="41">
        <f>(KONSTANTEN!$B$4 + D830 * C830) - (KONSTANTEN!$B$4 + D830 * C829)</f>
        <v>4.4042006854558835E-3</v>
      </c>
      <c r="F830" s="41">
        <f t="shared" si="240"/>
        <v>3.4873751867946843</v>
      </c>
      <c r="G830" s="73">
        <f t="shared" si="228"/>
        <v>199.81187978198253</v>
      </c>
      <c r="H830" s="43">
        <f t="shared" si="241"/>
        <v>147246397944.27505</v>
      </c>
      <c r="I830" s="2">
        <f t="shared" si="242"/>
        <v>9.8428037343966146</v>
      </c>
      <c r="J830" s="48">
        <f t="shared" si="229"/>
        <v>151949648055.72495</v>
      </c>
      <c r="K830" s="28">
        <f t="shared" si="230"/>
        <v>10.157196265603385</v>
      </c>
      <c r="L830" s="43">
        <f t="shared" si="243"/>
        <v>-138243819439.69351</v>
      </c>
      <c r="M830" s="2">
        <f t="shared" si="244"/>
        <v>-9.2410191436616458</v>
      </c>
      <c r="N830" s="48">
        <f t="shared" si="231"/>
        <v>-143242966493.88913</v>
      </c>
      <c r="O830" s="28">
        <f t="shared" si="232"/>
        <v>-9.5751911436616446</v>
      </c>
      <c r="P830" s="94">
        <f t="shared" si="233"/>
        <v>-49856518247.682472</v>
      </c>
      <c r="Q830" s="95">
        <f t="shared" si="234"/>
        <v>-3.3326990054997236</v>
      </c>
      <c r="R830" s="44">
        <f>KONSTANTEN!$B$3 * $D$5 * $D$6 / H829^2</f>
        <v>3.6560080651721483E+22</v>
      </c>
      <c r="S830" s="46">
        <f t="shared" si="239"/>
        <v>30022.516405874594</v>
      </c>
      <c r="T830" s="48">
        <f t="shared" si="235"/>
        <v>149313010402.93219</v>
      </c>
      <c r="U830" s="28">
        <f t="shared" si="236"/>
        <v>9.9809481040355852</v>
      </c>
      <c r="V830" s="48">
        <f t="shared" si="245"/>
        <v>-140743392966.79132</v>
      </c>
      <c r="W830" s="28">
        <f t="shared" si="246"/>
        <v>-9.4081051436616452</v>
      </c>
      <c r="X830" s="50">
        <f t="shared" si="237"/>
        <v>0.99999999999999989</v>
      </c>
      <c r="Y830" s="31">
        <f t="shared" si="238"/>
        <v>0.99999999999999967</v>
      </c>
      <c r="Z830" s="50">
        <v>17474400</v>
      </c>
      <c r="AA830" s="62">
        <v>2.0389818000000001E-7</v>
      </c>
      <c r="AB830" s="71">
        <v>4.40420068546E-3</v>
      </c>
      <c r="AC830" s="71">
        <v>3.4873751867946901</v>
      </c>
      <c r="AD830" s="58">
        <v>147246397944.27499</v>
      </c>
      <c r="AE830" s="28">
        <v>-9.2410191436600009</v>
      </c>
      <c r="AF830" s="28">
        <v>3.3326990054999999</v>
      </c>
      <c r="AG830" s="50"/>
      <c r="AH830" s="62"/>
      <c r="AI830" s="65"/>
      <c r="AJ830" s="58"/>
      <c r="AK830" s="28"/>
      <c r="AL830" s="28"/>
    </row>
    <row r="831" spans="1:38">
      <c r="A831" s="11"/>
      <c r="B831" s="25">
        <v>810</v>
      </c>
      <c r="C831" s="1">
        <f>B831 * KONSTANTEN!$B$6</f>
        <v>17496000</v>
      </c>
      <c r="D831" s="63">
        <f>SQRT( KONSTANTEN!$B$3 * $D$6 / H830^3 )</f>
        <v>2.038904772379487E-7</v>
      </c>
      <c r="E831" s="41">
        <f>(KONSTANTEN!$B$4 + D831 * C831) - (KONSTANTEN!$B$4 + D831 * C830)</f>
        <v>4.4040343083397993E-3</v>
      </c>
      <c r="F831" s="41">
        <f t="shared" si="240"/>
        <v>3.4917792211030241</v>
      </c>
      <c r="G831" s="73">
        <f t="shared" si="228"/>
        <v>200.06421236068118</v>
      </c>
      <c r="H831" s="43">
        <f t="shared" si="241"/>
        <v>147250151782.44727</v>
      </c>
      <c r="I831" s="2">
        <f t="shared" si="242"/>
        <v>9.843054662724203</v>
      </c>
      <c r="J831" s="48">
        <f t="shared" si="229"/>
        <v>151945894217.55273</v>
      </c>
      <c r="K831" s="28">
        <f t="shared" si="230"/>
        <v>10.156945337275795</v>
      </c>
      <c r="L831" s="43">
        <f t="shared" si="243"/>
        <v>-138019154406.58524</v>
      </c>
      <c r="M831" s="2">
        <f t="shared" si="244"/>
        <v>-9.2260012290794258</v>
      </c>
      <c r="N831" s="48">
        <f t="shared" si="231"/>
        <v>-143018301460.78082</v>
      </c>
      <c r="O831" s="28">
        <f t="shared" si="232"/>
        <v>-9.5601732290794246</v>
      </c>
      <c r="P831" s="94">
        <f t="shared" si="233"/>
        <v>-50465514875.631226</v>
      </c>
      <c r="Q831" s="95">
        <f t="shared" si="234"/>
        <v>-3.3734078742224574</v>
      </c>
      <c r="R831" s="44">
        <f>KONSTANTEN!$B$3 * $D$5 * $D$6 / H830^2</f>
        <v>3.6558239160554148E+22</v>
      </c>
      <c r="S831" s="46">
        <f t="shared" si="239"/>
        <v>30022.13834842715</v>
      </c>
      <c r="T831" s="48">
        <f t="shared" si="235"/>
        <v>149305998177.44424</v>
      </c>
      <c r="U831" s="28">
        <f t="shared" si="236"/>
        <v>9.9804793661908384</v>
      </c>
      <c r="V831" s="48">
        <f t="shared" si="245"/>
        <v>-140518727933.68301</v>
      </c>
      <c r="W831" s="28">
        <f t="shared" si="246"/>
        <v>-9.3930872290794252</v>
      </c>
      <c r="X831" s="50">
        <f t="shared" si="237"/>
        <v>0.99999999999999989</v>
      </c>
      <c r="Y831" s="31">
        <f t="shared" si="238"/>
        <v>0.99999999999999989</v>
      </c>
      <c r="Z831" s="50">
        <v>17496000</v>
      </c>
      <c r="AA831" s="62">
        <v>2.0389048E-7</v>
      </c>
      <c r="AB831" s="71">
        <v>4.4040343083399996E-3</v>
      </c>
      <c r="AC831" s="71">
        <v>3.4917792211030201</v>
      </c>
      <c r="AD831" s="58">
        <v>147250151782.44699</v>
      </c>
      <c r="AE831" s="28">
        <v>-9.2260012290799995</v>
      </c>
      <c r="AF831" s="28">
        <v>3.3734078742200002</v>
      </c>
      <c r="AG831" s="50"/>
      <c r="AH831" s="62"/>
      <c r="AI831" s="65"/>
      <c r="AJ831" s="58"/>
      <c r="AK831" s="28"/>
      <c r="AL831" s="28"/>
    </row>
    <row r="832" spans="1:38">
      <c r="A832" s="11"/>
      <c r="B832" s="25">
        <v>811</v>
      </c>
      <c r="C832" s="1">
        <f>B832 * KONSTANTEN!$B$6</f>
        <v>17517600</v>
      </c>
      <c r="D832" s="63">
        <f>SQRT( KONSTANTEN!$B$3 * $D$6 / H831^3 )</f>
        <v>2.0388268063839452E-7</v>
      </c>
      <c r="E832" s="41">
        <f>(KONSTANTEN!$B$4 + D832 * C832) - (KONSTANTEN!$B$4 + D832 * C831)</f>
        <v>4.4038659017893167E-3</v>
      </c>
      <c r="F832" s="41">
        <f t="shared" si="240"/>
        <v>3.4961830870048134</v>
      </c>
      <c r="G832" s="73">
        <f t="shared" si="228"/>
        <v>200.31653529039531</v>
      </c>
      <c r="H832" s="43">
        <f t="shared" si="241"/>
        <v>147253951012.57013</v>
      </c>
      <c r="I832" s="2">
        <f t="shared" si="242"/>
        <v>9.8433086253131918</v>
      </c>
      <c r="J832" s="48">
        <f t="shared" si="229"/>
        <v>151942094987.42987</v>
      </c>
      <c r="K832" s="28">
        <f t="shared" si="230"/>
        <v>10.156691374686808</v>
      </c>
      <c r="L832" s="43">
        <f t="shared" si="243"/>
        <v>-137791772691.60861</v>
      </c>
      <c r="M832" s="2">
        <f t="shared" si="244"/>
        <v>-9.2108017157157622</v>
      </c>
      <c r="N832" s="48">
        <f t="shared" si="231"/>
        <v>-142790919745.8042</v>
      </c>
      <c r="O832" s="28">
        <f t="shared" si="232"/>
        <v>-9.5449737157157628</v>
      </c>
      <c r="P832" s="94">
        <f t="shared" si="233"/>
        <v>-51073509469.12645</v>
      </c>
      <c r="Q832" s="95">
        <f t="shared" si="234"/>
        <v>-3.4140497611473419</v>
      </c>
      <c r="R832" s="44">
        <f>KONSTANTEN!$B$3 * $D$5 * $D$6 / H831^2</f>
        <v>3.6556375230870352E+22</v>
      </c>
      <c r="S832" s="46">
        <f t="shared" si="239"/>
        <v>30021.755669815815</v>
      </c>
      <c r="T832" s="48">
        <f t="shared" si="235"/>
        <v>149298912230.96671</v>
      </c>
      <c r="U832" s="28">
        <f t="shared" si="236"/>
        <v>9.9800057004073306</v>
      </c>
      <c r="V832" s="48">
        <f t="shared" si="245"/>
        <v>-140291346218.70642</v>
      </c>
      <c r="W832" s="28">
        <f t="shared" si="246"/>
        <v>-9.3778877157157616</v>
      </c>
      <c r="X832" s="50">
        <f t="shared" si="237"/>
        <v>1</v>
      </c>
      <c r="Y832" s="31">
        <f t="shared" si="238"/>
        <v>0.99999999999999967</v>
      </c>
      <c r="Z832" s="50">
        <v>17517600</v>
      </c>
      <c r="AA832" s="62">
        <v>2.0388268E-7</v>
      </c>
      <c r="AB832" s="71">
        <v>4.4038659017900002E-3</v>
      </c>
      <c r="AC832" s="71">
        <v>3.4961830870048098</v>
      </c>
      <c r="AD832" s="58">
        <v>147253951012.57001</v>
      </c>
      <c r="AE832" s="28">
        <v>-9.2108017157200006</v>
      </c>
      <c r="AF832" s="28">
        <v>3.4140497611499998</v>
      </c>
      <c r="AG832" s="50"/>
      <c r="AH832" s="62"/>
      <c r="AI832" s="65"/>
      <c r="AJ832" s="58"/>
      <c r="AK832" s="28"/>
      <c r="AL832" s="28"/>
    </row>
    <row r="833" spans="1:38">
      <c r="A833" s="11"/>
      <c r="B833" s="25">
        <v>812</v>
      </c>
      <c r="C833" s="1">
        <f>B833 * KONSTANTEN!$B$6</f>
        <v>17539200</v>
      </c>
      <c r="D833" s="63">
        <f>SQRT( KONSTANTEN!$B$3 * $D$6 / H832^3 )</f>
        <v>2.0387479026716639E-7</v>
      </c>
      <c r="E833" s="41">
        <f>(KONSTANTEN!$B$4 + D833 * C833) - (KONSTANTEN!$B$4 + D833 * C832)</f>
        <v>4.4036954697705966E-3</v>
      </c>
      <c r="F833" s="41">
        <f t="shared" si="240"/>
        <v>3.500586782474584</v>
      </c>
      <c r="G833" s="73">
        <f t="shared" si="228"/>
        <v>200.56884845507406</v>
      </c>
      <c r="H833" s="43">
        <f t="shared" si="241"/>
        <v>147257795553.96307</v>
      </c>
      <c r="I833" s="2">
        <f t="shared" si="242"/>
        <v>9.8435656167704213</v>
      </c>
      <c r="J833" s="48">
        <f t="shared" si="229"/>
        <v>151938250446.03696</v>
      </c>
      <c r="K833" s="28">
        <f t="shared" si="230"/>
        <v>10.15643438322958</v>
      </c>
      <c r="L833" s="43">
        <f t="shared" si="243"/>
        <v>-137561679123.44983</v>
      </c>
      <c r="M833" s="2">
        <f t="shared" si="244"/>
        <v>-9.19542092634806</v>
      </c>
      <c r="N833" s="48">
        <f t="shared" si="231"/>
        <v>-142560826177.64542</v>
      </c>
      <c r="O833" s="28">
        <f t="shared" si="232"/>
        <v>-9.5295929263480588</v>
      </c>
      <c r="P833" s="94">
        <f t="shared" si="233"/>
        <v>-51680490070.726791</v>
      </c>
      <c r="Q833" s="95">
        <f t="shared" si="234"/>
        <v>-3.4546238669696052</v>
      </c>
      <c r="R833" s="44">
        <f>KONSTANTEN!$B$3 * $D$5 * $D$6 / H832^2</f>
        <v>3.6554488907422499E+22</v>
      </c>
      <c r="S833" s="46">
        <f t="shared" si="239"/>
        <v>30021.368378699328</v>
      </c>
      <c r="T833" s="48">
        <f t="shared" si="235"/>
        <v>149291753114.46719</v>
      </c>
      <c r="U833" s="28">
        <f t="shared" si="236"/>
        <v>9.9795271435149377</v>
      </c>
      <c r="V833" s="48">
        <f t="shared" si="245"/>
        <v>-140061252650.54764</v>
      </c>
      <c r="W833" s="28">
        <f t="shared" si="246"/>
        <v>-9.3625069263480594</v>
      </c>
      <c r="X833" s="50">
        <f t="shared" si="237"/>
        <v>1</v>
      </c>
      <c r="Y833" s="31">
        <f t="shared" si="238"/>
        <v>1</v>
      </c>
      <c r="Z833" s="50">
        <v>17539200</v>
      </c>
      <c r="AA833" s="62">
        <v>2.0387479E-7</v>
      </c>
      <c r="AB833" s="71">
        <v>4.4036954697699998E-3</v>
      </c>
      <c r="AC833" s="71">
        <v>3.50058678247458</v>
      </c>
      <c r="AD833" s="58">
        <v>147257795553.96301</v>
      </c>
      <c r="AE833" s="28">
        <v>-9.1954209263499997</v>
      </c>
      <c r="AF833" s="28">
        <v>3.45462386697</v>
      </c>
      <c r="AG833" s="50"/>
      <c r="AH833" s="62"/>
      <c r="AI833" s="65"/>
      <c r="AJ833" s="58"/>
      <c r="AK833" s="28"/>
      <c r="AL833" s="28"/>
    </row>
    <row r="834" spans="1:38">
      <c r="A834" s="11"/>
      <c r="B834" s="25">
        <v>813</v>
      </c>
      <c r="C834" s="1">
        <f>B834 * KONSTANTEN!$B$6</f>
        <v>17560800</v>
      </c>
      <c r="D834" s="63">
        <f>SQRT( KONSTANTEN!$B$3 * $D$6 / H833^3 )</f>
        <v>2.0386680631000423E-7</v>
      </c>
      <c r="E834" s="41">
        <f>(KONSTANTEN!$B$4 + D834 * C834) - (KONSTANTEN!$B$4 + D834 * C833)</f>
        <v>4.4035230162959849E-3</v>
      </c>
      <c r="F834" s="41">
        <f t="shared" si="240"/>
        <v>3.50499030549088</v>
      </c>
      <c r="G834" s="73">
        <f t="shared" si="228"/>
        <v>200.82115173889653</v>
      </c>
      <c r="H834" s="43">
        <f t="shared" si="241"/>
        <v>147261685325.00125</v>
      </c>
      <c r="I834" s="2">
        <f t="shared" si="242"/>
        <v>9.8438256316396142</v>
      </c>
      <c r="J834" s="48">
        <f t="shared" si="229"/>
        <v>151934360674.99875</v>
      </c>
      <c r="K834" s="28">
        <f t="shared" si="230"/>
        <v>10.156174368360386</v>
      </c>
      <c r="L834" s="43">
        <f t="shared" si="243"/>
        <v>-137328878587.30806</v>
      </c>
      <c r="M834" s="2">
        <f t="shared" si="244"/>
        <v>-9.1798591875313793</v>
      </c>
      <c r="N834" s="48">
        <f t="shared" si="231"/>
        <v>-142328025641.50366</v>
      </c>
      <c r="O834" s="28">
        <f t="shared" si="232"/>
        <v>-9.5140311875313781</v>
      </c>
      <c r="P834" s="94">
        <f t="shared" si="233"/>
        <v>-52286444747.304657</v>
      </c>
      <c r="Q834" s="95">
        <f t="shared" si="234"/>
        <v>-3.4951293940097496</v>
      </c>
      <c r="R834" s="44">
        <f>KONSTANTEN!$B$3 * $D$5 * $D$6 / H833^2</f>
        <v>3.6552580235482133E+22</v>
      </c>
      <c r="S834" s="46">
        <f t="shared" si="239"/>
        <v>30020.976483837992</v>
      </c>
      <c r="T834" s="48">
        <f t="shared" si="235"/>
        <v>149284521384.5817</v>
      </c>
      <c r="U834" s="28">
        <f t="shared" si="236"/>
        <v>9.9790437327224364</v>
      </c>
      <c r="V834" s="48">
        <f t="shared" si="245"/>
        <v>-139828452114.40585</v>
      </c>
      <c r="W834" s="28">
        <f t="shared" si="246"/>
        <v>-9.3469451875313787</v>
      </c>
      <c r="X834" s="50">
        <f t="shared" si="237"/>
        <v>1</v>
      </c>
      <c r="Y834" s="31">
        <f t="shared" si="238"/>
        <v>1</v>
      </c>
      <c r="Z834" s="50">
        <v>17560800</v>
      </c>
      <c r="AA834" s="62">
        <v>2.0386681000000001E-7</v>
      </c>
      <c r="AB834" s="71">
        <v>4.4035230162999999E-3</v>
      </c>
      <c r="AC834" s="71">
        <v>3.50499030549088</v>
      </c>
      <c r="AD834" s="58">
        <v>147261685325.00101</v>
      </c>
      <c r="AE834" s="28">
        <v>-9.1798591875300009</v>
      </c>
      <c r="AF834" s="28">
        <v>3.4951293940100001</v>
      </c>
      <c r="AG834" s="50"/>
      <c r="AH834" s="62"/>
      <c r="AI834" s="65"/>
      <c r="AJ834" s="58"/>
      <c r="AK834" s="28"/>
      <c r="AL834" s="28"/>
    </row>
    <row r="835" spans="1:38">
      <c r="A835" s="11"/>
      <c r="B835" s="25">
        <v>814</v>
      </c>
      <c r="C835" s="1">
        <f>B835 * KONSTANTEN!$B$6</f>
        <v>17582400</v>
      </c>
      <c r="D835" s="63">
        <f>SQRT( KONSTANTEN!$B$3 * $D$6 / H834^3 )</f>
        <v>2.0385872895477929E-7</v>
      </c>
      <c r="E835" s="41">
        <f>(KONSTANTEN!$B$4 + D835 * C835) - (KONSTANTEN!$B$4 + D835 * C834)</f>
        <v>4.4033485454231247E-3</v>
      </c>
      <c r="F835" s="41">
        <f t="shared" si="240"/>
        <v>3.5093936540363031</v>
      </c>
      <c r="G835" s="73">
        <f t="shared" si="228"/>
        <v>201.07344502627433</v>
      </c>
      <c r="H835" s="43">
        <f t="shared" si="241"/>
        <v>147265620243.11795</v>
      </c>
      <c r="I835" s="2">
        <f t="shared" si="242"/>
        <v>9.8440886644015322</v>
      </c>
      <c r="J835" s="48">
        <f t="shared" si="229"/>
        <v>151930425756.88205</v>
      </c>
      <c r="K835" s="28">
        <f t="shared" si="230"/>
        <v>10.155911335598468</v>
      </c>
      <c r="L835" s="43">
        <f t="shared" si="243"/>
        <v>-137093376024.75279</v>
      </c>
      <c r="M835" s="2">
        <f t="shared" si="244"/>
        <v>-9.1641168295889042</v>
      </c>
      <c r="N835" s="48">
        <f t="shared" si="231"/>
        <v>-142092523078.94839</v>
      </c>
      <c r="O835" s="28">
        <f t="shared" si="232"/>
        <v>-9.498288829588903</v>
      </c>
      <c r="P835" s="94">
        <f t="shared" si="233"/>
        <v>-52891361590.322235</v>
      </c>
      <c r="Q835" s="95">
        <f t="shared" si="234"/>
        <v>-3.535565546232001</v>
      </c>
      <c r="R835" s="44">
        <f>KONSTANTEN!$B$3 * $D$5 * $D$6 / H834^2</f>
        <v>3.6550649260838329E+22</v>
      </c>
      <c r="S835" s="46">
        <f t="shared" si="239"/>
        <v>30020.57999409343</v>
      </c>
      <c r="T835" s="48">
        <f t="shared" si="235"/>
        <v>149277217603.57043</v>
      </c>
      <c r="U835" s="28">
        <f t="shared" si="236"/>
        <v>9.9785555056145654</v>
      </c>
      <c r="V835" s="48">
        <f t="shared" si="245"/>
        <v>-139592949551.85059</v>
      </c>
      <c r="W835" s="28">
        <f t="shared" si="246"/>
        <v>-9.3312028295889036</v>
      </c>
      <c r="X835" s="50">
        <f t="shared" si="237"/>
        <v>1</v>
      </c>
      <c r="Y835" s="31">
        <f t="shared" si="238"/>
        <v>1</v>
      </c>
      <c r="Z835" s="50">
        <v>17582400</v>
      </c>
      <c r="AA835" s="62">
        <v>2.0385873E-7</v>
      </c>
      <c r="AB835" s="71">
        <v>4.4033485454199996E-3</v>
      </c>
      <c r="AC835" s="71">
        <v>3.5093936540363</v>
      </c>
      <c r="AD835" s="58">
        <v>147265620243.117</v>
      </c>
      <c r="AE835" s="28">
        <v>-9.1641168295900002</v>
      </c>
      <c r="AF835" s="28">
        <v>3.53556554623</v>
      </c>
      <c r="AG835" s="50"/>
      <c r="AH835" s="62"/>
      <c r="AI835" s="65"/>
      <c r="AJ835" s="58"/>
      <c r="AK835" s="28"/>
      <c r="AL835" s="28"/>
    </row>
    <row r="836" spans="1:38">
      <c r="A836" s="11"/>
      <c r="B836" s="25">
        <v>815</v>
      </c>
      <c r="C836" s="1">
        <f>B836 * KONSTANTEN!$B$6</f>
        <v>17604000</v>
      </c>
      <c r="D836" s="63">
        <f>SQRT( KONSTANTEN!$B$3 * $D$6 / H835^3 )</f>
        <v>2.038505583914868E-7</v>
      </c>
      <c r="E836" s="41">
        <f>(KONSTANTEN!$B$4 + D836 * C836) - (KONSTANTEN!$B$4 + D836 * C835)</f>
        <v>4.4031720612558445E-3</v>
      </c>
      <c r="F836" s="41">
        <f t="shared" si="240"/>
        <v>3.5137968260975589</v>
      </c>
      <c r="G836" s="73">
        <f t="shared" si="228"/>
        <v>201.32572820185422</v>
      </c>
      <c r="H836" s="43">
        <f t="shared" si="241"/>
        <v>147269600224.80704</v>
      </c>
      <c r="I836" s="2">
        <f t="shared" si="242"/>
        <v>9.8443547094741373</v>
      </c>
      <c r="J836" s="48">
        <f t="shared" si="229"/>
        <v>151926445775.19296</v>
      </c>
      <c r="K836" s="28">
        <f t="shared" si="230"/>
        <v>10.155645290525863</v>
      </c>
      <c r="L836" s="43">
        <f t="shared" si="243"/>
        <v>-136855176433.57948</v>
      </c>
      <c r="M836" s="2">
        <f t="shared" si="244"/>
        <v>-9.148194186602284</v>
      </c>
      <c r="N836" s="48">
        <f t="shared" si="231"/>
        <v>-141854323487.77505</v>
      </c>
      <c r="O836" s="28">
        <f t="shared" si="232"/>
        <v>-9.4823661866022828</v>
      </c>
      <c r="P836" s="94">
        <f t="shared" si="233"/>
        <v>-53495228716.106689</v>
      </c>
      <c r="Q836" s="95">
        <f t="shared" si="234"/>
        <v>-3.5759315292627023</v>
      </c>
      <c r="R836" s="44">
        <f>KONSTANTEN!$B$3 * $D$5 * $D$6 / H835^2</f>
        <v>3.6548696029795812E+22</v>
      </c>
      <c r="S836" s="46">
        <f t="shared" si="239"/>
        <v>30020.178918428235</v>
      </c>
      <c r="T836" s="48">
        <f t="shared" si="235"/>
        <v>149269842339.2731</v>
      </c>
      <c r="U836" s="28">
        <f t="shared" si="236"/>
        <v>9.9780625001490222</v>
      </c>
      <c r="V836" s="48">
        <f t="shared" si="245"/>
        <v>-139354749960.67728</v>
      </c>
      <c r="W836" s="28">
        <f t="shared" si="246"/>
        <v>-9.3152801866022834</v>
      </c>
      <c r="X836" s="50">
        <f t="shared" si="237"/>
        <v>1</v>
      </c>
      <c r="Y836" s="31">
        <f t="shared" si="238"/>
        <v>1</v>
      </c>
      <c r="Z836" s="50">
        <v>17604000</v>
      </c>
      <c r="AA836" s="62">
        <v>2.0385056000000001E-7</v>
      </c>
      <c r="AB836" s="71">
        <v>4.40317206126E-3</v>
      </c>
      <c r="AC836" s="71">
        <v>3.5137968260975598</v>
      </c>
      <c r="AD836" s="58">
        <v>147269600224.80701</v>
      </c>
      <c r="AE836" s="28">
        <v>-9.1481941865999996</v>
      </c>
      <c r="AF836" s="28">
        <v>3.57593152926</v>
      </c>
      <c r="AG836" s="50"/>
      <c r="AH836" s="62"/>
      <c r="AI836" s="65"/>
      <c r="AJ836" s="58"/>
      <c r="AK836" s="28"/>
      <c r="AL836" s="28"/>
    </row>
    <row r="837" spans="1:38">
      <c r="A837" s="11"/>
      <c r="B837" s="25">
        <v>816</v>
      </c>
      <c r="C837" s="1">
        <f>B837 * KONSTANTEN!$B$6</f>
        <v>17625600</v>
      </c>
      <c r="D837" s="63">
        <f>SQRT( KONSTANTEN!$B$3 * $D$6 / H836^3 )</f>
        <v>2.0384229481223902E-7</v>
      </c>
      <c r="E837" s="41">
        <f>(KONSTANTEN!$B$4 + D837 * C837) - (KONSTANTEN!$B$4 + D837 * C836)</f>
        <v>4.4029935679446019E-3</v>
      </c>
      <c r="F837" s="41">
        <f t="shared" si="240"/>
        <v>3.5181998196655035</v>
      </c>
      <c r="G837" s="73">
        <f t="shared" si="228"/>
        <v>201.57800115052066</v>
      </c>
      <c r="H837" s="43">
        <f t="shared" si="241"/>
        <v>147273625185.62531</v>
      </c>
      <c r="I837" s="2">
        <f t="shared" si="242"/>
        <v>9.844623761212759</v>
      </c>
      <c r="J837" s="48">
        <f t="shared" si="229"/>
        <v>151922420814.37473</v>
      </c>
      <c r="K837" s="28">
        <f t="shared" si="230"/>
        <v>10.155376238787241</v>
      </c>
      <c r="L837" s="43">
        <f t="shared" si="243"/>
        <v>-136614284867.66368</v>
      </c>
      <c r="M837" s="2">
        <f t="shared" si="244"/>
        <v>-9.1320915964018905</v>
      </c>
      <c r="N837" s="48">
        <f t="shared" si="231"/>
        <v>-141613431921.85928</v>
      </c>
      <c r="O837" s="28">
        <f t="shared" si="232"/>
        <v>-9.4662635964018911</v>
      </c>
      <c r="P837" s="94">
        <f t="shared" si="233"/>
        <v>-54098034266.124481</v>
      </c>
      <c r="Q837" s="95">
        <f t="shared" si="234"/>
        <v>-3.6162265504086566</v>
      </c>
      <c r="R837" s="44">
        <f>KONSTANTEN!$B$3 * $D$5 * $D$6 / H836^2</f>
        <v>3.6546720589173232E+22</v>
      </c>
      <c r="S837" s="46">
        <f t="shared" si="239"/>
        <v>30019.773265905696</v>
      </c>
      <c r="T837" s="48">
        <f t="shared" si="235"/>
        <v>149262396165.06406</v>
      </c>
      <c r="U837" s="28">
        <f t="shared" si="236"/>
        <v>9.9775647546534785</v>
      </c>
      <c r="V837" s="48">
        <f t="shared" si="245"/>
        <v>-139113858394.76147</v>
      </c>
      <c r="W837" s="28">
        <f t="shared" si="246"/>
        <v>-9.2991775964018899</v>
      </c>
      <c r="X837" s="50">
        <f t="shared" si="237"/>
        <v>1.0000000000000002</v>
      </c>
      <c r="Y837" s="31">
        <f t="shared" si="238"/>
        <v>0.99999999999999989</v>
      </c>
      <c r="Z837" s="50">
        <v>17625600</v>
      </c>
      <c r="AA837" s="62">
        <v>2.0384229E-7</v>
      </c>
      <c r="AB837" s="71">
        <v>4.4029935679399997E-3</v>
      </c>
      <c r="AC837" s="71">
        <v>3.5181998196655</v>
      </c>
      <c r="AD837" s="58">
        <v>147273625185.625</v>
      </c>
      <c r="AE837" s="28">
        <v>-9.1320915964000005</v>
      </c>
      <c r="AF837" s="28">
        <v>3.61622655041</v>
      </c>
      <c r="AG837" s="50"/>
      <c r="AH837" s="62"/>
      <c r="AI837" s="65"/>
      <c r="AJ837" s="58"/>
      <c r="AK837" s="28"/>
      <c r="AL837" s="28"/>
    </row>
    <row r="838" spans="1:38">
      <c r="A838" s="11"/>
      <c r="B838" s="25">
        <v>817</v>
      </c>
      <c r="C838" s="1">
        <f>B838 * KONSTANTEN!$B$6</f>
        <v>17647200</v>
      </c>
      <c r="D838" s="63">
        <f>SQRT( KONSTANTEN!$B$3 * $D$6 / H837^3 )</f>
        <v>2.0383393841125822E-7</v>
      </c>
      <c r="E838" s="41">
        <f>(KONSTANTEN!$B$4 + D838 * C838) - (KONSTANTEN!$B$4 + D838 * C837)</f>
        <v>4.4028130696833756E-3</v>
      </c>
      <c r="F838" s="41">
        <f t="shared" si="240"/>
        <v>3.5226026327351869</v>
      </c>
      <c r="G838" s="73">
        <f t="shared" si="228"/>
        <v>201.83026375739857</v>
      </c>
      <c r="H838" s="43">
        <f t="shared" si="241"/>
        <v>147277695040.19498</v>
      </c>
      <c r="I838" s="2">
        <f t="shared" si="242"/>
        <v>9.844895813910254</v>
      </c>
      <c r="J838" s="48">
        <f t="shared" si="229"/>
        <v>151918350959.80499</v>
      </c>
      <c r="K838" s="28">
        <f t="shared" si="230"/>
        <v>10.155104186089744</v>
      </c>
      <c r="L838" s="43">
        <f t="shared" si="243"/>
        <v>-136370706436.81364</v>
      </c>
      <c r="M838" s="2">
        <f t="shared" si="244"/>
        <v>-9.1158094005569605</v>
      </c>
      <c r="N838" s="48">
        <f t="shared" si="231"/>
        <v>-141369853491.00925</v>
      </c>
      <c r="O838" s="28">
        <f t="shared" si="232"/>
        <v>-9.4499814005569611</v>
      </c>
      <c r="P838" s="94">
        <f t="shared" si="233"/>
        <v>-54699766407.254326</v>
      </c>
      <c r="Q838" s="95">
        <f t="shared" si="234"/>
        <v>-3.6564498186753664</v>
      </c>
      <c r="R838" s="44">
        <f>KONSTANTEN!$B$3 * $D$5 * $D$6 / H837^2</f>
        <v>3.6544722986301347E+22</v>
      </c>
      <c r="S838" s="46">
        <f t="shared" si="239"/>
        <v>30019.363045689475</v>
      </c>
      <c r="T838" s="48">
        <f t="shared" si="235"/>
        <v>149254879659.80655</v>
      </c>
      <c r="U838" s="28">
        <f t="shared" si="236"/>
        <v>9.9770623078225125</v>
      </c>
      <c r="V838" s="48">
        <f t="shared" si="245"/>
        <v>-138870279963.91144</v>
      </c>
      <c r="W838" s="28">
        <f t="shared" si="246"/>
        <v>-9.2828954005569599</v>
      </c>
      <c r="X838" s="50">
        <f t="shared" si="237"/>
        <v>0.99999999999999989</v>
      </c>
      <c r="Y838" s="31">
        <f t="shared" si="238"/>
        <v>0.99999999999999967</v>
      </c>
      <c r="Z838" s="50">
        <v>17647200</v>
      </c>
      <c r="AA838" s="62">
        <v>2.0383393999999999E-7</v>
      </c>
      <c r="AB838" s="71">
        <v>4.4028130696799998E-3</v>
      </c>
      <c r="AC838" s="71">
        <v>3.52260263273519</v>
      </c>
      <c r="AD838" s="58">
        <v>147277695040.194</v>
      </c>
      <c r="AE838" s="28">
        <v>-9.1158094005599999</v>
      </c>
      <c r="AF838" s="28">
        <v>3.6564498186800001</v>
      </c>
      <c r="AG838" s="50"/>
      <c r="AH838" s="62"/>
      <c r="AI838" s="65"/>
      <c r="AJ838" s="58"/>
      <c r="AK838" s="28"/>
      <c r="AL838" s="28"/>
    </row>
    <row r="839" spans="1:38">
      <c r="A839" s="11"/>
      <c r="B839" s="25">
        <v>818</v>
      </c>
      <c r="C839" s="1">
        <f>B839 * KONSTANTEN!$B$6</f>
        <v>17668800</v>
      </c>
      <c r="D839" s="63">
        <f>SQRT( KONSTANTEN!$B$3 * $D$6 / H838^3 )</f>
        <v>2.038254893848695E-7</v>
      </c>
      <c r="E839" s="41">
        <f>(KONSTANTEN!$B$4 + D839 * C839) - (KONSTANTEN!$B$4 + D839 * C838)</f>
        <v>4.4026305707132174E-3</v>
      </c>
      <c r="F839" s="41">
        <f t="shared" si="240"/>
        <v>3.5270052633059001</v>
      </c>
      <c r="G839" s="73">
        <f t="shared" si="228"/>
        <v>202.08251590785571</v>
      </c>
      <c r="H839" s="43">
        <f t="shared" si="241"/>
        <v>147281809702.20633</v>
      </c>
      <c r="I839" s="2">
        <f t="shared" si="242"/>
        <v>9.8451708617971718</v>
      </c>
      <c r="J839" s="48">
        <f t="shared" si="229"/>
        <v>151914236297.79367</v>
      </c>
      <c r="K839" s="28">
        <f t="shared" si="230"/>
        <v>10.154829138202828</v>
      </c>
      <c r="L839" s="43">
        <f t="shared" si="243"/>
        <v>-136124446306.62146</v>
      </c>
      <c r="M839" s="2">
        <f t="shared" si="244"/>
        <v>-9.0993479443656451</v>
      </c>
      <c r="N839" s="48">
        <f t="shared" si="231"/>
        <v>-141123593360.81705</v>
      </c>
      <c r="O839" s="28">
        <f t="shared" si="232"/>
        <v>-9.4335199443656457</v>
      </c>
      <c r="P839" s="94">
        <f t="shared" si="233"/>
        <v>-55300413332.059708</v>
      </c>
      <c r="Q839" s="95">
        <f t="shared" si="234"/>
        <v>-3.6966005447852552</v>
      </c>
      <c r="R839" s="44">
        <f>KONSTANTEN!$B$3 * $D$5 * $D$6 / H838^2</f>
        <v>3.6542703269021215E+22</v>
      </c>
      <c r="S839" s="46">
        <f t="shared" si="239"/>
        <v>30018.94826704331</v>
      </c>
      <c r="T839" s="48">
        <f t="shared" si="235"/>
        <v>149247293407.80701</v>
      </c>
      <c r="U839" s="28">
        <f t="shared" si="236"/>
        <v>9.9765551987145571</v>
      </c>
      <c r="V839" s="48">
        <f t="shared" si="245"/>
        <v>-138624019833.71924</v>
      </c>
      <c r="W839" s="28">
        <f t="shared" si="246"/>
        <v>-9.2664339443656445</v>
      </c>
      <c r="X839" s="50">
        <f t="shared" si="237"/>
        <v>0.99999999999999978</v>
      </c>
      <c r="Y839" s="31">
        <f t="shared" si="238"/>
        <v>0.99999999999999978</v>
      </c>
      <c r="Z839" s="50">
        <v>17668800</v>
      </c>
      <c r="AA839" s="62">
        <v>2.0382548999999999E-7</v>
      </c>
      <c r="AB839" s="71">
        <v>4.4026305707100004E-3</v>
      </c>
      <c r="AC839" s="71">
        <v>3.5270052633059001</v>
      </c>
      <c r="AD839" s="58">
        <v>147281809702.20599</v>
      </c>
      <c r="AE839" s="28">
        <v>-9.0993479443700007</v>
      </c>
      <c r="AF839" s="28">
        <v>3.6966005447899999</v>
      </c>
      <c r="AG839" s="50"/>
      <c r="AH839" s="62"/>
      <c r="AI839" s="65"/>
      <c r="AJ839" s="58"/>
      <c r="AK839" s="28"/>
      <c r="AL839" s="28"/>
    </row>
    <row r="840" spans="1:38">
      <c r="A840" s="11"/>
      <c r="B840" s="25">
        <v>819</v>
      </c>
      <c r="C840" s="1">
        <f>B840 * KONSTANTEN!$B$6</f>
        <v>17690400</v>
      </c>
      <c r="D840" s="63">
        <f>SQRT( KONSTANTEN!$B$3 * $D$6 / H839^3 )</f>
        <v>2.0381694793149301E-7</v>
      </c>
      <c r="E840" s="41">
        <f>(KONSTANTEN!$B$4 + D840 * C840) - (KONSTANTEN!$B$4 + D840 * C839)</f>
        <v>4.4024460753204764E-3</v>
      </c>
      <c r="F840" s="41">
        <f t="shared" si="240"/>
        <v>3.5314077093812206</v>
      </c>
      <c r="G840" s="73">
        <f t="shared" si="228"/>
        <v>202.3347574875055</v>
      </c>
      <c r="H840" s="43">
        <f t="shared" si="241"/>
        <v>147285969084.41992</v>
      </c>
      <c r="I840" s="2">
        <f t="shared" si="242"/>
        <v>9.8454488990419282</v>
      </c>
      <c r="J840" s="48">
        <f t="shared" si="229"/>
        <v>151910076915.58008</v>
      </c>
      <c r="K840" s="28">
        <f t="shared" si="230"/>
        <v>10.154551100958072</v>
      </c>
      <c r="L840" s="43">
        <f t="shared" si="243"/>
        <v>-135875509698.31242</v>
      </c>
      <c r="M840" s="2">
        <f t="shared" si="244"/>
        <v>-9.0827075768449443</v>
      </c>
      <c r="N840" s="48">
        <f t="shared" si="231"/>
        <v>-140874656752.508</v>
      </c>
      <c r="O840" s="28">
        <f t="shared" si="232"/>
        <v>-9.4168795768449431</v>
      </c>
      <c r="P840" s="94">
        <f t="shared" si="233"/>
        <v>-55899963259.060112</v>
      </c>
      <c r="Q840" s="95">
        <f t="shared" si="234"/>
        <v>-3.7366779411957953</v>
      </c>
      <c r="R840" s="44">
        <f>KONSTANTEN!$B$3 * $D$5 * $D$6 / H839^2</f>
        <v>3.6540661485682238E+22</v>
      </c>
      <c r="S840" s="46">
        <f t="shared" si="239"/>
        <v>30018.528939330648</v>
      </c>
      <c r="T840" s="48">
        <f t="shared" si="235"/>
        <v>149239637998.76852</v>
      </c>
      <c r="U840" s="28">
        <f t="shared" si="236"/>
        <v>9.9760434667487896</v>
      </c>
      <c r="V840" s="48">
        <f t="shared" si="245"/>
        <v>-138375083225.41022</v>
      </c>
      <c r="W840" s="28">
        <f t="shared" si="246"/>
        <v>-9.2497935768449437</v>
      </c>
      <c r="X840" s="50">
        <f t="shared" si="237"/>
        <v>1</v>
      </c>
      <c r="Y840" s="31">
        <f t="shared" si="238"/>
        <v>1</v>
      </c>
      <c r="Z840" s="50">
        <v>17690400</v>
      </c>
      <c r="AA840" s="62">
        <v>2.0381695000000001E-7</v>
      </c>
      <c r="AB840" s="71">
        <v>4.4024460753200002E-3</v>
      </c>
      <c r="AC840" s="71">
        <v>3.5314077093812202</v>
      </c>
      <c r="AD840" s="58">
        <v>147285969084.41901</v>
      </c>
      <c r="AE840" s="28">
        <v>-9.0827075768400007</v>
      </c>
      <c r="AF840" s="28">
        <v>3.7366779412</v>
      </c>
      <c r="AG840" s="50"/>
      <c r="AH840" s="62"/>
      <c r="AI840" s="65"/>
      <c r="AJ840" s="58"/>
      <c r="AK840" s="28"/>
      <c r="AL840" s="28"/>
    </row>
    <row r="841" spans="1:38">
      <c r="A841" s="11"/>
      <c r="B841" s="25">
        <v>820</v>
      </c>
      <c r="C841" s="1">
        <f>B841 * KONSTANTEN!$B$6</f>
        <v>17712000</v>
      </c>
      <c r="D841" s="63">
        <f>SQRT( KONSTANTEN!$B$3 * $D$6 / H840^3 )</f>
        <v>2.0380831425163752E-7</v>
      </c>
      <c r="E841" s="41">
        <f>(KONSTANTEN!$B$4 + D841 * C841) - (KONSTANTEN!$B$4 + D841 * C840)</f>
        <v>4.4022595878354664E-3</v>
      </c>
      <c r="F841" s="41">
        <f t="shared" si="240"/>
        <v>3.5358099689690561</v>
      </c>
      <c r="G841" s="73">
        <f t="shared" si="228"/>
        <v>202.58698838220948</v>
      </c>
      <c r="H841" s="43">
        <f t="shared" si="241"/>
        <v>147290173098.66937</v>
      </c>
      <c r="I841" s="2">
        <f t="shared" si="242"/>
        <v>9.8457299197509709</v>
      </c>
      <c r="J841" s="48">
        <f t="shared" si="229"/>
        <v>151905872901.33063</v>
      </c>
      <c r="K841" s="28">
        <f t="shared" si="230"/>
        <v>10.154270080249031</v>
      </c>
      <c r="L841" s="43">
        <f t="shared" si="243"/>
        <v>-135623901888.59323</v>
      </c>
      <c r="M841" s="2">
        <f t="shared" si="244"/>
        <v>-9.0658886507205541</v>
      </c>
      <c r="N841" s="48">
        <f t="shared" si="231"/>
        <v>-140623048942.78882</v>
      </c>
      <c r="O841" s="28">
        <f t="shared" si="232"/>
        <v>-9.4000606507205529</v>
      </c>
      <c r="P841" s="94">
        <f t="shared" si="233"/>
        <v>-56498404433.001213</v>
      </c>
      <c r="Q841" s="95">
        <f t="shared" si="234"/>
        <v>-3.7766812221175687</v>
      </c>
      <c r="R841" s="44">
        <f>KONSTANTEN!$B$3 * $D$5 * $D$6 / H840^2</f>
        <v>3.6538597685140518E+22</v>
      </c>
      <c r="S841" s="46">
        <f t="shared" si="239"/>
        <v>30018.105072014423</v>
      </c>
      <c r="T841" s="48">
        <f t="shared" si="235"/>
        <v>149231914027.74402</v>
      </c>
      <c r="U841" s="28">
        <f t="shared" si="236"/>
        <v>9.9755271517019981</v>
      </c>
      <c r="V841" s="48">
        <f t="shared" si="245"/>
        <v>-138123475415.69104</v>
      </c>
      <c r="W841" s="28">
        <f t="shared" si="246"/>
        <v>-9.2329746507205535</v>
      </c>
      <c r="X841" s="50">
        <f t="shared" si="237"/>
        <v>0.99999999999999989</v>
      </c>
      <c r="Y841" s="31">
        <f t="shared" si="238"/>
        <v>0.99999999999999989</v>
      </c>
      <c r="Z841" s="50">
        <v>17712000</v>
      </c>
      <c r="AA841" s="62">
        <v>2.0380831000000001E-7</v>
      </c>
      <c r="AB841" s="71">
        <v>4.4022595878400001E-3</v>
      </c>
      <c r="AC841" s="71">
        <v>3.5358099689690601</v>
      </c>
      <c r="AD841" s="58">
        <v>147290173098.66901</v>
      </c>
      <c r="AE841" s="28">
        <v>-9.0658886507199998</v>
      </c>
      <c r="AF841" s="28">
        <v>3.7766812221200001</v>
      </c>
      <c r="AG841" s="50"/>
      <c r="AH841" s="62"/>
      <c r="AI841" s="65"/>
      <c r="AJ841" s="58"/>
      <c r="AK841" s="28"/>
      <c r="AL841" s="28"/>
    </row>
    <row r="842" spans="1:38">
      <c r="A842" s="11"/>
      <c r="B842" s="25">
        <v>821</v>
      </c>
      <c r="C842" s="1">
        <f>B842 * KONSTANTEN!$B$6</f>
        <v>17733600</v>
      </c>
      <c r="D842" s="63">
        <f>SQRT( KONSTANTEN!$B$3 * $D$6 / H841^3 )</f>
        <v>2.0379958854789222E-7</v>
      </c>
      <c r="E842" s="41">
        <f>(KONSTANTEN!$B$4 + D842 * C842) - (KONSTANTEN!$B$4 + D842 * C841)</f>
        <v>4.4020711126342427E-3</v>
      </c>
      <c r="F842" s="41">
        <f t="shared" si="240"/>
        <v>3.5402120400816903</v>
      </c>
      <c r="G842" s="73">
        <f t="shared" si="228"/>
        <v>202.83920847807988</v>
      </c>
      <c r="H842" s="43">
        <f t="shared" si="241"/>
        <v>147294421655.86392</v>
      </c>
      <c r="I842" s="2">
        <f t="shared" si="242"/>
        <v>9.8460139179689499</v>
      </c>
      <c r="J842" s="48">
        <f t="shared" si="229"/>
        <v>151901624344.13608</v>
      </c>
      <c r="K842" s="28">
        <f t="shared" si="230"/>
        <v>10.15398608203105</v>
      </c>
      <c r="L842" s="43">
        <f t="shared" si="243"/>
        <v>-135369628209.49857</v>
      </c>
      <c r="M842" s="2">
        <f t="shared" si="244"/>
        <v>-9.0488915224166142</v>
      </c>
      <c r="N842" s="48">
        <f t="shared" si="231"/>
        <v>-140368775263.69415</v>
      </c>
      <c r="O842" s="28">
        <f t="shared" si="232"/>
        <v>-9.383063522416613</v>
      </c>
      <c r="P842" s="94">
        <f t="shared" si="233"/>
        <v>-57095725125.124184</v>
      </c>
      <c r="Q842" s="95">
        <f t="shared" si="234"/>
        <v>-3.8166096035322736</v>
      </c>
      <c r="R842" s="44">
        <f>KONSTANTEN!$B$3 * $D$5 * $D$6 / H841^2</f>
        <v>3.6536511916756783E+22</v>
      </c>
      <c r="S842" s="46">
        <f t="shared" si="239"/>
        <v>30017.676674656643</v>
      </c>
      <c r="T842" s="48">
        <f t="shared" si="235"/>
        <v>149224122095.08905</v>
      </c>
      <c r="U842" s="28">
        <f t="shared" si="236"/>
        <v>9.9750062937054356</v>
      </c>
      <c r="V842" s="48">
        <f t="shared" si="245"/>
        <v>-137869201736.59637</v>
      </c>
      <c r="W842" s="28">
        <f t="shared" si="246"/>
        <v>-9.2159775224166136</v>
      </c>
      <c r="X842" s="50">
        <f t="shared" si="237"/>
        <v>1.0000000000000002</v>
      </c>
      <c r="Y842" s="31">
        <f t="shared" si="238"/>
        <v>1</v>
      </c>
      <c r="Z842" s="50">
        <v>17733600</v>
      </c>
      <c r="AA842" s="62">
        <v>2.0379959000000001E-7</v>
      </c>
      <c r="AB842" s="71">
        <v>4.4020711126300004E-3</v>
      </c>
      <c r="AC842" s="71">
        <v>3.5402120400816899</v>
      </c>
      <c r="AD842" s="58">
        <v>147294421655.86301</v>
      </c>
      <c r="AE842" s="28">
        <v>-9.0488915224199999</v>
      </c>
      <c r="AF842" s="28">
        <v>3.8166096035299999</v>
      </c>
      <c r="AG842" s="50"/>
      <c r="AH842" s="62"/>
      <c r="AI842" s="65"/>
      <c r="AJ842" s="58"/>
      <c r="AK842" s="28"/>
      <c r="AL842" s="28"/>
    </row>
    <row r="843" spans="1:38">
      <c r="A843" s="11"/>
      <c r="B843" s="25">
        <v>822</v>
      </c>
      <c r="C843" s="1">
        <f>B843 * KONSTANTEN!$B$6</f>
        <v>17755200</v>
      </c>
      <c r="D843" s="63">
        <f>SQRT( KONSTANTEN!$B$3 * $D$6 / H842^3 )</f>
        <v>2.0379077102491949E-7</v>
      </c>
      <c r="E843" s="41">
        <f>(KONSTANTEN!$B$4 + D843 * C843) - (KONSTANTEN!$B$4 + D843 * C842)</f>
        <v>4.4018806541381572E-3</v>
      </c>
      <c r="F843" s="41">
        <f t="shared" si="240"/>
        <v>3.5446139207358285</v>
      </c>
      <c r="G843" s="73">
        <f t="shared" si="228"/>
        <v>203.0914176614823</v>
      </c>
      <c r="H843" s="43">
        <f t="shared" si="241"/>
        <v>147298714665.99078</v>
      </c>
      <c r="I843" s="2">
        <f t="shared" si="242"/>
        <v>9.8463008876788951</v>
      </c>
      <c r="J843" s="48">
        <f t="shared" si="229"/>
        <v>151897331334.00922</v>
      </c>
      <c r="K843" s="28">
        <f t="shared" si="230"/>
        <v>10.153699112321103</v>
      </c>
      <c r="L843" s="43">
        <f t="shared" si="243"/>
        <v>-135112694048.23592</v>
      </c>
      <c r="M843" s="2">
        <f t="shared" si="244"/>
        <v>-9.0317165520453386</v>
      </c>
      <c r="N843" s="48">
        <f t="shared" si="231"/>
        <v>-140111841102.43152</v>
      </c>
      <c r="O843" s="28">
        <f t="shared" si="232"/>
        <v>-9.3658885520453374</v>
      </c>
      <c r="P843" s="94">
        <f t="shared" si="233"/>
        <v>-57691913633.434082</v>
      </c>
      <c r="Q843" s="95">
        <f t="shared" si="234"/>
        <v>-3.8564623032106571</v>
      </c>
      <c r="R843" s="44">
        <f>KONSTANTEN!$B$3 * $D$5 * $D$6 / H842^2</f>
        <v>3.6534404230394547E+22</v>
      </c>
      <c r="S843" s="46">
        <f t="shared" si="239"/>
        <v>30017.243756918106</v>
      </c>
      <c r="T843" s="48">
        <f t="shared" si="235"/>
        <v>149216262806.41415</v>
      </c>
      <c r="U843" s="28">
        <f t="shared" si="236"/>
        <v>9.9744809332416224</v>
      </c>
      <c r="V843" s="48">
        <f t="shared" si="245"/>
        <v>-137612267575.33371</v>
      </c>
      <c r="W843" s="28">
        <f t="shared" si="246"/>
        <v>-9.198802552045338</v>
      </c>
      <c r="X843" s="50">
        <f t="shared" si="237"/>
        <v>1</v>
      </c>
      <c r="Y843" s="31">
        <f t="shared" si="238"/>
        <v>1</v>
      </c>
      <c r="Z843" s="50">
        <v>17755200</v>
      </c>
      <c r="AA843" s="62">
        <v>2.0379076999999999E-7</v>
      </c>
      <c r="AB843" s="71">
        <v>4.4018806541400004E-3</v>
      </c>
      <c r="AC843" s="71">
        <v>3.5446139207358298</v>
      </c>
      <c r="AD843" s="58">
        <v>147298714665.98999</v>
      </c>
      <c r="AE843" s="28">
        <v>-9.0317165520499998</v>
      </c>
      <c r="AF843" s="28">
        <v>3.8564623032099998</v>
      </c>
      <c r="AG843" s="50"/>
      <c r="AH843" s="62"/>
      <c r="AI843" s="65"/>
      <c r="AJ843" s="58"/>
      <c r="AK843" s="28"/>
      <c r="AL843" s="28"/>
    </row>
    <row r="844" spans="1:38">
      <c r="A844" s="11"/>
      <c r="B844" s="25">
        <v>823</v>
      </c>
      <c r="C844" s="1">
        <f>B844 * KONSTANTEN!$B$6</f>
        <v>17776800</v>
      </c>
      <c r="D844" s="63">
        <f>SQRT( KONSTANTEN!$B$3 * $D$6 / H843^3 )</f>
        <v>2.0378186188944764E-7</v>
      </c>
      <c r="E844" s="41">
        <f>(KONSTANTEN!$B$4 + D844 * C844) - (KONSTANTEN!$B$4 + D844 * C843)</f>
        <v>4.401688216812083E-3</v>
      </c>
      <c r="F844" s="41">
        <f t="shared" si="240"/>
        <v>3.5490156089526406</v>
      </c>
      <c r="G844" s="73">
        <f t="shared" si="228"/>
        <v>203.34361581903809</v>
      </c>
      <c r="H844" s="43">
        <f t="shared" si="241"/>
        <v>147303052038.11804</v>
      </c>
      <c r="I844" s="2">
        <f t="shared" si="242"/>
        <v>9.8465908228023871</v>
      </c>
      <c r="J844" s="48">
        <f t="shared" si="229"/>
        <v>151892993961.88196</v>
      </c>
      <c r="K844" s="28">
        <f t="shared" si="230"/>
        <v>10.153409177197613</v>
      </c>
      <c r="L844" s="43">
        <f t="shared" si="243"/>
        <v>-134853104847.02937</v>
      </c>
      <c r="M844" s="2">
        <f t="shared" si="244"/>
        <v>-9.0143641033965647</v>
      </c>
      <c r="N844" s="48">
        <f t="shared" si="231"/>
        <v>-139852251901.22495</v>
      </c>
      <c r="O844" s="28">
        <f t="shared" si="232"/>
        <v>-9.3485361033965635</v>
      </c>
      <c r="P844" s="94">
        <f t="shared" si="233"/>
        <v>-58286958282.966904</v>
      </c>
      <c r="Q844" s="95">
        <f t="shared" si="234"/>
        <v>-3.896238540730375</v>
      </c>
      <c r="R844" s="44">
        <f>KONSTANTEN!$B$3 * $D$5 * $D$6 / H843^2</f>
        <v>3.6532274676418283E+22</v>
      </c>
      <c r="S844" s="46">
        <f t="shared" si="239"/>
        <v>30016.80632855809</v>
      </c>
      <c r="T844" s="48">
        <f t="shared" si="235"/>
        <v>149208336772.53674</v>
      </c>
      <c r="U844" s="28">
        <f t="shared" si="236"/>
        <v>9.9739511111411385</v>
      </c>
      <c r="V844" s="48">
        <f t="shared" si="245"/>
        <v>-137352678374.12717</v>
      </c>
      <c r="W844" s="28">
        <f t="shared" si="246"/>
        <v>-9.1814501033965641</v>
      </c>
      <c r="X844" s="50">
        <f t="shared" si="237"/>
        <v>1</v>
      </c>
      <c r="Y844" s="31">
        <f t="shared" si="238"/>
        <v>1</v>
      </c>
      <c r="Z844" s="50">
        <v>17776800</v>
      </c>
      <c r="AA844" s="62">
        <v>2.0378186000000001E-7</v>
      </c>
      <c r="AB844" s="71">
        <v>4.4016882168099996E-3</v>
      </c>
      <c r="AC844" s="71">
        <v>3.5490156089526401</v>
      </c>
      <c r="AD844" s="58">
        <v>147303052038.11801</v>
      </c>
      <c r="AE844" s="28">
        <v>-9.0143641034000002</v>
      </c>
      <c r="AF844" s="28">
        <v>3.8962385407300002</v>
      </c>
      <c r="AG844" s="50"/>
      <c r="AH844" s="62"/>
      <c r="AI844" s="65"/>
      <c r="AJ844" s="58"/>
      <c r="AK844" s="28"/>
      <c r="AL844" s="28"/>
    </row>
    <row r="845" spans="1:38">
      <c r="A845" s="11"/>
      <c r="B845" s="25">
        <v>824</v>
      </c>
      <c r="C845" s="1">
        <f>B845 * KONSTANTEN!$B$6</f>
        <v>17798400</v>
      </c>
      <c r="D845" s="63">
        <f>SQRT( KONSTANTEN!$B$3 * $D$6 / H844^3 )</f>
        <v>2.0377286135026285E-7</v>
      </c>
      <c r="E845" s="41">
        <f>(KONSTANTEN!$B$4 + D845 * C845) - (KONSTANTEN!$B$4 + D845 * C844)</f>
        <v>4.401493805165746E-3</v>
      </c>
      <c r="F845" s="41">
        <f t="shared" si="240"/>
        <v>3.5534171027578063</v>
      </c>
      <c r="G845" s="73">
        <f t="shared" si="228"/>
        <v>203.59580283762705</v>
      </c>
      <c r="H845" s="43">
        <f t="shared" si="241"/>
        <v>147307433680.39719</v>
      </c>
      <c r="I845" s="2">
        <f t="shared" si="242"/>
        <v>9.8468837171997379</v>
      </c>
      <c r="J845" s="48">
        <f t="shared" si="229"/>
        <v>151888612319.60281</v>
      </c>
      <c r="K845" s="28">
        <f t="shared" si="230"/>
        <v>10.153116282800262</v>
      </c>
      <c r="L845" s="43">
        <f t="shared" si="243"/>
        <v>-134590866102.96156</v>
      </c>
      <c r="M845" s="2">
        <f t="shared" si="244"/>
        <v>-8.9968345439271999</v>
      </c>
      <c r="N845" s="48">
        <f t="shared" si="231"/>
        <v>-139590013157.15717</v>
      </c>
      <c r="O845" s="28">
        <f t="shared" si="232"/>
        <v>-9.3310065439271987</v>
      </c>
      <c r="P845" s="94">
        <f t="shared" si="233"/>
        <v>-58880847426.05587</v>
      </c>
      <c r="Q845" s="95">
        <f t="shared" si="234"/>
        <v>-3.9359375374937859</v>
      </c>
      <c r="R845" s="44">
        <f>KONSTANTEN!$B$3 * $D$5 * $D$6 / H844^2</f>
        <v>3.6530123305691392E+22</v>
      </c>
      <c r="S845" s="46">
        <f t="shared" si="239"/>
        <v>30016.36439943398</v>
      </c>
      <c r="T845" s="48">
        <f t="shared" si="235"/>
        <v>149200344609.43253</v>
      </c>
      <c r="U845" s="28">
        <f t="shared" si="236"/>
        <v>9.9734168685793758</v>
      </c>
      <c r="V845" s="48">
        <f t="shared" si="245"/>
        <v>-137090439630.05936</v>
      </c>
      <c r="W845" s="28">
        <f t="shared" si="246"/>
        <v>-9.1639205439271993</v>
      </c>
      <c r="X845" s="50">
        <f t="shared" si="237"/>
        <v>1</v>
      </c>
      <c r="Y845" s="31">
        <f t="shared" si="238"/>
        <v>1.0000000000000002</v>
      </c>
      <c r="Z845" s="50">
        <v>17798400</v>
      </c>
      <c r="AA845" s="62">
        <v>2.0377286E-7</v>
      </c>
      <c r="AB845" s="71">
        <v>4.4014938051700004E-3</v>
      </c>
      <c r="AC845" s="71">
        <v>3.5534171027578099</v>
      </c>
      <c r="AD845" s="58">
        <v>147307433680.397</v>
      </c>
      <c r="AE845" s="28">
        <v>-8.9968345439299995</v>
      </c>
      <c r="AF845" s="28">
        <v>3.9359375374900001</v>
      </c>
      <c r="AG845" s="50"/>
      <c r="AH845" s="62"/>
      <c r="AI845" s="65"/>
      <c r="AJ845" s="58"/>
      <c r="AK845" s="28"/>
      <c r="AL845" s="28"/>
    </row>
    <row r="846" spans="1:38">
      <c r="A846" s="11"/>
      <c r="B846" s="25">
        <v>825</v>
      </c>
      <c r="C846" s="1">
        <f>B846 * KONSTANTEN!$B$6</f>
        <v>17820000</v>
      </c>
      <c r="D846" s="63">
        <f>SQRT( KONSTANTEN!$B$3 * $D$6 / H845^3 )</f>
        <v>2.037637696182016E-7</v>
      </c>
      <c r="E846" s="41">
        <f>(KONSTANTEN!$B$4 + D846 * C846) - (KONSTANTEN!$B$4 + D846 * C845)</f>
        <v>4.4012974237528368E-3</v>
      </c>
      <c r="F846" s="41">
        <f t="shared" si="240"/>
        <v>3.5578184001815591</v>
      </c>
      <c r="G846" s="73">
        <f t="shared" si="228"/>
        <v>203.84797860438991</v>
      </c>
      <c r="H846" s="43">
        <f t="shared" si="241"/>
        <v>147311859500.06567</v>
      </c>
      <c r="I846" s="2">
        <f t="shared" si="242"/>
        <v>9.8471795646701601</v>
      </c>
      <c r="J846" s="48">
        <f t="shared" si="229"/>
        <v>151884186499.93433</v>
      </c>
      <c r="K846" s="28">
        <f t="shared" si="230"/>
        <v>10.15282043532984</v>
      </c>
      <c r="L846" s="43">
        <f t="shared" si="243"/>
        <v>-134325983367.81438</v>
      </c>
      <c r="M846" s="2">
        <f t="shared" si="244"/>
        <v>-8.9791282447505587</v>
      </c>
      <c r="N846" s="48">
        <f t="shared" si="231"/>
        <v>-139325130422.00998</v>
      </c>
      <c r="O846" s="28">
        <f t="shared" si="232"/>
        <v>-9.3133002447505593</v>
      </c>
      <c r="P846" s="94">
        <f t="shared" si="233"/>
        <v>-59473569442.596519</v>
      </c>
      <c r="Q846" s="95">
        <f t="shared" si="234"/>
        <v>-3.9755585167456746</v>
      </c>
      <c r="R846" s="44">
        <f>KONSTANTEN!$B$3 * $D$5 * $D$6 / H845^2</f>
        <v>3.6527950169574251E+22</v>
      </c>
      <c r="S846" s="46">
        <f t="shared" si="239"/>
        <v>30015.917979500962</v>
      </c>
      <c r="T846" s="48">
        <f t="shared" si="235"/>
        <v>149192286938.18658</v>
      </c>
      <c r="U846" s="28">
        <f t="shared" si="236"/>
        <v>9.9728782470732646</v>
      </c>
      <c r="V846" s="48">
        <f t="shared" si="245"/>
        <v>-136825556894.91217</v>
      </c>
      <c r="W846" s="28">
        <f t="shared" si="246"/>
        <v>-9.1462142447505599</v>
      </c>
      <c r="X846" s="50">
        <f t="shared" si="237"/>
        <v>0.99999999999999989</v>
      </c>
      <c r="Y846" s="31">
        <f t="shared" si="238"/>
        <v>1</v>
      </c>
      <c r="Z846" s="50">
        <v>17820000</v>
      </c>
      <c r="AA846" s="62">
        <v>2.0376377000000001E-7</v>
      </c>
      <c r="AB846" s="71">
        <v>4.4012974237499997E-3</v>
      </c>
      <c r="AC846" s="71">
        <v>3.55781840018156</v>
      </c>
      <c r="AD846" s="58">
        <v>147311859500.065</v>
      </c>
      <c r="AE846" s="28">
        <v>-8.9791282447499992</v>
      </c>
      <c r="AF846" s="28">
        <v>3.97555851675</v>
      </c>
      <c r="AG846" s="50"/>
      <c r="AH846" s="62"/>
      <c r="AI846" s="65"/>
      <c r="AJ846" s="58"/>
      <c r="AK846" s="28"/>
      <c r="AL846" s="28"/>
    </row>
    <row r="847" spans="1:38">
      <c r="A847" s="11"/>
      <c r="B847" s="25">
        <v>826</v>
      </c>
      <c r="C847" s="1">
        <f>B847 * KONSTANTEN!$B$6</f>
        <v>17841600</v>
      </c>
      <c r="D847" s="63">
        <f>SQRT( KONSTANTEN!$B$3 * $D$6 / H846^3 )</f>
        <v>2.0375458690614329E-7</v>
      </c>
      <c r="E847" s="41">
        <f>(KONSTANTEN!$B$4 + D847 * C847) - (KONSTANTEN!$B$4 + D847 * C846)</f>
        <v>4.4010990771727876E-3</v>
      </c>
      <c r="F847" s="41">
        <f t="shared" si="240"/>
        <v>3.5622194992587319</v>
      </c>
      <c r="G847" s="73">
        <f t="shared" si="228"/>
        <v>204.1001430067308</v>
      </c>
      <c r="H847" s="43">
        <f t="shared" si="241"/>
        <v>147316329403.44974</v>
      </c>
      <c r="I847" s="2">
        <f t="shared" si="242"/>
        <v>9.8474783589519586</v>
      </c>
      <c r="J847" s="48">
        <f t="shared" si="229"/>
        <v>151879716596.55029</v>
      </c>
      <c r="K847" s="28">
        <f t="shared" si="230"/>
        <v>10.152521641048043</v>
      </c>
      <c r="L847" s="43">
        <f t="shared" si="243"/>
        <v>-134058462247.90802</v>
      </c>
      <c r="M847" s="2">
        <f t="shared" si="244"/>
        <v>-8.9612455806256222</v>
      </c>
      <c r="N847" s="48">
        <f t="shared" si="231"/>
        <v>-139057609302.10361</v>
      </c>
      <c r="O847" s="28">
        <f t="shared" si="232"/>
        <v>-9.295417580625621</v>
      </c>
      <c r="P847" s="94">
        <f t="shared" si="233"/>
        <v>-60065112740.311066</v>
      </c>
      <c r="Q847" s="95">
        <f t="shared" si="234"/>
        <v>-4.015100703590921</v>
      </c>
      <c r="R847" s="44">
        <f>KONSTANTEN!$B$3 * $D$5 * $D$6 / H846^2</f>
        <v>3.6525755319922362E+22</v>
      </c>
      <c r="S847" s="46">
        <f t="shared" si="239"/>
        <v>30015.467078811704</v>
      </c>
      <c r="T847" s="48">
        <f t="shared" si="235"/>
        <v>149184164384.94418</v>
      </c>
      <c r="U847" s="28">
        <f t="shared" si="236"/>
        <v>9.9723352884779892</v>
      </c>
      <c r="V847" s="48">
        <f t="shared" si="245"/>
        <v>-136558035775.00581</v>
      </c>
      <c r="W847" s="28">
        <f t="shared" si="246"/>
        <v>-9.1283315806256216</v>
      </c>
      <c r="X847" s="50">
        <f t="shared" si="237"/>
        <v>0.99999999999999989</v>
      </c>
      <c r="Y847" s="31">
        <f t="shared" si="238"/>
        <v>0.99999999999999989</v>
      </c>
      <c r="Z847" s="50">
        <v>17841600</v>
      </c>
      <c r="AA847" s="62">
        <v>2.0375459000000001E-7</v>
      </c>
      <c r="AB847" s="71">
        <v>4.4010990771699999E-3</v>
      </c>
      <c r="AC847" s="71">
        <v>3.5622194992587302</v>
      </c>
      <c r="AD847" s="58">
        <v>147316329403.44901</v>
      </c>
      <c r="AE847" s="28">
        <v>-8.9612455806300009</v>
      </c>
      <c r="AF847" s="28">
        <v>4.0151007035899999</v>
      </c>
      <c r="AG847" s="50"/>
      <c r="AH847" s="62"/>
      <c r="AI847" s="65"/>
      <c r="AJ847" s="58"/>
      <c r="AK847" s="28"/>
      <c r="AL847" s="28"/>
    </row>
    <row r="848" spans="1:38">
      <c r="A848" s="11"/>
      <c r="B848" s="25">
        <v>827</v>
      </c>
      <c r="C848" s="1">
        <f>B848 * KONSTANTEN!$B$6</f>
        <v>17863200</v>
      </c>
      <c r="D848" s="63">
        <f>SQRT( KONSTANTEN!$B$3 * $D$6 / H847^3 )</f>
        <v>2.0374531342900188E-7</v>
      </c>
      <c r="E848" s="41">
        <f>(KONSTANTEN!$B$4 + D848 * C848) - (KONSTANTEN!$B$4 + D848 * C847)</f>
        <v>4.4008987700663305E-3</v>
      </c>
      <c r="F848" s="41">
        <f t="shared" si="240"/>
        <v>3.5666203980287983</v>
      </c>
      <c r="G848" s="73">
        <f t="shared" si="228"/>
        <v>204.35229593231995</v>
      </c>
      <c r="H848" s="43">
        <f t="shared" si="241"/>
        <v>147320843295.96707</v>
      </c>
      <c r="I848" s="2">
        <f t="shared" si="242"/>
        <v>9.8477800937227009</v>
      </c>
      <c r="J848" s="48">
        <f t="shared" si="229"/>
        <v>151875202704.0329</v>
      </c>
      <c r="K848" s="28">
        <f t="shared" si="230"/>
        <v>10.152219906277297</v>
      </c>
      <c r="L848" s="43">
        <f t="shared" si="243"/>
        <v>-133788308403.93877</v>
      </c>
      <c r="M848" s="2">
        <f t="shared" si="244"/>
        <v>-8.9431869299461777</v>
      </c>
      <c r="N848" s="48">
        <f t="shared" si="231"/>
        <v>-138787455458.13434</v>
      </c>
      <c r="O848" s="28">
        <f t="shared" si="232"/>
        <v>-9.2773589299461765</v>
      </c>
      <c r="P848" s="94">
        <f t="shared" si="233"/>
        <v>-60655465755.01107</v>
      </c>
      <c r="Q848" s="95">
        <f t="shared" si="234"/>
        <v>-4.0545633250120607</v>
      </c>
      <c r="R848" s="44">
        <f>KONSTANTEN!$B$3 * $D$5 * $D$6 / H847^2</f>
        <v>3.6523538809084275E+22</v>
      </c>
      <c r="S848" s="46">
        <f t="shared" si="239"/>
        <v>30015.011707515954</v>
      </c>
      <c r="T848" s="48">
        <f t="shared" si="235"/>
        <v>149175977580.86078</v>
      </c>
      <c r="U848" s="28">
        <f t="shared" si="236"/>
        <v>9.9717880349836445</v>
      </c>
      <c r="V848" s="48">
        <f t="shared" si="245"/>
        <v>-136287881931.03656</v>
      </c>
      <c r="W848" s="28">
        <f t="shared" si="246"/>
        <v>-9.1102729299461771</v>
      </c>
      <c r="X848" s="50">
        <f t="shared" si="237"/>
        <v>0.99999999999999989</v>
      </c>
      <c r="Y848" s="31">
        <f t="shared" si="238"/>
        <v>0.99999999999999989</v>
      </c>
      <c r="Z848" s="50">
        <v>17863200</v>
      </c>
      <c r="AA848" s="62">
        <v>2.0374530999999999E-7</v>
      </c>
      <c r="AB848" s="71">
        <v>4.4008987700700003E-3</v>
      </c>
      <c r="AC848" s="71">
        <v>3.5666203980288</v>
      </c>
      <c r="AD848" s="58">
        <v>147320843295.96701</v>
      </c>
      <c r="AE848" s="28">
        <v>-8.9431869299500004</v>
      </c>
      <c r="AF848" s="28">
        <v>4.0545633250100002</v>
      </c>
      <c r="AG848" s="50"/>
      <c r="AH848" s="62"/>
      <c r="AI848" s="65"/>
      <c r="AJ848" s="58"/>
      <c r="AK848" s="28"/>
      <c r="AL848" s="28"/>
    </row>
    <row r="849" spans="1:38">
      <c r="A849" s="11"/>
      <c r="B849" s="25">
        <v>828</v>
      </c>
      <c r="C849" s="1">
        <f>B849 * KONSTANTEN!$B$6</f>
        <v>17884800</v>
      </c>
      <c r="D849" s="63">
        <f>SQRT( KONSTANTEN!$B$3 * $D$6 / H848^3 )</f>
        <v>2.0373594940371837E-7</v>
      </c>
      <c r="E849" s="41">
        <f>(KONSTANTEN!$B$4 + D849 * C849) - (KONSTANTEN!$B$4 + D849 * C848)</f>
        <v>4.400696507120383E-3</v>
      </c>
      <c r="F849" s="41">
        <f t="shared" si="240"/>
        <v>3.5710210945359186</v>
      </c>
      <c r="G849" s="73">
        <f t="shared" si="228"/>
        <v>204.60443726909588</v>
      </c>
      <c r="H849" s="43">
        <f t="shared" si="241"/>
        <v>147325401082.12958</v>
      </c>
      <c r="I849" s="2">
        <f t="shared" si="242"/>
        <v>9.8480847625994077</v>
      </c>
      <c r="J849" s="48">
        <f t="shared" si="229"/>
        <v>151870644917.87039</v>
      </c>
      <c r="K849" s="28">
        <f t="shared" si="230"/>
        <v>10.151915237400591</v>
      </c>
      <c r="L849" s="43">
        <f t="shared" si="243"/>
        <v>-133515527550.8152</v>
      </c>
      <c r="M849" s="2">
        <f t="shared" si="244"/>
        <v>-8.9249526747298784</v>
      </c>
      <c r="N849" s="48">
        <f t="shared" si="231"/>
        <v>-138514674605.01077</v>
      </c>
      <c r="O849" s="28">
        <f t="shared" si="232"/>
        <v>-9.259124674729879</v>
      </c>
      <c r="P849" s="94">
        <f t="shared" si="233"/>
        <v>-61244616950.859764</v>
      </c>
      <c r="Q849" s="95">
        <f t="shared" si="234"/>
        <v>-4.0939456098868208</v>
      </c>
      <c r="R849" s="44">
        <f>KONSTANTEN!$B$3 * $D$5 * $D$6 / H848^2</f>
        <v>3.6521300689899609E+22</v>
      </c>
      <c r="S849" s="46">
        <f t="shared" si="239"/>
        <v>30014.55187586027</v>
      </c>
      <c r="T849" s="48">
        <f t="shared" si="235"/>
        <v>149167727162.05212</v>
      </c>
      <c r="U849" s="28">
        <f t="shared" si="236"/>
        <v>9.971236529111895</v>
      </c>
      <c r="V849" s="48">
        <f t="shared" si="245"/>
        <v>-136015101077.91299</v>
      </c>
      <c r="W849" s="28">
        <f t="shared" si="246"/>
        <v>-9.0920386747298778</v>
      </c>
      <c r="X849" s="50">
        <f t="shared" si="237"/>
        <v>1</v>
      </c>
      <c r="Y849" s="31">
        <f t="shared" si="238"/>
        <v>0.99999999999999978</v>
      </c>
      <c r="Z849" s="50">
        <v>17884800</v>
      </c>
      <c r="AA849" s="62">
        <v>2.0373595E-7</v>
      </c>
      <c r="AB849" s="71">
        <v>4.4006965071199996E-3</v>
      </c>
      <c r="AC849" s="71">
        <v>3.57102109453592</v>
      </c>
      <c r="AD849" s="58">
        <v>147325401082.129</v>
      </c>
      <c r="AE849" s="28">
        <v>-8.9249526747299992</v>
      </c>
      <c r="AF849" s="28">
        <v>4.0939456098899996</v>
      </c>
      <c r="AG849" s="50"/>
      <c r="AH849" s="62"/>
      <c r="AI849" s="65"/>
      <c r="AJ849" s="58"/>
      <c r="AK849" s="28"/>
      <c r="AL849" s="28"/>
    </row>
    <row r="850" spans="1:38">
      <c r="A850" s="11"/>
      <c r="B850" s="25">
        <v>829</v>
      </c>
      <c r="C850" s="1">
        <f>B850 * KONSTANTEN!$B$6</f>
        <v>17906400</v>
      </c>
      <c r="D850" s="63">
        <f>SQRT( KONSTANTEN!$B$3 * $D$6 / H849^3 )</f>
        <v>2.0372649504925272E-7</v>
      </c>
      <c r="E850" s="41">
        <f>(KONSTANTEN!$B$4 + D850 * C850) - (KONSTANTEN!$B$4 + D850 * C849)</f>
        <v>4.4004922930640511E-3</v>
      </c>
      <c r="F850" s="41">
        <f t="shared" si="240"/>
        <v>3.5754215868289827</v>
      </c>
      <c r="G850" s="73">
        <f t="shared" si="228"/>
        <v>204.85656690526832</v>
      </c>
      <c r="H850" s="43">
        <f t="shared" si="241"/>
        <v>147330002665.54608</v>
      </c>
      <c r="I850" s="2">
        <f t="shared" si="242"/>
        <v>9.8483923591387352</v>
      </c>
      <c r="J850" s="48">
        <f t="shared" si="229"/>
        <v>151866043334.45395</v>
      </c>
      <c r="K850" s="28">
        <f t="shared" si="230"/>
        <v>10.151607640861267</v>
      </c>
      <c r="L850" s="43">
        <f t="shared" si="243"/>
        <v>-133240125457.49303</v>
      </c>
      <c r="M850" s="2">
        <f t="shared" si="244"/>
        <v>-8.9065432006072047</v>
      </c>
      <c r="N850" s="48">
        <f t="shared" si="231"/>
        <v>-138239272511.68863</v>
      </c>
      <c r="O850" s="28">
        <f t="shared" si="232"/>
        <v>-9.2407152006072053</v>
      </c>
      <c r="P850" s="94">
        <f t="shared" si="233"/>
        <v>-61832554820.632736</v>
      </c>
      <c r="Q850" s="95">
        <f t="shared" si="234"/>
        <v>-4.1332467890055433</v>
      </c>
      <c r="R850" s="44">
        <f>KONSTANTEN!$B$3 * $D$5 * $D$6 / H849^2</f>
        <v>3.6519041015697048E+22</v>
      </c>
      <c r="S850" s="46">
        <f t="shared" si="239"/>
        <v>30014.087594187644</v>
      </c>
      <c r="T850" s="48">
        <f t="shared" si="235"/>
        <v>149159413769.54349</v>
      </c>
      <c r="U850" s="28">
        <f t="shared" si="236"/>
        <v>9.9706808137125904</v>
      </c>
      <c r="V850" s="48">
        <f t="shared" si="245"/>
        <v>-135739698984.59082</v>
      </c>
      <c r="W850" s="28">
        <f t="shared" si="246"/>
        <v>-9.0736292006072041</v>
      </c>
      <c r="X850" s="50">
        <f t="shared" si="237"/>
        <v>1</v>
      </c>
      <c r="Y850" s="31">
        <f t="shared" si="238"/>
        <v>0.99999999999999978</v>
      </c>
      <c r="Z850" s="50">
        <v>17906400</v>
      </c>
      <c r="AA850" s="62">
        <v>2.0372649999999999E-7</v>
      </c>
      <c r="AB850" s="71">
        <v>4.4004922930599997E-3</v>
      </c>
      <c r="AC850" s="71">
        <v>3.57542158682898</v>
      </c>
      <c r="AD850" s="58">
        <v>147330002665.54599</v>
      </c>
      <c r="AE850" s="28">
        <v>-8.9065432006100007</v>
      </c>
      <c r="AF850" s="28">
        <v>4.1332467890100002</v>
      </c>
      <c r="AG850" s="50"/>
      <c r="AH850" s="62"/>
      <c r="AI850" s="65"/>
      <c r="AJ850" s="58"/>
      <c r="AK850" s="28"/>
      <c r="AL850" s="28"/>
    </row>
    <row r="851" spans="1:38">
      <c r="A851" s="11"/>
      <c r="B851" s="25">
        <v>830</v>
      </c>
      <c r="C851" s="1">
        <f>B851 * KONSTANTEN!$B$6</f>
        <v>17928000</v>
      </c>
      <c r="D851" s="63">
        <f>SQRT( KONSTANTEN!$B$3 * $D$6 / H850^3 )</f>
        <v>2.0371695058657585E-7</v>
      </c>
      <c r="E851" s="41">
        <f>(KONSTANTEN!$B$4 + D851 * C851) - (KONSTANTEN!$B$4 + D851 * C850)</f>
        <v>4.4002861326699616E-3</v>
      </c>
      <c r="F851" s="41">
        <f t="shared" si="240"/>
        <v>3.5798218729616527</v>
      </c>
      <c r="G851" s="73">
        <f t="shared" si="228"/>
        <v>205.10868472932026</v>
      </c>
      <c r="H851" s="43">
        <f t="shared" si="241"/>
        <v>147334647948.92508</v>
      </c>
      <c r="I851" s="2">
        <f t="shared" si="242"/>
        <v>9.8487028768371552</v>
      </c>
      <c r="J851" s="48">
        <f t="shared" si="229"/>
        <v>151861398051.07492</v>
      </c>
      <c r="K851" s="28">
        <f t="shared" si="230"/>
        <v>10.151297123162845</v>
      </c>
      <c r="L851" s="43">
        <f t="shared" si="243"/>
        <v>-132962107946.80855</v>
      </c>
      <c r="M851" s="2">
        <f t="shared" si="244"/>
        <v>-8.8879588968103249</v>
      </c>
      <c r="N851" s="48">
        <f t="shared" si="231"/>
        <v>-137961255001.00415</v>
      </c>
      <c r="O851" s="28">
        <f t="shared" si="232"/>
        <v>-9.2221308968103237</v>
      </c>
      <c r="P851" s="94">
        <f t="shared" si="233"/>
        <v>-62419267885.977852</v>
      </c>
      <c r="Q851" s="95">
        <f t="shared" si="234"/>
        <v>-4.1724660950885601</v>
      </c>
      <c r="R851" s="44">
        <f>KONSTANTEN!$B$3 * $D$5 * $D$6 / H850^2</f>
        <v>3.6516759840292336E+22</v>
      </c>
      <c r="S851" s="46">
        <f t="shared" si="239"/>
        <v>30013.618872937139</v>
      </c>
      <c r="T851" s="48">
        <f t="shared" si="235"/>
        <v>149151038049.21884</v>
      </c>
      <c r="U851" s="28">
        <f t="shared" si="236"/>
        <v>9.9701209319603681</v>
      </c>
      <c r="V851" s="48">
        <f t="shared" si="245"/>
        <v>-135461681473.90634</v>
      </c>
      <c r="W851" s="28">
        <f t="shared" si="246"/>
        <v>-9.0550448968103243</v>
      </c>
      <c r="X851" s="50">
        <f t="shared" si="237"/>
        <v>1</v>
      </c>
      <c r="Y851" s="31">
        <f t="shared" si="238"/>
        <v>1.0000000000000002</v>
      </c>
      <c r="Z851" s="50">
        <v>17928000</v>
      </c>
      <c r="AA851" s="62">
        <v>2.0371695E-7</v>
      </c>
      <c r="AB851" s="71">
        <v>4.4002861326699998E-3</v>
      </c>
      <c r="AC851" s="71">
        <v>3.57982187296165</v>
      </c>
      <c r="AD851" s="58">
        <v>147334647948.92499</v>
      </c>
      <c r="AE851" s="28">
        <v>-8.8879588968099998</v>
      </c>
      <c r="AF851" s="28">
        <v>4.1724660950899999</v>
      </c>
      <c r="AG851" s="50"/>
      <c r="AH851" s="62"/>
      <c r="AI851" s="65"/>
      <c r="AJ851" s="58"/>
      <c r="AK851" s="28"/>
      <c r="AL851" s="28"/>
    </row>
    <row r="852" spans="1:38">
      <c r="A852" s="11"/>
      <c r="B852" s="25">
        <v>831</v>
      </c>
      <c r="C852" s="1">
        <f>B852 * KONSTANTEN!$B$6</f>
        <v>17949600</v>
      </c>
      <c r="D852" s="63">
        <f>SQRT( KONSTANTEN!$B$3 * $D$6 / H851^3 )</f>
        <v>2.0370731623866166E-7</v>
      </c>
      <c r="E852" s="41">
        <f>(KONSTANTEN!$B$4 + D852 * C852) - (KONSTANTEN!$B$4 + D852 * C851)</f>
        <v>4.4000780307551501E-3</v>
      </c>
      <c r="F852" s="41">
        <f t="shared" si="240"/>
        <v>3.5842219509924078</v>
      </c>
      <c r="G852" s="73">
        <f t="shared" si="228"/>
        <v>205.36079063001074</v>
      </c>
      <c r="H852" s="43">
        <f t="shared" si="241"/>
        <v>147339336834.07776</v>
      </c>
      <c r="I852" s="2">
        <f t="shared" si="242"/>
        <v>9.8490163091311551</v>
      </c>
      <c r="J852" s="48">
        <f t="shared" si="229"/>
        <v>151856709165.92227</v>
      </c>
      <c r="K852" s="28">
        <f t="shared" si="230"/>
        <v>10.150983690868847</v>
      </c>
      <c r="L852" s="43">
        <f t="shared" si="243"/>
        <v>-132681480895.31046</v>
      </c>
      <c r="M852" s="2">
        <f t="shared" si="244"/>
        <v>-8.8692001561618543</v>
      </c>
      <c r="N852" s="48">
        <f t="shared" si="231"/>
        <v>-137680627949.50604</v>
      </c>
      <c r="O852" s="28">
        <f t="shared" si="232"/>
        <v>-9.2033721561618531</v>
      </c>
      <c r="P852" s="94">
        <f t="shared" si="233"/>
        <v>-63004744697.674019</v>
      </c>
      <c r="Q852" s="95">
        <f t="shared" si="234"/>
        <v>-4.2116027628034916</v>
      </c>
      <c r="R852" s="44">
        <f>KONSTANTEN!$B$3 * $D$5 * $D$6 / H851^2</f>
        <v>3.6514457217986218E+22</v>
      </c>
      <c r="S852" s="46">
        <f t="shared" si="239"/>
        <v>30013.145722643567</v>
      </c>
      <c r="T852" s="48">
        <f t="shared" si="235"/>
        <v>149142600651.76947</v>
      </c>
      <c r="U852" s="28">
        <f t="shared" si="236"/>
        <v>9.9695569273512028</v>
      </c>
      <c r="V852" s="48">
        <f t="shared" si="245"/>
        <v>-135181054422.40825</v>
      </c>
      <c r="W852" s="28">
        <f t="shared" si="246"/>
        <v>-9.0362861561618537</v>
      </c>
      <c r="X852" s="50">
        <f t="shared" si="237"/>
        <v>0.99999999999999989</v>
      </c>
      <c r="Y852" s="31">
        <f t="shared" si="238"/>
        <v>0.99999999999999989</v>
      </c>
      <c r="Z852" s="50">
        <v>17949600</v>
      </c>
      <c r="AA852" s="62">
        <v>2.0370732000000001E-7</v>
      </c>
      <c r="AB852" s="71">
        <v>4.4000780307600004E-3</v>
      </c>
      <c r="AC852" s="71">
        <v>3.58422195099241</v>
      </c>
      <c r="AD852" s="58">
        <v>147339336834.077</v>
      </c>
      <c r="AE852" s="28">
        <v>-8.8692001561599998</v>
      </c>
      <c r="AF852" s="28">
        <v>4.2116027628000001</v>
      </c>
      <c r="AG852" s="50"/>
      <c r="AH852" s="62"/>
      <c r="AI852" s="65"/>
      <c r="AJ852" s="58"/>
      <c r="AK852" s="28"/>
      <c r="AL852" s="28"/>
    </row>
    <row r="853" spans="1:38">
      <c r="A853" s="11"/>
      <c r="B853" s="25">
        <v>832</v>
      </c>
      <c r="C853" s="1">
        <f>B853 * KONSTANTEN!$B$6</f>
        <v>17971200</v>
      </c>
      <c r="D853" s="63">
        <f>SQRT( KONSTANTEN!$B$3 * $D$6 / H852^3 )</f>
        <v>2.0369759223047857E-7</v>
      </c>
      <c r="E853" s="41">
        <f>(KONSTANTEN!$B$4 + D853 * C853) - (KONSTANTEN!$B$4 + D853 * C852)</f>
        <v>4.3998679921783967E-3</v>
      </c>
      <c r="F853" s="41">
        <f t="shared" si="240"/>
        <v>3.5886218189845862</v>
      </c>
      <c r="G853" s="73">
        <f t="shared" ref="G853:G916" si="247">F853 * 180 / PI()</f>
        <v>205.61288449637729</v>
      </c>
      <c r="H853" s="43">
        <f t="shared" si="241"/>
        <v>147344069221.9205</v>
      </c>
      <c r="I853" s="2">
        <f t="shared" si="242"/>
        <v>9.8493326493974127</v>
      </c>
      <c r="J853" s="48">
        <f t="shared" ref="J853:J916" si="248">$D$3 * ( 1 - $D$4 * COS(F853) )</f>
        <v>151851976778.0795</v>
      </c>
      <c r="K853" s="28">
        <f t="shared" ref="K853:K916" si="249">$E$3 * ( 1 - $D$4 * COS(F853) )</f>
        <v>10.150667350602587</v>
      </c>
      <c r="L853" s="43">
        <f t="shared" si="243"/>
        <v>-132398250233.09064</v>
      </c>
      <c r="M853" s="2">
        <f t="shared" si="244"/>
        <v>-8.8502673750635488</v>
      </c>
      <c r="N853" s="48">
        <f t="shared" ref="N853:N916" si="250">$D$3 * ( COS(F853) - $D$4 )</f>
        <v>-137397397287.28622</v>
      </c>
      <c r="O853" s="28">
        <f t="shared" ref="O853:O916" si="251">$E$3 * ( COS(F853) - $D$4 )</f>
        <v>-9.1844393750635476</v>
      </c>
      <c r="P853" s="94">
        <f t="shared" ref="P853:P916" si="252">$D$10 * SIN(F853)</f>
        <v>-63588973835.888718</v>
      </c>
      <c r="Q853" s="95">
        <f t="shared" ref="Q853:Q916" si="253">$E$10 * SIN(F853)</f>
        <v>-4.2506560287824611</v>
      </c>
      <c r="R853" s="44">
        <f>KONSTANTEN!$B$3 * $D$5 * $D$6 / H852^2</f>
        <v>3.6512133203562317E+22</v>
      </c>
      <c r="S853" s="46">
        <f t="shared" si="239"/>
        <v>30012.668153937102</v>
      </c>
      <c r="T853" s="48">
        <f t="shared" ref="T853:T916" si="254">SQRT( V853^2 + P853^2 )</f>
        <v>149134102232.64227</v>
      </c>
      <c r="U853" s="28">
        <f t="shared" ref="U853:U916" si="255">SQRT( W853^2 + Q853^2 )</f>
        <v>9.9689888436989751</v>
      </c>
      <c r="V853" s="48">
        <f t="shared" si="245"/>
        <v>-134897823760.18843</v>
      </c>
      <c r="W853" s="28">
        <f t="shared" si="246"/>
        <v>-9.0173533750635482</v>
      </c>
      <c r="X853" s="50">
        <f t="shared" ref="X853:X916" si="256">(V853 / $D$3 )^2 + ( P853 / $D$10 )^2</f>
        <v>1</v>
      </c>
      <c r="Y853" s="31">
        <f t="shared" ref="Y853:Y916" si="257">(W853 / $E$3 )^2 + ( Q853 / $E$10 )^2</f>
        <v>1</v>
      </c>
      <c r="Z853" s="50">
        <v>17971200</v>
      </c>
      <c r="AA853" s="62">
        <v>2.0369759E-7</v>
      </c>
      <c r="AB853" s="71">
        <v>4.3998679921799996E-3</v>
      </c>
      <c r="AC853" s="71">
        <v>3.5886218189845902</v>
      </c>
      <c r="AD853" s="58">
        <v>147344069221.92001</v>
      </c>
      <c r="AE853" s="28">
        <v>-8.8502673750599996</v>
      </c>
      <c r="AF853" s="28">
        <v>4.2506560287799999</v>
      </c>
      <c r="AG853" s="50"/>
      <c r="AH853" s="62"/>
      <c r="AI853" s="65"/>
      <c r="AJ853" s="58"/>
      <c r="AK853" s="28"/>
      <c r="AL853" s="28"/>
    </row>
    <row r="854" spans="1:38">
      <c r="A854" s="11"/>
      <c r="B854" s="25">
        <v>833</v>
      </c>
      <c r="C854" s="1">
        <f>B854 * KONSTANTEN!$B$6</f>
        <v>17992800</v>
      </c>
      <c r="D854" s="63">
        <f>SQRT( KONSTANTEN!$B$3 * $D$6 / H853^3 )</f>
        <v>2.0368777878898187E-7</v>
      </c>
      <c r="E854" s="41">
        <f>(KONSTANTEN!$B$4 + D854 * C854) - (KONSTANTEN!$B$4 + D854 * C853)</f>
        <v>4.3996560218420022E-3</v>
      </c>
      <c r="F854" s="41">
        <f t="shared" si="240"/>
        <v>3.5930214750064282</v>
      </c>
      <c r="G854" s="73">
        <f t="shared" si="247"/>
        <v>205.86496621773813</v>
      </c>
      <c r="H854" s="43">
        <f t="shared" si="241"/>
        <v>147348845012.47809</v>
      </c>
      <c r="I854" s="2">
        <f t="shared" si="242"/>
        <v>9.8496518909530035</v>
      </c>
      <c r="J854" s="48">
        <f t="shared" si="248"/>
        <v>151847200987.52194</v>
      </c>
      <c r="K854" s="28">
        <f t="shared" si="249"/>
        <v>10.150348109046998</v>
      </c>
      <c r="L854" s="43">
        <f t="shared" si="243"/>
        <v>-132112421943.61311</v>
      </c>
      <c r="M854" s="2">
        <f t="shared" si="244"/>
        <v>-8.8311609534848685</v>
      </c>
      <c r="N854" s="48">
        <f t="shared" si="250"/>
        <v>-137111568997.8087</v>
      </c>
      <c r="O854" s="28">
        <f t="shared" si="251"/>
        <v>-9.1653329534848673</v>
      </c>
      <c r="P854" s="94">
        <f t="shared" si="252"/>
        <v>-64171943910.434578</v>
      </c>
      <c r="Q854" s="95">
        <f t="shared" si="253"/>
        <v>-4.2896251316392453</v>
      </c>
      <c r="R854" s="44">
        <f>KONSTANTEN!$B$3 * $D$5 * $D$6 / H853^2</f>
        <v>3.6509787852285197E+22</v>
      </c>
      <c r="S854" s="46">
        <f t="shared" ref="S854:S917" si="258">D854 * H853</f>
        <v>30012.186177542975</v>
      </c>
      <c r="T854" s="48">
        <f t="shared" si="254"/>
        <v>149125543451.98764</v>
      </c>
      <c r="U854" s="28">
        <f t="shared" si="255"/>
        <v>9.9684167251319664</v>
      </c>
      <c r="V854" s="48">
        <f t="shared" si="245"/>
        <v>-134611995470.71091</v>
      </c>
      <c r="W854" s="28">
        <f t="shared" si="246"/>
        <v>-8.9982469534848679</v>
      </c>
      <c r="X854" s="50">
        <f t="shared" si="256"/>
        <v>1.0000000000000002</v>
      </c>
      <c r="Y854" s="31">
        <f t="shared" si="257"/>
        <v>1.0000000000000002</v>
      </c>
      <c r="Z854" s="50">
        <v>17992800</v>
      </c>
      <c r="AA854" s="62">
        <v>2.0368778000000001E-7</v>
      </c>
      <c r="AB854" s="71">
        <v>4.3996560218400003E-3</v>
      </c>
      <c r="AC854" s="71">
        <v>3.59302147500643</v>
      </c>
      <c r="AD854" s="58">
        <v>147348845012.478</v>
      </c>
      <c r="AE854" s="28">
        <v>-8.8311609534799995</v>
      </c>
      <c r="AF854" s="28">
        <v>4.2896251316400003</v>
      </c>
      <c r="AG854" s="50"/>
      <c r="AH854" s="62"/>
      <c r="AI854" s="65"/>
      <c r="AJ854" s="58"/>
      <c r="AK854" s="28"/>
      <c r="AL854" s="28"/>
    </row>
    <row r="855" spans="1:38">
      <c r="A855" s="11"/>
      <c r="B855" s="25">
        <v>834</v>
      </c>
      <c r="C855" s="1">
        <f>B855 * KONSTANTEN!$B$6</f>
        <v>18014400</v>
      </c>
      <c r="D855" s="63">
        <f>SQRT( KONSTANTEN!$B$3 * $D$6 / H854^3 )</f>
        <v>2.0367787614310482E-7</v>
      </c>
      <c r="E855" s="41">
        <f>(KONSTANTEN!$B$4 + D855 * C855) - (KONSTANTEN!$B$4 + D855 * C854)</f>
        <v>4.3994421246908999E-3</v>
      </c>
      <c r="F855" s="41">
        <f t="shared" ref="F855:F918" si="259">IF( (F854 + E855) &gt; 2 * PI(), (F854 + E855) - 2 * PI(), (F854 + E855) )</f>
        <v>3.5974209171311191</v>
      </c>
      <c r="G855" s="73">
        <f t="shared" si="247"/>
        <v>206.11703568369498</v>
      </c>
      <c r="H855" s="43">
        <f t="shared" ref="H855:H918" si="260">$D$3 * ( 1 + $D$4 * COS(F855) )</f>
        <v>147353664104.88623</v>
      </c>
      <c r="I855" s="2">
        <f t="shared" ref="I855:I918" si="261">$E$3 * ( 1 + $D$4 * COS(F855) )</f>
        <v>9.8499740270555733</v>
      </c>
      <c r="J855" s="48">
        <f t="shared" si="248"/>
        <v>151842381895.11374</v>
      </c>
      <c r="K855" s="28">
        <f t="shared" si="249"/>
        <v>10.150025972944425</v>
      </c>
      <c r="L855" s="43">
        <f t="shared" ref="L855:L918" si="262">$D$3 * ( COS(F855) + $D$4 )</f>
        <v>-131824002063.54199</v>
      </c>
      <c r="M855" s="2">
        <f t="shared" ref="M855:M918" si="263">$E$3 * ( COS(F855) + $D$4 )</f>
        <v>-8.8118812949514709</v>
      </c>
      <c r="N855" s="48">
        <f t="shared" si="250"/>
        <v>-136823149117.73759</v>
      </c>
      <c r="O855" s="28">
        <f t="shared" si="251"/>
        <v>-9.1460532949514715</v>
      </c>
      <c r="P855" s="94">
        <f t="shared" si="252"/>
        <v>-64753643561.024742</v>
      </c>
      <c r="Q855" s="95">
        <f t="shared" si="253"/>
        <v>-4.3285093119863456</v>
      </c>
      <c r="R855" s="44">
        <f>KONSTANTEN!$B$3 * $D$5 * $D$6 / H854^2</f>
        <v>3.6507421219898115E+22</v>
      </c>
      <c r="S855" s="46">
        <f t="shared" si="258"/>
        <v>30011.699804281059</v>
      </c>
      <c r="T855" s="48">
        <f t="shared" si="254"/>
        <v>149116924974.60699</v>
      </c>
      <c r="U855" s="28">
        <f t="shared" si="255"/>
        <v>9.9678406160893562</v>
      </c>
      <c r="V855" s="48">
        <f t="shared" ref="V855:V918" si="264">$D$3 * COS(F855)</f>
        <v>-134323575590.6398</v>
      </c>
      <c r="W855" s="28">
        <f t="shared" ref="W855:W918" si="265">$E$3 * COS(F855)</f>
        <v>-8.9789672949514703</v>
      </c>
      <c r="X855" s="50">
        <f t="shared" si="256"/>
        <v>1</v>
      </c>
      <c r="Y855" s="31">
        <f t="shared" si="257"/>
        <v>0.99999999999999989</v>
      </c>
      <c r="Z855" s="50">
        <v>18014400</v>
      </c>
      <c r="AA855" s="62">
        <v>2.0367787999999999E-7</v>
      </c>
      <c r="AB855" s="71">
        <v>4.3994421246899996E-3</v>
      </c>
      <c r="AC855" s="71">
        <v>3.59742091713112</v>
      </c>
      <c r="AD855" s="58">
        <v>147353664104.88599</v>
      </c>
      <c r="AE855" s="28">
        <v>-8.8118812949500001</v>
      </c>
      <c r="AF855" s="28">
        <v>4.3285093119900004</v>
      </c>
      <c r="AG855" s="50"/>
      <c r="AH855" s="62"/>
      <c r="AI855" s="65"/>
      <c r="AJ855" s="58"/>
      <c r="AK855" s="28"/>
      <c r="AL855" s="28"/>
    </row>
    <row r="856" spans="1:38">
      <c r="A856" s="11"/>
      <c r="B856" s="25">
        <v>835</v>
      </c>
      <c r="C856" s="1">
        <f>B856 * KONSTANTEN!$B$6</f>
        <v>18036000</v>
      </c>
      <c r="D856" s="63">
        <f>SQRT( KONSTANTEN!$B$3 * $D$6 / H855^3 )</f>
        <v>2.0366788452375088E-7</v>
      </c>
      <c r="E856" s="41">
        <f>(KONSTANTEN!$B$4 + D856 * C856) - (KONSTANTEN!$B$4 + D856 * C855)</f>
        <v>4.3992263057130998E-3</v>
      </c>
      <c r="F856" s="41">
        <f t="shared" si="259"/>
        <v>3.6018201434368322</v>
      </c>
      <c r="G856" s="73">
        <f t="shared" si="247"/>
        <v>206.36909278413529</v>
      </c>
      <c r="H856" s="43">
        <f t="shared" si="260"/>
        <v>147358526397.39478</v>
      </c>
      <c r="I856" s="2">
        <f t="shared" si="261"/>
        <v>9.8502990509035531</v>
      </c>
      <c r="J856" s="48">
        <f t="shared" si="248"/>
        <v>151837519602.60522</v>
      </c>
      <c r="K856" s="28">
        <f t="shared" si="249"/>
        <v>10.149700949096447</v>
      </c>
      <c r="L856" s="43">
        <f t="shared" si="262"/>
        <v>-131532996682.56772</v>
      </c>
      <c r="M856" s="2">
        <f t="shared" si="263"/>
        <v>-8.7924288065336071</v>
      </c>
      <c r="N856" s="48">
        <f t="shared" si="250"/>
        <v>-136532143736.76331</v>
      </c>
      <c r="O856" s="28">
        <f t="shared" si="251"/>
        <v>-9.1266008065336059</v>
      </c>
      <c r="P856" s="94">
        <f t="shared" si="252"/>
        <v>-65334061457.527252</v>
      </c>
      <c r="Q856" s="95">
        <f t="shared" si="253"/>
        <v>-4.3673078124519904</v>
      </c>
      <c r="R856" s="44">
        <f>KONSTANTEN!$B$3 * $D$5 * $D$6 / H855^2</f>
        <v>3.6505033362621038E+22</v>
      </c>
      <c r="S856" s="46">
        <f t="shared" si="258"/>
        <v>30011.209045065545</v>
      </c>
      <c r="T856" s="48">
        <f t="shared" si="254"/>
        <v>149108247469.89975</v>
      </c>
      <c r="U856" s="28">
        <f t="shared" si="255"/>
        <v>9.9672605613176941</v>
      </c>
      <c r="V856" s="48">
        <f t="shared" si="264"/>
        <v>-134032570209.66551</v>
      </c>
      <c r="W856" s="28">
        <f t="shared" si="265"/>
        <v>-8.9595148065336065</v>
      </c>
      <c r="X856" s="50">
        <f t="shared" si="256"/>
        <v>1</v>
      </c>
      <c r="Y856" s="31">
        <f t="shared" si="257"/>
        <v>0.99999999999999978</v>
      </c>
      <c r="Z856" s="50">
        <v>18036000</v>
      </c>
      <c r="AA856" s="62">
        <v>2.0366788000000001E-7</v>
      </c>
      <c r="AB856" s="71">
        <v>4.3992263057099999E-3</v>
      </c>
      <c r="AC856" s="71">
        <v>3.60182014343683</v>
      </c>
      <c r="AD856" s="58">
        <v>147358526397.39401</v>
      </c>
      <c r="AE856" s="28">
        <v>-8.7924288065299994</v>
      </c>
      <c r="AF856" s="28">
        <v>4.36730781245</v>
      </c>
      <c r="AG856" s="50"/>
      <c r="AH856" s="62"/>
      <c r="AI856" s="65"/>
      <c r="AJ856" s="58"/>
      <c r="AK856" s="28"/>
      <c r="AL856" s="28"/>
    </row>
    <row r="857" spans="1:38">
      <c r="A857" s="11"/>
      <c r="B857" s="25">
        <v>836</v>
      </c>
      <c r="C857" s="1">
        <f>B857 * KONSTANTEN!$B$6</f>
        <v>18057600</v>
      </c>
      <c r="D857" s="63">
        <f>SQRT( KONSTANTEN!$B$3 * $D$6 / H856^3 )</f>
        <v>2.036578041637849E-7</v>
      </c>
      <c r="E857" s="41">
        <f>(KONSTANTEN!$B$4 + D857 * C857) - (KONSTANTEN!$B$4 + D857 * C856)</f>
        <v>4.3990085699379122E-3</v>
      </c>
      <c r="F857" s="41">
        <f t="shared" si="259"/>
        <v>3.6062191520067701</v>
      </c>
      <c r="G857" s="73">
        <f t="shared" si="247"/>
        <v>206.62113740923459</v>
      </c>
      <c r="H857" s="43">
        <f t="shared" si="260"/>
        <v>147363431787.37042</v>
      </c>
      <c r="I857" s="2">
        <f t="shared" si="261"/>
        <v>9.8506269556363346</v>
      </c>
      <c r="J857" s="48">
        <f t="shared" si="248"/>
        <v>151832614212.62958</v>
      </c>
      <c r="K857" s="28">
        <f t="shared" si="249"/>
        <v>10.149373044363665</v>
      </c>
      <c r="L857" s="43">
        <f t="shared" si="262"/>
        <v>-131239411943.23221</v>
      </c>
      <c r="M857" s="2">
        <f t="shared" si="263"/>
        <v>-8.7728038988344252</v>
      </c>
      <c r="N857" s="48">
        <f t="shared" si="250"/>
        <v>-136238558997.4278</v>
      </c>
      <c r="O857" s="28">
        <f t="shared" si="251"/>
        <v>-9.1069758988344258</v>
      </c>
      <c r="P857" s="94">
        <f t="shared" si="252"/>
        <v>-65913186300.217972</v>
      </c>
      <c r="Q857" s="95">
        <f t="shared" si="253"/>
        <v>-4.4060198776970454</v>
      </c>
      <c r="R857" s="44">
        <f>KONSTANTEN!$B$3 * $D$5 * $D$6 / H856^2</f>
        <v>3.6502624337148433E+22</v>
      </c>
      <c r="S857" s="46">
        <f t="shared" si="258"/>
        <v>30010.713910904553</v>
      </c>
      <c r="T857" s="48">
        <f t="shared" si="254"/>
        <v>149099511611.81039</v>
      </c>
      <c r="U857" s="28">
        <f t="shared" si="255"/>
        <v>9.9666766058673382</v>
      </c>
      <c r="V857" s="48">
        <f t="shared" si="264"/>
        <v>-133738985470.33</v>
      </c>
      <c r="W857" s="28">
        <f t="shared" si="265"/>
        <v>-8.9398898988344264</v>
      </c>
      <c r="X857" s="50">
        <f t="shared" si="256"/>
        <v>1</v>
      </c>
      <c r="Y857" s="31">
        <f t="shared" si="257"/>
        <v>1.0000000000000002</v>
      </c>
      <c r="Z857" s="50">
        <v>18057600</v>
      </c>
      <c r="AA857" s="62">
        <v>2.036578E-7</v>
      </c>
      <c r="AB857" s="71">
        <v>4.39900856994E-3</v>
      </c>
      <c r="AC857" s="71">
        <v>3.6062191520067701</v>
      </c>
      <c r="AD857" s="58">
        <v>147363431787.37</v>
      </c>
      <c r="AE857" s="28">
        <v>-8.7728038988300003</v>
      </c>
      <c r="AF857" s="28">
        <v>4.4060198777000004</v>
      </c>
      <c r="AG857" s="50"/>
      <c r="AH857" s="62"/>
      <c r="AI857" s="65"/>
      <c r="AJ857" s="58"/>
      <c r="AK857" s="28"/>
      <c r="AL857" s="28"/>
    </row>
    <row r="858" spans="1:38">
      <c r="A858" s="11"/>
      <c r="B858" s="25">
        <v>837</v>
      </c>
      <c r="C858" s="1">
        <f>B858 * KONSTANTEN!$B$6</f>
        <v>18079200</v>
      </c>
      <c r="D858" s="63">
        <f>SQRT( KONSTANTEN!$B$3 * $D$6 / H857^3 )</f>
        <v>2.0364763529802491E-7</v>
      </c>
      <c r="E858" s="41">
        <f>(KONSTANTEN!$B$4 + D858 * C858) - (KONSTANTEN!$B$4 + D858 * C857)</f>
        <v>4.3987889224377241E-3</v>
      </c>
      <c r="F858" s="41">
        <f t="shared" si="259"/>
        <v>3.6106179409292078</v>
      </c>
      <c r="G858" s="73">
        <f t="shared" si="247"/>
        <v>206.8731694494592</v>
      </c>
      <c r="H858" s="43">
        <f t="shared" si="260"/>
        <v>147368380171.2998</v>
      </c>
      <c r="I858" s="2">
        <f t="shared" si="261"/>
        <v>9.8509577343344841</v>
      </c>
      <c r="J858" s="48">
        <f t="shared" si="248"/>
        <v>151827665828.7002</v>
      </c>
      <c r="K858" s="28">
        <f t="shared" si="249"/>
        <v>10.149042265665516</v>
      </c>
      <c r="L858" s="43">
        <f t="shared" si="262"/>
        <v>-130943254040.75243</v>
      </c>
      <c r="M858" s="2">
        <f t="shared" si="263"/>
        <v>-8.7530069859781783</v>
      </c>
      <c r="N858" s="48">
        <f t="shared" si="250"/>
        <v>-135942401094.94801</v>
      </c>
      <c r="O858" s="28">
        <f t="shared" si="251"/>
        <v>-9.0871789859781789</v>
      </c>
      <c r="P858" s="94">
        <f t="shared" si="252"/>
        <v>-66491006820.032776</v>
      </c>
      <c r="Q858" s="95">
        <f t="shared" si="253"/>
        <v>-4.4446447544318675</v>
      </c>
      <c r="R858" s="44">
        <f>KONSTANTEN!$B$3 * $D$5 * $D$6 / H857^2</f>
        <v>3.6500194200647195E+22</v>
      </c>
      <c r="S858" s="46">
        <f t="shared" si="258"/>
        <v>30010.214412899782</v>
      </c>
      <c r="T858" s="48">
        <f t="shared" si="254"/>
        <v>149090718078.7746</v>
      </c>
      <c r="U858" s="28">
        <f t="shared" si="255"/>
        <v>9.966088795088865</v>
      </c>
      <c r="V858" s="48">
        <f t="shared" si="264"/>
        <v>-133442827567.85022</v>
      </c>
      <c r="W858" s="28">
        <f t="shared" si="265"/>
        <v>-8.9200929859781795</v>
      </c>
      <c r="X858" s="50">
        <f t="shared" si="256"/>
        <v>1</v>
      </c>
      <c r="Y858" s="31">
        <f t="shared" si="257"/>
        <v>1.0000000000000002</v>
      </c>
      <c r="Z858" s="50">
        <v>18079200</v>
      </c>
      <c r="AA858" s="62">
        <v>2.0364763999999999E-7</v>
      </c>
      <c r="AB858" s="71">
        <v>4.3987889224400001E-3</v>
      </c>
      <c r="AC858" s="71">
        <v>3.6106179409292101</v>
      </c>
      <c r="AD858" s="58">
        <v>147368380171.29901</v>
      </c>
      <c r="AE858" s="28">
        <v>-8.7530069859800008</v>
      </c>
      <c r="AF858" s="28">
        <v>4.4446447544299996</v>
      </c>
      <c r="AG858" s="50"/>
      <c r="AH858" s="62"/>
      <c r="AI858" s="65"/>
      <c r="AJ858" s="58"/>
      <c r="AK858" s="28"/>
      <c r="AL858" s="28"/>
    </row>
    <row r="859" spans="1:38">
      <c r="A859" s="11"/>
      <c r="B859" s="25">
        <v>838</v>
      </c>
      <c r="C859" s="1">
        <f>B859 * KONSTANTEN!$B$6</f>
        <v>18100800</v>
      </c>
      <c r="D859" s="63">
        <f>SQRT( KONSTANTEN!$B$3 * $D$6 / H858^3 )</f>
        <v>2.036373781632335E-7</v>
      </c>
      <c r="E859" s="41">
        <f>(KONSTANTEN!$B$4 + D859 * C859) - (KONSTANTEN!$B$4 + D859 * C858)</f>
        <v>4.3985673683262227E-3</v>
      </c>
      <c r="F859" s="41">
        <f t="shared" si="259"/>
        <v>3.6150165082975341</v>
      </c>
      <c r="G859" s="73">
        <f t="shared" si="247"/>
        <v>207.12518879556825</v>
      </c>
      <c r="H859" s="43">
        <f t="shared" si="260"/>
        <v>147373371444.79233</v>
      </c>
      <c r="I859" s="2">
        <f t="shared" si="261"/>
        <v>9.85129138001993</v>
      </c>
      <c r="J859" s="48">
        <f t="shared" si="248"/>
        <v>151822674555.20767</v>
      </c>
      <c r="K859" s="28">
        <f t="shared" si="249"/>
        <v>10.14870861998007</v>
      </c>
      <c r="L859" s="43">
        <f t="shared" si="262"/>
        <v>-130644529222.84271</v>
      </c>
      <c r="M859" s="2">
        <f t="shared" si="263"/>
        <v>-8.7330384855983496</v>
      </c>
      <c r="N859" s="48">
        <f t="shared" si="250"/>
        <v>-135643676277.0383</v>
      </c>
      <c r="O859" s="28">
        <f t="shared" si="251"/>
        <v>-9.0672104855983484</v>
      </c>
      <c r="P859" s="94">
        <f t="shared" si="252"/>
        <v>-67067511778.818222</v>
      </c>
      <c r="Q859" s="95">
        <f t="shared" si="253"/>
        <v>-4.4831816914330638</v>
      </c>
      <c r="R859" s="44">
        <f>KONSTANTEN!$B$3 * $D$5 * $D$6 / H858^2</f>
        <v>3.6497743010754443E+22</v>
      </c>
      <c r="S859" s="46">
        <f t="shared" si="258"/>
        <v>30009.710562246139</v>
      </c>
      <c r="T859" s="48">
        <f t="shared" si="254"/>
        <v>149081867553.66541</v>
      </c>
      <c r="U859" s="28">
        <f t="shared" si="255"/>
        <v>9.9654971746294674</v>
      </c>
      <c r="V859" s="48">
        <f t="shared" si="264"/>
        <v>-133144102749.94051</v>
      </c>
      <c r="W859" s="28">
        <f t="shared" si="265"/>
        <v>-8.900124485598349</v>
      </c>
      <c r="X859" s="50">
        <f t="shared" si="256"/>
        <v>0.99999999999999978</v>
      </c>
      <c r="Y859" s="31">
        <f t="shared" si="257"/>
        <v>0.99999999999999978</v>
      </c>
      <c r="Z859" s="50">
        <v>18100800</v>
      </c>
      <c r="AA859" s="62">
        <v>2.0363737999999999E-7</v>
      </c>
      <c r="AB859" s="71">
        <v>4.3985673683300001E-3</v>
      </c>
      <c r="AC859" s="71">
        <v>3.6150165082975301</v>
      </c>
      <c r="AD859" s="58">
        <v>147373371444.79199</v>
      </c>
      <c r="AE859" s="28">
        <v>-8.7330384855999998</v>
      </c>
      <c r="AF859" s="28">
        <v>4.4831816914299996</v>
      </c>
      <c r="AG859" s="50"/>
      <c r="AH859" s="62"/>
      <c r="AI859" s="65"/>
      <c r="AJ859" s="58"/>
      <c r="AK859" s="28"/>
      <c r="AL859" s="28"/>
    </row>
    <row r="860" spans="1:38">
      <c r="A860" s="11"/>
      <c r="B860" s="25">
        <v>839</v>
      </c>
      <c r="C860" s="1">
        <f>B860 * KONSTANTEN!$B$6</f>
        <v>18122400</v>
      </c>
      <c r="D860" s="63">
        <f>SQRT( KONSTANTEN!$B$3 * $D$6 / H859^3 )</f>
        <v>2.036270329981093E-7</v>
      </c>
      <c r="E860" s="41">
        <f>(KONSTANTEN!$B$4 + D860 * C860) - (KONSTANTEN!$B$4 + D860 * C859)</f>
        <v>4.3983439127592838E-3</v>
      </c>
      <c r="F860" s="41">
        <f t="shared" si="259"/>
        <v>3.6194148522102934</v>
      </c>
      <c r="G860" s="73">
        <f t="shared" si="247"/>
        <v>207.37719533861642</v>
      </c>
      <c r="H860" s="43">
        <f t="shared" si="260"/>
        <v>147378405502.58328</v>
      </c>
      <c r="I860" s="2">
        <f t="shared" si="261"/>
        <v>9.8516278856561694</v>
      </c>
      <c r="J860" s="48">
        <f t="shared" si="248"/>
        <v>151817640497.41672</v>
      </c>
      <c r="K860" s="28">
        <f t="shared" si="249"/>
        <v>10.148372114343831</v>
      </c>
      <c r="L860" s="43">
        <f t="shared" si="262"/>
        <v>-130343243789.53578</v>
      </c>
      <c r="M860" s="2">
        <f t="shared" si="263"/>
        <v>-8.7128988188256855</v>
      </c>
      <c r="N860" s="48">
        <f t="shared" si="250"/>
        <v>-135342390843.73137</v>
      </c>
      <c r="O860" s="28">
        <f t="shared" si="251"/>
        <v>-9.0470708188256861</v>
      </c>
      <c r="P860" s="94">
        <f t="shared" si="252"/>
        <v>-67642689969.581345</v>
      </c>
      <c r="Q860" s="95">
        <f t="shared" si="253"/>
        <v>-4.5216299395601869</v>
      </c>
      <c r="R860" s="44">
        <f>KONSTANTEN!$B$3 * $D$5 * $D$6 / H859^2</f>
        <v>3.6495270825575389E+22</v>
      </c>
      <c r="S860" s="46">
        <f t="shared" si="258"/>
        <v>30009.202370231345</v>
      </c>
      <c r="T860" s="48">
        <f t="shared" si="254"/>
        <v>149072960723.73883</v>
      </c>
      <c r="U860" s="28">
        <f t="shared" si="255"/>
        <v>9.964901790429332</v>
      </c>
      <c r="V860" s="48">
        <f t="shared" si="264"/>
        <v>-132842817316.63358</v>
      </c>
      <c r="W860" s="28">
        <f t="shared" si="265"/>
        <v>-8.8799848188256867</v>
      </c>
      <c r="X860" s="50">
        <f t="shared" si="256"/>
        <v>1</v>
      </c>
      <c r="Y860" s="31">
        <f t="shared" si="257"/>
        <v>1</v>
      </c>
      <c r="Z860" s="50">
        <v>18122400</v>
      </c>
      <c r="AA860" s="62">
        <v>2.0362703E-7</v>
      </c>
      <c r="AB860" s="71">
        <v>4.3983439127600003E-3</v>
      </c>
      <c r="AC860" s="71">
        <v>3.6194148522102898</v>
      </c>
      <c r="AD860" s="58">
        <v>147378405502.58301</v>
      </c>
      <c r="AE860" s="28">
        <v>-8.7128988188300003</v>
      </c>
      <c r="AF860" s="28">
        <v>4.5216299395600004</v>
      </c>
      <c r="AG860" s="50"/>
      <c r="AH860" s="62"/>
      <c r="AI860" s="65"/>
      <c r="AJ860" s="58"/>
      <c r="AK860" s="28"/>
      <c r="AL860" s="28"/>
    </row>
    <row r="861" spans="1:38">
      <c r="A861" s="11"/>
      <c r="B861" s="25">
        <v>840</v>
      </c>
      <c r="C861" s="1">
        <f>B861 * KONSTANTEN!$B$6</f>
        <v>18144000</v>
      </c>
      <c r="D861" s="63">
        <f>SQRT( KONSTANTEN!$B$3 * $D$6 / H860^3 )</f>
        <v>2.0361660004327843E-7</v>
      </c>
      <c r="E861" s="41">
        <f>(KONSTANTEN!$B$4 + D861 * C861) - (KONSTANTEN!$B$4 + D861 * C860)</f>
        <v>4.3981185609349716E-3</v>
      </c>
      <c r="F861" s="41">
        <f t="shared" si="259"/>
        <v>3.6238129707712283</v>
      </c>
      <c r="G861" s="73">
        <f t="shared" si="247"/>
        <v>207.62918896995615</v>
      </c>
      <c r="H861" s="43">
        <f t="shared" si="260"/>
        <v>147383482238.5368</v>
      </c>
      <c r="I861" s="2">
        <f t="shared" si="261"/>
        <v>9.8519672441484616</v>
      </c>
      <c r="J861" s="48">
        <f t="shared" si="248"/>
        <v>151812563761.4632</v>
      </c>
      <c r="K861" s="28">
        <f t="shared" si="249"/>
        <v>10.148032755851538</v>
      </c>
      <c r="L861" s="43">
        <f t="shared" si="262"/>
        <v>-130039404093.00221</v>
      </c>
      <c r="M861" s="2">
        <f t="shared" si="263"/>
        <v>-8.6925884102761302</v>
      </c>
      <c r="N861" s="48">
        <f t="shared" si="250"/>
        <v>-135038551147.1978</v>
      </c>
      <c r="O861" s="28">
        <f t="shared" si="251"/>
        <v>-9.0267604102761307</v>
      </c>
      <c r="P861" s="94">
        <f t="shared" si="252"/>
        <v>-68216530216.738159</v>
      </c>
      <c r="Q861" s="95">
        <f t="shared" si="253"/>
        <v>-4.5599887517723525</v>
      </c>
      <c r="R861" s="44">
        <f>KONSTANTEN!$B$3 * $D$5 * $D$6 / H860^2</f>
        <v>3.6492777703681148E+22</v>
      </c>
      <c r="S861" s="46">
        <f t="shared" si="258"/>
        <v>30008.689848235605</v>
      </c>
      <c r="T861" s="48">
        <f t="shared" si="254"/>
        <v>149063998280.57919</v>
      </c>
      <c r="U861" s="28">
        <f t="shared" si="255"/>
        <v>9.9643026887179662</v>
      </c>
      <c r="V861" s="48">
        <f t="shared" si="264"/>
        <v>-132538977620.10001</v>
      </c>
      <c r="W861" s="28">
        <f t="shared" si="265"/>
        <v>-8.8596744102761313</v>
      </c>
      <c r="X861" s="50">
        <f t="shared" si="256"/>
        <v>1</v>
      </c>
      <c r="Y861" s="31">
        <f t="shared" si="257"/>
        <v>1</v>
      </c>
      <c r="Z861" s="50">
        <v>18144000</v>
      </c>
      <c r="AA861" s="62">
        <v>2.0361659999999999E-7</v>
      </c>
      <c r="AB861" s="71">
        <v>4.3981185609299998E-3</v>
      </c>
      <c r="AC861" s="71">
        <v>3.6238129707712301</v>
      </c>
      <c r="AD861" s="58">
        <v>147383482238.53601</v>
      </c>
      <c r="AE861" s="28">
        <v>-8.6925884102800008</v>
      </c>
      <c r="AF861" s="28">
        <v>4.5599887517699997</v>
      </c>
      <c r="AG861" s="50"/>
      <c r="AH861" s="62"/>
      <c r="AI861" s="65"/>
      <c r="AJ861" s="58"/>
      <c r="AK861" s="28"/>
      <c r="AL861" s="28"/>
    </row>
    <row r="862" spans="1:38">
      <c r="A862" s="11"/>
      <c r="B862" s="25">
        <v>841</v>
      </c>
      <c r="C862" s="1">
        <f>B862 * KONSTANTEN!$B$6</f>
        <v>18165600</v>
      </c>
      <c r="D862" s="63">
        <f>SQRT( KONSTANTEN!$B$3 * $D$6 / H861^3 )</f>
        <v>2.036060795412855E-7</v>
      </c>
      <c r="E862" s="41">
        <f>(KONSTANTEN!$B$4 + D862 * C862) - (KONSTANTEN!$B$4 + D862 * C861)</f>
        <v>4.3978913180917623E-3</v>
      </c>
      <c r="F862" s="41">
        <f t="shared" si="259"/>
        <v>3.6282108620893201</v>
      </c>
      <c r="G862" s="73">
        <f t="shared" si="247"/>
        <v>207.88116958124002</v>
      </c>
      <c r="H862" s="43">
        <f t="shared" si="260"/>
        <v>147388601545.64883</v>
      </c>
      <c r="I862" s="2">
        <f t="shared" si="261"/>
        <v>9.8523094483440374</v>
      </c>
      <c r="J862" s="48">
        <f t="shared" si="248"/>
        <v>151807444454.35117</v>
      </c>
      <c r="K862" s="28">
        <f t="shared" si="249"/>
        <v>10.147690551655963</v>
      </c>
      <c r="L862" s="43">
        <f t="shared" si="262"/>
        <v>-129733016537.36882</v>
      </c>
      <c r="M862" s="2">
        <f t="shared" si="263"/>
        <v>-8.672107688038686</v>
      </c>
      <c r="N862" s="48">
        <f t="shared" si="250"/>
        <v>-134732163591.56441</v>
      </c>
      <c r="O862" s="28">
        <f t="shared" si="251"/>
        <v>-9.0062796880386848</v>
      </c>
      <c r="P862" s="94">
        <f t="shared" si="252"/>
        <v>-68789021376.360962</v>
      </c>
      <c r="Q862" s="95">
        <f t="shared" si="253"/>
        <v>-4.5982573831447597</v>
      </c>
      <c r="R862" s="44">
        <f>KONSTANTEN!$B$3 * $D$5 * $D$6 / H861^2</f>
        <v>3.6490263704106489E+22</v>
      </c>
      <c r="S862" s="46">
        <f t="shared" si="258"/>
        <v>30008.173007731162</v>
      </c>
      <c r="T862" s="48">
        <f t="shared" si="254"/>
        <v>149054980920.04413</v>
      </c>
      <c r="U862" s="28">
        <f t="shared" si="255"/>
        <v>9.9636999160105297</v>
      </c>
      <c r="V862" s="48">
        <f t="shared" si="264"/>
        <v>-132232590064.46661</v>
      </c>
      <c r="W862" s="28">
        <f t="shared" si="265"/>
        <v>-8.8391936880386854</v>
      </c>
      <c r="X862" s="50">
        <f t="shared" si="256"/>
        <v>1</v>
      </c>
      <c r="Y862" s="31">
        <f t="shared" si="257"/>
        <v>0.99999999999999989</v>
      </c>
      <c r="Z862" s="50">
        <v>18165600</v>
      </c>
      <c r="AA862" s="62">
        <v>2.0360608E-7</v>
      </c>
      <c r="AB862" s="71">
        <v>4.3978913180899998E-3</v>
      </c>
      <c r="AC862" s="71">
        <v>3.6282108620893201</v>
      </c>
      <c r="AD862" s="58">
        <v>147388601545.64801</v>
      </c>
      <c r="AE862" s="28">
        <v>-8.6721076880400005</v>
      </c>
      <c r="AF862" s="28">
        <v>4.59825738314</v>
      </c>
      <c r="AG862" s="50"/>
      <c r="AH862" s="62"/>
      <c r="AI862" s="65"/>
      <c r="AJ862" s="58"/>
      <c r="AK862" s="28"/>
      <c r="AL862" s="28"/>
    </row>
    <row r="863" spans="1:38">
      <c r="A863" s="11"/>
      <c r="B863" s="25">
        <v>842</v>
      </c>
      <c r="C863" s="1">
        <f>B863 * KONSTANTEN!$B$6</f>
        <v>18187200</v>
      </c>
      <c r="D863" s="63">
        <f>SQRT( KONSTANTEN!$B$3 * $D$6 / H862^3 )</f>
        <v>2.0359547173658536E-7</v>
      </c>
      <c r="E863" s="41">
        <f>(KONSTANTEN!$B$4 + D863 * C863) - (KONSTANTEN!$B$4 + D863 * C862)</f>
        <v>4.3976621895103207E-3</v>
      </c>
      <c r="F863" s="41">
        <f t="shared" si="259"/>
        <v>3.6326085242788304</v>
      </c>
      <c r="G863" s="73">
        <f t="shared" si="247"/>
        <v>208.13313706442324</v>
      </c>
      <c r="H863" s="43">
        <f t="shared" si="260"/>
        <v>147393763316.05042</v>
      </c>
      <c r="I863" s="2">
        <f t="shared" si="261"/>
        <v>9.8526544910323057</v>
      </c>
      <c r="J863" s="48">
        <f t="shared" si="248"/>
        <v>151802282683.94958</v>
      </c>
      <c r="K863" s="28">
        <f t="shared" si="249"/>
        <v>10.147345508967692</v>
      </c>
      <c r="L863" s="43">
        <f t="shared" si="262"/>
        <v>-129424087578.5356</v>
      </c>
      <c r="M863" s="2">
        <f t="shared" si="263"/>
        <v>-8.6514570836631712</v>
      </c>
      <c r="N863" s="48">
        <f t="shared" si="250"/>
        <v>-134423234632.73119</v>
      </c>
      <c r="O863" s="28">
        <f t="shared" si="251"/>
        <v>-8.98562908366317</v>
      </c>
      <c r="P863" s="94">
        <f t="shared" si="252"/>
        <v>-69360152336.42453</v>
      </c>
      <c r="Q863" s="95">
        <f t="shared" si="253"/>
        <v>-4.6364350908851604</v>
      </c>
      <c r="R863" s="44">
        <f>KONSTANTEN!$B$3 * $D$5 * $D$6 / H862^2</f>
        <v>3.6487728886347762E+22</v>
      </c>
      <c r="S863" s="46">
        <f t="shared" si="258"/>
        <v>30007.651860281989</v>
      </c>
      <c r="T863" s="48">
        <f t="shared" si="254"/>
        <v>149045909342.20914</v>
      </c>
      <c r="U863" s="28">
        <f t="shared" si="255"/>
        <v>9.9630935191041345</v>
      </c>
      <c r="V863" s="48">
        <f t="shared" si="264"/>
        <v>-131923661105.63339</v>
      </c>
      <c r="W863" s="28">
        <f t="shared" si="265"/>
        <v>-8.8185430836631706</v>
      </c>
      <c r="X863" s="50">
        <f t="shared" si="256"/>
        <v>1</v>
      </c>
      <c r="Y863" s="31">
        <f t="shared" si="257"/>
        <v>1</v>
      </c>
      <c r="Z863" s="50">
        <v>18187200</v>
      </c>
      <c r="AA863" s="62">
        <v>2.0359547E-7</v>
      </c>
      <c r="AB863" s="71">
        <v>4.3976621895099998E-3</v>
      </c>
      <c r="AC863" s="71">
        <v>3.63260852427883</v>
      </c>
      <c r="AD863" s="58">
        <v>147393763316.04999</v>
      </c>
      <c r="AE863" s="28">
        <v>-8.6514570836600004</v>
      </c>
      <c r="AF863" s="28">
        <v>4.6364350908900001</v>
      </c>
      <c r="AG863" s="50"/>
      <c r="AH863" s="62"/>
      <c r="AI863" s="65"/>
      <c r="AJ863" s="58"/>
      <c r="AK863" s="28"/>
      <c r="AL863" s="28"/>
    </row>
    <row r="864" spans="1:38">
      <c r="A864" s="11"/>
      <c r="B864" s="25">
        <v>843</v>
      </c>
      <c r="C864" s="1">
        <f>B864 * KONSTANTEN!$B$6</f>
        <v>18208800</v>
      </c>
      <c r="D864" s="63">
        <f>SQRT( KONSTANTEN!$B$3 * $D$6 / H863^3 )</f>
        <v>2.0358477687553366E-7</v>
      </c>
      <c r="E864" s="41">
        <f>(KONSTANTEN!$B$4 + D864 * C864) - (KONSTANTEN!$B$4 + D864 * C863)</f>
        <v>4.3974311805112798E-3</v>
      </c>
      <c r="F864" s="41">
        <f t="shared" si="259"/>
        <v>3.6370059554593417</v>
      </c>
      <c r="G864" s="73">
        <f t="shared" si="247"/>
        <v>208.38509131176576</v>
      </c>
      <c r="H864" s="43">
        <f t="shared" si="260"/>
        <v>147398967441.01047</v>
      </c>
      <c r="I864" s="2">
        <f t="shared" si="261"/>
        <v>9.8530023649450538</v>
      </c>
      <c r="J864" s="48">
        <f t="shared" si="248"/>
        <v>151797078558.98953</v>
      </c>
      <c r="K864" s="28">
        <f t="shared" si="249"/>
        <v>10.146997635054946</v>
      </c>
      <c r="L864" s="43">
        <f t="shared" si="262"/>
        <v>-129112623723.99144</v>
      </c>
      <c r="M864" s="2">
        <f t="shared" si="263"/>
        <v>-8.6306370321479076</v>
      </c>
      <c r="N864" s="48">
        <f t="shared" si="250"/>
        <v>-134111770778.18703</v>
      </c>
      <c r="O864" s="28">
        <f t="shared" si="251"/>
        <v>-8.9648090321479064</v>
      </c>
      <c r="P864" s="94">
        <f t="shared" si="252"/>
        <v>-69929912017.05098</v>
      </c>
      <c r="Q864" s="95">
        <f t="shared" si="253"/>
        <v>-4.6745211343502167</v>
      </c>
      <c r="R864" s="44">
        <f>KONSTANTEN!$B$3 * $D$5 * $D$6 / H863^2</f>
        <v>3.6485173310360459E+22</v>
      </c>
      <c r="S864" s="46">
        <f t="shared" si="258"/>
        <v>30007.126417543343</v>
      </c>
      <c r="T864" s="48">
        <f t="shared" si="254"/>
        <v>149036784251.31198</v>
      </c>
      <c r="U864" s="28">
        <f t="shared" si="255"/>
        <v>9.9624835450741198</v>
      </c>
      <c r="V864" s="48">
        <f t="shared" si="264"/>
        <v>-131612197251.08923</v>
      </c>
      <c r="W864" s="28">
        <f t="shared" si="265"/>
        <v>-8.797723032147907</v>
      </c>
      <c r="X864" s="50">
        <f t="shared" si="256"/>
        <v>1</v>
      </c>
      <c r="Y864" s="31">
        <f t="shared" si="257"/>
        <v>1</v>
      </c>
      <c r="Z864" s="50">
        <v>18208800</v>
      </c>
      <c r="AA864" s="62">
        <v>2.0358478E-7</v>
      </c>
      <c r="AB864" s="71">
        <v>4.3974311805100004E-3</v>
      </c>
      <c r="AC864" s="71">
        <v>3.6370059554593399</v>
      </c>
      <c r="AD864" s="58">
        <v>147398967441.01001</v>
      </c>
      <c r="AE864" s="28">
        <v>-8.6306370321500001</v>
      </c>
      <c r="AF864" s="28">
        <v>4.6745211343499999</v>
      </c>
      <c r="AG864" s="50"/>
      <c r="AH864" s="62"/>
      <c r="AI864" s="65"/>
      <c r="AJ864" s="58"/>
      <c r="AK864" s="28"/>
      <c r="AL864" s="28"/>
    </row>
    <row r="865" spans="1:38">
      <c r="A865" s="11"/>
      <c r="B865" s="25">
        <v>844</v>
      </c>
      <c r="C865" s="1">
        <f>B865 * KONSTANTEN!$B$6</f>
        <v>18230400</v>
      </c>
      <c r="D865" s="63">
        <f>SQRT( KONSTANTEN!$B$3 * $D$6 / H864^3 )</f>
        <v>2.0357399520637863E-7</v>
      </c>
      <c r="E865" s="41">
        <f>(KONSTANTEN!$B$4 + D865 * C865) - (KONSTANTEN!$B$4 + D865 * C864)</f>
        <v>4.3971982964579048E-3</v>
      </c>
      <c r="F865" s="41">
        <f t="shared" si="259"/>
        <v>3.6414031537557996</v>
      </c>
      <c r="G865" s="73">
        <f t="shared" si="247"/>
        <v>208.63703221583492</v>
      </c>
      <c r="H865" s="43">
        <f t="shared" si="260"/>
        <v>147404213810.93906</v>
      </c>
      <c r="I865" s="2">
        <f t="shared" si="261"/>
        <v>9.8533530627566552</v>
      </c>
      <c r="J865" s="48">
        <f t="shared" si="248"/>
        <v>151791832189.06094</v>
      </c>
      <c r="K865" s="28">
        <f t="shared" si="249"/>
        <v>10.146646937243345</v>
      </c>
      <c r="L865" s="43">
        <f t="shared" si="262"/>
        <v>-128798631532.62834</v>
      </c>
      <c r="M865" s="2">
        <f t="shared" si="263"/>
        <v>-8.6096479719272985</v>
      </c>
      <c r="N865" s="48">
        <f t="shared" si="250"/>
        <v>-133797778586.82393</v>
      </c>
      <c r="O865" s="28">
        <f t="shared" si="251"/>
        <v>-8.9438199719272973</v>
      </c>
      <c r="P865" s="94">
        <f t="shared" si="252"/>
        <v>-70498289370.753738</v>
      </c>
      <c r="Q865" s="95">
        <f t="shared" si="253"/>
        <v>-4.7125147750618162</v>
      </c>
      <c r="R865" s="44">
        <f>KONSTANTEN!$B$3 * $D$5 * $D$6 / H864^2</f>
        <v>3.6482597036557173E+22</v>
      </c>
      <c r="S865" s="46">
        <f t="shared" si="258"/>
        <v>30006.596691261424</v>
      </c>
      <c r="T865" s="48">
        <f t="shared" si="254"/>
        <v>149027606355.69647</v>
      </c>
      <c r="U865" s="28">
        <f t="shared" si="255"/>
        <v>9.9618700412702967</v>
      </c>
      <c r="V865" s="48">
        <f t="shared" si="264"/>
        <v>-131298205059.72614</v>
      </c>
      <c r="W865" s="28">
        <f t="shared" si="265"/>
        <v>-8.7767339719272979</v>
      </c>
      <c r="X865" s="50">
        <f t="shared" si="256"/>
        <v>1</v>
      </c>
      <c r="Y865" s="31">
        <f t="shared" si="257"/>
        <v>0.99999999999999978</v>
      </c>
      <c r="Z865" s="50">
        <v>18230400</v>
      </c>
      <c r="AA865" s="62">
        <v>2.0357399999999999E-7</v>
      </c>
      <c r="AB865" s="71">
        <v>4.3971982964600004E-3</v>
      </c>
      <c r="AC865" s="71">
        <v>3.6414031537558</v>
      </c>
      <c r="AD865" s="58">
        <v>147404213810.939</v>
      </c>
      <c r="AE865" s="28">
        <v>-8.6096479719300003</v>
      </c>
      <c r="AF865" s="28">
        <v>4.7125147750599998</v>
      </c>
      <c r="AG865" s="50"/>
      <c r="AH865" s="62"/>
      <c r="AI865" s="65"/>
      <c r="AJ865" s="58"/>
      <c r="AK865" s="28"/>
      <c r="AL865" s="28"/>
    </row>
    <row r="866" spans="1:38">
      <c r="A866" s="11"/>
      <c r="B866" s="25">
        <v>845</v>
      </c>
      <c r="C866" s="1">
        <f>B866 * KONSTANTEN!$B$6</f>
        <v>18252000</v>
      </c>
      <c r="D866" s="63">
        <f>SQRT( KONSTANTEN!$B$3 * $D$6 / H865^3 )</f>
        <v>2.0356312697925184E-7</v>
      </c>
      <c r="E866" s="41">
        <f>(KONSTANTEN!$B$4 + D866 * C866) - (KONSTANTEN!$B$4 + D866 * C865)</f>
        <v>4.396963542752097E-3</v>
      </c>
      <c r="F866" s="41">
        <f t="shared" si="259"/>
        <v>3.6458001172985517</v>
      </c>
      <c r="G866" s="73">
        <f t="shared" si="247"/>
        <v>208.8889596695075</v>
      </c>
      <c r="H866" s="43">
        <f t="shared" si="260"/>
        <v>147409502315.39059</v>
      </c>
      <c r="I866" s="2">
        <f t="shared" si="261"/>
        <v>9.8537065770842833</v>
      </c>
      <c r="J866" s="48">
        <f t="shared" si="248"/>
        <v>151786543684.60944</v>
      </c>
      <c r="K866" s="28">
        <f t="shared" si="249"/>
        <v>10.146293422915718</v>
      </c>
      <c r="L866" s="43">
        <f t="shared" si="262"/>
        <v>-128482117614.55463</v>
      </c>
      <c r="M866" s="2">
        <f t="shared" si="263"/>
        <v>-8.5884903448593448</v>
      </c>
      <c r="N866" s="48">
        <f t="shared" si="250"/>
        <v>-133481264668.75021</v>
      </c>
      <c r="O866" s="28">
        <f t="shared" si="251"/>
        <v>-8.9226623448593436</v>
      </c>
      <c r="P866" s="94">
        <f t="shared" si="252"/>
        <v>-71065273382.679855</v>
      </c>
      <c r="Q866" s="95">
        <f t="shared" si="253"/>
        <v>-4.7504152767232668</v>
      </c>
      <c r="R866" s="44">
        <f>KONSTANTEN!$B$3 * $D$5 * $D$6 / H865^2</f>
        <v>3.6480000125805275E+22</v>
      </c>
      <c r="S866" s="46">
        <f t="shared" si="258"/>
        <v>30006.062693272976</v>
      </c>
      <c r="T866" s="48">
        <f t="shared" si="254"/>
        <v>149018376367.75626</v>
      </c>
      <c r="U866" s="28">
        <f t="shared" si="255"/>
        <v>9.9612530553131879</v>
      </c>
      <c r="V866" s="48">
        <f t="shared" si="264"/>
        <v>-130981691141.65242</v>
      </c>
      <c r="W866" s="28">
        <f t="shared" si="265"/>
        <v>-8.7555763448593442</v>
      </c>
      <c r="X866" s="50">
        <f t="shared" si="256"/>
        <v>1</v>
      </c>
      <c r="Y866" s="31">
        <f t="shared" si="257"/>
        <v>0.99999999999999989</v>
      </c>
      <c r="Z866" s="50">
        <v>18252000</v>
      </c>
      <c r="AA866" s="62">
        <v>2.0356313E-7</v>
      </c>
      <c r="AB866" s="71">
        <v>4.3969635427499997E-3</v>
      </c>
      <c r="AC866" s="71">
        <v>3.6458001172985499</v>
      </c>
      <c r="AD866" s="58">
        <v>147409502315.39001</v>
      </c>
      <c r="AE866" s="28">
        <v>-8.5884903448600003</v>
      </c>
      <c r="AF866" s="28">
        <v>4.7504152767200001</v>
      </c>
      <c r="AG866" s="50"/>
      <c r="AH866" s="62"/>
      <c r="AI866" s="65"/>
      <c r="AJ866" s="58"/>
      <c r="AK866" s="28"/>
      <c r="AL866" s="28"/>
    </row>
    <row r="867" spans="1:38">
      <c r="A867" s="11"/>
      <c r="B867" s="25">
        <v>846</v>
      </c>
      <c r="C867" s="1">
        <f>B867 * KONSTANTEN!$B$6</f>
        <v>18273600</v>
      </c>
      <c r="D867" s="63">
        <f>SQRT( KONSTANTEN!$B$3 * $D$6 / H866^3 )</f>
        <v>2.0355217244615902E-7</v>
      </c>
      <c r="E867" s="41">
        <f>(KONSTANTEN!$B$4 + D867 * C867) - (KONSTANTEN!$B$4 + D867 * C866)</f>
        <v>4.3967269248370577E-3</v>
      </c>
      <c r="F867" s="41">
        <f t="shared" si="259"/>
        <v>3.6501968442233887</v>
      </c>
      <c r="G867" s="73">
        <f t="shared" si="247"/>
        <v>209.14087356597219</v>
      </c>
      <c r="H867" s="43">
        <f t="shared" si="260"/>
        <v>147414832843.06677</v>
      </c>
      <c r="I867" s="2">
        <f t="shared" si="261"/>
        <v>9.8540629004881133</v>
      </c>
      <c r="J867" s="48">
        <f t="shared" si="248"/>
        <v>151781213156.93323</v>
      </c>
      <c r="K867" s="28">
        <f t="shared" si="249"/>
        <v>10.145937099511887</v>
      </c>
      <c r="L867" s="43">
        <f t="shared" si="262"/>
        <v>-128163088630.90668</v>
      </c>
      <c r="M867" s="2">
        <f t="shared" si="263"/>
        <v>-8.5671645962130576</v>
      </c>
      <c r="N867" s="48">
        <f t="shared" si="250"/>
        <v>-133162235685.10226</v>
      </c>
      <c r="O867" s="28">
        <f t="shared" si="251"/>
        <v>-8.9013365962130582</v>
      </c>
      <c r="P867" s="94">
        <f t="shared" si="252"/>
        <v>-71630853070.851471</v>
      </c>
      <c r="Q867" s="95">
        <f t="shared" si="253"/>
        <v>-4.7882219052354378</v>
      </c>
      <c r="R867" s="44">
        <f>KONSTANTEN!$B$3 * $D$5 * $D$6 / H866^2</f>
        <v>3.6477382639424576E+22</v>
      </c>
      <c r="S867" s="46">
        <f t="shared" si="258"/>
        <v>30005.524435504864</v>
      </c>
      <c r="T867" s="48">
        <f t="shared" si="254"/>
        <v>149009095003.87796</v>
      </c>
      <c r="U867" s="28">
        <f t="shared" si="255"/>
        <v>9.9606326350902368</v>
      </c>
      <c r="V867" s="48">
        <f t="shared" si="264"/>
        <v>-130662662158.00447</v>
      </c>
      <c r="W867" s="28">
        <f t="shared" si="265"/>
        <v>-8.7342505962130588</v>
      </c>
      <c r="X867" s="50">
        <f t="shared" si="256"/>
        <v>1</v>
      </c>
      <c r="Y867" s="31">
        <f t="shared" si="257"/>
        <v>1.0000000000000002</v>
      </c>
      <c r="Z867" s="50">
        <v>18273600</v>
      </c>
      <c r="AA867" s="62">
        <v>2.0355217E-7</v>
      </c>
      <c r="AB867" s="71">
        <v>4.3967269248399998E-3</v>
      </c>
      <c r="AC867" s="71">
        <v>3.6501968442233901</v>
      </c>
      <c r="AD867" s="58">
        <v>147414832843.06601</v>
      </c>
      <c r="AE867" s="28">
        <v>-8.5671645962100005</v>
      </c>
      <c r="AF867" s="28">
        <v>4.7882219052400004</v>
      </c>
      <c r="AG867" s="50"/>
      <c r="AH867" s="62"/>
      <c r="AI867" s="65"/>
      <c r="AJ867" s="58"/>
      <c r="AK867" s="28"/>
      <c r="AL867" s="28"/>
    </row>
    <row r="868" spans="1:38">
      <c r="A868" s="11"/>
      <c r="B868" s="25">
        <v>847</v>
      </c>
      <c r="C868" s="1">
        <f>B868 * KONSTANTEN!$B$6</f>
        <v>18295200</v>
      </c>
      <c r="D868" s="63">
        <f>SQRT( KONSTANTEN!$B$3 * $D$6 / H867^3 )</f>
        <v>2.0354113186097157E-7</v>
      </c>
      <c r="E868" s="41">
        <f>(KONSTANTEN!$B$4 + D868 * C868) - (KONSTANTEN!$B$4 + D868 * C867)</f>
        <v>4.3964884481968447E-3</v>
      </c>
      <c r="F868" s="41">
        <f t="shared" si="259"/>
        <v>3.6545933326715856</v>
      </c>
      <c r="G868" s="73">
        <f t="shared" si="247"/>
        <v>209.39277379873189</v>
      </c>
      <c r="H868" s="43">
        <f t="shared" si="260"/>
        <v>147420205281.81989</v>
      </c>
      <c r="I868" s="2">
        <f t="shared" si="261"/>
        <v>9.8544220254715462</v>
      </c>
      <c r="J868" s="48">
        <f t="shared" si="248"/>
        <v>151775840718.18011</v>
      </c>
      <c r="K868" s="28">
        <f t="shared" si="249"/>
        <v>10.145577974528454</v>
      </c>
      <c r="L868" s="43">
        <f t="shared" si="262"/>
        <v>-127841551293.65944</v>
      </c>
      <c r="M868" s="2">
        <f t="shared" si="263"/>
        <v>-8.5456711746557943</v>
      </c>
      <c r="N868" s="48">
        <f t="shared" si="250"/>
        <v>-132840698347.85503</v>
      </c>
      <c r="O868" s="28">
        <f t="shared" si="251"/>
        <v>-8.8798431746557931</v>
      </c>
      <c r="P868" s="94">
        <f t="shared" si="252"/>
        <v>-72195017486.40596</v>
      </c>
      <c r="Q868" s="95">
        <f t="shared" si="253"/>
        <v>-4.8259339287128125</v>
      </c>
      <c r="R868" s="44">
        <f>KONSTANTEN!$B$3 * $D$5 * $D$6 / H867^2</f>
        <v>3.6474744639185152E+22</v>
      </c>
      <c r="S868" s="46">
        <f t="shared" si="258"/>
        <v>30004.981929973736</v>
      </c>
      <c r="T868" s="48">
        <f t="shared" si="254"/>
        <v>148999762984.38425</v>
      </c>
      <c r="U868" s="28">
        <f t="shared" si="255"/>
        <v>9.9600088287519846</v>
      </c>
      <c r="V868" s="48">
        <f t="shared" si="264"/>
        <v>-130341124820.75723</v>
      </c>
      <c r="W868" s="28">
        <f t="shared" si="265"/>
        <v>-8.7127571746557937</v>
      </c>
      <c r="X868" s="50">
        <f t="shared" si="256"/>
        <v>0.99999999999999989</v>
      </c>
      <c r="Y868" s="31">
        <f t="shared" si="257"/>
        <v>1.0000000000000002</v>
      </c>
      <c r="Z868" s="50">
        <v>18295200</v>
      </c>
      <c r="AA868" s="62">
        <v>2.0354113E-7</v>
      </c>
      <c r="AB868" s="71">
        <v>4.3964884482000002E-3</v>
      </c>
      <c r="AC868" s="71">
        <v>3.65459333267159</v>
      </c>
      <c r="AD868" s="58">
        <v>147420205281.819</v>
      </c>
      <c r="AE868" s="28">
        <v>-8.5456711746600007</v>
      </c>
      <c r="AF868" s="28">
        <v>4.8259339287099996</v>
      </c>
      <c r="AG868" s="50"/>
      <c r="AH868" s="62"/>
      <c r="AI868" s="65"/>
      <c r="AJ868" s="58"/>
      <c r="AK868" s="28"/>
      <c r="AL868" s="28"/>
    </row>
    <row r="869" spans="1:38">
      <c r="A869" s="11"/>
      <c r="B869" s="25">
        <v>848</v>
      </c>
      <c r="C869" s="1">
        <f>B869 * KONSTANTEN!$B$6</f>
        <v>18316800</v>
      </c>
      <c r="D869" s="63">
        <f>SQRT( KONSTANTEN!$B$3 * $D$6 / H868^3 )</f>
        <v>2.0353000547941704E-7</v>
      </c>
      <c r="E869" s="41">
        <f>(KONSTANTEN!$B$4 + D869 * C869) - (KONSTANTEN!$B$4 + D869 * C868)</f>
        <v>4.3962481183554836E-3</v>
      </c>
      <c r="F869" s="41">
        <f t="shared" si="259"/>
        <v>3.6589895807899411</v>
      </c>
      <c r="G869" s="73">
        <f t="shared" si="247"/>
        <v>209.64466026160599</v>
      </c>
      <c r="H869" s="43">
        <f t="shared" si="260"/>
        <v>147425619518.65601</v>
      </c>
      <c r="I869" s="2">
        <f t="shared" si="261"/>
        <v>9.8547839444814063</v>
      </c>
      <c r="J869" s="48">
        <f t="shared" si="248"/>
        <v>151770426481.34399</v>
      </c>
      <c r="K869" s="28">
        <f t="shared" si="249"/>
        <v>10.145216055518594</v>
      </c>
      <c r="L869" s="43">
        <f t="shared" si="262"/>
        <v>-127517512365.43562</v>
      </c>
      <c r="M869" s="2">
        <f t="shared" si="263"/>
        <v>-8.5240105322404975</v>
      </c>
      <c r="N869" s="48">
        <f t="shared" si="250"/>
        <v>-132516659419.63121</v>
      </c>
      <c r="O869" s="28">
        <f t="shared" si="251"/>
        <v>-8.8581825322404981</v>
      </c>
      <c r="P869" s="94">
        <f t="shared" si="252"/>
        <v>-72757755713.834885</v>
      </c>
      <c r="Q869" s="95">
        <f t="shared" si="253"/>
        <v>-4.8635506174994632</v>
      </c>
      <c r="R869" s="44">
        <f>KONSTANTEN!$B$3 * $D$5 * $D$6 / H868^2</f>
        <v>3.6472086187305008E+22</v>
      </c>
      <c r="S869" s="46">
        <f t="shared" si="258"/>
        <v>30004.435188785585</v>
      </c>
      <c r="T869" s="48">
        <f t="shared" si="254"/>
        <v>148990381033.47641</v>
      </c>
      <c r="U869" s="28">
        <f t="shared" si="255"/>
        <v>9.9593816847082532</v>
      </c>
      <c r="V869" s="48">
        <f t="shared" si="264"/>
        <v>-130017085892.53342</v>
      </c>
      <c r="W869" s="28">
        <f t="shared" si="265"/>
        <v>-8.6910965322404969</v>
      </c>
      <c r="X869" s="50">
        <f t="shared" si="256"/>
        <v>1</v>
      </c>
      <c r="Y869" s="31">
        <f t="shared" si="257"/>
        <v>0.99999999999999978</v>
      </c>
      <c r="Z869" s="50">
        <v>18316800</v>
      </c>
      <c r="AA869" s="62">
        <v>2.0353001000000001E-7</v>
      </c>
      <c r="AB869" s="71">
        <v>4.3962481183599999E-3</v>
      </c>
      <c r="AC869" s="71">
        <v>3.6589895807899402</v>
      </c>
      <c r="AD869" s="58">
        <v>147425619518.65601</v>
      </c>
      <c r="AE869" s="28">
        <v>-8.5240105322400002</v>
      </c>
      <c r="AF869" s="28">
        <v>4.8635506174999996</v>
      </c>
      <c r="AG869" s="50"/>
      <c r="AH869" s="62"/>
      <c r="AI869" s="65"/>
      <c r="AJ869" s="58"/>
      <c r="AK869" s="28"/>
      <c r="AL869" s="28"/>
    </row>
    <row r="870" spans="1:38">
      <c r="A870" s="11"/>
      <c r="B870" s="25">
        <v>849</v>
      </c>
      <c r="C870" s="1">
        <f>B870 * KONSTANTEN!$B$6</f>
        <v>18338400</v>
      </c>
      <c r="D870" s="63">
        <f>SQRT( KONSTANTEN!$B$3 * $D$6 / H869^3 )</f>
        <v>2.0351879355906999E-7</v>
      </c>
      <c r="E870" s="41">
        <f>(KONSTANTEN!$B$4 + D870 * C870) - (KONSTANTEN!$B$4 + D870 * C869)</f>
        <v>4.3960059408760799E-3</v>
      </c>
      <c r="F870" s="41">
        <f t="shared" si="259"/>
        <v>3.6633855867308172</v>
      </c>
      <c r="G870" s="73">
        <f t="shared" si="247"/>
        <v>209.89653284873262</v>
      </c>
      <c r="H870" s="43">
        <f t="shared" si="260"/>
        <v>147431075439.73813</v>
      </c>
      <c r="I870" s="2">
        <f t="shared" si="261"/>
        <v>9.855148649908168</v>
      </c>
      <c r="J870" s="48">
        <f t="shared" si="248"/>
        <v>151764970560.26187</v>
      </c>
      <c r="K870" s="28">
        <f t="shared" si="249"/>
        <v>10.14485135009183</v>
      </c>
      <c r="L870" s="43">
        <f t="shared" si="262"/>
        <v>-127190978659.31378</v>
      </c>
      <c r="M870" s="2">
        <f t="shared" si="263"/>
        <v>-8.5021831243928787</v>
      </c>
      <c r="N870" s="48">
        <f t="shared" si="250"/>
        <v>-132190125713.50937</v>
      </c>
      <c r="O870" s="28">
        <f t="shared" si="251"/>
        <v>-8.8363551243928775</v>
      </c>
      <c r="P870" s="94">
        <f t="shared" si="252"/>
        <v>-73319056871.221497</v>
      </c>
      <c r="Q870" s="95">
        <f t="shared" si="253"/>
        <v>-4.9010712441849247</v>
      </c>
      <c r="R870" s="44">
        <f>KONSTANTEN!$B$3 * $D$5 * $D$6 / H869^2</f>
        <v>3.646940734644771E+22</v>
      </c>
      <c r="S870" s="46">
        <f t="shared" si="258"/>
        <v>30003.884224135352</v>
      </c>
      <c r="T870" s="48">
        <f t="shared" si="254"/>
        <v>148980949879.1767</v>
      </c>
      <c r="U870" s="28">
        <f t="shared" si="255"/>
        <v>9.9587512516242729</v>
      </c>
      <c r="V870" s="48">
        <f t="shared" si="264"/>
        <v>-129690552186.41158</v>
      </c>
      <c r="W870" s="28">
        <f t="shared" si="265"/>
        <v>-8.6692691243928781</v>
      </c>
      <c r="X870" s="50">
        <f t="shared" si="256"/>
        <v>0.99999999999999989</v>
      </c>
      <c r="Y870" s="31">
        <f t="shared" si="257"/>
        <v>0.99999999999999978</v>
      </c>
      <c r="Z870" s="50">
        <v>18338400</v>
      </c>
      <c r="AA870" s="62">
        <v>2.0351878999999999E-7</v>
      </c>
      <c r="AB870" s="71">
        <v>4.3960059408800004E-3</v>
      </c>
      <c r="AC870" s="71">
        <v>3.6633855867308198</v>
      </c>
      <c r="AD870" s="58">
        <v>147431075439.73801</v>
      </c>
      <c r="AE870" s="28">
        <v>-8.5021831243899992</v>
      </c>
      <c r="AF870" s="28">
        <v>4.9010712441799997</v>
      </c>
      <c r="AG870" s="50"/>
      <c r="AH870" s="62"/>
      <c r="AI870" s="65"/>
      <c r="AJ870" s="58"/>
      <c r="AK870" s="28"/>
      <c r="AL870" s="28"/>
    </row>
    <row r="871" spans="1:38">
      <c r="A871" s="11"/>
      <c r="B871" s="25">
        <v>850</v>
      </c>
      <c r="C871" s="1">
        <f>B871 * KONSTANTEN!$B$6</f>
        <v>18360000</v>
      </c>
      <c r="D871" s="63">
        <f>SQRT( KONSTANTEN!$B$3 * $D$6 / H870^3 )</f>
        <v>2.0350749635934316E-7</v>
      </c>
      <c r="E871" s="41">
        <f>(KONSTANTEN!$B$4 + D871 * C871) - (KONSTANTEN!$B$4 + D871 * C870)</f>
        <v>4.3957619213617072E-3</v>
      </c>
      <c r="F871" s="41">
        <f t="shared" si="259"/>
        <v>3.6677813486521789</v>
      </c>
      <c r="G871" s="73">
        <f t="shared" si="247"/>
        <v>210.14839145457097</v>
      </c>
      <c r="H871" s="43">
        <f t="shared" si="260"/>
        <v>147436572930.3894</v>
      </c>
      <c r="I871" s="2">
        <f t="shared" si="261"/>
        <v>9.8555161340861694</v>
      </c>
      <c r="J871" s="48">
        <f t="shared" si="248"/>
        <v>151759473069.6106</v>
      </c>
      <c r="K871" s="28">
        <f t="shared" si="249"/>
        <v>10.144483865913829</v>
      </c>
      <c r="L871" s="43">
        <f t="shared" si="262"/>
        <v>-126861957038.63509</v>
      </c>
      <c r="M871" s="2">
        <f t="shared" si="263"/>
        <v>-8.4801894098984913</v>
      </c>
      <c r="N871" s="48">
        <f t="shared" si="250"/>
        <v>-131861104092.83067</v>
      </c>
      <c r="O871" s="28">
        <f t="shared" si="251"/>
        <v>-8.8143614098984902</v>
      </c>
      <c r="P871" s="94">
        <f t="shared" si="252"/>
        <v>-73878910110.477249</v>
      </c>
      <c r="Q871" s="95">
        <f t="shared" si="253"/>
        <v>-4.9384950836200057</v>
      </c>
      <c r="R871" s="44">
        <f>KONSTANTEN!$B$3 * $D$5 * $D$6 / H870^2</f>
        <v>3.646670817972018E+22</v>
      </c>
      <c r="S871" s="46">
        <f t="shared" si="258"/>
        <v>30003.329048306554</v>
      </c>
      <c r="T871" s="48">
        <f t="shared" si="254"/>
        <v>148971470253.27039</v>
      </c>
      <c r="U871" s="28">
        <f t="shared" si="255"/>
        <v>9.9581175784168199</v>
      </c>
      <c r="V871" s="48">
        <f t="shared" si="264"/>
        <v>-129361530565.73288</v>
      </c>
      <c r="W871" s="28">
        <f t="shared" si="265"/>
        <v>-8.6472754098984908</v>
      </c>
      <c r="X871" s="50">
        <f t="shared" si="256"/>
        <v>1.0000000000000002</v>
      </c>
      <c r="Y871" s="31">
        <f t="shared" si="257"/>
        <v>1.0000000000000002</v>
      </c>
      <c r="Z871" s="50">
        <v>18360000</v>
      </c>
      <c r="AA871" s="62">
        <v>2.0350750000000001E-7</v>
      </c>
      <c r="AB871" s="71">
        <v>4.3957619213600002E-3</v>
      </c>
      <c r="AC871" s="71">
        <v>3.6677813486521802</v>
      </c>
      <c r="AD871" s="58">
        <v>147436572930.38901</v>
      </c>
      <c r="AE871" s="28">
        <v>-8.4801894098999995</v>
      </c>
      <c r="AF871" s="28">
        <v>4.9384950836200003</v>
      </c>
      <c r="AG871" s="50"/>
      <c r="AH871" s="62"/>
      <c r="AI871" s="65"/>
      <c r="AJ871" s="58"/>
      <c r="AK871" s="28"/>
      <c r="AL871" s="28"/>
    </row>
    <row r="872" spans="1:38">
      <c r="A872" s="11"/>
      <c r="B872" s="25">
        <v>851</v>
      </c>
      <c r="C872" s="1">
        <f>B872 * KONSTANTEN!$B$6</f>
        <v>18381600</v>
      </c>
      <c r="D872" s="63">
        <f>SQRT( KONSTANTEN!$B$3 * $D$6 / H871^3 )</f>
        <v>2.0349611414147793E-7</v>
      </c>
      <c r="E872" s="41">
        <f>(KONSTANTEN!$B$4 + D872 * C872) - (KONSTANTEN!$B$4 + D872 * C871)</f>
        <v>4.3955160654558512E-3</v>
      </c>
      <c r="F872" s="41">
        <f t="shared" si="259"/>
        <v>3.6721768647176347</v>
      </c>
      <c r="G872" s="73">
        <f t="shared" si="247"/>
        <v>210.40023597390353</v>
      </c>
      <c r="H872" s="43">
        <f t="shared" si="260"/>
        <v>147442111875.09644</v>
      </c>
      <c r="I872" s="2">
        <f t="shared" si="261"/>
        <v>9.8558863892938238</v>
      </c>
      <c r="J872" s="48">
        <f t="shared" si="248"/>
        <v>151753934124.90356</v>
      </c>
      <c r="K872" s="28">
        <f t="shared" si="249"/>
        <v>10.144113610706176</v>
      </c>
      <c r="L872" s="43">
        <f t="shared" si="262"/>
        <v>-126530454416.8087</v>
      </c>
      <c r="M872" s="2">
        <f t="shared" si="263"/>
        <v>-8.4580298508897211</v>
      </c>
      <c r="N872" s="48">
        <f t="shared" si="250"/>
        <v>-131529601471.0043</v>
      </c>
      <c r="O872" s="28">
        <f t="shared" si="251"/>
        <v>-8.7922018508897199</v>
      </c>
      <c r="P872" s="94">
        <f t="shared" si="252"/>
        <v>-74437304617.577026</v>
      </c>
      <c r="Q872" s="95">
        <f t="shared" si="253"/>
        <v>-4.975821412932512</v>
      </c>
      <c r="R872" s="44">
        <f>KONSTANTEN!$B$3 * $D$5 * $D$6 / H871^2</f>
        <v>3.6463988750670283E+22</v>
      </c>
      <c r="S872" s="46">
        <f t="shared" si="258"/>
        <v>30002.769673670857</v>
      </c>
      <c r="T872" s="48">
        <f t="shared" si="254"/>
        <v>148961942891.24741</v>
      </c>
      <c r="U872" s="28">
        <f t="shared" si="255"/>
        <v>9.9574807142503072</v>
      </c>
      <c r="V872" s="48">
        <f t="shared" si="264"/>
        <v>-129030027943.90651</v>
      </c>
      <c r="W872" s="28">
        <f t="shared" si="265"/>
        <v>-8.6251158508897205</v>
      </c>
      <c r="X872" s="50">
        <f t="shared" si="256"/>
        <v>1</v>
      </c>
      <c r="Y872" s="31">
        <f t="shared" si="257"/>
        <v>1</v>
      </c>
      <c r="Z872" s="50">
        <v>18381600</v>
      </c>
      <c r="AA872" s="62">
        <v>2.0349611000000001E-7</v>
      </c>
      <c r="AB872" s="71">
        <v>4.3955160654599998E-3</v>
      </c>
      <c r="AC872" s="71">
        <v>3.6721768647176298</v>
      </c>
      <c r="AD872" s="58">
        <v>147442111875.09601</v>
      </c>
      <c r="AE872" s="28">
        <v>-8.45802985089</v>
      </c>
      <c r="AF872" s="28">
        <v>4.9758214129300002</v>
      </c>
      <c r="AG872" s="50"/>
      <c r="AH872" s="62"/>
      <c r="AI872" s="65"/>
      <c r="AJ872" s="58"/>
      <c r="AK872" s="28"/>
      <c r="AL872" s="28"/>
    </row>
    <row r="873" spans="1:38">
      <c r="A873" s="11"/>
      <c r="B873" s="25">
        <v>852</v>
      </c>
      <c r="C873" s="1">
        <f>B873 * KONSTANTEN!$B$6</f>
        <v>18403200</v>
      </c>
      <c r="D873" s="63">
        <f>SQRT( KONSTANTEN!$B$3 * $D$6 / H872^3 )</f>
        <v>2.0348464716853509E-7</v>
      </c>
      <c r="E873" s="41">
        <f>(KONSTANTEN!$B$4 + D873 * C873) - (KONSTANTEN!$B$4 + D873 * C872)</f>
        <v>4.3952683788406333E-3</v>
      </c>
      <c r="F873" s="41">
        <f t="shared" si="259"/>
        <v>3.6765721330964753</v>
      </c>
      <c r="G873" s="73">
        <f t="shared" si="247"/>
        <v>210.6520663018384</v>
      </c>
      <c r="H873" s="43">
        <f t="shared" si="260"/>
        <v>147447692157.51257</v>
      </c>
      <c r="I873" s="2">
        <f t="shared" si="261"/>
        <v>9.8562594077538428</v>
      </c>
      <c r="J873" s="48">
        <f t="shared" si="248"/>
        <v>151748353842.48743</v>
      </c>
      <c r="K873" s="28">
        <f t="shared" si="249"/>
        <v>10.143740592246157</v>
      </c>
      <c r="L873" s="43">
        <f t="shared" si="262"/>
        <v>-126196477757.11626</v>
      </c>
      <c r="M873" s="2">
        <f t="shared" si="263"/>
        <v>-8.4357049128327226</v>
      </c>
      <c r="N873" s="48">
        <f t="shared" si="250"/>
        <v>-131195624811.31184</v>
      </c>
      <c r="O873" s="28">
        <f t="shared" si="251"/>
        <v>-8.7698769128327214</v>
      </c>
      <c r="P873" s="94">
        <f t="shared" si="252"/>
        <v>-74994229612.793076</v>
      </c>
      <c r="Q873" s="95">
        <f t="shared" si="253"/>
        <v>-5.0130495115428824</v>
      </c>
      <c r="R873" s="44">
        <f>KONSTANTEN!$B$3 * $D$5 * $D$6 / H872^2</f>
        <v>3.6461249123284496E+22</v>
      </c>
      <c r="S873" s="46">
        <f t="shared" si="258"/>
        <v>30002.206112687676</v>
      </c>
      <c r="T873" s="48">
        <f t="shared" si="254"/>
        <v>148952368532.24384</v>
      </c>
      <c r="U873" s="28">
        <f t="shared" si="255"/>
        <v>9.9568407085328818</v>
      </c>
      <c r="V873" s="48">
        <f t="shared" si="264"/>
        <v>-128696051284.21405</v>
      </c>
      <c r="W873" s="28">
        <f t="shared" si="265"/>
        <v>-8.602790912832722</v>
      </c>
      <c r="X873" s="50">
        <f t="shared" si="256"/>
        <v>1</v>
      </c>
      <c r="Y873" s="31">
        <f t="shared" si="257"/>
        <v>1</v>
      </c>
      <c r="Z873" s="50">
        <v>18403200</v>
      </c>
      <c r="AA873" s="62">
        <v>2.0348465E-7</v>
      </c>
      <c r="AB873" s="71">
        <v>4.3952683788400001E-3</v>
      </c>
      <c r="AC873" s="71">
        <v>3.67657213309647</v>
      </c>
      <c r="AD873" s="58">
        <v>147447692157.51199</v>
      </c>
      <c r="AE873" s="28">
        <v>-8.4357049128299995</v>
      </c>
      <c r="AF873" s="28">
        <v>5.0130495115400002</v>
      </c>
      <c r="AG873" s="50"/>
      <c r="AH873" s="62"/>
      <c r="AI873" s="65"/>
      <c r="AJ873" s="58"/>
      <c r="AK873" s="28"/>
      <c r="AL873" s="28"/>
    </row>
    <row r="874" spans="1:38">
      <c r="A874" s="11"/>
      <c r="B874" s="25">
        <v>853</v>
      </c>
      <c r="C874" s="1">
        <f>B874 * KONSTANTEN!$B$6</f>
        <v>18424800</v>
      </c>
      <c r="D874" s="63">
        <f>SQRT( KONSTANTEN!$B$3 * $D$6 / H873^3 )</f>
        <v>2.0347309570538541E-7</v>
      </c>
      <c r="E874" s="41">
        <f>(KONSTANTEN!$B$4 + D874 * C874) - (KONSTANTEN!$B$4 + D874 * C873)</f>
        <v>4.3950188672363666E-3</v>
      </c>
      <c r="F874" s="41">
        <f t="shared" si="259"/>
        <v>3.6809671519637117</v>
      </c>
      <c r="G874" s="73">
        <f t="shared" si="247"/>
        <v>210.90388233381142</v>
      </c>
      <c r="H874" s="43">
        <f t="shared" si="260"/>
        <v>147453313660.46112</v>
      </c>
      <c r="I874" s="2">
        <f t="shared" si="261"/>
        <v>9.8566351816334574</v>
      </c>
      <c r="J874" s="48">
        <f t="shared" si="248"/>
        <v>151742732339.53888</v>
      </c>
      <c r="K874" s="28">
        <f t="shared" si="249"/>
        <v>10.143364818366543</v>
      </c>
      <c r="L874" s="43">
        <f t="shared" si="262"/>
        <v>-125860034072.51488</v>
      </c>
      <c r="M874" s="2">
        <f t="shared" si="263"/>
        <v>-8.4132150645142474</v>
      </c>
      <c r="N874" s="48">
        <f t="shared" si="250"/>
        <v>-130859181126.71046</v>
      </c>
      <c r="O874" s="28">
        <f t="shared" si="251"/>
        <v>-8.7473870645142462</v>
      </c>
      <c r="P874" s="94">
        <f t="shared" si="252"/>
        <v>-75549674350.92746</v>
      </c>
      <c r="Q874" s="95">
        <f t="shared" si="253"/>
        <v>-5.0501786611797312</v>
      </c>
      <c r="R874" s="44">
        <f>KONSTANTEN!$B$3 * $D$5 * $D$6 / H873^2</f>
        <v>3.6458489361985538E+22</v>
      </c>
      <c r="S874" s="46">
        <f t="shared" si="258"/>
        <v>30001.638377903761</v>
      </c>
      <c r="T874" s="48">
        <f t="shared" si="254"/>
        <v>148942747918.98306</v>
      </c>
      <c r="U874" s="28">
        <f t="shared" si="255"/>
        <v>9.9561976109124828</v>
      </c>
      <c r="V874" s="48">
        <f t="shared" si="264"/>
        <v>-128359607599.61267</v>
      </c>
      <c r="W874" s="28">
        <f t="shared" si="265"/>
        <v>-8.5803010645142468</v>
      </c>
      <c r="X874" s="50">
        <f t="shared" si="256"/>
        <v>1</v>
      </c>
      <c r="Y874" s="31">
        <f t="shared" si="257"/>
        <v>1</v>
      </c>
      <c r="Z874" s="50">
        <v>18424800</v>
      </c>
      <c r="AA874" s="62">
        <v>2.034731E-7</v>
      </c>
      <c r="AB874" s="71">
        <v>4.39501886724E-3</v>
      </c>
      <c r="AC874" s="71">
        <v>3.6809671519637099</v>
      </c>
      <c r="AD874" s="58">
        <v>147453313660.461</v>
      </c>
      <c r="AE874" s="28">
        <v>-8.4132150645100001</v>
      </c>
      <c r="AF874" s="28">
        <v>5.0501786611800004</v>
      </c>
      <c r="AG874" s="50"/>
      <c r="AH874" s="62"/>
      <c r="AI874" s="65"/>
      <c r="AJ874" s="58"/>
      <c r="AK874" s="28"/>
      <c r="AL874" s="28"/>
    </row>
    <row r="875" spans="1:38">
      <c r="A875" s="11"/>
      <c r="B875" s="25">
        <v>854</v>
      </c>
      <c r="C875" s="1">
        <f>B875 * KONSTANTEN!$B$6</f>
        <v>18446400</v>
      </c>
      <c r="D875" s="63">
        <f>SQRT( KONSTANTEN!$B$3 * $D$6 / H874^3 )</f>
        <v>2.0346146001870042E-7</v>
      </c>
      <c r="E875" s="41">
        <f>(KONSTANTEN!$B$4 + D875 * C875) - (KONSTANTEN!$B$4 + D875 * C874)</f>
        <v>4.3947675364042205E-3</v>
      </c>
      <c r="F875" s="41">
        <f t="shared" si="259"/>
        <v>3.6853619195001159</v>
      </c>
      <c r="G875" s="73">
        <f t="shared" si="247"/>
        <v>211.15568396558848</v>
      </c>
      <c r="H875" s="43">
        <f t="shared" si="260"/>
        <v>147458976265.93863</v>
      </c>
      <c r="I875" s="2">
        <f t="shared" si="261"/>
        <v>9.8570137030446343</v>
      </c>
      <c r="J875" s="48">
        <f t="shared" si="248"/>
        <v>151737069734.06137</v>
      </c>
      <c r="K875" s="28">
        <f t="shared" si="249"/>
        <v>10.142986296955366</v>
      </c>
      <c r="L875" s="43">
        <f t="shared" si="262"/>
        <v>-125521130425.43896</v>
      </c>
      <c r="M875" s="2">
        <f t="shared" si="263"/>
        <v>-8.3905607780283944</v>
      </c>
      <c r="N875" s="48">
        <f t="shared" si="250"/>
        <v>-130520277479.63455</v>
      </c>
      <c r="O875" s="28">
        <f t="shared" si="251"/>
        <v>-8.7247327780283932</v>
      </c>
      <c r="P875" s="94">
        <f t="shared" si="252"/>
        <v>-76103628121.543716</v>
      </c>
      <c r="Q875" s="95">
        <f t="shared" si="253"/>
        <v>-5.0872081458953327</v>
      </c>
      <c r="R875" s="44">
        <f>KONSTANTEN!$B$3 * $D$5 * $D$6 / H874^2</f>
        <v>3.6455709531630025E+22</v>
      </c>
      <c r="S875" s="46">
        <f t="shared" si="258"/>
        <v>30001.066481952803</v>
      </c>
      <c r="T875" s="48">
        <f t="shared" si="254"/>
        <v>148933081797.7164</v>
      </c>
      <c r="U875" s="28">
        <f t="shared" si="255"/>
        <v>9.9555514712728783</v>
      </c>
      <c r="V875" s="48">
        <f t="shared" si="264"/>
        <v>-128020703952.53676</v>
      </c>
      <c r="W875" s="28">
        <f t="shared" si="265"/>
        <v>-8.5576467780283938</v>
      </c>
      <c r="X875" s="50">
        <f t="shared" si="256"/>
        <v>1</v>
      </c>
      <c r="Y875" s="31">
        <f t="shared" si="257"/>
        <v>1</v>
      </c>
      <c r="Z875" s="50">
        <v>18446400</v>
      </c>
      <c r="AA875" s="62">
        <v>2.0346146E-7</v>
      </c>
      <c r="AB875" s="71">
        <v>4.3947675363999999E-3</v>
      </c>
      <c r="AC875" s="71">
        <v>3.6853619195001199</v>
      </c>
      <c r="AD875" s="58">
        <v>147458976265.93799</v>
      </c>
      <c r="AE875" s="28">
        <v>-8.3905607780300002</v>
      </c>
      <c r="AF875" s="28">
        <v>5.0872081459</v>
      </c>
      <c r="AG875" s="50"/>
      <c r="AH875" s="62"/>
      <c r="AI875" s="65"/>
      <c r="AJ875" s="58"/>
      <c r="AK875" s="28"/>
      <c r="AL875" s="28"/>
    </row>
    <row r="876" spans="1:38">
      <c r="A876" s="11"/>
      <c r="B876" s="25">
        <v>855</v>
      </c>
      <c r="C876" s="1">
        <f>B876 * KONSTANTEN!$B$6</f>
        <v>18468000</v>
      </c>
      <c r="D876" s="63">
        <f>SQRT( KONSTANTEN!$B$3 * $D$6 / H875^3 )</f>
        <v>2.03449740376943E-7</v>
      </c>
      <c r="E876" s="41">
        <f>(KONSTANTEN!$B$4 + D876 * C876) - (KONSTANTEN!$B$4 + D876 * C875)</f>
        <v>4.3945143921417795E-3</v>
      </c>
      <c r="F876" s="41">
        <f t="shared" si="259"/>
        <v>3.6897564338922577</v>
      </c>
      <c r="G876" s="73">
        <f t="shared" si="247"/>
        <v>211.4074710932677</v>
      </c>
      <c r="H876" s="43">
        <f t="shared" si="260"/>
        <v>147464679855.11844</v>
      </c>
      <c r="I876" s="2">
        <f t="shared" si="261"/>
        <v>9.8573949640443068</v>
      </c>
      <c r="J876" s="48">
        <f t="shared" si="248"/>
        <v>151731366144.88156</v>
      </c>
      <c r="K876" s="28">
        <f t="shared" si="249"/>
        <v>10.142605035955693</v>
      </c>
      <c r="L876" s="43">
        <f t="shared" si="262"/>
        <v>-125179773927.60112</v>
      </c>
      <c r="M876" s="2">
        <f t="shared" si="263"/>
        <v>-8.3677425287633049</v>
      </c>
      <c r="N876" s="48">
        <f t="shared" si="250"/>
        <v>-130178920981.79671</v>
      </c>
      <c r="O876" s="28">
        <f t="shared" si="251"/>
        <v>-8.7019145287633055</v>
      </c>
      <c r="P876" s="94">
        <f t="shared" si="252"/>
        <v>-76656080249.196747</v>
      </c>
      <c r="Q876" s="95">
        <f t="shared" si="253"/>
        <v>-5.124137252080982</v>
      </c>
      <c r="R876" s="44">
        <f>KONSTANTEN!$B$3 * $D$5 * $D$6 / H875^2</f>
        <v>3.6452909697506084E+22</v>
      </c>
      <c r="S876" s="46">
        <f t="shared" si="258"/>
        <v>30000.490437555014</v>
      </c>
      <c r="T876" s="48">
        <f t="shared" si="254"/>
        <v>148923370918.16391</v>
      </c>
      <c r="U876" s="28">
        <f t="shared" si="255"/>
        <v>9.9549023397297098</v>
      </c>
      <c r="V876" s="48">
        <f t="shared" si="264"/>
        <v>-127679347454.69891</v>
      </c>
      <c r="W876" s="28">
        <f t="shared" si="265"/>
        <v>-8.5348285287633061</v>
      </c>
      <c r="X876" s="50">
        <f t="shared" si="256"/>
        <v>1.0000000000000002</v>
      </c>
      <c r="Y876" s="31">
        <f t="shared" si="257"/>
        <v>1.0000000000000002</v>
      </c>
      <c r="Z876" s="50">
        <v>18468000</v>
      </c>
      <c r="AA876" s="62">
        <v>2.0344974E-7</v>
      </c>
      <c r="AB876" s="71">
        <v>4.3945143921399997E-3</v>
      </c>
      <c r="AC876" s="71">
        <v>3.6897564338922599</v>
      </c>
      <c r="AD876" s="58">
        <v>147464679855.11801</v>
      </c>
      <c r="AE876" s="28">
        <v>-8.3677425287599991</v>
      </c>
      <c r="AF876" s="28">
        <v>5.1241372520799997</v>
      </c>
      <c r="AG876" s="50"/>
      <c r="AH876" s="62"/>
      <c r="AI876" s="65"/>
      <c r="AJ876" s="58"/>
      <c r="AK876" s="28"/>
      <c r="AL876" s="28"/>
    </row>
    <row r="877" spans="1:38">
      <c r="A877" s="11"/>
      <c r="B877" s="25">
        <v>856</v>
      </c>
      <c r="C877" s="1">
        <f>B877 * KONSTANTEN!$B$6</f>
        <v>18489600</v>
      </c>
      <c r="D877" s="63">
        <f>SQRT( KONSTANTEN!$B$3 * $D$6 / H876^3 )</f>
        <v>2.0343793705035739E-7</v>
      </c>
      <c r="E877" s="41">
        <f>(KONSTANTEN!$B$4 + D877 * C877) - (KONSTANTEN!$B$4 + D877 * C876)</f>
        <v>4.3942594402879287E-3</v>
      </c>
      <c r="F877" s="41">
        <f t="shared" si="259"/>
        <v>3.6941506933325456</v>
      </c>
      <c r="G877" s="73">
        <f t="shared" si="247"/>
        <v>211.65924361328172</v>
      </c>
      <c r="H877" s="43">
        <f t="shared" si="260"/>
        <v>147470424308.35364</v>
      </c>
      <c r="I877" s="2">
        <f t="shared" si="261"/>
        <v>9.8577789566345846</v>
      </c>
      <c r="J877" s="48">
        <f t="shared" si="248"/>
        <v>151725621691.64636</v>
      </c>
      <c r="K877" s="28">
        <f t="shared" si="249"/>
        <v>10.142221043365415</v>
      </c>
      <c r="L877" s="43">
        <f t="shared" si="262"/>
        <v>-124835971739.79131</v>
      </c>
      <c r="M877" s="2">
        <f t="shared" si="263"/>
        <v>-8.3447607953877387</v>
      </c>
      <c r="N877" s="48">
        <f t="shared" si="250"/>
        <v>-129835118793.98689</v>
      </c>
      <c r="O877" s="28">
        <f t="shared" si="251"/>
        <v>-8.6789327953877375</v>
      </c>
      <c r="P877" s="94">
        <f t="shared" si="252"/>
        <v>-77207020093.661926</v>
      </c>
      <c r="Q877" s="95">
        <f t="shared" si="253"/>
        <v>-5.1609652684823208</v>
      </c>
      <c r="R877" s="44">
        <f>KONSTANTEN!$B$3 * $D$5 * $D$6 / H876^2</f>
        <v>3.6450089925330885E+22</v>
      </c>
      <c r="S877" s="46">
        <f t="shared" si="258"/>
        <v>29999.910257516691</v>
      </c>
      <c r="T877" s="48">
        <f t="shared" si="254"/>
        <v>148913616033.45438</v>
      </c>
      <c r="U877" s="28">
        <f t="shared" si="255"/>
        <v>9.9542502666264774</v>
      </c>
      <c r="V877" s="48">
        <f t="shared" si="264"/>
        <v>-127335545266.8891</v>
      </c>
      <c r="W877" s="28">
        <f t="shared" si="265"/>
        <v>-8.5118467953877381</v>
      </c>
      <c r="X877" s="50">
        <f t="shared" si="256"/>
        <v>1</v>
      </c>
      <c r="Y877" s="31">
        <f t="shared" si="257"/>
        <v>1.0000000000000002</v>
      </c>
      <c r="Z877" s="50">
        <v>18489600</v>
      </c>
      <c r="AA877" s="62">
        <v>2.0343793999999999E-7</v>
      </c>
      <c r="AB877" s="71">
        <v>4.39425944029E-3</v>
      </c>
      <c r="AC877" s="71">
        <v>3.6941506933325501</v>
      </c>
      <c r="AD877" s="58">
        <v>147470424308.353</v>
      </c>
      <c r="AE877" s="28">
        <v>-8.34476079539</v>
      </c>
      <c r="AF877" s="28">
        <v>5.16096526848</v>
      </c>
      <c r="AG877" s="50"/>
      <c r="AH877" s="62"/>
      <c r="AI877" s="65"/>
      <c r="AJ877" s="58"/>
      <c r="AK877" s="28"/>
      <c r="AL877" s="28"/>
    </row>
    <row r="878" spans="1:38">
      <c r="A878" s="11"/>
      <c r="B878" s="25">
        <v>857</v>
      </c>
      <c r="C878" s="1">
        <f>B878 * KONSTANTEN!$B$6</f>
        <v>18511200</v>
      </c>
      <c r="D878" s="63">
        <f>SQRT( KONSTANTEN!$B$3 * $D$6 / H877^3 )</f>
        <v>2.0342605031096055E-7</v>
      </c>
      <c r="E878" s="41">
        <f>(KONSTANTEN!$B$4 + D878 * C878) - (KONSTANTEN!$B$4 + D878 * C877)</f>
        <v>4.394002686716636E-3</v>
      </c>
      <c r="F878" s="41">
        <f t="shared" si="259"/>
        <v>3.6985446960192623</v>
      </c>
      <c r="G878" s="73">
        <f t="shared" si="247"/>
        <v>211.91100142239972</v>
      </c>
      <c r="H878" s="43">
        <f t="shared" si="260"/>
        <v>147476209505.18094</v>
      </c>
      <c r="I878" s="2">
        <f t="shared" si="261"/>
        <v>9.8581656727629969</v>
      </c>
      <c r="J878" s="48">
        <f t="shared" si="248"/>
        <v>151719836494.81906</v>
      </c>
      <c r="K878" s="28">
        <f t="shared" si="249"/>
        <v>10.141834327237003</v>
      </c>
      <c r="L878" s="43">
        <f t="shared" si="262"/>
        <v>-124489731071.67557</v>
      </c>
      <c r="M878" s="2">
        <f t="shared" si="263"/>
        <v>-8.3216160598376057</v>
      </c>
      <c r="N878" s="48">
        <f t="shared" si="250"/>
        <v>-129488878125.87115</v>
      </c>
      <c r="O878" s="28">
        <f t="shared" si="251"/>
        <v>-8.6557880598376062</v>
      </c>
      <c r="P878" s="94">
        <f t="shared" si="252"/>
        <v>-77756437050.162308</v>
      </c>
      <c r="Q878" s="95">
        <f t="shared" si="253"/>
        <v>-5.1976914862145156</v>
      </c>
      <c r="R878" s="44">
        <f>KONSTANTEN!$B$3 * $D$5 * $D$6 / H877^2</f>
        <v>3.6447250281248397E+22</v>
      </c>
      <c r="S878" s="46">
        <f t="shared" si="258"/>
        <v>29999.325954729848</v>
      </c>
      <c r="T878" s="48">
        <f t="shared" si="254"/>
        <v>148903817900.06561</v>
      </c>
      <c r="U878" s="28">
        <f t="shared" si="255"/>
        <v>9.9535953025305428</v>
      </c>
      <c r="V878" s="48">
        <f t="shared" si="264"/>
        <v>-126989304598.77336</v>
      </c>
      <c r="W878" s="28">
        <f t="shared" si="265"/>
        <v>-8.4887020598376068</v>
      </c>
      <c r="X878" s="50">
        <f t="shared" si="256"/>
        <v>0.99999999999999989</v>
      </c>
      <c r="Y878" s="31">
        <f t="shared" si="257"/>
        <v>1</v>
      </c>
      <c r="Z878" s="50">
        <v>18511200</v>
      </c>
      <c r="AA878" s="62">
        <v>2.0342605000000001E-7</v>
      </c>
      <c r="AB878" s="71">
        <v>4.3940026867199996E-3</v>
      </c>
      <c r="AC878" s="71">
        <v>3.6985446960192601</v>
      </c>
      <c r="AD878" s="58">
        <v>147476209505.17999</v>
      </c>
      <c r="AE878" s="28">
        <v>-8.3216160598400002</v>
      </c>
      <c r="AF878" s="28">
        <v>5.1976914862100001</v>
      </c>
      <c r="AG878" s="50"/>
      <c r="AH878" s="62"/>
      <c r="AI878" s="65"/>
      <c r="AJ878" s="58"/>
      <c r="AK878" s="28"/>
      <c r="AL878" s="28"/>
    </row>
    <row r="879" spans="1:38">
      <c r="A879" s="11"/>
      <c r="B879" s="25">
        <v>858</v>
      </c>
      <c r="C879" s="1">
        <f>B879 * KONSTANTEN!$B$6</f>
        <v>18532800</v>
      </c>
      <c r="D879" s="63">
        <f>SQRT( KONSTANTEN!$B$3 * $D$6 / H878^3 )</f>
        <v>2.0341408043253144E-7</v>
      </c>
      <c r="E879" s="41">
        <f>(KONSTANTEN!$B$4 + D879 * C879) - (KONSTANTEN!$B$4 + D879 * C878)</f>
        <v>4.3937441373422814E-3</v>
      </c>
      <c r="F879" s="41">
        <f t="shared" si="259"/>
        <v>3.7029384401566046</v>
      </c>
      <c r="G879" s="73">
        <f t="shared" si="247"/>
        <v>212.16274441772978</v>
      </c>
      <c r="H879" s="43">
        <f t="shared" si="260"/>
        <v>147482035324.32358</v>
      </c>
      <c r="I879" s="2">
        <f t="shared" si="261"/>
        <v>9.8585551043227078</v>
      </c>
      <c r="J879" s="48">
        <f t="shared" si="248"/>
        <v>151714010675.67645</v>
      </c>
      <c r="K879" s="28">
        <f t="shared" si="249"/>
        <v>10.141444895677294</v>
      </c>
      <c r="L879" s="43">
        <f t="shared" si="262"/>
        <v>-124141059181.59294</v>
      </c>
      <c r="M879" s="2">
        <f t="shared" si="263"/>
        <v>-8.2983088073024156</v>
      </c>
      <c r="N879" s="48">
        <f t="shared" si="250"/>
        <v>-129140206235.78853</v>
      </c>
      <c r="O879" s="28">
        <f t="shared" si="251"/>
        <v>-8.6324808073024144</v>
      </c>
      <c r="P879" s="94">
        <f t="shared" si="252"/>
        <v>-78304320549.595154</v>
      </c>
      <c r="Q879" s="95">
        <f t="shared" si="253"/>
        <v>-5.234315198777403</v>
      </c>
      <c r="R879" s="44">
        <f>KONSTANTEN!$B$3 * $D$5 * $D$6 / H878^2</f>
        <v>3.644439083182672E+22</v>
      </c>
      <c r="S879" s="46">
        <f t="shared" si="258"/>
        <v>29998.737542171733</v>
      </c>
      <c r="T879" s="48">
        <f t="shared" si="254"/>
        <v>148893977277.76385</v>
      </c>
      <c r="U879" s="28">
        <f t="shared" si="255"/>
        <v>9.9529374982290939</v>
      </c>
      <c r="V879" s="48">
        <f t="shared" si="264"/>
        <v>-126640632708.69073</v>
      </c>
      <c r="W879" s="28">
        <f t="shared" si="265"/>
        <v>-8.465394807302415</v>
      </c>
      <c r="X879" s="50">
        <f t="shared" si="256"/>
        <v>1</v>
      </c>
      <c r="Y879" s="31">
        <f t="shared" si="257"/>
        <v>1</v>
      </c>
      <c r="Z879" s="50">
        <v>18532800</v>
      </c>
      <c r="AA879" s="62">
        <v>2.0341408E-7</v>
      </c>
      <c r="AB879" s="71">
        <v>4.3937441373400003E-3</v>
      </c>
      <c r="AC879" s="71">
        <v>3.7029384401566099</v>
      </c>
      <c r="AD879" s="58">
        <v>147482035324.323</v>
      </c>
      <c r="AE879" s="28">
        <v>-8.2983088072999998</v>
      </c>
      <c r="AF879" s="28">
        <v>5.2343151987800001</v>
      </c>
      <c r="AG879" s="50"/>
      <c r="AH879" s="62"/>
      <c r="AI879" s="65"/>
      <c r="AJ879" s="58"/>
      <c r="AK879" s="28"/>
      <c r="AL879" s="28"/>
    </row>
    <row r="880" spans="1:38">
      <c r="A880" s="11"/>
      <c r="B880" s="25">
        <v>859</v>
      </c>
      <c r="C880" s="1">
        <f>B880 * KONSTANTEN!$B$6</f>
        <v>18554400</v>
      </c>
      <c r="D880" s="63">
        <f>SQRT( KONSTANTEN!$B$3 * $D$6 / H879^3 )</f>
        <v>2.0340202769060238E-7</v>
      </c>
      <c r="E880" s="41">
        <f>(KONSTANTEN!$B$4 + D880 * C880) - (KONSTANTEN!$B$4 + D880 * C879)</f>
        <v>4.3934837981169927E-3</v>
      </c>
      <c r="F880" s="41">
        <f t="shared" si="259"/>
        <v>3.7073319239547216</v>
      </c>
      <c r="G880" s="73">
        <f t="shared" si="247"/>
        <v>212.414472496721</v>
      </c>
      <c r="H880" s="43">
        <f t="shared" si="260"/>
        <v>147487901643.69504</v>
      </c>
      <c r="I880" s="2">
        <f t="shared" si="261"/>
        <v>9.8589472431527412</v>
      </c>
      <c r="J880" s="48">
        <f t="shared" si="248"/>
        <v>151708144356.30496</v>
      </c>
      <c r="K880" s="28">
        <f t="shared" si="249"/>
        <v>10.141052756847259</v>
      </c>
      <c r="L880" s="43">
        <f t="shared" si="262"/>
        <v>-123789963376.35144</v>
      </c>
      <c r="M880" s="2">
        <f t="shared" si="263"/>
        <v>-8.2748395262116166</v>
      </c>
      <c r="N880" s="48">
        <f t="shared" si="250"/>
        <v>-128789110430.54703</v>
      </c>
      <c r="O880" s="28">
        <f t="shared" si="251"/>
        <v>-8.6090115262116154</v>
      </c>
      <c r="P880" s="94">
        <f t="shared" si="252"/>
        <v>-78850660058.756821</v>
      </c>
      <c r="Q880" s="95">
        <f t="shared" si="253"/>
        <v>-5.2708357020705296</v>
      </c>
      <c r="R880" s="44">
        <f>KONSTANTEN!$B$3 * $D$5 * $D$6 / H879^2</f>
        <v>3.6441511644055906E+22</v>
      </c>
      <c r="S880" s="46">
        <f t="shared" si="258"/>
        <v>29998.145032904464</v>
      </c>
      <c r="T880" s="48">
        <f t="shared" si="254"/>
        <v>148884094929.54343</v>
      </c>
      <c r="U880" s="28">
        <f t="shared" si="255"/>
        <v>9.9522769047250996</v>
      </c>
      <c r="V880" s="48">
        <f t="shared" si="264"/>
        <v>-126289536903.44923</v>
      </c>
      <c r="W880" s="28">
        <f t="shared" si="265"/>
        <v>-8.441925526211616</v>
      </c>
      <c r="X880" s="50">
        <f t="shared" si="256"/>
        <v>1</v>
      </c>
      <c r="Y880" s="31">
        <f t="shared" si="257"/>
        <v>1</v>
      </c>
      <c r="Z880" s="50">
        <v>18554400</v>
      </c>
      <c r="AA880" s="62">
        <v>2.0340202999999999E-7</v>
      </c>
      <c r="AB880" s="71">
        <v>4.3934837981199999E-3</v>
      </c>
      <c r="AC880" s="71">
        <v>3.7073319239547202</v>
      </c>
      <c r="AD880" s="58">
        <v>147487901643.69501</v>
      </c>
      <c r="AE880" s="28">
        <v>-8.2748395262100001</v>
      </c>
      <c r="AF880" s="28">
        <v>5.2708357020700003</v>
      </c>
      <c r="AG880" s="50"/>
      <c r="AH880" s="62"/>
      <c r="AI880" s="65"/>
      <c r="AJ880" s="58"/>
      <c r="AK880" s="28"/>
      <c r="AL880" s="28"/>
    </row>
    <row r="881" spans="1:38">
      <c r="A881" s="11"/>
      <c r="B881" s="25">
        <v>860</v>
      </c>
      <c r="C881" s="1">
        <f>B881 * KONSTANTEN!$B$6</f>
        <v>18576000</v>
      </c>
      <c r="D881" s="63">
        <f>SQRT( KONSTANTEN!$B$3 * $D$6 / H880^3 )</f>
        <v>2.0338989236244879E-7</v>
      </c>
      <c r="E881" s="41">
        <f>(KONSTANTEN!$B$4 + D881 * C881) - (KONSTANTEN!$B$4 + D881 * C880)</f>
        <v>4.3932216750288688E-3</v>
      </c>
      <c r="F881" s="41">
        <f t="shared" si="259"/>
        <v>3.7117251456297504</v>
      </c>
      <c r="G881" s="73">
        <f t="shared" si="247"/>
        <v>212.66618555716556</v>
      </c>
      <c r="H881" s="43">
        <f t="shared" si="260"/>
        <v>147493808340.40234</v>
      </c>
      <c r="I881" s="2">
        <f t="shared" si="261"/>
        <v>9.8593420810382213</v>
      </c>
      <c r="J881" s="48">
        <f t="shared" si="248"/>
        <v>151702237659.59766</v>
      </c>
      <c r="K881" s="28">
        <f t="shared" si="249"/>
        <v>10.140657918961779</v>
      </c>
      <c r="L881" s="43">
        <f t="shared" si="262"/>
        <v>-123436451011.02318</v>
      </c>
      <c r="M881" s="2">
        <f t="shared" si="263"/>
        <v>-8.2512087082209078</v>
      </c>
      <c r="N881" s="48">
        <f t="shared" si="250"/>
        <v>-128435598065.21877</v>
      </c>
      <c r="O881" s="28">
        <f t="shared" si="251"/>
        <v>-8.5853807082209084</v>
      </c>
      <c r="P881" s="94">
        <f t="shared" si="252"/>
        <v>-79395445080.566269</v>
      </c>
      <c r="Q881" s="95">
        <f t="shared" si="253"/>
        <v>-5.3072522944080802</v>
      </c>
      <c r="R881" s="44">
        <f>KONSTANTEN!$B$3 * $D$5 * $D$6 / H880^2</f>
        <v>3.643861278534535E+22</v>
      </c>
      <c r="S881" s="46">
        <f t="shared" si="258"/>
        <v>29997.548440074566</v>
      </c>
      <c r="T881" s="48">
        <f t="shared" si="254"/>
        <v>148874171621.56577</v>
      </c>
      <c r="U881" s="28">
        <f t="shared" si="255"/>
        <v>9.9516135732332369</v>
      </c>
      <c r="V881" s="48">
        <f t="shared" si="264"/>
        <v>-125936024538.12097</v>
      </c>
      <c r="W881" s="28">
        <f t="shared" si="265"/>
        <v>-8.418294708220909</v>
      </c>
      <c r="X881" s="50">
        <f t="shared" si="256"/>
        <v>1</v>
      </c>
      <c r="Y881" s="31">
        <f t="shared" si="257"/>
        <v>1.0000000000000002</v>
      </c>
      <c r="Z881" s="50">
        <v>18576000</v>
      </c>
      <c r="AA881" s="62">
        <v>2.0338988999999999E-7</v>
      </c>
      <c r="AB881" s="71">
        <v>4.3932216750299999E-3</v>
      </c>
      <c r="AC881" s="71">
        <v>3.71172514562975</v>
      </c>
      <c r="AD881" s="58">
        <v>147493808340.40201</v>
      </c>
      <c r="AE881" s="28">
        <v>-8.2512087082200001</v>
      </c>
      <c r="AF881" s="28">
        <v>5.3072522944099996</v>
      </c>
      <c r="AG881" s="50"/>
      <c r="AH881" s="62"/>
      <c r="AI881" s="65"/>
      <c r="AJ881" s="58"/>
      <c r="AK881" s="28"/>
      <c r="AL881" s="28"/>
    </row>
    <row r="882" spans="1:38">
      <c r="A882" s="11"/>
      <c r="B882" s="25">
        <v>861</v>
      </c>
      <c r="C882" s="1">
        <f>B882 * KONSTANTEN!$B$6</f>
        <v>18597600</v>
      </c>
      <c r="D882" s="63">
        <f>SQRT( KONSTANTEN!$B$3 * $D$6 / H881^3 )</f>
        <v>2.0337767472707965E-7</v>
      </c>
      <c r="E882" s="41">
        <f>(KONSTANTEN!$B$4 + D882 * C882) - (KONSTANTEN!$B$4 + D882 * C881)</f>
        <v>4.3929577741046444E-3</v>
      </c>
      <c r="F882" s="41">
        <f t="shared" si="259"/>
        <v>3.7161181034038551</v>
      </c>
      <c r="G882" s="73">
        <f t="shared" si="247"/>
        <v>212.91788349720093</v>
      </c>
      <c r="H882" s="43">
        <f t="shared" si="260"/>
        <v>147499755290.7496</v>
      </c>
      <c r="I882" s="2">
        <f t="shared" si="261"/>
        <v>9.8597396097105907</v>
      </c>
      <c r="J882" s="48">
        <f t="shared" si="248"/>
        <v>151696290709.2504</v>
      </c>
      <c r="K882" s="28">
        <f t="shared" si="249"/>
        <v>10.140260390289409</v>
      </c>
      <c r="L882" s="43">
        <f t="shared" si="262"/>
        <v>-123080529488.7379</v>
      </c>
      <c r="M882" s="2">
        <f t="shared" si="263"/>
        <v>-8.2274168481984482</v>
      </c>
      <c r="N882" s="48">
        <f t="shared" si="250"/>
        <v>-128079676542.9335</v>
      </c>
      <c r="O882" s="28">
        <f t="shared" si="251"/>
        <v>-8.5615888481984488</v>
      </c>
      <c r="P882" s="94">
        <f t="shared" si="252"/>
        <v>-79938665154.287537</v>
      </c>
      <c r="Q882" s="95">
        <f t="shared" si="253"/>
        <v>-5.3435642765337583</v>
      </c>
      <c r="R882" s="44">
        <f>KONSTANTEN!$B$3 * $D$5 * $D$6 / H881^2</f>
        <v>3.6435694323521414E+22</v>
      </c>
      <c r="S882" s="46">
        <f t="shared" si="258"/>
        <v>29996.947776912577</v>
      </c>
      <c r="T882" s="48">
        <f t="shared" si="254"/>
        <v>148864208123.09857</v>
      </c>
      <c r="U882" s="28">
        <f t="shared" si="255"/>
        <v>9.9509475551758211</v>
      </c>
      <c r="V882" s="48">
        <f t="shared" si="264"/>
        <v>-125580103015.83569</v>
      </c>
      <c r="W882" s="28">
        <f t="shared" si="265"/>
        <v>-8.3945028481984494</v>
      </c>
      <c r="X882" s="50">
        <f t="shared" si="256"/>
        <v>1</v>
      </c>
      <c r="Y882" s="31">
        <f t="shared" si="257"/>
        <v>1.0000000000000004</v>
      </c>
      <c r="Z882" s="50">
        <v>18597600</v>
      </c>
      <c r="AA882" s="62">
        <v>2.0337767E-7</v>
      </c>
      <c r="AB882" s="71">
        <v>4.3929577740999997E-3</v>
      </c>
      <c r="AC882" s="71">
        <v>3.71611810340386</v>
      </c>
      <c r="AD882" s="58">
        <v>147499755290.74899</v>
      </c>
      <c r="AE882" s="28">
        <v>-8.2274168482000007</v>
      </c>
      <c r="AF882" s="28">
        <v>5.3435642765300004</v>
      </c>
      <c r="AG882" s="50"/>
      <c r="AH882" s="62"/>
      <c r="AI882" s="65"/>
      <c r="AJ882" s="58"/>
      <c r="AK882" s="28"/>
      <c r="AL882" s="28"/>
    </row>
    <row r="883" spans="1:38">
      <c r="A883" s="11"/>
      <c r="B883" s="25">
        <v>862</v>
      </c>
      <c r="C883" s="1">
        <f>B883 * KONSTANTEN!$B$6</f>
        <v>18619200</v>
      </c>
      <c r="D883" s="63">
        <f>SQRT( KONSTANTEN!$B$3 * $D$6 / H882^3 )</f>
        <v>2.033653750652276E-7</v>
      </c>
      <c r="E883" s="41">
        <f>(KONSTANTEN!$B$4 + D883 * C883) - (KONSTANTEN!$B$4 + D883 * C882)</f>
        <v>4.3926921014088016E-3</v>
      </c>
      <c r="F883" s="41">
        <f t="shared" si="259"/>
        <v>3.7205107955052639</v>
      </c>
      <c r="G883" s="73">
        <f t="shared" si="247"/>
        <v>213.16956621531213</v>
      </c>
      <c r="H883" s="43">
        <f t="shared" si="260"/>
        <v>147505742370.24136</v>
      </c>
      <c r="I883" s="2">
        <f t="shared" si="261"/>
        <v>9.8601398208478557</v>
      </c>
      <c r="J883" s="48">
        <f t="shared" si="248"/>
        <v>151690303629.75864</v>
      </c>
      <c r="K883" s="28">
        <f t="shared" si="249"/>
        <v>10.139860179152143</v>
      </c>
      <c r="L883" s="43">
        <f t="shared" si="262"/>
        <v>-122722206260.47562</v>
      </c>
      <c r="M883" s="2">
        <f t="shared" si="263"/>
        <v>-8.2034644442109776</v>
      </c>
      <c r="N883" s="48">
        <f t="shared" si="250"/>
        <v>-127721353314.6712</v>
      </c>
      <c r="O883" s="28">
        <f t="shared" si="251"/>
        <v>-8.5376364442109782</v>
      </c>
      <c r="P883" s="94">
        <f t="shared" si="252"/>
        <v>-80480309855.750748</v>
      </c>
      <c r="Q883" s="95">
        <f t="shared" si="253"/>
        <v>-5.379770951635555</v>
      </c>
      <c r="R883" s="44">
        <f>KONSTANTEN!$B$3 * $D$5 * $D$6 / H882^2</f>
        <v>3.6432756326824883E+22</v>
      </c>
      <c r="S883" s="46">
        <f t="shared" si="258"/>
        <v>29996.343056732581</v>
      </c>
      <c r="T883" s="48">
        <f t="shared" si="254"/>
        <v>148854205206.45419</v>
      </c>
      <c r="U883" s="28">
        <f t="shared" si="255"/>
        <v>9.9502789021786882</v>
      </c>
      <c r="V883" s="48">
        <f t="shared" si="264"/>
        <v>-125221779787.57341</v>
      </c>
      <c r="W883" s="28">
        <f t="shared" si="265"/>
        <v>-8.370550444210977</v>
      </c>
      <c r="X883" s="50">
        <f t="shared" si="256"/>
        <v>0.99999999999999978</v>
      </c>
      <c r="Y883" s="31">
        <f t="shared" si="257"/>
        <v>0.99999999999999956</v>
      </c>
      <c r="Z883" s="50">
        <v>18619200</v>
      </c>
      <c r="AA883" s="62">
        <v>2.0336538E-7</v>
      </c>
      <c r="AB883" s="71">
        <v>4.3926921014100003E-3</v>
      </c>
      <c r="AC883" s="71">
        <v>3.7205107955052599</v>
      </c>
      <c r="AD883" s="58">
        <v>147505742370.241</v>
      </c>
      <c r="AE883" s="28">
        <v>-8.2034644442100007</v>
      </c>
      <c r="AF883" s="28">
        <v>5.3797709516400003</v>
      </c>
      <c r="AG883" s="50"/>
      <c r="AH883" s="62"/>
      <c r="AI883" s="65"/>
      <c r="AJ883" s="58"/>
      <c r="AK883" s="28"/>
      <c r="AL883" s="28"/>
    </row>
    <row r="884" spans="1:38">
      <c r="A884" s="11"/>
      <c r="B884" s="25">
        <v>863</v>
      </c>
      <c r="C884" s="1">
        <f>B884 * KONSTANTEN!$B$6</f>
        <v>18640800</v>
      </c>
      <c r="D884" s="63">
        <f>SQRT( KONSTANTEN!$B$3 * $D$6 / H883^3 )</f>
        <v>2.0335299365933922E-7</v>
      </c>
      <c r="E884" s="41">
        <f>(KONSTANTEN!$B$4 + D884 * C884) - (KONSTANTEN!$B$4 + D884 * C883)</f>
        <v>4.392424663041794E-3</v>
      </c>
      <c r="F884" s="41">
        <f t="shared" si="259"/>
        <v>3.7249032201683057</v>
      </c>
      <c r="G884" s="73">
        <f t="shared" si="247"/>
        <v>213.42123361033359</v>
      </c>
      <c r="H884" s="43">
        <f t="shared" si="260"/>
        <v>147511769453.58612</v>
      </c>
      <c r="I884" s="2">
        <f t="shared" si="261"/>
        <v>9.8605427060748063</v>
      </c>
      <c r="J884" s="48">
        <f t="shared" si="248"/>
        <v>151684276546.41388</v>
      </c>
      <c r="K884" s="28">
        <f t="shared" si="249"/>
        <v>10.139457293925194</v>
      </c>
      <c r="L884" s="43">
        <f t="shared" si="262"/>
        <v>-122361488824.85818</v>
      </c>
      <c r="M884" s="2">
        <f t="shared" si="263"/>
        <v>-8.1793519975098992</v>
      </c>
      <c r="N884" s="48">
        <f t="shared" si="250"/>
        <v>-127360635879.05377</v>
      </c>
      <c r="O884" s="28">
        <f t="shared" si="251"/>
        <v>-8.513523997509898</v>
      </c>
      <c r="P884" s="94">
        <f t="shared" si="252"/>
        <v>-81020368797.571777</v>
      </c>
      <c r="Q884" s="95">
        <f t="shared" si="253"/>
        <v>-5.4158716253604364</v>
      </c>
      <c r="R884" s="44">
        <f>KONSTANTEN!$B$3 * $D$5 * $D$6 / H883^2</f>
        <v>3.642979886390857E+22</v>
      </c>
      <c r="S884" s="46">
        <f t="shared" si="258"/>
        <v>29995.734292931815</v>
      </c>
      <c r="T884" s="48">
        <f t="shared" si="254"/>
        <v>148844163646.92831</v>
      </c>
      <c r="U884" s="28">
        <f t="shared" si="255"/>
        <v>9.9496076660671058</v>
      </c>
      <c r="V884" s="48">
        <f t="shared" si="264"/>
        <v>-124861062351.95598</v>
      </c>
      <c r="W884" s="28">
        <f t="shared" si="265"/>
        <v>-8.3464379975098986</v>
      </c>
      <c r="X884" s="50">
        <f t="shared" si="256"/>
        <v>1</v>
      </c>
      <c r="Y884" s="31">
        <f t="shared" si="257"/>
        <v>1</v>
      </c>
      <c r="Z884" s="50">
        <v>18640800</v>
      </c>
      <c r="AA884" s="62">
        <v>2.0335299E-7</v>
      </c>
      <c r="AB884" s="71">
        <v>4.3924246630400003E-3</v>
      </c>
      <c r="AC884" s="71">
        <v>3.7249032201683101</v>
      </c>
      <c r="AD884" s="58">
        <v>147511769453.586</v>
      </c>
      <c r="AE884" s="28">
        <v>-8.1793519975100004</v>
      </c>
      <c r="AF884" s="28">
        <v>5.4158716253600003</v>
      </c>
      <c r="AG884" s="50"/>
      <c r="AH884" s="62"/>
      <c r="AI884" s="65"/>
      <c r="AJ884" s="58"/>
      <c r="AK884" s="28"/>
      <c r="AL884" s="28"/>
    </row>
    <row r="885" spans="1:38">
      <c r="A885" s="11"/>
      <c r="B885" s="25">
        <v>864</v>
      </c>
      <c r="C885" s="1">
        <f>B885 * KONSTANTEN!$B$6</f>
        <v>18662400</v>
      </c>
      <c r="D885" s="63">
        <f>SQRT( KONSTANTEN!$B$3 * $D$6 / H884^3 )</f>
        <v>2.0334053079356522E-7</v>
      </c>
      <c r="E885" s="41">
        <f>(KONSTANTEN!$B$4 + D885 * C885) - (KONSTANTEN!$B$4 + D885 * C884)</f>
        <v>4.3921554651413786E-3</v>
      </c>
      <c r="F885" s="41">
        <f t="shared" si="259"/>
        <v>3.729295375633447</v>
      </c>
      <c r="G885" s="73">
        <f t="shared" si="247"/>
        <v>213.67288558145151</v>
      </c>
      <c r="H885" s="43">
        <f t="shared" si="260"/>
        <v>147517836414.69989</v>
      </c>
      <c r="I885" s="2">
        <f t="shared" si="261"/>
        <v>9.8609482569632547</v>
      </c>
      <c r="J885" s="48">
        <f t="shared" si="248"/>
        <v>151678209585.30014</v>
      </c>
      <c r="K885" s="28">
        <f t="shared" si="249"/>
        <v>10.139051743036747</v>
      </c>
      <c r="L885" s="43">
        <f t="shared" si="262"/>
        <v>-121998384727.93965</v>
      </c>
      <c r="M885" s="2">
        <f t="shared" si="263"/>
        <v>-8.1550800125172547</v>
      </c>
      <c r="N885" s="48">
        <f t="shared" si="250"/>
        <v>-126997531782.13524</v>
      </c>
      <c r="O885" s="28">
        <f t="shared" si="251"/>
        <v>-8.4892520125172535</v>
      </c>
      <c r="P885" s="94">
        <f t="shared" si="252"/>
        <v>-81558831629.370575</v>
      </c>
      <c r="Q885" s="95">
        <f t="shared" si="253"/>
        <v>-5.4518656058289343</v>
      </c>
      <c r="R885" s="44">
        <f>KONSTANTEN!$B$3 * $D$5 * $D$6 / H884^2</f>
        <v>3.6426822003834814E+22</v>
      </c>
      <c r="S885" s="46">
        <f t="shared" si="258"/>
        <v>29995.121498990222</v>
      </c>
      <c r="T885" s="48">
        <f t="shared" si="254"/>
        <v>148834084222.73798</v>
      </c>
      <c r="U885" s="28">
        <f t="shared" si="255"/>
        <v>9.9489338988616165</v>
      </c>
      <c r="V885" s="48">
        <f t="shared" si="264"/>
        <v>-124497958255.03745</v>
      </c>
      <c r="W885" s="28">
        <f t="shared" si="265"/>
        <v>-8.3221660125172541</v>
      </c>
      <c r="X885" s="50">
        <f t="shared" si="256"/>
        <v>1</v>
      </c>
      <c r="Y885" s="31">
        <f t="shared" si="257"/>
        <v>1</v>
      </c>
      <c r="Z885" s="50">
        <v>18662400</v>
      </c>
      <c r="AA885" s="62">
        <v>2.0334053000000001E-7</v>
      </c>
      <c r="AB885" s="71">
        <v>4.3921554651400003E-3</v>
      </c>
      <c r="AC885" s="71">
        <v>3.7292953756334501</v>
      </c>
      <c r="AD885" s="58">
        <v>147517836414.69901</v>
      </c>
      <c r="AE885" s="28">
        <v>-8.1550800125199991</v>
      </c>
      <c r="AF885" s="28">
        <v>5.4518656058300001</v>
      </c>
      <c r="AG885" s="50"/>
      <c r="AH885" s="62"/>
      <c r="AI885" s="65"/>
      <c r="AJ885" s="58"/>
      <c r="AK885" s="28"/>
      <c r="AL885" s="28"/>
    </row>
    <row r="886" spans="1:38">
      <c r="A886" s="11"/>
      <c r="B886" s="25">
        <v>865</v>
      </c>
      <c r="C886" s="1">
        <f>B886 * KONSTANTEN!$B$6</f>
        <v>18684000</v>
      </c>
      <c r="D886" s="63">
        <f>SQRT( KONSTANTEN!$B$3 * $D$6 / H885^3 )</f>
        <v>2.0332798675375036E-7</v>
      </c>
      <c r="E886" s="41">
        <f>(KONSTANTEN!$B$4 + D886 * C886) - (KONSTANTEN!$B$4 + D886 * C885)</f>
        <v>4.3918845138808393E-3</v>
      </c>
      <c r="F886" s="41">
        <f t="shared" si="259"/>
        <v>3.7336872601473279</v>
      </c>
      <c r="G886" s="73">
        <f t="shared" si="247"/>
        <v>213.92452202820573</v>
      </c>
      <c r="H886" s="43">
        <f t="shared" si="260"/>
        <v>147523943126.70966</v>
      </c>
      <c r="I886" s="2">
        <f t="shared" si="261"/>
        <v>9.8613564650322729</v>
      </c>
      <c r="J886" s="48">
        <f t="shared" si="248"/>
        <v>151672102873.29031</v>
      </c>
      <c r="K886" s="28">
        <f t="shared" si="249"/>
        <v>10.138643534967727</v>
      </c>
      <c r="L886" s="43">
        <f t="shared" si="262"/>
        <v>-121632901562.99564</v>
      </c>
      <c r="M886" s="2">
        <f t="shared" si="263"/>
        <v>-8.1306489968116509</v>
      </c>
      <c r="N886" s="48">
        <f t="shared" si="250"/>
        <v>-126632048617.19122</v>
      </c>
      <c r="O886" s="28">
        <f t="shared" si="251"/>
        <v>-8.4648209968116497</v>
      </c>
      <c r="P886" s="94">
        <f t="shared" si="252"/>
        <v>-82095688037.988098</v>
      </c>
      <c r="Q886" s="95">
        <f t="shared" si="253"/>
        <v>-5.4877522036496496</v>
      </c>
      <c r="R886" s="44">
        <f>KONSTANTEN!$B$3 * $D$5 * $D$6 / H885^2</f>
        <v>3.6423825816072921E+22</v>
      </c>
      <c r="S886" s="46">
        <f t="shared" si="258"/>
        <v>29994.50468847001</v>
      </c>
      <c r="T886" s="48">
        <f t="shared" si="254"/>
        <v>148823967714.95956</v>
      </c>
      <c r="U886" s="28">
        <f t="shared" si="255"/>
        <v>9.9482576527738971</v>
      </c>
      <c r="V886" s="48">
        <f t="shared" si="264"/>
        <v>-124132475090.09343</v>
      </c>
      <c r="W886" s="28">
        <f t="shared" si="265"/>
        <v>-8.2977349968116503</v>
      </c>
      <c r="X886" s="50">
        <f t="shared" si="256"/>
        <v>1</v>
      </c>
      <c r="Y886" s="31">
        <f t="shared" si="257"/>
        <v>0.99999999999999989</v>
      </c>
      <c r="Z886" s="50">
        <v>18684000</v>
      </c>
      <c r="AA886" s="62">
        <v>2.0332799E-7</v>
      </c>
      <c r="AB886" s="71">
        <v>4.3918845138799997E-3</v>
      </c>
      <c r="AC886" s="71">
        <v>3.7336872601473301</v>
      </c>
      <c r="AD886" s="58">
        <v>147523943126.70901</v>
      </c>
      <c r="AE886" s="28">
        <v>-8.1306489968100006</v>
      </c>
      <c r="AF886" s="28">
        <v>5.4877522036500004</v>
      </c>
      <c r="AG886" s="50"/>
      <c r="AH886" s="62"/>
      <c r="AI886" s="65"/>
      <c r="AJ886" s="58"/>
      <c r="AK886" s="28"/>
      <c r="AL886" s="28"/>
    </row>
    <row r="887" spans="1:38">
      <c r="A887" s="11"/>
      <c r="B887" s="25">
        <v>866</v>
      </c>
      <c r="C887" s="1">
        <f>B887 * KONSTANTEN!$B$6</f>
        <v>18705600</v>
      </c>
      <c r="D887" s="63">
        <f>SQRT( KONSTANTEN!$B$3 * $D$6 / H886^3 )</f>
        <v>2.0331536182742356E-7</v>
      </c>
      <c r="E887" s="41">
        <f>(KONSTANTEN!$B$4 + D887 * C887) - (KONSTANTEN!$B$4 + D887 * C886)</f>
        <v>4.3916118154725403E-3</v>
      </c>
      <c r="F887" s="41">
        <f t="shared" si="259"/>
        <v>3.7380788719628004</v>
      </c>
      <c r="G887" s="73">
        <f t="shared" si="247"/>
        <v>214.17614285049208</v>
      </c>
      <c r="H887" s="43">
        <f t="shared" si="260"/>
        <v>147530089461.957</v>
      </c>
      <c r="I887" s="2">
        <f t="shared" si="261"/>
        <v>9.8617673217484292</v>
      </c>
      <c r="J887" s="48">
        <f t="shared" si="248"/>
        <v>151665956538.043</v>
      </c>
      <c r="K887" s="28">
        <f t="shared" si="249"/>
        <v>10.138232678251571</v>
      </c>
      <c r="L887" s="43">
        <f t="shared" si="262"/>
        <v>-121265046970.31137</v>
      </c>
      <c r="M887" s="2">
        <f t="shared" si="263"/>
        <v>-8.1060594611140928</v>
      </c>
      <c r="N887" s="48">
        <f t="shared" si="250"/>
        <v>-126264194024.50696</v>
      </c>
      <c r="O887" s="28">
        <f t="shared" si="251"/>
        <v>-8.4402314611140934</v>
      </c>
      <c r="P887" s="94">
        <f t="shared" si="252"/>
        <v>-82630927747.702316</v>
      </c>
      <c r="Q887" s="95">
        <f t="shared" si="253"/>
        <v>-5.5235307319336915</v>
      </c>
      <c r="R887" s="44">
        <f>KONSTANTEN!$B$3 * $D$5 * $D$6 / H886^2</f>
        <v>3.6420810370496716E+22</v>
      </c>
      <c r="S887" s="46">
        <f t="shared" si="258"/>
        <v>29993.883875015228</v>
      </c>
      <c r="T887" s="48">
        <f t="shared" si="254"/>
        <v>148813814907.46655</v>
      </c>
      <c r="U887" s="28">
        <f t="shared" si="255"/>
        <v>9.9475789802026036</v>
      </c>
      <c r="V887" s="48">
        <f t="shared" si="264"/>
        <v>-123764620497.40916</v>
      </c>
      <c r="W887" s="28">
        <f t="shared" si="265"/>
        <v>-8.273145461114094</v>
      </c>
      <c r="X887" s="50">
        <f t="shared" si="256"/>
        <v>1</v>
      </c>
      <c r="Y887" s="31">
        <f t="shared" si="257"/>
        <v>1.0000000000000002</v>
      </c>
      <c r="Z887" s="50">
        <v>18705600</v>
      </c>
      <c r="AA887" s="62">
        <v>2.0331536E-7</v>
      </c>
      <c r="AB887" s="71">
        <v>4.3916118154699998E-3</v>
      </c>
      <c r="AC887" s="71">
        <v>3.7380788719628</v>
      </c>
      <c r="AD887" s="58">
        <v>147530089461.957</v>
      </c>
      <c r="AE887" s="28">
        <v>-8.1060594611100001</v>
      </c>
      <c r="AF887" s="28">
        <v>5.5235307319300002</v>
      </c>
      <c r="AG887" s="50"/>
      <c r="AH887" s="62"/>
      <c r="AI887" s="65"/>
      <c r="AJ887" s="58"/>
      <c r="AK887" s="28"/>
      <c r="AL887" s="28"/>
    </row>
    <row r="888" spans="1:38">
      <c r="A888" s="11"/>
      <c r="B888" s="25">
        <v>867</v>
      </c>
      <c r="C888" s="1">
        <f>B888 * KONSTANTEN!$B$6</f>
        <v>18727200</v>
      </c>
      <c r="D888" s="63">
        <f>SQRT( KONSTANTEN!$B$3 * $D$6 / H887^3 )</f>
        <v>2.0330265630378776E-7</v>
      </c>
      <c r="E888" s="41">
        <f>(KONSTANTEN!$B$4 + D888 * C888) - (KONSTANTEN!$B$4 + D888 * C887)</f>
        <v>4.3913373761617081E-3</v>
      </c>
      <c r="F888" s="41">
        <f t="shared" si="259"/>
        <v>3.7424702093389621</v>
      </c>
      <c r="G888" s="73">
        <f t="shared" si="247"/>
        <v>214.42774794856422</v>
      </c>
      <c r="H888" s="43">
        <f t="shared" si="260"/>
        <v>147536275292.00146</v>
      </c>
      <c r="I888" s="2">
        <f t="shared" si="261"/>
        <v>9.8621808185260225</v>
      </c>
      <c r="J888" s="48">
        <f t="shared" si="248"/>
        <v>151659770707.99854</v>
      </c>
      <c r="K888" s="28">
        <f t="shared" si="249"/>
        <v>10.137819181473978</v>
      </c>
      <c r="L888" s="43">
        <f t="shared" si="262"/>
        <v>-120894828636.96915</v>
      </c>
      <c r="M888" s="2">
        <f t="shared" si="263"/>
        <v>-8.0813119192737695</v>
      </c>
      <c r="N888" s="48">
        <f t="shared" si="250"/>
        <v>-125893975691.16473</v>
      </c>
      <c r="O888" s="28">
        <f t="shared" si="251"/>
        <v>-8.4154839192737683</v>
      </c>
      <c r="P888" s="94">
        <f t="shared" si="252"/>
        <v>-83164540520.442154</v>
      </c>
      <c r="Q888" s="95">
        <f t="shared" si="253"/>
        <v>-5.559200506308974</v>
      </c>
      <c r="R888" s="44">
        <f>KONSTANTEN!$B$3 * $D$5 * $D$6 / H887^2</f>
        <v>3.6417775737381962E+22</v>
      </c>
      <c r="S888" s="46">
        <f t="shared" si="258"/>
        <v>29993.259072351306</v>
      </c>
      <c r="T888" s="48">
        <f t="shared" si="254"/>
        <v>148803626586.867</v>
      </c>
      <c r="U888" s="28">
        <f t="shared" si="255"/>
        <v>9.9468979337291792</v>
      </c>
      <c r="V888" s="48">
        <f t="shared" si="264"/>
        <v>-123394402164.06694</v>
      </c>
      <c r="W888" s="28">
        <f t="shared" si="265"/>
        <v>-8.2483979192737689</v>
      </c>
      <c r="X888" s="50">
        <f t="shared" si="256"/>
        <v>1</v>
      </c>
      <c r="Y888" s="31">
        <f t="shared" si="257"/>
        <v>1</v>
      </c>
      <c r="Z888" s="50">
        <v>18727200</v>
      </c>
      <c r="AA888" s="62">
        <v>2.0330265999999999E-7</v>
      </c>
      <c r="AB888" s="71">
        <v>4.3913373761600002E-3</v>
      </c>
      <c r="AC888" s="71">
        <v>3.7424702093389599</v>
      </c>
      <c r="AD888" s="58">
        <v>147536275292.00101</v>
      </c>
      <c r="AE888" s="28">
        <v>-8.08131191927</v>
      </c>
      <c r="AF888" s="28">
        <v>5.5592005063099998</v>
      </c>
      <c r="AG888" s="50"/>
      <c r="AH888" s="62"/>
      <c r="AI888" s="65"/>
      <c r="AJ888" s="58"/>
      <c r="AK888" s="28"/>
      <c r="AL888" s="28"/>
    </row>
    <row r="889" spans="1:38">
      <c r="A889" s="11"/>
      <c r="B889" s="25">
        <v>868</v>
      </c>
      <c r="C889" s="1">
        <f>B889 * KONSTANTEN!$B$6</f>
        <v>18748800</v>
      </c>
      <c r="D889" s="63">
        <f>SQRT( KONSTANTEN!$B$3 * $D$6 / H888^3 )</f>
        <v>2.0328987047371034E-7</v>
      </c>
      <c r="E889" s="41">
        <f>(KONSTANTEN!$B$4 + D889 * C889) - (KONSTANTEN!$B$4 + D889 * C888)</f>
        <v>4.3910612022322049E-3</v>
      </c>
      <c r="F889" s="41">
        <f t="shared" si="259"/>
        <v>3.7468612705411943</v>
      </c>
      <c r="G889" s="73">
        <f t="shared" si="247"/>
        <v>214.67933722303576</v>
      </c>
      <c r="H889" s="43">
        <f t="shared" si="260"/>
        <v>147542500487.62439</v>
      </c>
      <c r="I889" s="2">
        <f t="shared" si="261"/>
        <v>9.862596946727324</v>
      </c>
      <c r="J889" s="48">
        <f t="shared" si="248"/>
        <v>151653545512.37558</v>
      </c>
      <c r="K889" s="28">
        <f t="shared" si="249"/>
        <v>10.137403053272676</v>
      </c>
      <c r="L889" s="43">
        <f t="shared" si="262"/>
        <v>-120522254296.63408</v>
      </c>
      <c r="M889" s="2">
        <f t="shared" si="263"/>
        <v>-8.0564068882537363</v>
      </c>
      <c r="N889" s="48">
        <f t="shared" si="250"/>
        <v>-125521401350.82967</v>
      </c>
      <c r="O889" s="28">
        <f t="shared" si="251"/>
        <v>-8.3905788882537351</v>
      </c>
      <c r="P889" s="94">
        <f t="shared" si="252"/>
        <v>-83696516156.000809</v>
      </c>
      <c r="Q889" s="95">
        <f t="shared" si="253"/>
        <v>-5.5947608449344823</v>
      </c>
      <c r="R889" s="44">
        <f>KONSTANTEN!$B$3 * $D$5 * $D$6 / H888^2</f>
        <v>3.6414721987403942E+22</v>
      </c>
      <c r="S889" s="46">
        <f t="shared" si="258"/>
        <v>29992.630294284649</v>
      </c>
      <c r="T889" s="48">
        <f t="shared" si="254"/>
        <v>148793403542.4408</v>
      </c>
      <c r="U889" s="28">
        <f t="shared" si="255"/>
        <v>9.9462145661136709</v>
      </c>
      <c r="V889" s="48">
        <f t="shared" si="264"/>
        <v>-123021827823.73187</v>
      </c>
      <c r="W889" s="28">
        <f t="shared" si="265"/>
        <v>-8.2234928882537357</v>
      </c>
      <c r="X889" s="50">
        <f t="shared" si="256"/>
        <v>1</v>
      </c>
      <c r="Y889" s="31">
        <f t="shared" si="257"/>
        <v>1.0000000000000002</v>
      </c>
      <c r="Z889" s="50">
        <v>18748800</v>
      </c>
      <c r="AA889" s="62">
        <v>2.0328986999999999E-7</v>
      </c>
      <c r="AB889" s="71">
        <v>4.39106120223E-3</v>
      </c>
      <c r="AC889" s="71">
        <v>3.7468612705411899</v>
      </c>
      <c r="AD889" s="58">
        <v>147542500487.62399</v>
      </c>
      <c r="AE889" s="28">
        <v>-8.0564068882500006</v>
      </c>
      <c r="AF889" s="28">
        <v>5.5947608449299997</v>
      </c>
      <c r="AG889" s="50"/>
      <c r="AH889" s="62"/>
      <c r="AI889" s="65"/>
      <c r="AJ889" s="58"/>
      <c r="AK889" s="28"/>
      <c r="AL889" s="28"/>
    </row>
    <row r="890" spans="1:38">
      <c r="A890" s="11"/>
      <c r="B890" s="25">
        <v>869</v>
      </c>
      <c r="C890" s="1">
        <f>B890 * KONSTANTEN!$B$6</f>
        <v>18770400</v>
      </c>
      <c r="D890" s="63">
        <f>SQRT( KONSTANTEN!$B$3 * $D$6 / H889^3 )</f>
        <v>2.0327700462971245E-7</v>
      </c>
      <c r="E890" s="41">
        <f>(KONSTANTEN!$B$4 + D890 * C890) - (KONSTANTEN!$B$4 + D890 * C889)</f>
        <v>4.3907833000020879E-3</v>
      </c>
      <c r="F890" s="41">
        <f t="shared" si="259"/>
        <v>3.7512520538411964</v>
      </c>
      <c r="G890" s="73">
        <f t="shared" si="247"/>
        <v>214.9309105748824</v>
      </c>
      <c r="H890" s="43">
        <f t="shared" si="260"/>
        <v>147548764918.83231</v>
      </c>
      <c r="I890" s="2">
        <f t="shared" si="261"/>
        <v>9.8630156976628154</v>
      </c>
      <c r="J890" s="48">
        <f t="shared" si="248"/>
        <v>151647281081.16769</v>
      </c>
      <c r="K890" s="28">
        <f t="shared" si="249"/>
        <v>10.136984302337185</v>
      </c>
      <c r="L890" s="43">
        <f t="shared" si="262"/>
        <v>-120147331729.33936</v>
      </c>
      <c r="M890" s="2">
        <f t="shared" si="263"/>
        <v>-8.0313448881165588</v>
      </c>
      <c r="N890" s="48">
        <f t="shared" si="250"/>
        <v>-125146478783.53494</v>
      </c>
      <c r="O890" s="28">
        <f t="shared" si="251"/>
        <v>-8.3655168881165594</v>
      </c>
      <c r="P890" s="94">
        <f t="shared" si="252"/>
        <v>-84226844492.247162</v>
      </c>
      <c r="Q890" s="95">
        <f t="shared" si="253"/>
        <v>-5.6302110685143996</v>
      </c>
      <c r="R890" s="44">
        <f>KONSTANTEN!$B$3 * $D$5 * $D$6 / H889^2</f>
        <v>3.6411649191634759E+22</v>
      </c>
      <c r="S890" s="46">
        <f t="shared" si="258"/>
        <v>29991.997554702175</v>
      </c>
      <c r="T890" s="48">
        <f t="shared" si="254"/>
        <v>148783146566.07669</v>
      </c>
      <c r="U890" s="28">
        <f t="shared" si="255"/>
        <v>9.9455289302905197</v>
      </c>
      <c r="V890" s="48">
        <f t="shared" si="264"/>
        <v>-122646905256.43715</v>
      </c>
      <c r="W890" s="28">
        <f t="shared" si="265"/>
        <v>-8.1984308881165582</v>
      </c>
      <c r="X890" s="50">
        <f t="shared" si="256"/>
        <v>1</v>
      </c>
      <c r="Y890" s="31">
        <f t="shared" si="257"/>
        <v>0.99999999999999978</v>
      </c>
      <c r="Z890" s="50">
        <v>18770400</v>
      </c>
      <c r="AA890" s="62">
        <v>2.03277E-7</v>
      </c>
      <c r="AB890" s="71">
        <v>4.3907833000000002E-3</v>
      </c>
      <c r="AC890" s="71">
        <v>3.7512520538412</v>
      </c>
      <c r="AD890" s="58">
        <v>147548764918.832</v>
      </c>
      <c r="AE890" s="28">
        <v>-8.0313448881199996</v>
      </c>
      <c r="AF890" s="28">
        <v>5.6302110685100004</v>
      </c>
      <c r="AG890" s="50"/>
      <c r="AH890" s="62"/>
      <c r="AI890" s="65"/>
      <c r="AJ890" s="58"/>
      <c r="AK890" s="28"/>
      <c r="AL890" s="28"/>
    </row>
    <row r="891" spans="1:38">
      <c r="A891" s="11"/>
      <c r="B891" s="25">
        <v>870</v>
      </c>
      <c r="C891" s="1">
        <f>B891 * KONSTANTEN!$B$6</f>
        <v>18792000</v>
      </c>
      <c r="D891" s="63">
        <f>SQRT( KONSTANTEN!$B$3 * $D$6 / H890^3 )</f>
        <v>2.0326405906595916E-7</v>
      </c>
      <c r="E891" s="41">
        <f>(KONSTANTEN!$B$4 + D891 * C891) - (KONSTANTEN!$B$4 + D891 * C890)</f>
        <v>4.3905036758249416E-3</v>
      </c>
      <c r="F891" s="41">
        <f t="shared" si="259"/>
        <v>3.7556425575170214</v>
      </c>
      <c r="G891" s="73">
        <f t="shared" si="247"/>
        <v>215.18246790544384</v>
      </c>
      <c r="H891" s="43">
        <f t="shared" si="260"/>
        <v>147555068454.86057</v>
      </c>
      <c r="I891" s="2">
        <f t="shared" si="261"/>
        <v>9.8634370625914336</v>
      </c>
      <c r="J891" s="48">
        <f t="shared" si="248"/>
        <v>151640977545.13943</v>
      </c>
      <c r="K891" s="28">
        <f t="shared" si="249"/>
        <v>10.136562937408566</v>
      </c>
      <c r="L891" s="43">
        <f t="shared" si="262"/>
        <v>-119770068761.27028</v>
      </c>
      <c r="M891" s="2">
        <f t="shared" si="263"/>
        <v>-8.0061264420098848</v>
      </c>
      <c r="N891" s="48">
        <f t="shared" si="250"/>
        <v>-124769215815.46587</v>
      </c>
      <c r="O891" s="28">
        <f t="shared" si="251"/>
        <v>-8.3402984420098836</v>
      </c>
      <c r="P891" s="94">
        <f t="shared" si="252"/>
        <v>-84755515405.336044</v>
      </c>
      <c r="Q891" s="95">
        <f t="shared" si="253"/>
        <v>-5.6655505003121638</v>
      </c>
      <c r="R891" s="44">
        <f>KONSTANTEN!$B$3 * $D$5 * $D$6 / H890^2</f>
        <v>3.6408557421540919E+22</v>
      </c>
      <c r="S891" s="46">
        <f t="shared" si="258"/>
        <v>29991.360867570853</v>
      </c>
      <c r="T891" s="48">
        <f t="shared" si="254"/>
        <v>148772856452.2092</v>
      </c>
      <c r="U891" s="28">
        <f t="shared" si="255"/>
        <v>9.9448410793643447</v>
      </c>
      <c r="V891" s="48">
        <f t="shared" si="264"/>
        <v>-122269642288.36807</v>
      </c>
      <c r="W891" s="28">
        <f t="shared" si="265"/>
        <v>-8.1732124420098842</v>
      </c>
      <c r="X891" s="50">
        <f t="shared" si="256"/>
        <v>1.0000000000000002</v>
      </c>
      <c r="Y891" s="31">
        <f t="shared" si="257"/>
        <v>1.0000000000000002</v>
      </c>
      <c r="Z891" s="50">
        <v>18792000</v>
      </c>
      <c r="AA891" s="62">
        <v>2.0326405999999999E-7</v>
      </c>
      <c r="AB891" s="71">
        <v>4.3905036758200002E-3</v>
      </c>
      <c r="AC891" s="71">
        <v>3.75564255751702</v>
      </c>
      <c r="AD891" s="58">
        <v>147555068454.85999</v>
      </c>
      <c r="AE891" s="28">
        <v>-8.0061264420100002</v>
      </c>
      <c r="AF891" s="28">
        <v>5.6655505003100002</v>
      </c>
      <c r="AG891" s="50"/>
      <c r="AH891" s="62"/>
      <c r="AI891" s="65"/>
      <c r="AJ891" s="58"/>
      <c r="AK891" s="28"/>
      <c r="AL891" s="28"/>
    </row>
    <row r="892" spans="1:38">
      <c r="A892" s="11"/>
      <c r="B892" s="25">
        <v>871</v>
      </c>
      <c r="C892" s="1">
        <f>B892 * KONSTANTEN!$B$6</f>
        <v>18813600</v>
      </c>
      <c r="D892" s="63">
        <f>SQRT( KONSTANTEN!$B$3 * $D$6 / H891^3 )</f>
        <v>2.0325103407824948E-7</v>
      </c>
      <c r="E892" s="41">
        <f>(KONSTANTEN!$B$4 + D892 * C892) - (KONSTANTEN!$B$4 + D892 * C891)</f>
        <v>4.3902223360903214E-3</v>
      </c>
      <c r="F892" s="41">
        <f t="shared" si="259"/>
        <v>3.7600327798531117</v>
      </c>
      <c r="G892" s="73">
        <f t="shared" si="247"/>
        <v>215.4340091164259</v>
      </c>
      <c r="H892" s="43">
        <f t="shared" si="260"/>
        <v>147561410964.17712</v>
      </c>
      <c r="I892" s="2">
        <f t="shared" si="261"/>
        <v>9.8638610327208092</v>
      </c>
      <c r="J892" s="48">
        <f t="shared" si="248"/>
        <v>151634635035.82288</v>
      </c>
      <c r="K892" s="28">
        <f t="shared" si="249"/>
        <v>10.136138967279191</v>
      </c>
      <c r="L892" s="43">
        <f t="shared" si="262"/>
        <v>-119390473264.54706</v>
      </c>
      <c r="M892" s="2">
        <f t="shared" si="263"/>
        <v>-7.980752076151906</v>
      </c>
      <c r="N892" s="48">
        <f t="shared" si="250"/>
        <v>-124389620318.74265</v>
      </c>
      <c r="O892" s="28">
        <f t="shared" si="251"/>
        <v>-8.3149240761519057</v>
      </c>
      <c r="P892" s="94">
        <f t="shared" si="252"/>
        <v>-85282518809.917221</v>
      </c>
      <c r="Q892" s="95">
        <f t="shared" si="253"/>
        <v>-5.7007784661644383</v>
      </c>
      <c r="R892" s="44">
        <f>KONSTANTEN!$B$3 * $D$5 * $D$6 / H891^2</f>
        <v>3.6405446748980724E+22</v>
      </c>
      <c r="S892" s="46">
        <f t="shared" si="258"/>
        <v>29990.720246937301</v>
      </c>
      <c r="T892" s="48">
        <f t="shared" si="254"/>
        <v>148762533997.75516</v>
      </c>
      <c r="U892" s="28">
        <f t="shared" si="255"/>
        <v>9.9441510666056843</v>
      </c>
      <c r="V892" s="48">
        <f t="shared" si="264"/>
        <v>-121890046791.64485</v>
      </c>
      <c r="W892" s="28">
        <f t="shared" si="265"/>
        <v>-8.1478380761519063</v>
      </c>
      <c r="X892" s="50">
        <f t="shared" si="256"/>
        <v>1</v>
      </c>
      <c r="Y892" s="31">
        <f t="shared" si="257"/>
        <v>1.0000000000000002</v>
      </c>
      <c r="Z892" s="50">
        <v>18813600</v>
      </c>
      <c r="AA892" s="62">
        <v>2.0325103E-7</v>
      </c>
      <c r="AB892" s="71">
        <v>4.3902223360899996E-3</v>
      </c>
      <c r="AC892" s="71">
        <v>3.7600327798531099</v>
      </c>
      <c r="AD892" s="58">
        <v>147561410964.177</v>
      </c>
      <c r="AE892" s="28">
        <v>-7.9807520761499999</v>
      </c>
      <c r="AF892" s="28">
        <v>5.7007784661600001</v>
      </c>
      <c r="AG892" s="50"/>
      <c r="AH892" s="62"/>
      <c r="AI892" s="65"/>
      <c r="AJ892" s="58"/>
      <c r="AK892" s="28"/>
      <c r="AL892" s="28"/>
    </row>
    <row r="893" spans="1:38">
      <c r="A893" s="11"/>
      <c r="B893" s="25">
        <v>872</v>
      </c>
      <c r="C893" s="1">
        <f>B893 * KONSTANTEN!$B$6</f>
        <v>18835200</v>
      </c>
      <c r="D893" s="63">
        <f>SQRT( KONSTANTEN!$B$3 * $D$6 / H892^3 )</f>
        <v>2.0323792996400573E-7</v>
      </c>
      <c r="E893" s="41">
        <f>(KONSTANTEN!$B$4 + D893 * C893) - (KONSTANTEN!$B$4 + D893 * C892)</f>
        <v>4.3899392872224219E-3</v>
      </c>
      <c r="F893" s="41">
        <f t="shared" si="259"/>
        <v>3.7644227191403341</v>
      </c>
      <c r="G893" s="73">
        <f t="shared" si="247"/>
        <v>215.68553410990242</v>
      </c>
      <c r="H893" s="43">
        <f t="shared" si="260"/>
        <v>147567792314.48596</v>
      </c>
      <c r="I893" s="2">
        <f t="shared" si="261"/>
        <v>9.8642875992075076</v>
      </c>
      <c r="J893" s="48">
        <f t="shared" si="248"/>
        <v>151628253685.51404</v>
      </c>
      <c r="K893" s="28">
        <f t="shared" si="249"/>
        <v>10.135712400792492</v>
      </c>
      <c r="L893" s="43">
        <f t="shared" si="262"/>
        <v>-119008553157.00688</v>
      </c>
      <c r="M893" s="2">
        <f t="shared" si="263"/>
        <v>-7.9552223198168122</v>
      </c>
      <c r="N893" s="48">
        <f t="shared" si="250"/>
        <v>-124007700211.20248</v>
      </c>
      <c r="O893" s="28">
        <f t="shared" si="251"/>
        <v>-8.289394319816811</v>
      </c>
      <c r="P893" s="94">
        <f t="shared" si="252"/>
        <v>-85807844659.34288</v>
      </c>
      <c r="Q893" s="95">
        <f t="shared" si="253"/>
        <v>-5.7358942944949804</v>
      </c>
      <c r="R893" s="44">
        <f>KONSTANTEN!$B$3 * $D$5 * $D$6 / H892^2</f>
        <v>3.6402317246201667E+22</v>
      </c>
      <c r="S893" s="46">
        <f t="shared" si="258"/>
        <v>29990.075706927299</v>
      </c>
      <c r="T893" s="48">
        <f t="shared" si="254"/>
        <v>148752180002.05023</v>
      </c>
      <c r="U893" s="28">
        <f t="shared" si="255"/>
        <v>9.943458945446773</v>
      </c>
      <c r="V893" s="48">
        <f t="shared" si="264"/>
        <v>-121508126684.10469</v>
      </c>
      <c r="W893" s="28">
        <f t="shared" si="265"/>
        <v>-8.1223083198168116</v>
      </c>
      <c r="X893" s="50">
        <f t="shared" si="256"/>
        <v>1</v>
      </c>
      <c r="Y893" s="31">
        <f t="shared" si="257"/>
        <v>0.99999999999999989</v>
      </c>
      <c r="Z893" s="50">
        <v>18835200</v>
      </c>
      <c r="AA893" s="62">
        <v>2.0323792999999999E-7</v>
      </c>
      <c r="AB893" s="71">
        <v>4.3899392872200002E-3</v>
      </c>
      <c r="AC893" s="71">
        <v>3.7644227191403301</v>
      </c>
      <c r="AD893" s="58">
        <v>147567792314.48499</v>
      </c>
      <c r="AE893" s="28">
        <v>-7.9552223198199998</v>
      </c>
      <c r="AF893" s="28">
        <v>5.7358942944900004</v>
      </c>
      <c r="AG893" s="50"/>
      <c r="AH893" s="62"/>
      <c r="AI893" s="65"/>
      <c r="AJ893" s="58"/>
      <c r="AK893" s="28"/>
      <c r="AL893" s="28"/>
    </row>
    <row r="894" spans="1:38">
      <c r="A894" s="11"/>
      <c r="B894" s="25">
        <v>873</v>
      </c>
      <c r="C894" s="1">
        <f>B894 * KONSTANTEN!$B$6</f>
        <v>18856800</v>
      </c>
      <c r="D894" s="63">
        <f>SQRT( KONSTANTEN!$B$3 * $D$6 / H893^3 )</f>
        <v>2.032247470222636E-7</v>
      </c>
      <c r="E894" s="41">
        <f>(KONSTANTEN!$B$4 + D894 * C894) - (KONSTANTEN!$B$4 + D894 * C893)</f>
        <v>4.3896545356809646E-3</v>
      </c>
      <c r="F894" s="41">
        <f t="shared" si="259"/>
        <v>3.7688123736760151</v>
      </c>
      <c r="G894" s="73">
        <f t="shared" si="247"/>
        <v>215.9370427883174</v>
      </c>
      <c r="H894" s="43">
        <f t="shared" si="260"/>
        <v>147574212372.73093</v>
      </c>
      <c r="I894" s="2">
        <f t="shared" si="261"/>
        <v>9.8647167531572872</v>
      </c>
      <c r="J894" s="48">
        <f t="shared" si="248"/>
        <v>151621833627.26907</v>
      </c>
      <c r="K894" s="28">
        <f t="shared" si="249"/>
        <v>10.135283246842713</v>
      </c>
      <c r="L894" s="43">
        <f t="shared" si="262"/>
        <v>-118624316401.98482</v>
      </c>
      <c r="M894" s="2">
        <f t="shared" si="263"/>
        <v>-7.929537705320131</v>
      </c>
      <c r="N894" s="48">
        <f t="shared" si="250"/>
        <v>-123623463456.1804</v>
      </c>
      <c r="O894" s="28">
        <f t="shared" si="251"/>
        <v>-8.2637097053201298</v>
      </c>
      <c r="P894" s="94">
        <f t="shared" si="252"/>
        <v>-86331482945.873734</v>
      </c>
      <c r="Q894" s="95">
        <f t="shared" si="253"/>
        <v>-5.7708973163284218</v>
      </c>
      <c r="R894" s="44">
        <f>KONSTANTEN!$B$3 * $D$5 * $D$6 / H893^2</f>
        <v>3.6399168985837917E+22</v>
      </c>
      <c r="S894" s="46">
        <f t="shared" si="258"/>
        <v>29989.427261745346</v>
      </c>
      <c r="T894" s="48">
        <f t="shared" si="254"/>
        <v>148741795266.78506</v>
      </c>
      <c r="U894" s="28">
        <f t="shared" si="255"/>
        <v>9.9427647694772734</v>
      </c>
      <c r="V894" s="48">
        <f t="shared" si="264"/>
        <v>-121123889929.08261</v>
      </c>
      <c r="W894" s="28">
        <f t="shared" si="265"/>
        <v>-8.0966237053201304</v>
      </c>
      <c r="X894" s="50">
        <f t="shared" si="256"/>
        <v>1</v>
      </c>
      <c r="Y894" s="31">
        <f t="shared" si="257"/>
        <v>1</v>
      </c>
      <c r="Z894" s="50">
        <v>18856800</v>
      </c>
      <c r="AA894" s="62">
        <v>2.0322474999999999E-7</v>
      </c>
      <c r="AB894" s="71">
        <v>4.3896545356800001E-3</v>
      </c>
      <c r="AC894" s="71">
        <v>3.7688123736760102</v>
      </c>
      <c r="AD894" s="58">
        <v>147574212372.73001</v>
      </c>
      <c r="AE894" s="28">
        <v>-7.9295377053199996</v>
      </c>
      <c r="AF894" s="28">
        <v>5.7708973163300001</v>
      </c>
      <c r="AG894" s="50"/>
      <c r="AH894" s="62"/>
      <c r="AI894" s="65"/>
      <c r="AJ894" s="58"/>
      <c r="AK894" s="28"/>
      <c r="AL894" s="28"/>
    </row>
    <row r="895" spans="1:38">
      <c r="A895" s="11"/>
      <c r="B895" s="25">
        <v>874</v>
      </c>
      <c r="C895" s="1">
        <f>B895 * KONSTANTEN!$B$6</f>
        <v>18878400</v>
      </c>
      <c r="D895" s="63">
        <f>SQRT( KONSTANTEN!$B$3 * $D$6 / H894^3 )</f>
        <v>2.0321148555366178E-7</v>
      </c>
      <c r="E895" s="41">
        <f>(KONSTANTEN!$B$4 + D895 * C895) - (KONSTANTEN!$B$4 + D895 * C894)</f>
        <v>4.389368087958978E-3</v>
      </c>
      <c r="F895" s="41">
        <f t="shared" si="259"/>
        <v>3.773201741763974</v>
      </c>
      <c r="G895" s="73">
        <f t="shared" si="247"/>
        <v>216.18853505448686</v>
      </c>
      <c r="H895" s="43">
        <f t="shared" si="260"/>
        <v>147580671005.0993</v>
      </c>
      <c r="I895" s="2">
        <f t="shared" si="261"/>
        <v>9.865148485625328</v>
      </c>
      <c r="J895" s="48">
        <f t="shared" si="248"/>
        <v>151615374994.9007</v>
      </c>
      <c r="K895" s="28">
        <f t="shared" si="249"/>
        <v>10.134851514374672</v>
      </c>
      <c r="L895" s="43">
        <f t="shared" si="262"/>
        <v>-118237771008.09375</v>
      </c>
      <c r="M895" s="2">
        <f t="shared" si="263"/>
        <v>-7.9036987680040225</v>
      </c>
      <c r="N895" s="48">
        <f t="shared" si="250"/>
        <v>-123236918062.28934</v>
      </c>
      <c r="O895" s="28">
        <f t="shared" si="251"/>
        <v>-8.2378707680040222</v>
      </c>
      <c r="P895" s="94">
        <f t="shared" si="252"/>
        <v>-86853423700.88382</v>
      </c>
      <c r="Q895" s="95">
        <f t="shared" si="253"/>
        <v>-5.8057868653039515</v>
      </c>
      <c r="R895" s="44">
        <f>KONSTANTEN!$B$3 * $D$5 * $D$6 / H894^2</f>
        <v>3.6396002040907672E+22</v>
      </c>
      <c r="S895" s="46">
        <f t="shared" si="258"/>
        <v>29988.774925674225</v>
      </c>
      <c r="T895" s="48">
        <f t="shared" si="254"/>
        <v>148731380595.94147</v>
      </c>
      <c r="U895" s="28">
        <f t="shared" si="255"/>
        <v>9.9420685924399876</v>
      </c>
      <c r="V895" s="48">
        <f t="shared" si="264"/>
        <v>-120737344535.19154</v>
      </c>
      <c r="W895" s="28">
        <f t="shared" si="265"/>
        <v>-8.0707847680040228</v>
      </c>
      <c r="X895" s="50">
        <f t="shared" si="256"/>
        <v>1</v>
      </c>
      <c r="Y895" s="31">
        <f t="shared" si="257"/>
        <v>1</v>
      </c>
      <c r="Z895" s="50">
        <v>18878400</v>
      </c>
      <c r="AA895" s="62">
        <v>2.0321149000000001E-7</v>
      </c>
      <c r="AB895" s="71">
        <v>4.3893680879599998E-3</v>
      </c>
      <c r="AC895" s="71">
        <v>3.7732017417639701</v>
      </c>
      <c r="AD895" s="58">
        <v>147580671005.099</v>
      </c>
      <c r="AE895" s="28">
        <v>-7.9036987679999999</v>
      </c>
      <c r="AF895" s="28">
        <v>5.8057868653</v>
      </c>
      <c r="AG895" s="50"/>
      <c r="AH895" s="62"/>
      <c r="AI895" s="65"/>
      <c r="AJ895" s="58"/>
      <c r="AK895" s="28"/>
      <c r="AL895" s="28"/>
    </row>
    <row r="896" spans="1:38">
      <c r="A896" s="11"/>
      <c r="B896" s="25">
        <v>875</v>
      </c>
      <c r="C896" s="1">
        <f>B896 * KONSTANTEN!$B$6</f>
        <v>18900000</v>
      </c>
      <c r="D896" s="63">
        <f>SQRT( KONSTANTEN!$B$3 * $D$6 / H895^3 )</f>
        <v>2.0319814586043173E-7</v>
      </c>
      <c r="E896" s="41">
        <f>(KONSTANTEN!$B$4 + D896 * C896) - (KONSTANTEN!$B$4 + D896 * C895)</f>
        <v>4.3890799505850175E-3</v>
      </c>
      <c r="F896" s="41">
        <f t="shared" si="259"/>
        <v>3.7775908217145591</v>
      </c>
      <c r="G896" s="73">
        <f t="shared" si="247"/>
        <v>216.44001081160084</v>
      </c>
      <c r="H896" s="43">
        <f t="shared" si="260"/>
        <v>147587168077.02554</v>
      </c>
      <c r="I896" s="2">
        <f t="shared" si="261"/>
        <v>9.8655827876164874</v>
      </c>
      <c r="J896" s="48">
        <f t="shared" si="248"/>
        <v>151608877922.97446</v>
      </c>
      <c r="K896" s="28">
        <f t="shared" si="249"/>
        <v>10.134417212383513</v>
      </c>
      <c r="L896" s="43">
        <f t="shared" si="262"/>
        <v>-117848925029.00339</v>
      </c>
      <c r="M896" s="2">
        <f t="shared" si="263"/>
        <v>-7.8777060462225084</v>
      </c>
      <c r="N896" s="48">
        <f t="shared" si="250"/>
        <v>-122848072083.19897</v>
      </c>
      <c r="O896" s="28">
        <f t="shared" si="251"/>
        <v>-8.2118780462225072</v>
      </c>
      <c r="P896" s="94">
        <f t="shared" si="252"/>
        <v>-87373656995.063843</v>
      </c>
      <c r="Q896" s="95">
        <f t="shared" si="253"/>
        <v>-5.8405622776889148</v>
      </c>
      <c r="R896" s="44">
        <f>KONSTANTEN!$B$3 * $D$5 * $D$6 / H895^2</f>
        <v>3.6392816484810614E+22</v>
      </c>
      <c r="S896" s="46">
        <f t="shared" si="258"/>
        <v>29988.118713074557</v>
      </c>
      <c r="T896" s="48">
        <f t="shared" si="254"/>
        <v>148720936795.72812</v>
      </c>
      <c r="U896" s="28">
        <f t="shared" si="255"/>
        <v>9.9413704682265838</v>
      </c>
      <c r="V896" s="48">
        <f t="shared" si="264"/>
        <v>-120348498556.10118</v>
      </c>
      <c r="W896" s="28">
        <f t="shared" si="265"/>
        <v>-8.0447920462225078</v>
      </c>
      <c r="X896" s="50">
        <f t="shared" si="256"/>
        <v>1.0000000000000002</v>
      </c>
      <c r="Y896" s="31">
        <f t="shared" si="257"/>
        <v>1.0000000000000002</v>
      </c>
      <c r="Z896" s="50">
        <v>18900000</v>
      </c>
      <c r="AA896" s="62">
        <v>2.0319815000000001E-7</v>
      </c>
      <c r="AB896" s="71">
        <v>4.3890799505899997E-3</v>
      </c>
      <c r="AC896" s="71">
        <v>3.77759082171456</v>
      </c>
      <c r="AD896" s="58">
        <v>147587168077.02499</v>
      </c>
      <c r="AE896" s="28">
        <v>-7.8777060462200001</v>
      </c>
      <c r="AF896" s="28">
        <v>5.8405622776900001</v>
      </c>
      <c r="AG896" s="50"/>
      <c r="AH896" s="62"/>
      <c r="AI896" s="65"/>
      <c r="AJ896" s="58"/>
      <c r="AK896" s="28"/>
      <c r="AL896" s="28"/>
    </row>
    <row r="897" spans="1:38">
      <c r="A897" s="11"/>
      <c r="B897" s="25">
        <v>876</v>
      </c>
      <c r="C897" s="1">
        <f>B897 * KONSTANTEN!$B$6</f>
        <v>18921600</v>
      </c>
      <c r="D897" s="63">
        <f>SQRT( KONSTANTEN!$B$3 * $D$6 / H896^3 )</f>
        <v>2.0318472824638708E-7</v>
      </c>
      <c r="E897" s="41">
        <f>(KONSTANTEN!$B$4 + D897 * C897) - (KONSTANTEN!$B$4 + D897 * C896)</f>
        <v>4.3887901301218335E-3</v>
      </c>
      <c r="F897" s="41">
        <f t="shared" si="259"/>
        <v>3.7819796118446809</v>
      </c>
      <c r="G897" s="73">
        <f t="shared" si="247"/>
        <v>216.6914699632255</v>
      </c>
      <c r="H897" s="43">
        <f t="shared" si="260"/>
        <v>147593703453.19495</v>
      </c>
      <c r="I897" s="2">
        <f t="shared" si="261"/>
        <v>9.8660196500855459</v>
      </c>
      <c r="J897" s="48">
        <f t="shared" si="248"/>
        <v>151602342546.80505</v>
      </c>
      <c r="K897" s="28">
        <f t="shared" si="249"/>
        <v>10.133980349914452</v>
      </c>
      <c r="L897" s="43">
        <f t="shared" si="262"/>
        <v>-117457786563.21811</v>
      </c>
      <c r="M897" s="2">
        <f t="shared" si="263"/>
        <v>-7.8515600813266175</v>
      </c>
      <c r="N897" s="48">
        <f t="shared" si="250"/>
        <v>-122456933617.41371</v>
      </c>
      <c r="O897" s="28">
        <f t="shared" si="251"/>
        <v>-8.1857320813266163</v>
      </c>
      <c r="P897" s="94">
        <f t="shared" si="252"/>
        <v>-87892172938.623184</v>
      </c>
      <c r="Q897" s="95">
        <f t="shared" si="253"/>
        <v>-5.8752228923923138</v>
      </c>
      <c r="R897" s="44">
        <f>KONSTANTEN!$B$3 * $D$5 * $D$6 / H896^2</f>
        <v>3.6389612391325254E+22</v>
      </c>
      <c r="S897" s="46">
        <f t="shared" si="258"/>
        <v>29987.458638384291</v>
      </c>
      <c r="T897" s="48">
        <f t="shared" si="254"/>
        <v>148710464674.51633</v>
      </c>
      <c r="U897" s="28">
        <f t="shared" si="255"/>
        <v>9.9406704508732915</v>
      </c>
      <c r="V897" s="48">
        <f t="shared" si="264"/>
        <v>-119957360090.31592</v>
      </c>
      <c r="W897" s="28">
        <f t="shared" si="265"/>
        <v>-8.0186460813266169</v>
      </c>
      <c r="X897" s="50">
        <f t="shared" si="256"/>
        <v>1</v>
      </c>
      <c r="Y897" s="31">
        <f t="shared" si="257"/>
        <v>1</v>
      </c>
      <c r="Z897" s="50">
        <v>18921600</v>
      </c>
      <c r="AA897" s="62">
        <v>2.0318473E-7</v>
      </c>
      <c r="AB897" s="71">
        <v>4.3887901301199999E-3</v>
      </c>
      <c r="AC897" s="71">
        <v>3.78197961184468</v>
      </c>
      <c r="AD897" s="58">
        <v>147593703453.194</v>
      </c>
      <c r="AE897" s="28">
        <v>-7.8515600813299997</v>
      </c>
      <c r="AF897" s="28">
        <v>5.8752228923900001</v>
      </c>
      <c r="AG897" s="50"/>
      <c r="AH897" s="62"/>
      <c r="AI897" s="65"/>
      <c r="AJ897" s="58"/>
      <c r="AK897" s="28"/>
      <c r="AL897" s="28"/>
    </row>
    <row r="898" spans="1:38">
      <c r="A898" s="11"/>
      <c r="B898" s="25">
        <v>877</v>
      </c>
      <c r="C898" s="1">
        <f>B898 * KONSTANTEN!$B$6</f>
        <v>18943200</v>
      </c>
      <c r="D898" s="63">
        <f>SQRT( KONSTANTEN!$B$3 * $D$6 / H897^3 )</f>
        <v>2.0317123301691354E-7</v>
      </c>
      <c r="E898" s="41">
        <f>(KONSTANTEN!$B$4 + D898 * C898) - (KONSTANTEN!$B$4 + D898 * C897)</f>
        <v>4.3884986331654829E-3</v>
      </c>
      <c r="F898" s="41">
        <f t="shared" si="259"/>
        <v>3.7863681104778464</v>
      </c>
      <c r="G898" s="73">
        <f t="shared" si="247"/>
        <v>216.94291241330481</v>
      </c>
      <c r="H898" s="43">
        <f t="shared" si="260"/>
        <v>147600276997.54749</v>
      </c>
      <c r="I898" s="2">
        <f t="shared" si="261"/>
        <v>9.8664590639374623</v>
      </c>
      <c r="J898" s="48">
        <f t="shared" si="248"/>
        <v>151595769002.45248</v>
      </c>
      <c r="K898" s="28">
        <f t="shared" si="249"/>
        <v>10.133540936062538</v>
      </c>
      <c r="L898" s="43">
        <f t="shared" si="262"/>
        <v>-117064363753.85416</v>
      </c>
      <c r="M898" s="2">
        <f t="shared" si="263"/>
        <v>-7.8252614176494939</v>
      </c>
      <c r="N898" s="48">
        <f t="shared" si="250"/>
        <v>-122063510808.04974</v>
      </c>
      <c r="O898" s="28">
        <f t="shared" si="251"/>
        <v>-8.1594334176494936</v>
      </c>
      <c r="P898" s="94">
        <f t="shared" si="252"/>
        <v>-88408961681.490417</v>
      </c>
      <c r="Q898" s="95">
        <f t="shared" si="253"/>
        <v>-5.909768050978216</v>
      </c>
      <c r="R898" s="44">
        <f>KONSTANTEN!$B$3 * $D$5 * $D$6 / H897^2</f>
        <v>3.638638983460636E+22</v>
      </c>
      <c r="S898" s="46">
        <f t="shared" si="258"/>
        <v>29986.794716118307</v>
      </c>
      <c r="T898" s="48">
        <f t="shared" si="254"/>
        <v>148699965042.77548</v>
      </c>
      <c r="U898" s="28">
        <f t="shared" si="255"/>
        <v>9.9399685945565928</v>
      </c>
      <c r="V898" s="48">
        <f t="shared" si="264"/>
        <v>-119563937280.95195</v>
      </c>
      <c r="W898" s="28">
        <f t="shared" si="265"/>
        <v>-7.9923474176494933</v>
      </c>
      <c r="X898" s="50">
        <f t="shared" si="256"/>
        <v>0.99999999999999989</v>
      </c>
      <c r="Y898" s="31">
        <f t="shared" si="257"/>
        <v>0.99999999999999989</v>
      </c>
      <c r="Z898" s="50">
        <v>18943200</v>
      </c>
      <c r="AA898" s="62">
        <v>2.0317123E-7</v>
      </c>
      <c r="AB898" s="71">
        <v>4.3884986331700002E-3</v>
      </c>
      <c r="AC898" s="71">
        <v>3.7863681104778499</v>
      </c>
      <c r="AD898" s="58">
        <v>147600276997.547</v>
      </c>
      <c r="AE898" s="28">
        <v>-7.8252614176500002</v>
      </c>
      <c r="AF898" s="28">
        <v>5.9097680509800004</v>
      </c>
      <c r="AG898" s="50"/>
      <c r="AH898" s="62"/>
      <c r="AI898" s="65"/>
      <c r="AJ898" s="58"/>
      <c r="AK898" s="28"/>
      <c r="AL898" s="28"/>
    </row>
    <row r="899" spans="1:38">
      <c r="A899" s="11"/>
      <c r="B899" s="25">
        <v>878</v>
      </c>
      <c r="C899" s="1">
        <f>B899 * KONSTANTEN!$B$6</f>
        <v>18964800</v>
      </c>
      <c r="D899" s="63">
        <f>SQRT( KONSTANTEN!$B$3 * $D$6 / H898^3 )</f>
        <v>2.0315766047895828E-7</v>
      </c>
      <c r="E899" s="41">
        <f>(KONSTANTEN!$B$4 + D899 * C899) - (KONSTANTEN!$B$4 + D899 * C898)</f>
        <v>4.3882054663457737E-3</v>
      </c>
      <c r="F899" s="41">
        <f t="shared" si="259"/>
        <v>3.7907563159441922</v>
      </c>
      <c r="G899" s="73">
        <f t="shared" si="247"/>
        <v>217.19433806616266</v>
      </c>
      <c r="H899" s="43">
        <f t="shared" si="260"/>
        <v>147606888573.2814</v>
      </c>
      <c r="I899" s="2">
        <f t="shared" si="261"/>
        <v>9.8669010200276119</v>
      </c>
      <c r="J899" s="48">
        <f t="shared" si="248"/>
        <v>151589157426.7186</v>
      </c>
      <c r="K899" s="28">
        <f t="shared" si="249"/>
        <v>10.133098979972388</v>
      </c>
      <c r="L899" s="43">
        <f t="shared" si="262"/>
        <v>-116668664788.41559</v>
      </c>
      <c r="M899" s="2">
        <f t="shared" si="263"/>
        <v>-7.7988106024914234</v>
      </c>
      <c r="N899" s="48">
        <f t="shared" si="250"/>
        <v>-121667811842.61118</v>
      </c>
      <c r="O899" s="28">
        <f t="shared" si="251"/>
        <v>-8.132982602491424</v>
      </c>
      <c r="P899" s="94">
        <f t="shared" si="252"/>
        <v>-88924013413.512497</v>
      </c>
      <c r="Q899" s="95">
        <f t="shared" si="253"/>
        <v>-5.9441970976790586</v>
      </c>
      <c r="R899" s="44">
        <f>KONSTANTEN!$B$3 * $D$5 * $D$6 / H898^2</f>
        <v>3.6383148889182296E+22</v>
      </c>
      <c r="S899" s="46">
        <f t="shared" si="258"/>
        <v>29986.126960867947</v>
      </c>
      <c r="T899" s="48">
        <f t="shared" si="254"/>
        <v>148689438713.00861</v>
      </c>
      <c r="U899" s="28">
        <f t="shared" si="255"/>
        <v>9.9392649535888999</v>
      </c>
      <c r="V899" s="48">
        <f t="shared" si="264"/>
        <v>-119168238315.51338</v>
      </c>
      <c r="W899" s="28">
        <f t="shared" si="265"/>
        <v>-7.9658966024914237</v>
      </c>
      <c r="X899" s="50">
        <f t="shared" si="256"/>
        <v>0.99999999999999989</v>
      </c>
      <c r="Y899" s="31">
        <f t="shared" si="257"/>
        <v>0.99999999999999989</v>
      </c>
      <c r="Z899" s="50">
        <v>18964800</v>
      </c>
      <c r="AA899" s="62">
        <v>2.0315766000000001E-7</v>
      </c>
      <c r="AB899" s="71">
        <v>4.3882054663500003E-3</v>
      </c>
      <c r="AC899" s="71">
        <v>3.7907563159441899</v>
      </c>
      <c r="AD899" s="58">
        <v>147606888573.28101</v>
      </c>
      <c r="AE899" s="28">
        <v>-7.7988106024899997</v>
      </c>
      <c r="AF899" s="28">
        <v>5.94419709768</v>
      </c>
      <c r="AG899" s="50"/>
      <c r="AH899" s="62"/>
      <c r="AI899" s="65"/>
      <c r="AJ899" s="58"/>
      <c r="AK899" s="28"/>
      <c r="AL899" s="28"/>
    </row>
    <row r="900" spans="1:38">
      <c r="A900" s="11"/>
      <c r="B900" s="25">
        <v>879</v>
      </c>
      <c r="C900" s="1">
        <f>B900 * KONSTANTEN!$B$6</f>
        <v>18986400</v>
      </c>
      <c r="D900" s="63">
        <f>SQRT( KONSTANTEN!$B$3 * $D$6 / H899^3 )</f>
        <v>2.0314401094101942E-7</v>
      </c>
      <c r="E900" s="41">
        <f>(KONSTANTEN!$B$4 + D900 * C900) - (KONSTANTEN!$B$4 + D900 * C899)</f>
        <v>4.3879106363262643E-3</v>
      </c>
      <c r="F900" s="41">
        <f t="shared" si="259"/>
        <v>3.7951442265805184</v>
      </c>
      <c r="G900" s="73">
        <f t="shared" si="247"/>
        <v>217.44574682650475</v>
      </c>
      <c r="H900" s="43">
        <f t="shared" si="260"/>
        <v>147613538042.85712</v>
      </c>
      <c r="I900" s="2">
        <f t="shared" si="261"/>
        <v>9.8673455091620497</v>
      </c>
      <c r="J900" s="48">
        <f t="shared" si="248"/>
        <v>151582507957.14291</v>
      </c>
      <c r="K900" s="28">
        <f t="shared" si="249"/>
        <v>10.13265449083795</v>
      </c>
      <c r="L900" s="43">
        <f t="shared" si="262"/>
        <v>-116270697898.56938</v>
      </c>
      <c r="M900" s="2">
        <f t="shared" si="263"/>
        <v>-7.7722081861047974</v>
      </c>
      <c r="N900" s="48">
        <f t="shared" si="250"/>
        <v>-121269844952.76497</v>
      </c>
      <c r="O900" s="28">
        <f t="shared" si="251"/>
        <v>-8.106380186104797</v>
      </c>
      <c r="P900" s="94">
        <f t="shared" si="252"/>
        <v>-89437318364.652542</v>
      </c>
      <c r="Q900" s="95">
        <f t="shared" si="253"/>
        <v>-5.9785093794088811</v>
      </c>
      <c r="R900" s="44">
        <f>KONSTANTEN!$B$3 * $D$5 * $D$6 / H899^2</f>
        <v>3.6379889629952402E+22</v>
      </c>
      <c r="S900" s="46">
        <f t="shared" si="258"/>
        <v>29985.455387300513</v>
      </c>
      <c r="T900" s="48">
        <f t="shared" si="254"/>
        <v>148678886499.68719</v>
      </c>
      <c r="U900" s="28">
        <f t="shared" si="255"/>
        <v>9.9385595824142143</v>
      </c>
      <c r="V900" s="48">
        <f t="shared" si="264"/>
        <v>-118770271425.66718</v>
      </c>
      <c r="W900" s="28">
        <f t="shared" si="265"/>
        <v>-7.9392941861047976</v>
      </c>
      <c r="X900" s="50">
        <f t="shared" si="256"/>
        <v>1</v>
      </c>
      <c r="Y900" s="31">
        <f t="shared" si="257"/>
        <v>1</v>
      </c>
      <c r="Z900" s="50">
        <v>18986400</v>
      </c>
      <c r="AA900" s="62">
        <v>2.0314400999999999E-7</v>
      </c>
      <c r="AB900" s="71">
        <v>4.3879106363300001E-3</v>
      </c>
      <c r="AC900" s="71">
        <v>3.7951442265805202</v>
      </c>
      <c r="AD900" s="58">
        <v>147613538042.85699</v>
      </c>
      <c r="AE900" s="28">
        <v>-7.7722081861000003</v>
      </c>
      <c r="AF900" s="28">
        <v>5.9785093794100002</v>
      </c>
      <c r="AG900" s="50"/>
      <c r="AH900" s="62"/>
      <c r="AI900" s="65"/>
      <c r="AJ900" s="58"/>
      <c r="AK900" s="28"/>
      <c r="AL900" s="28"/>
    </row>
    <row r="901" spans="1:38">
      <c r="A901" s="11"/>
      <c r="B901" s="25">
        <v>880</v>
      </c>
      <c r="C901" s="1">
        <f>B901 * KONSTANTEN!$B$6</f>
        <v>19008000</v>
      </c>
      <c r="D901" s="63">
        <f>SQRT( KONSTANTEN!$B$3 * $D$6 / H900^3 )</f>
        <v>2.0313028471313572E-7</v>
      </c>
      <c r="E901" s="41">
        <f>(KONSTANTEN!$B$4 + D901 * C901) - (KONSTANTEN!$B$4 + D901 * C900)</f>
        <v>4.3876141498033761E-3</v>
      </c>
      <c r="F901" s="41">
        <f t="shared" si="259"/>
        <v>3.7995318407303218</v>
      </c>
      <c r="G901" s="73">
        <f t="shared" si="247"/>
        <v>217.69713859942033</v>
      </c>
      <c r="H901" s="43">
        <f t="shared" si="260"/>
        <v>147620225268.00076</v>
      </c>
      <c r="I901" s="2">
        <f t="shared" si="261"/>
        <v>9.8677925220977531</v>
      </c>
      <c r="J901" s="48">
        <f t="shared" si="248"/>
        <v>151575820731.99924</v>
      </c>
      <c r="K901" s="28">
        <f t="shared" si="249"/>
        <v>10.132207477902247</v>
      </c>
      <c r="L901" s="43">
        <f t="shared" si="262"/>
        <v>-115870471359.91965</v>
      </c>
      <c r="M901" s="2">
        <f t="shared" si="263"/>
        <v>-7.7454547216790193</v>
      </c>
      <c r="N901" s="48">
        <f t="shared" si="250"/>
        <v>-120869618414.11523</v>
      </c>
      <c r="O901" s="28">
        <f t="shared" si="251"/>
        <v>-8.0796267216790181</v>
      </c>
      <c r="P901" s="94">
        <f t="shared" si="252"/>
        <v>-89948866805.186111</v>
      </c>
      <c r="Q901" s="95">
        <f t="shared" si="253"/>
        <v>-6.0127042457764386</v>
      </c>
      <c r="R901" s="44">
        <f>KONSTANTEN!$B$3 * $D$5 * $D$6 / H900^2</f>
        <v>3.6376612132184364E+22</v>
      </c>
      <c r="S901" s="46">
        <f t="shared" si="258"/>
        <v>29984.780010158858</v>
      </c>
      <c r="T901" s="48">
        <f t="shared" si="254"/>
        <v>148668309219.18643</v>
      </c>
      <c r="U901" s="28">
        <f t="shared" si="255"/>
        <v>9.9378525356037919</v>
      </c>
      <c r="V901" s="48">
        <f t="shared" si="264"/>
        <v>-118370044887.01744</v>
      </c>
      <c r="W901" s="28">
        <f t="shared" si="265"/>
        <v>-7.9125407216790187</v>
      </c>
      <c r="X901" s="50">
        <f t="shared" si="256"/>
        <v>1</v>
      </c>
      <c r="Y901" s="31">
        <f t="shared" si="257"/>
        <v>1</v>
      </c>
      <c r="Z901" s="50">
        <v>19008000</v>
      </c>
      <c r="AA901" s="62">
        <v>2.0313028E-7</v>
      </c>
      <c r="AB901" s="71">
        <v>4.3876141498000003E-3</v>
      </c>
      <c r="AC901" s="71">
        <v>3.79953184073032</v>
      </c>
      <c r="AD901" s="58">
        <v>147620225268</v>
      </c>
      <c r="AE901" s="28">
        <v>-7.7454547216799998</v>
      </c>
      <c r="AF901" s="28">
        <v>6.0127042457800002</v>
      </c>
      <c r="AG901" s="50"/>
      <c r="AH901" s="62"/>
      <c r="AI901" s="65"/>
      <c r="AJ901" s="58"/>
      <c r="AK901" s="28"/>
      <c r="AL901" s="28"/>
    </row>
    <row r="902" spans="1:38">
      <c r="A902" s="11"/>
      <c r="B902" s="25">
        <v>881</v>
      </c>
      <c r="C902" s="1">
        <f>B902 * KONSTANTEN!$B$6</f>
        <v>19029600</v>
      </c>
      <c r="D902" s="63">
        <f>SQRT( KONSTANTEN!$B$3 * $D$6 / H901^3 )</f>
        <v>2.0311648210687605E-7</v>
      </c>
      <c r="E902" s="41">
        <f>(KONSTANTEN!$B$4 + D902 * C902) - (KONSTANTEN!$B$4 + D902 * C901)</f>
        <v>4.3873160135086131E-3</v>
      </c>
      <c r="F902" s="41">
        <f t="shared" si="259"/>
        <v>3.8039191567438304</v>
      </c>
      <c r="G902" s="73">
        <f t="shared" si="247"/>
        <v>217.94851329038454</v>
      </c>
      <c r="H902" s="43">
        <f t="shared" si="260"/>
        <v>147626950109.70837</v>
      </c>
      <c r="I902" s="2">
        <f t="shared" si="261"/>
        <v>9.868242049542884</v>
      </c>
      <c r="J902" s="48">
        <f t="shared" si="248"/>
        <v>151569095890.29163</v>
      </c>
      <c r="K902" s="28">
        <f t="shared" si="249"/>
        <v>10.131757950457114</v>
      </c>
      <c r="L902" s="43">
        <f t="shared" si="262"/>
        <v>-115467993491.78076</v>
      </c>
      <c r="M902" s="2">
        <f t="shared" si="263"/>
        <v>-7.7185507653253378</v>
      </c>
      <c r="N902" s="48">
        <f t="shared" si="250"/>
        <v>-120467140545.97635</v>
      </c>
      <c r="O902" s="28">
        <f t="shared" si="251"/>
        <v>-8.0527227653253384</v>
      </c>
      <c r="P902" s="94">
        <f t="shared" si="252"/>
        <v>-90458649045.896454</v>
      </c>
      <c r="Q902" s="95">
        <f t="shared" si="253"/>
        <v>-6.0467810490982528</v>
      </c>
      <c r="R902" s="44">
        <f>KONSTANTEN!$B$3 * $D$5 * $D$6 / H901^2</f>
        <v>3.6373316471511602E+22</v>
      </c>
      <c r="S902" s="46">
        <f t="shared" si="258"/>
        <v>29984.100844260891</v>
      </c>
      <c r="T902" s="48">
        <f t="shared" si="254"/>
        <v>148657707689.72009</v>
      </c>
      <c r="U902" s="28">
        <f t="shared" si="255"/>
        <v>9.9371438678517894</v>
      </c>
      <c r="V902" s="48">
        <f t="shared" si="264"/>
        <v>-117967567018.87856</v>
      </c>
      <c r="W902" s="28">
        <f t="shared" si="265"/>
        <v>-7.8856367653253381</v>
      </c>
      <c r="X902" s="50">
        <f t="shared" si="256"/>
        <v>1</v>
      </c>
      <c r="Y902" s="31">
        <f t="shared" si="257"/>
        <v>1</v>
      </c>
      <c r="Z902" s="50">
        <v>19029600</v>
      </c>
      <c r="AA902" s="62">
        <v>2.0311648E-7</v>
      </c>
      <c r="AB902" s="71">
        <v>4.38731601351E-3</v>
      </c>
      <c r="AC902" s="71">
        <v>3.80391915674383</v>
      </c>
      <c r="AD902" s="58">
        <v>147626950109.70801</v>
      </c>
      <c r="AE902" s="28">
        <v>-7.7185507653299998</v>
      </c>
      <c r="AF902" s="28">
        <v>6.0467810490999998</v>
      </c>
      <c r="AG902" s="50"/>
      <c r="AH902" s="62"/>
      <c r="AI902" s="65"/>
      <c r="AJ902" s="58"/>
      <c r="AK902" s="28"/>
      <c r="AL902" s="28"/>
    </row>
    <row r="903" spans="1:38">
      <c r="A903" s="11"/>
      <c r="B903" s="25">
        <v>882</v>
      </c>
      <c r="C903" s="1">
        <f>B903 * KONSTANTEN!$B$6</f>
        <v>19051200</v>
      </c>
      <c r="D903" s="63">
        <f>SQRT( KONSTANTEN!$B$3 * $D$6 / H902^3 )</f>
        <v>2.0310260343532843E-7</v>
      </c>
      <c r="E903" s="41">
        <f>(KONSTANTEN!$B$4 + D903 * C903) - (KONSTANTEN!$B$4 + D903 * C902)</f>
        <v>4.3870162342032337E-3</v>
      </c>
      <c r="F903" s="41">
        <f t="shared" si="259"/>
        <v>3.8083061729780336</v>
      </c>
      <c r="G903" s="73">
        <f t="shared" si="247"/>
        <v>218.19987080525976</v>
      </c>
      <c r="H903" s="43">
        <f t="shared" si="260"/>
        <v>147633712428.24924</v>
      </c>
      <c r="I903" s="2">
        <f t="shared" si="261"/>
        <v>9.8686940821570364</v>
      </c>
      <c r="J903" s="48">
        <f t="shared" si="248"/>
        <v>151562333571.75076</v>
      </c>
      <c r="K903" s="28">
        <f t="shared" si="249"/>
        <v>10.131305917842964</v>
      </c>
      <c r="L903" s="43">
        <f t="shared" si="262"/>
        <v>-115063272656.94984</v>
      </c>
      <c r="M903" s="2">
        <f t="shared" si="263"/>
        <v>-7.6914968760616471</v>
      </c>
      <c r="N903" s="48">
        <f t="shared" si="250"/>
        <v>-120062419711.14543</v>
      </c>
      <c r="O903" s="28">
        <f t="shared" si="251"/>
        <v>-8.0256688760616477</v>
      </c>
      <c r="P903" s="94">
        <f t="shared" si="252"/>
        <v>-90966655438.267563</v>
      </c>
      <c r="Q903" s="95">
        <f t="shared" si="253"/>
        <v>-6.0807391444115257</v>
      </c>
      <c r="R903" s="44">
        <f>KONSTANTEN!$B$3 * $D$5 * $D$6 / H902^2</f>
        <v>3.6370002723930469E+22</v>
      </c>
      <c r="S903" s="46">
        <f t="shared" si="258"/>
        <v>29983.417904499114</v>
      </c>
      <c r="T903" s="48">
        <f t="shared" si="254"/>
        <v>148647082731.27509</v>
      </c>
      <c r="U903" s="28">
        <f t="shared" si="255"/>
        <v>9.936433633970891</v>
      </c>
      <c r="V903" s="48">
        <f t="shared" si="264"/>
        <v>-117562846184.04764</v>
      </c>
      <c r="W903" s="28">
        <f t="shared" si="265"/>
        <v>-7.8585828760616474</v>
      </c>
      <c r="X903" s="50">
        <f t="shared" si="256"/>
        <v>1</v>
      </c>
      <c r="Y903" s="31">
        <f t="shared" si="257"/>
        <v>1</v>
      </c>
      <c r="Z903" s="50">
        <v>19051200</v>
      </c>
      <c r="AA903" s="62">
        <v>2.0310259999999999E-7</v>
      </c>
      <c r="AB903" s="71">
        <v>4.3870162342000002E-3</v>
      </c>
      <c r="AC903" s="71">
        <v>3.8083061729780301</v>
      </c>
      <c r="AD903" s="58">
        <v>147633712428.24899</v>
      </c>
      <c r="AE903" s="28">
        <v>-7.6914968760600004</v>
      </c>
      <c r="AF903" s="28">
        <v>6.0807391444099999</v>
      </c>
      <c r="AG903" s="50"/>
      <c r="AH903" s="62"/>
      <c r="AI903" s="65"/>
      <c r="AJ903" s="58"/>
      <c r="AK903" s="28"/>
      <c r="AL903" s="28"/>
    </row>
    <row r="904" spans="1:38">
      <c r="A904" s="11"/>
      <c r="B904" s="25">
        <v>883</v>
      </c>
      <c r="C904" s="1">
        <f>B904 * KONSTANTEN!$B$6</f>
        <v>19072800</v>
      </c>
      <c r="D904" s="63">
        <f>SQRT( KONSTANTEN!$B$3 * $D$6 / H903^3 )</f>
        <v>2.0308864901308999E-7</v>
      </c>
      <c r="E904" s="41">
        <f>(KONSTANTEN!$B$4 + D904 * C904) - (KONSTANTEN!$B$4 + D904 * C903)</f>
        <v>4.386714818682691E-3</v>
      </c>
      <c r="F904" s="41">
        <f t="shared" si="259"/>
        <v>3.8126928877967163</v>
      </c>
      <c r="G904" s="73">
        <f t="shared" si="247"/>
        <v>218.45121105029779</v>
      </c>
      <c r="H904" s="43">
        <f t="shared" si="260"/>
        <v>147640512083.17001</v>
      </c>
      <c r="I904" s="2">
        <f t="shared" si="261"/>
        <v>9.8691486105514912</v>
      </c>
      <c r="J904" s="48">
        <f t="shared" si="248"/>
        <v>151555533916.83002</v>
      </c>
      <c r="K904" s="28">
        <f t="shared" si="249"/>
        <v>10.130851389448509</v>
      </c>
      <c r="L904" s="43">
        <f t="shared" si="262"/>
        <v>-114656317261.47821</v>
      </c>
      <c r="M904" s="2">
        <f t="shared" si="263"/>
        <v>-7.6642936157971961</v>
      </c>
      <c r="N904" s="48">
        <f t="shared" si="250"/>
        <v>-119655464315.6738</v>
      </c>
      <c r="O904" s="28">
        <f t="shared" si="251"/>
        <v>-7.9984656157971958</v>
      </c>
      <c r="P904" s="94">
        <f t="shared" si="252"/>
        <v>-91472876374.676575</v>
      </c>
      <c r="Q904" s="95">
        <f t="shared" si="253"/>
        <v>-6.1145778894869887</v>
      </c>
      <c r="R904" s="44">
        <f>KONSTANTEN!$B$3 * $D$5 * $D$6 / H903^2</f>
        <v>3.6366670965797795E+22</v>
      </c>
      <c r="S904" s="46">
        <f t="shared" si="258"/>
        <v>29982.731205840169</v>
      </c>
      <c r="T904" s="48">
        <f t="shared" si="254"/>
        <v>148636435165.54617</v>
      </c>
      <c r="U904" s="28">
        <f t="shared" si="255"/>
        <v>9.9357218888879437</v>
      </c>
      <c r="V904" s="48">
        <f t="shared" si="264"/>
        <v>-117155890788.576</v>
      </c>
      <c r="W904" s="28">
        <f t="shared" si="265"/>
        <v>-7.8313796157971964</v>
      </c>
      <c r="X904" s="50">
        <f t="shared" si="256"/>
        <v>1</v>
      </c>
      <c r="Y904" s="31">
        <f t="shared" si="257"/>
        <v>1</v>
      </c>
      <c r="Z904" s="50">
        <v>19072800</v>
      </c>
      <c r="AA904" s="62">
        <v>2.0308865E-7</v>
      </c>
      <c r="AB904" s="71">
        <v>4.3867148186800004E-3</v>
      </c>
      <c r="AC904" s="71">
        <v>3.8126928877967199</v>
      </c>
      <c r="AD904" s="58">
        <v>147640512083.17001</v>
      </c>
      <c r="AE904" s="28">
        <v>-7.6642936158000001</v>
      </c>
      <c r="AF904" s="28">
        <v>6.1145778894899996</v>
      </c>
      <c r="AG904" s="50"/>
      <c r="AH904" s="62"/>
      <c r="AI904" s="65"/>
      <c r="AJ904" s="58"/>
      <c r="AK904" s="28"/>
      <c r="AL904" s="28"/>
    </row>
    <row r="905" spans="1:38">
      <c r="A905" s="11"/>
      <c r="B905" s="25">
        <v>884</v>
      </c>
      <c r="C905" s="1">
        <f>B905 * KONSTANTEN!$B$6</f>
        <v>19094400</v>
      </c>
      <c r="D905" s="63">
        <f>SQRT( KONSTANTEN!$B$3 * $D$6 / H904^3 )</f>
        <v>2.0307461915625604E-7</v>
      </c>
      <c r="E905" s="41">
        <f>(KONSTANTEN!$B$4 + D905 * C905) - (KONSTANTEN!$B$4 + D905 * C904)</f>
        <v>4.3864117737748565E-3</v>
      </c>
      <c r="F905" s="41">
        <f t="shared" si="259"/>
        <v>3.8170792995704912</v>
      </c>
      <c r="G905" s="73">
        <f t="shared" si="247"/>
        <v>218.70253393214159</v>
      </c>
      <c r="H905" s="43">
        <f t="shared" si="260"/>
        <v>147647348933.29846</v>
      </c>
      <c r="I905" s="2">
        <f t="shared" si="261"/>
        <v>9.8696056252894788</v>
      </c>
      <c r="J905" s="48">
        <f t="shared" si="248"/>
        <v>151548697066.70154</v>
      </c>
      <c r="K905" s="28">
        <f t="shared" si="249"/>
        <v>10.130394374710523</v>
      </c>
      <c r="L905" s="43">
        <f t="shared" si="262"/>
        <v>-114247135754.44173</v>
      </c>
      <c r="M905" s="2">
        <f t="shared" si="263"/>
        <v>-7.6369415493172479</v>
      </c>
      <c r="N905" s="48">
        <f t="shared" si="250"/>
        <v>-119246282808.63731</v>
      </c>
      <c r="O905" s="28">
        <f t="shared" si="251"/>
        <v>-7.9711135493172467</v>
      </c>
      <c r="P905" s="94">
        <f t="shared" si="252"/>
        <v>-91977302288.584427</v>
      </c>
      <c r="Q905" s="95">
        <f t="shared" si="253"/>
        <v>-6.1482966448416523</v>
      </c>
      <c r="R905" s="44">
        <f>KONSTANTEN!$B$3 * $D$5 * $D$6 / H904^2</f>
        <v>3.6363321273828061E+22</v>
      </c>
      <c r="S905" s="46">
        <f t="shared" si="258"/>
        <v>29982.040763324367</v>
      </c>
      <c r="T905" s="48">
        <f t="shared" si="254"/>
        <v>148625765815.87036</v>
      </c>
      <c r="U905" s="28">
        <f t="shared" si="255"/>
        <v>9.9350086876395682</v>
      </c>
      <c r="V905" s="48">
        <f t="shared" si="264"/>
        <v>-116746709281.53952</v>
      </c>
      <c r="W905" s="28">
        <f t="shared" si="265"/>
        <v>-7.8040275493172473</v>
      </c>
      <c r="X905" s="50">
        <f t="shared" si="256"/>
        <v>1</v>
      </c>
      <c r="Y905" s="31">
        <f t="shared" si="257"/>
        <v>1</v>
      </c>
      <c r="Z905" s="50">
        <v>19094400</v>
      </c>
      <c r="AA905" s="62">
        <v>2.0307462000000001E-7</v>
      </c>
      <c r="AB905" s="71">
        <v>4.3864117737700001E-3</v>
      </c>
      <c r="AC905" s="71">
        <v>3.8170792995704899</v>
      </c>
      <c r="AD905" s="58">
        <v>147647348933.298</v>
      </c>
      <c r="AE905" s="28">
        <v>-7.6369415493200004</v>
      </c>
      <c r="AF905" s="28">
        <v>6.1482966448400003</v>
      </c>
      <c r="AG905" s="50"/>
      <c r="AH905" s="62"/>
      <c r="AI905" s="65"/>
      <c r="AJ905" s="58"/>
      <c r="AK905" s="28"/>
      <c r="AL905" s="28"/>
    </row>
    <row r="906" spans="1:38">
      <c r="A906" s="11"/>
      <c r="B906" s="25">
        <v>885</v>
      </c>
      <c r="C906" s="1">
        <f>B906 * KONSTANTEN!$B$6</f>
        <v>19116000</v>
      </c>
      <c r="D906" s="63">
        <f>SQRT( KONSTANTEN!$B$3 * $D$6 / H905^3 )</f>
        <v>2.030605141824094E-7</v>
      </c>
      <c r="E906" s="41">
        <f>(KONSTANTEN!$B$4 + D906 * C906) - (KONSTANTEN!$B$4 + D906 * C905)</f>
        <v>4.3861071063400203E-3</v>
      </c>
      <c r="F906" s="41">
        <f t="shared" si="259"/>
        <v>3.8214654066768312</v>
      </c>
      <c r="G906" s="73">
        <f t="shared" si="247"/>
        <v>218.95383935782721</v>
      </c>
      <c r="H906" s="43">
        <f t="shared" si="260"/>
        <v>147654222836.74738</v>
      </c>
      <c r="I906" s="2">
        <f t="shared" si="261"/>
        <v>9.870065116886428</v>
      </c>
      <c r="J906" s="48">
        <f t="shared" si="248"/>
        <v>151541823163.25262</v>
      </c>
      <c r="K906" s="28">
        <f t="shared" si="249"/>
        <v>10.129934883113572</v>
      </c>
      <c r="L906" s="43">
        <f t="shared" si="262"/>
        <v>-113835736627.71057</v>
      </c>
      <c r="M906" s="2">
        <f t="shared" si="263"/>
        <v>-7.6094412442676855</v>
      </c>
      <c r="N906" s="48">
        <f t="shared" si="250"/>
        <v>-118834883681.90616</v>
      </c>
      <c r="O906" s="28">
        <f t="shared" si="251"/>
        <v>-7.9436132442676843</v>
      </c>
      <c r="P906" s="94">
        <f t="shared" si="252"/>
        <v>-92479923654.725006</v>
      </c>
      <c r="Q906" s="95">
        <f t="shared" si="253"/>
        <v>-6.1818947737514565</v>
      </c>
      <c r="R906" s="44">
        <f>KONSTANTEN!$B$3 * $D$5 * $D$6 / H905^2</f>
        <v>3.6359953725090775E+22</v>
      </c>
      <c r="S906" s="46">
        <f t="shared" si="258"/>
        <v>29981.346592065202</v>
      </c>
      <c r="T906" s="48">
        <f t="shared" si="254"/>
        <v>148615075507.16119</v>
      </c>
      <c r="U906" s="28">
        <f t="shared" si="255"/>
        <v>9.9342940853677728</v>
      </c>
      <c r="V906" s="48">
        <f t="shared" si="264"/>
        <v>-116335310154.80836</v>
      </c>
      <c r="W906" s="28">
        <f t="shared" si="265"/>
        <v>-7.7765272442676849</v>
      </c>
      <c r="X906" s="50">
        <f t="shared" si="256"/>
        <v>1</v>
      </c>
      <c r="Y906" s="31">
        <f t="shared" si="257"/>
        <v>1</v>
      </c>
      <c r="Z906" s="50">
        <v>19116000</v>
      </c>
      <c r="AA906" s="62">
        <v>2.0306050999999999E-7</v>
      </c>
      <c r="AB906" s="71">
        <v>4.3861071063400004E-3</v>
      </c>
      <c r="AC906" s="71">
        <v>3.8214654066768299</v>
      </c>
      <c r="AD906" s="58">
        <v>147654222836.74701</v>
      </c>
      <c r="AE906" s="28">
        <v>-7.6094412442700001</v>
      </c>
      <c r="AF906" s="28">
        <v>6.1818947737499998</v>
      </c>
      <c r="AG906" s="50"/>
      <c r="AH906" s="62"/>
      <c r="AI906" s="65"/>
      <c r="AJ906" s="58"/>
      <c r="AK906" s="28"/>
      <c r="AL906" s="28"/>
    </row>
    <row r="907" spans="1:38">
      <c r="A907" s="11"/>
      <c r="B907" s="25">
        <v>886</v>
      </c>
      <c r="C907" s="1">
        <f>B907 * KONSTANTEN!$B$6</f>
        <v>19137600</v>
      </c>
      <c r="D907" s="63">
        <f>SQRT( KONSTANTEN!$B$3 * $D$6 / H906^3 )</f>
        <v>2.0304633441060962E-7</v>
      </c>
      <c r="E907" s="41">
        <f>(KONSTANTEN!$B$4 + D907 * C907) - (KONSTANTEN!$B$4 + D907 * C906)</f>
        <v>4.3858008232691148E-3</v>
      </c>
      <c r="F907" s="41">
        <f t="shared" si="259"/>
        <v>3.8258512075001003</v>
      </c>
      <c r="G907" s="73">
        <f t="shared" si="247"/>
        <v>219.20512723478552</v>
      </c>
      <c r="H907" s="43">
        <f t="shared" si="260"/>
        <v>147661133650.91824</v>
      </c>
      <c r="I907" s="2">
        <f t="shared" si="261"/>
        <v>9.8705270758102372</v>
      </c>
      <c r="J907" s="48">
        <f t="shared" si="248"/>
        <v>151534912349.08173</v>
      </c>
      <c r="K907" s="28">
        <f t="shared" si="249"/>
        <v>10.129472924189763</v>
      </c>
      <c r="L907" s="43">
        <f t="shared" si="262"/>
        <v>-113422128415.71811</v>
      </c>
      <c r="M907" s="2">
        <f t="shared" si="263"/>
        <v>-7.5817932711395599</v>
      </c>
      <c r="N907" s="48">
        <f t="shared" si="250"/>
        <v>-118421275469.9137</v>
      </c>
      <c r="O907" s="28">
        <f t="shared" si="251"/>
        <v>-7.9159652711395587</v>
      </c>
      <c r="P907" s="94">
        <f t="shared" si="252"/>
        <v>-92980730989.292923</v>
      </c>
      <c r="Q907" s="95">
        <f t="shared" si="253"/>
        <v>-6.2153716422638112</v>
      </c>
      <c r="R907" s="44">
        <f>KONSTANTEN!$B$3 * $D$5 * $D$6 / H906^2</f>
        <v>3.6356568397007752E+22</v>
      </c>
      <c r="S907" s="46">
        <f t="shared" si="258"/>
        <v>29980.648707248878</v>
      </c>
      <c r="T907" s="48">
        <f t="shared" si="254"/>
        <v>148604365065.8429</v>
      </c>
      <c r="U907" s="28">
        <f t="shared" si="255"/>
        <v>9.9335781373155516</v>
      </c>
      <c r="V907" s="48">
        <f t="shared" si="264"/>
        <v>-115921701942.8159</v>
      </c>
      <c r="W907" s="28">
        <f t="shared" si="265"/>
        <v>-7.7488792711395593</v>
      </c>
      <c r="X907" s="50">
        <f t="shared" si="256"/>
        <v>1</v>
      </c>
      <c r="Y907" s="31">
        <f t="shared" si="257"/>
        <v>1</v>
      </c>
      <c r="Z907" s="50">
        <v>19137600</v>
      </c>
      <c r="AA907" s="62">
        <v>2.0304633000000001E-7</v>
      </c>
      <c r="AB907" s="71">
        <v>4.3858008232700004E-3</v>
      </c>
      <c r="AC907" s="71">
        <v>3.8258512075000999</v>
      </c>
      <c r="AD907" s="58">
        <v>147661133650.918</v>
      </c>
      <c r="AE907" s="28">
        <v>-7.5817932711399996</v>
      </c>
      <c r="AF907" s="28">
        <v>6.2153716422600001</v>
      </c>
      <c r="AG907" s="50"/>
      <c r="AH907" s="62"/>
      <c r="AI907" s="65"/>
      <c r="AJ907" s="58"/>
      <c r="AK907" s="28"/>
      <c r="AL907" s="28"/>
    </row>
    <row r="908" spans="1:38">
      <c r="A908" s="11"/>
      <c r="B908" s="25">
        <v>887</v>
      </c>
      <c r="C908" s="1">
        <f>B908 * KONSTANTEN!$B$6</f>
        <v>19159200</v>
      </c>
      <c r="D908" s="63">
        <f>SQRT( KONSTANTEN!$B$3 * $D$6 / H907^3 )</f>
        <v>2.0303208016138274E-7</v>
      </c>
      <c r="E908" s="41">
        <f>(KONSTANTEN!$B$4 + D908 * C908) - (KONSTANTEN!$B$4 + D908 * C907)</f>
        <v>4.3854929314859348E-3</v>
      </c>
      <c r="F908" s="41">
        <f t="shared" si="259"/>
        <v>3.8302367004315863</v>
      </c>
      <c r="G908" s="73">
        <f t="shared" si="247"/>
        <v>219.45639747084414</v>
      </c>
      <c r="H908" s="43">
        <f t="shared" si="260"/>
        <v>147668081232.50543</v>
      </c>
      <c r="I908" s="2">
        <f t="shared" si="261"/>
        <v>9.8709914924815187</v>
      </c>
      <c r="J908" s="48">
        <f t="shared" si="248"/>
        <v>151527964767.49457</v>
      </c>
      <c r="K908" s="28">
        <f t="shared" si="249"/>
        <v>10.129008507518481</v>
      </c>
      <c r="L908" s="43">
        <f t="shared" si="262"/>
        <v>-113006319695.22868</v>
      </c>
      <c r="M908" s="2">
        <f t="shared" si="263"/>
        <v>-7.553998203253574</v>
      </c>
      <c r="N908" s="48">
        <f t="shared" si="250"/>
        <v>-118005466749.42427</v>
      </c>
      <c r="O908" s="28">
        <f t="shared" si="251"/>
        <v>-7.8881702032535728</v>
      </c>
      <c r="P908" s="94">
        <f t="shared" si="252"/>
        <v>-93479714850.130051</v>
      </c>
      <c r="Q908" s="95">
        <f t="shared" si="253"/>
        <v>-6.2487266192100721</v>
      </c>
      <c r="R908" s="44">
        <f>KONSTANTEN!$B$3 * $D$5 * $D$6 / H907^2</f>
        <v>3.6353165367350506E+22</v>
      </c>
      <c r="S908" s="46">
        <f t="shared" si="258"/>
        <v>29979.947124133883</v>
      </c>
      <c r="T908" s="48">
        <f t="shared" si="254"/>
        <v>148593635319.78452</v>
      </c>
      <c r="U908" s="28">
        <f t="shared" si="255"/>
        <v>9.932860898822474</v>
      </c>
      <c r="V908" s="48">
        <f t="shared" si="264"/>
        <v>-115505893222.32648</v>
      </c>
      <c r="W908" s="28">
        <f t="shared" si="265"/>
        <v>-7.7210842032535734</v>
      </c>
      <c r="X908" s="50">
        <f t="shared" si="256"/>
        <v>0.99999999999999978</v>
      </c>
      <c r="Y908" s="31">
        <f t="shared" si="257"/>
        <v>0.99999999999999978</v>
      </c>
      <c r="Z908" s="50">
        <v>19159200</v>
      </c>
      <c r="AA908" s="62">
        <v>2.0303207999999999E-7</v>
      </c>
      <c r="AB908" s="71">
        <v>4.3854929314900001E-3</v>
      </c>
      <c r="AC908" s="71">
        <v>3.8302367004315898</v>
      </c>
      <c r="AD908" s="58">
        <v>147668081232.505</v>
      </c>
      <c r="AE908" s="28">
        <v>-7.5539982032499999</v>
      </c>
      <c r="AF908" s="28">
        <v>6.2487266192100002</v>
      </c>
      <c r="AG908" s="50"/>
      <c r="AH908" s="62"/>
      <c r="AI908" s="65"/>
      <c r="AJ908" s="58"/>
      <c r="AK908" s="28"/>
      <c r="AL908" s="28"/>
    </row>
    <row r="909" spans="1:38">
      <c r="A909" s="11"/>
      <c r="B909" s="25">
        <v>888</v>
      </c>
      <c r="C909" s="1">
        <f>B909 * KONSTANTEN!$B$6</f>
        <v>19180800</v>
      </c>
      <c r="D909" s="63">
        <f>SQRT( KONSTANTEN!$B$3 * $D$6 / H908^3 )</f>
        <v>2.0301775175670977E-7</v>
      </c>
      <c r="E909" s="41">
        <f>(KONSTANTEN!$B$4 + D909 * C909) - (KONSTANTEN!$B$4 + D909 * C908)</f>
        <v>4.3851834379449173E-3</v>
      </c>
      <c r="F909" s="41">
        <f t="shared" si="259"/>
        <v>3.8346218838695312</v>
      </c>
      <c r="G909" s="73">
        <f t="shared" si="247"/>
        <v>219.70764997422901</v>
      </c>
      <c r="H909" s="43">
        <f t="shared" si="260"/>
        <v>147675065437.49976</v>
      </c>
      <c r="I909" s="2">
        <f t="shared" si="261"/>
        <v>9.8714583572738626</v>
      </c>
      <c r="J909" s="48">
        <f t="shared" si="248"/>
        <v>151520980562.50024</v>
      </c>
      <c r="K909" s="28">
        <f t="shared" si="249"/>
        <v>10.128541642726137</v>
      </c>
      <c r="L909" s="43">
        <f t="shared" si="262"/>
        <v>-112588319085.10477</v>
      </c>
      <c r="M909" s="2">
        <f t="shared" si="263"/>
        <v>-7.526056616744512</v>
      </c>
      <c r="N909" s="48">
        <f t="shared" si="250"/>
        <v>-117587466139.30035</v>
      </c>
      <c r="O909" s="28">
        <f t="shared" si="251"/>
        <v>-7.8602286167445108</v>
      </c>
      <c r="P909" s="94">
        <f t="shared" si="252"/>
        <v>-93976865836.910202</v>
      </c>
      <c r="Q909" s="95">
        <f t="shared" si="253"/>
        <v>-6.2819590762178867</v>
      </c>
      <c r="R909" s="44">
        <f>KONSTANTEN!$B$3 * $D$5 * $D$6 / H908^2</f>
        <v>3.6349744714237417E+22</v>
      </c>
      <c r="S909" s="46">
        <f t="shared" si="258"/>
        <v>29979.241858050442</v>
      </c>
      <c r="T909" s="48">
        <f t="shared" si="254"/>
        <v>148582887098.2338</v>
      </c>
      <c r="U909" s="28">
        <f t="shared" si="255"/>
        <v>9.9321424253202721</v>
      </c>
      <c r="V909" s="48">
        <f t="shared" si="264"/>
        <v>-115087892612.20256</v>
      </c>
      <c r="W909" s="28">
        <f t="shared" si="265"/>
        <v>-7.6931426167445114</v>
      </c>
      <c r="X909" s="50">
        <f t="shared" si="256"/>
        <v>1</v>
      </c>
      <c r="Y909" s="31">
        <f t="shared" si="257"/>
        <v>1</v>
      </c>
      <c r="Z909" s="50">
        <v>19180800</v>
      </c>
      <c r="AA909" s="62">
        <v>2.0301774999999999E-7</v>
      </c>
      <c r="AB909" s="71">
        <v>4.3851834379400002E-3</v>
      </c>
      <c r="AC909" s="71">
        <v>3.8346218838695298</v>
      </c>
      <c r="AD909" s="58">
        <v>147675065437.49899</v>
      </c>
      <c r="AE909" s="28">
        <v>-7.52605661674</v>
      </c>
      <c r="AF909" s="28">
        <v>6.2819590762199997</v>
      </c>
      <c r="AG909" s="50"/>
      <c r="AH909" s="62"/>
      <c r="AI909" s="65"/>
      <c r="AJ909" s="58"/>
      <c r="AK909" s="28"/>
      <c r="AL909" s="28"/>
    </row>
    <row r="910" spans="1:38">
      <c r="A910" s="11"/>
      <c r="B910" s="25">
        <v>889</v>
      </c>
      <c r="C910" s="1">
        <f>B910 * KONSTANTEN!$B$6</f>
        <v>19202400</v>
      </c>
      <c r="D910" s="63">
        <f>SQRT( KONSTANTEN!$B$3 * $D$6 / H909^3 )</f>
        <v>2.0300334952001669E-7</v>
      </c>
      <c r="E910" s="41">
        <f>(KONSTANTEN!$B$4 + D910 * C910) - (KONSTANTEN!$B$4 + D910 * C909)</f>
        <v>4.3848723496320297E-3</v>
      </c>
      <c r="F910" s="41">
        <f t="shared" si="259"/>
        <v>3.8390067562191632</v>
      </c>
      <c r="G910" s="73">
        <f t="shared" si="247"/>
        <v>219.95888465356654</v>
      </c>
      <c r="H910" s="43">
        <f t="shared" si="260"/>
        <v>147682086121.1926</v>
      </c>
      <c r="I910" s="2">
        <f t="shared" si="261"/>
        <v>9.8719276605141086</v>
      </c>
      <c r="J910" s="48">
        <f t="shared" si="248"/>
        <v>151513959878.8074</v>
      </c>
      <c r="K910" s="28">
        <f t="shared" si="249"/>
        <v>10.12807233948589</v>
      </c>
      <c r="L910" s="43">
        <f t="shared" si="262"/>
        <v>-112168135246.07318</v>
      </c>
      <c r="M910" s="2">
        <f t="shared" si="263"/>
        <v>-7.497969090545614</v>
      </c>
      <c r="N910" s="48">
        <f t="shared" si="250"/>
        <v>-117167282300.26878</v>
      </c>
      <c r="O910" s="28">
        <f t="shared" si="251"/>
        <v>-7.8321410905456137</v>
      </c>
      <c r="P910" s="94">
        <f t="shared" si="252"/>
        <v>-94472174591.322739</v>
      </c>
      <c r="Q910" s="95">
        <f t="shared" si="253"/>
        <v>-6.3150683877234624</v>
      </c>
      <c r="R910" s="44">
        <f>KONSTANTEN!$B$3 * $D$5 * $D$6 / H909^2</f>
        <v>3.634630651613117E+22</v>
      </c>
      <c r="S910" s="46">
        <f t="shared" si="258"/>
        <v>29978.5329244001</v>
      </c>
      <c r="T910" s="48">
        <f t="shared" si="254"/>
        <v>148572121231.75101</v>
      </c>
      <c r="U910" s="28">
        <f t="shared" si="255"/>
        <v>9.9314227723284176</v>
      </c>
      <c r="V910" s="48">
        <f t="shared" si="264"/>
        <v>-114667708773.17097</v>
      </c>
      <c r="W910" s="28">
        <f t="shared" si="265"/>
        <v>-7.6650550905456143</v>
      </c>
      <c r="X910" s="50">
        <f t="shared" si="256"/>
        <v>1</v>
      </c>
      <c r="Y910" s="31">
        <f t="shared" si="257"/>
        <v>1</v>
      </c>
      <c r="Z910" s="50">
        <v>19202400</v>
      </c>
      <c r="AA910" s="62">
        <v>2.0300335000000001E-7</v>
      </c>
      <c r="AB910" s="71">
        <v>4.38487234963E-3</v>
      </c>
      <c r="AC910" s="71">
        <v>3.8390067562191601</v>
      </c>
      <c r="AD910" s="58">
        <v>147682086121.19199</v>
      </c>
      <c r="AE910" s="28">
        <v>-7.4979690905499998</v>
      </c>
      <c r="AF910" s="28">
        <v>6.3150683877200002</v>
      </c>
      <c r="AG910" s="50"/>
      <c r="AH910" s="62"/>
      <c r="AI910" s="65"/>
      <c r="AJ910" s="58"/>
      <c r="AK910" s="28"/>
      <c r="AL910" s="28"/>
    </row>
    <row r="911" spans="1:38">
      <c r="A911" s="11"/>
      <c r="B911" s="25">
        <v>890</v>
      </c>
      <c r="C911" s="1">
        <f>B911 * KONSTANTEN!$B$6</f>
        <v>19224000</v>
      </c>
      <c r="D911" s="63">
        <f>SQRT( KONSTANTEN!$B$3 * $D$6 / H910^3 )</f>
        <v>2.0298887377616319E-7</v>
      </c>
      <c r="E911" s="41">
        <f>(KONSTANTEN!$B$4 + D911 * C911) - (KONSTANTEN!$B$4 + D911 * C910)</f>
        <v>4.3845596735652137E-3</v>
      </c>
      <c r="F911" s="41">
        <f t="shared" si="259"/>
        <v>3.8433913158927284</v>
      </c>
      <c r="G911" s="73">
        <f t="shared" si="247"/>
        <v>220.21010141788508</v>
      </c>
      <c r="H911" s="43">
        <f t="shared" si="260"/>
        <v>147689143138.17978</v>
      </c>
      <c r="I911" s="2">
        <f t="shared" si="261"/>
        <v>9.872399392482599</v>
      </c>
      <c r="J911" s="48">
        <f t="shared" si="248"/>
        <v>151506902861.82022</v>
      </c>
      <c r="K911" s="28">
        <f t="shared" si="249"/>
        <v>10.127600607517401</v>
      </c>
      <c r="L911" s="43">
        <f t="shared" si="262"/>
        <v>-111745776880.49045</v>
      </c>
      <c r="M911" s="2">
        <f t="shared" si="263"/>
        <v>-7.4697362063728914</v>
      </c>
      <c r="N911" s="48">
        <f t="shared" si="250"/>
        <v>-116744923934.68604</v>
      </c>
      <c r="O911" s="28">
        <f t="shared" si="251"/>
        <v>-7.8039082063728902</v>
      </c>
      <c r="P911" s="94">
        <f t="shared" si="252"/>
        <v>-94965631797.254715</v>
      </c>
      <c r="Q911" s="95">
        <f t="shared" si="253"/>
        <v>-6.348053930983748</v>
      </c>
      <c r="R911" s="44">
        <f>KONSTANTEN!$B$3 * $D$5 * $D$6 / H910^2</f>
        <v>3.6342850851835944E+22</v>
      </c>
      <c r="S911" s="46">
        <f t="shared" si="258"/>
        <v>29977.820338655227</v>
      </c>
      <c r="T911" s="48">
        <f t="shared" si="254"/>
        <v>148561338552.14276</v>
      </c>
      <c r="U911" s="28">
        <f t="shared" si="255"/>
        <v>9.9307019954496845</v>
      </c>
      <c r="V911" s="48">
        <f t="shared" si="264"/>
        <v>-114245350407.58824</v>
      </c>
      <c r="W911" s="28">
        <f t="shared" si="265"/>
        <v>-7.6368222063728908</v>
      </c>
      <c r="X911" s="50">
        <f t="shared" si="256"/>
        <v>1</v>
      </c>
      <c r="Y911" s="31">
        <f t="shared" si="257"/>
        <v>1</v>
      </c>
      <c r="Z911" s="50">
        <v>19224000</v>
      </c>
      <c r="AA911" s="62">
        <v>2.0298887E-7</v>
      </c>
      <c r="AB911" s="71">
        <v>4.3845596735699998E-3</v>
      </c>
      <c r="AC911" s="71">
        <v>3.8433913158927302</v>
      </c>
      <c r="AD911" s="58">
        <v>147689143138.17899</v>
      </c>
      <c r="AE911" s="28">
        <v>-7.4697362063700004</v>
      </c>
      <c r="AF911" s="28">
        <v>6.3480539309799999</v>
      </c>
      <c r="AG911" s="50"/>
      <c r="AH911" s="62"/>
      <c r="AI911" s="65"/>
      <c r="AJ911" s="58"/>
      <c r="AK911" s="28"/>
      <c r="AL911" s="28"/>
    </row>
    <row r="912" spans="1:38">
      <c r="A912" s="11"/>
      <c r="B912" s="25">
        <v>891</v>
      </c>
      <c r="C912" s="1">
        <f>B912 * KONSTANTEN!$B$6</f>
        <v>19245600</v>
      </c>
      <c r="D912" s="63">
        <f>SQRT( KONSTANTEN!$B$3 * $D$6 / H911^3 )</f>
        <v>2.0297432485143184E-7</v>
      </c>
      <c r="E912" s="41">
        <f>(KONSTANTEN!$B$4 + D912 * C912) - (KONSTANTEN!$B$4 + D912 * C911)</f>
        <v>4.3842454167908329E-3</v>
      </c>
      <c r="F912" s="41">
        <f t="shared" si="259"/>
        <v>3.8477755613095193</v>
      </c>
      <c r="G912" s="73">
        <f t="shared" si="247"/>
        <v>220.46130017661679</v>
      </c>
      <c r="H912" s="43">
        <f t="shared" si="260"/>
        <v>147696236342.36545</v>
      </c>
      <c r="I912" s="2">
        <f t="shared" si="261"/>
        <v>9.8728735434134336</v>
      </c>
      <c r="J912" s="48">
        <f t="shared" si="248"/>
        <v>151499809657.63455</v>
      </c>
      <c r="K912" s="28">
        <f t="shared" si="249"/>
        <v>10.127126456586566</v>
      </c>
      <c r="L912" s="43">
        <f t="shared" si="262"/>
        <v>-111321252732.10753</v>
      </c>
      <c r="M912" s="2">
        <f t="shared" si="263"/>
        <v>-7.4413585487093989</v>
      </c>
      <c r="N912" s="48">
        <f t="shared" si="250"/>
        <v>-116320399786.30312</v>
      </c>
      <c r="O912" s="28">
        <f t="shared" si="251"/>
        <v>-7.7755305487093986</v>
      </c>
      <c r="P912" s="94">
        <f t="shared" si="252"/>
        <v>-95457228180.971146</v>
      </c>
      <c r="Q912" s="95">
        <f t="shared" si="253"/>
        <v>-6.3809150860884811</v>
      </c>
      <c r="R912" s="44">
        <f>KONSTANTEN!$B$3 * $D$5 * $D$6 / H911^2</f>
        <v>3.6339377800494688E+22</v>
      </c>
      <c r="S912" s="46">
        <f t="shared" si="258"/>
        <v>29977.104116358518</v>
      </c>
      <c r="T912" s="48">
        <f t="shared" si="254"/>
        <v>148550539892.39554</v>
      </c>
      <c r="U912" s="28">
        <f t="shared" si="255"/>
        <v>9.9299801503657257</v>
      </c>
      <c r="V912" s="48">
        <f t="shared" si="264"/>
        <v>-113820826259.20532</v>
      </c>
      <c r="W912" s="28">
        <f t="shared" si="265"/>
        <v>-7.6084445487093983</v>
      </c>
      <c r="X912" s="50">
        <f t="shared" si="256"/>
        <v>0.99999999999999989</v>
      </c>
      <c r="Y912" s="31">
        <f t="shared" si="257"/>
        <v>0.99999999999999989</v>
      </c>
      <c r="Z912" s="50">
        <v>19245600</v>
      </c>
      <c r="AA912" s="62">
        <v>2.0297432E-7</v>
      </c>
      <c r="AB912" s="71">
        <v>4.3842454167900002E-3</v>
      </c>
      <c r="AC912" s="71">
        <v>3.8477755613095201</v>
      </c>
      <c r="AD912" s="58">
        <v>147696236342.36499</v>
      </c>
      <c r="AE912" s="28">
        <v>-7.4413585487100002</v>
      </c>
      <c r="AF912" s="28">
        <v>6.3809150860899999</v>
      </c>
      <c r="AG912" s="50"/>
      <c r="AH912" s="62"/>
      <c r="AI912" s="65"/>
      <c r="AJ912" s="58"/>
      <c r="AK912" s="28"/>
      <c r="AL912" s="28"/>
    </row>
    <row r="913" spans="1:38">
      <c r="A913" s="11"/>
      <c r="B913" s="25">
        <v>892</v>
      </c>
      <c r="C913" s="1">
        <f>B913 * KONSTANTEN!$B$6</f>
        <v>19267200</v>
      </c>
      <c r="D913" s="63">
        <f>SQRT( KONSTANTEN!$B$3 * $D$6 / H912^3 )</f>
        <v>2.0295970307351737E-7</v>
      </c>
      <c r="E913" s="41">
        <f>(KONSTANTEN!$B$4 + D913 * C913) - (KONSTANTEN!$B$4 + D913 * C912)</f>
        <v>4.3839295863881134E-3</v>
      </c>
      <c r="F913" s="41">
        <f t="shared" si="259"/>
        <v>3.8521594908959074</v>
      </c>
      <c r="G913" s="73">
        <f t="shared" si="247"/>
        <v>220.71248083959935</v>
      </c>
      <c r="H913" s="43">
        <f t="shared" si="260"/>
        <v>147703365586.96609</v>
      </c>
      <c r="I913" s="2">
        <f t="shared" si="261"/>
        <v>9.8733501034947562</v>
      </c>
      <c r="J913" s="48">
        <f t="shared" si="248"/>
        <v>151492680413.03391</v>
      </c>
      <c r="K913" s="28">
        <f t="shared" si="249"/>
        <v>10.126649896505244</v>
      </c>
      <c r="L913" s="43">
        <f t="shared" si="262"/>
        <v>-110894571585.83347</v>
      </c>
      <c r="M913" s="2">
        <f t="shared" si="263"/>
        <v>-7.4128367047894379</v>
      </c>
      <c r="N913" s="48">
        <f t="shared" si="250"/>
        <v>-115893718640.02905</v>
      </c>
      <c r="O913" s="28">
        <f t="shared" si="251"/>
        <v>-7.7470087047894376</v>
      </c>
      <c r="P913" s="94">
        <f t="shared" si="252"/>
        <v>-95946954511.294434</v>
      </c>
      <c r="Q913" s="95">
        <f t="shared" si="253"/>
        <v>-6.4136512359721785</v>
      </c>
      <c r="R913" s="44">
        <f>KONSTANTEN!$B$3 * $D$5 * $D$6 / H912^2</f>
        <v>3.6335887441586477E+22</v>
      </c>
      <c r="S913" s="46">
        <f t="shared" si="258"/>
        <v>29976.384273122538</v>
      </c>
      <c r="T913" s="48">
        <f t="shared" si="254"/>
        <v>148539726086.60928</v>
      </c>
      <c r="U913" s="28">
        <f t="shared" si="255"/>
        <v>9.9292572928326255</v>
      </c>
      <c r="V913" s="48">
        <f t="shared" si="264"/>
        <v>-113394145112.93126</v>
      </c>
      <c r="W913" s="28">
        <f t="shared" si="265"/>
        <v>-7.5799227047894382</v>
      </c>
      <c r="X913" s="50">
        <f t="shared" si="256"/>
        <v>1</v>
      </c>
      <c r="Y913" s="31">
        <f t="shared" si="257"/>
        <v>1</v>
      </c>
      <c r="Z913" s="50">
        <v>19267200</v>
      </c>
      <c r="AA913" s="62">
        <v>2.0295970000000001E-7</v>
      </c>
      <c r="AB913" s="71">
        <v>4.3839295863899999E-3</v>
      </c>
      <c r="AC913" s="71">
        <v>3.85215949089591</v>
      </c>
      <c r="AD913" s="58">
        <v>147703365586.966</v>
      </c>
      <c r="AE913" s="28">
        <v>-7.4128367047900001</v>
      </c>
      <c r="AF913" s="28">
        <v>6.4136512359699998</v>
      </c>
      <c r="AG913" s="50"/>
      <c r="AH913" s="62"/>
      <c r="AI913" s="65"/>
      <c r="AJ913" s="58"/>
      <c r="AK913" s="28"/>
      <c r="AL913" s="28"/>
    </row>
    <row r="914" spans="1:38">
      <c r="A914" s="11"/>
      <c r="B914" s="25">
        <v>893</v>
      </c>
      <c r="C914" s="1">
        <f>B914 * KONSTANTEN!$B$6</f>
        <v>19288800</v>
      </c>
      <c r="D914" s="63">
        <f>SQRT( KONSTANTEN!$B$3 * $D$6 / H913^3 )</f>
        <v>2.0294500877151583E-7</v>
      </c>
      <c r="E914" s="41">
        <f>(KONSTANTEN!$B$4 + D914 * C914) - (KONSTANTEN!$B$4 + D914 * C913)</f>
        <v>4.3836121894647029E-3</v>
      </c>
      <c r="F914" s="41">
        <f t="shared" si="259"/>
        <v>3.8565431030853721</v>
      </c>
      <c r="G914" s="73">
        <f t="shared" si="247"/>
        <v>220.96364331707778</v>
      </c>
      <c r="H914" s="43">
        <f t="shared" si="260"/>
        <v>147710530724.5144</v>
      </c>
      <c r="I914" s="2">
        <f t="shared" si="261"/>
        <v>9.8738290628689924</v>
      </c>
      <c r="J914" s="48">
        <f t="shared" si="248"/>
        <v>151485515275.4856</v>
      </c>
      <c r="K914" s="28">
        <f t="shared" si="249"/>
        <v>10.126170937131008</v>
      </c>
      <c r="L914" s="43">
        <f t="shared" si="262"/>
        <v>-110465742267.49847</v>
      </c>
      <c r="M914" s="2">
        <f t="shared" si="263"/>
        <v>-7.3841712645827196</v>
      </c>
      <c r="N914" s="48">
        <f t="shared" si="250"/>
        <v>-115464889321.69406</v>
      </c>
      <c r="O914" s="28">
        <f t="shared" si="251"/>
        <v>-7.7183432645827192</v>
      </c>
      <c r="P914" s="94">
        <f t="shared" si="252"/>
        <v>-96434801599.781723</v>
      </c>
      <c r="Q914" s="95">
        <f t="shared" si="253"/>
        <v>-6.4462617664259998</v>
      </c>
      <c r="R914" s="44">
        <f>KONSTANTEN!$B$3 * $D$5 * $D$6 / H913^2</f>
        <v>3.6332379854923687E+22</v>
      </c>
      <c r="S914" s="46">
        <f t="shared" si="258"/>
        <v>29975.660824629242</v>
      </c>
      <c r="T914" s="48">
        <f t="shared" si="254"/>
        <v>148528897969.93085</v>
      </c>
      <c r="U914" s="28">
        <f t="shared" si="255"/>
        <v>9.9285334786764423</v>
      </c>
      <c r="V914" s="48">
        <f t="shared" si="264"/>
        <v>-112965315794.59627</v>
      </c>
      <c r="W914" s="28">
        <f t="shared" si="265"/>
        <v>-7.551257264582719</v>
      </c>
      <c r="X914" s="50">
        <f t="shared" si="256"/>
        <v>1</v>
      </c>
      <c r="Y914" s="31">
        <f t="shared" si="257"/>
        <v>1</v>
      </c>
      <c r="Z914" s="50">
        <v>19288800</v>
      </c>
      <c r="AA914" s="62">
        <v>2.0294501E-7</v>
      </c>
      <c r="AB914" s="71">
        <v>4.38361218946E-3</v>
      </c>
      <c r="AC914" s="71">
        <v>3.8565431030853699</v>
      </c>
      <c r="AD914" s="58">
        <v>147710530724.51401</v>
      </c>
      <c r="AE914" s="28">
        <v>-7.3841712645799999</v>
      </c>
      <c r="AF914" s="28">
        <v>6.4462617664300002</v>
      </c>
      <c r="AG914" s="50"/>
      <c r="AH914" s="62"/>
      <c r="AI914" s="65"/>
      <c r="AJ914" s="58"/>
      <c r="AK914" s="28"/>
      <c r="AL914" s="28"/>
    </row>
    <row r="915" spans="1:38">
      <c r="A915" s="11"/>
      <c r="B915" s="25">
        <v>894</v>
      </c>
      <c r="C915" s="1">
        <f>B915 * KONSTANTEN!$B$6</f>
        <v>19310400</v>
      </c>
      <c r="D915" s="63">
        <f>SQRT( KONSTANTEN!$B$3 * $D$6 / H914^3 )</f>
        <v>2.0293024227591353E-7</v>
      </c>
      <c r="E915" s="41">
        <f>(KONSTANTEN!$B$4 + D915 * C915) - (KONSTANTEN!$B$4 + D915 * C914)</f>
        <v>4.3832932331597796E-3</v>
      </c>
      <c r="F915" s="41">
        <f t="shared" si="259"/>
        <v>3.8609263963185319</v>
      </c>
      <c r="G915" s="73">
        <f t="shared" si="247"/>
        <v>221.21478751970611</v>
      </c>
      <c r="H915" s="43">
        <f t="shared" si="260"/>
        <v>147717731606.8634</v>
      </c>
      <c r="I915" s="2">
        <f t="shared" si="261"/>
        <v>9.8743104116331413</v>
      </c>
      <c r="J915" s="48">
        <f t="shared" si="248"/>
        <v>151478314393.1366</v>
      </c>
      <c r="K915" s="28">
        <f t="shared" si="249"/>
        <v>10.125689588366861</v>
      </c>
      <c r="L915" s="43">
        <f t="shared" si="262"/>
        <v>-110034773643.61609</v>
      </c>
      <c r="M915" s="2">
        <f t="shared" si="263"/>
        <v>-7.3553628207784598</v>
      </c>
      <c r="N915" s="48">
        <f t="shared" si="250"/>
        <v>-115033920697.81168</v>
      </c>
      <c r="O915" s="28">
        <f t="shared" si="251"/>
        <v>-7.6895348207784586</v>
      </c>
      <c r="P915" s="94">
        <f t="shared" si="252"/>
        <v>-96920760300.901337</v>
      </c>
      <c r="Q915" s="95">
        <f t="shared" si="253"/>
        <v>-6.478746066109534</v>
      </c>
      <c r="R915" s="44">
        <f>KONSTANTEN!$B$3 * $D$5 * $D$6 / H914^2</f>
        <v>3.6328855120649346E+22</v>
      </c>
      <c r="S915" s="46">
        <f t="shared" si="258"/>
        <v>29974.933786629477</v>
      </c>
      <c r="T915" s="48">
        <f t="shared" si="254"/>
        <v>148518056378.4873</v>
      </c>
      <c r="U915" s="28">
        <f t="shared" si="255"/>
        <v>9.9278087637887644</v>
      </c>
      <c r="V915" s="48">
        <f t="shared" si="264"/>
        <v>-112534347170.71388</v>
      </c>
      <c r="W915" s="28">
        <f t="shared" si="265"/>
        <v>-7.5224488207784592</v>
      </c>
      <c r="X915" s="50">
        <f t="shared" si="256"/>
        <v>1</v>
      </c>
      <c r="Y915" s="31">
        <f t="shared" si="257"/>
        <v>1</v>
      </c>
      <c r="Z915" s="50">
        <v>19310400</v>
      </c>
      <c r="AA915" s="62">
        <v>2.0293024E-7</v>
      </c>
      <c r="AB915" s="71">
        <v>4.3832932331599999E-3</v>
      </c>
      <c r="AC915" s="71">
        <v>3.8609263963185301</v>
      </c>
      <c r="AD915" s="58">
        <v>147717731606.86301</v>
      </c>
      <c r="AE915" s="28">
        <v>-7.3553628207799999</v>
      </c>
      <c r="AF915" s="28">
        <v>6.4787460661100003</v>
      </c>
      <c r="AG915" s="50"/>
      <c r="AH915" s="62"/>
      <c r="AI915" s="65"/>
      <c r="AJ915" s="58"/>
      <c r="AK915" s="28"/>
      <c r="AL915" s="28"/>
    </row>
    <row r="916" spans="1:38">
      <c r="A916" s="11"/>
      <c r="B916" s="25">
        <v>895</v>
      </c>
      <c r="C916" s="1">
        <f>B916 * KONSTANTEN!$B$6</f>
        <v>19332000</v>
      </c>
      <c r="D916" s="63">
        <f>SQRT( KONSTANTEN!$B$3 * $D$6 / H915^3 )</f>
        <v>2.0291540391857602E-7</v>
      </c>
      <c r="E916" s="41">
        <f>(KONSTANTEN!$B$4 + D916 * C916) - (KONSTANTEN!$B$4 + D916 * C915)</f>
        <v>4.3829727246413874E-3</v>
      </c>
      <c r="F916" s="41">
        <f t="shared" si="259"/>
        <v>3.8653093690431732</v>
      </c>
      <c r="G916" s="73">
        <f t="shared" si="247"/>
        <v>221.46591335854899</v>
      </c>
      <c r="H916" s="43">
        <f t="shared" si="260"/>
        <v>147724968085.19028</v>
      </c>
      <c r="I916" s="2">
        <f t="shared" si="261"/>
        <v>9.87479413983902</v>
      </c>
      <c r="J916" s="48">
        <f t="shared" si="248"/>
        <v>151471077914.80972</v>
      </c>
      <c r="K916" s="28">
        <f t="shared" si="249"/>
        <v>10.125205860160982</v>
      </c>
      <c r="L916" s="43">
        <f t="shared" si="262"/>
        <v>-109601674621.14462</v>
      </c>
      <c r="M916" s="2">
        <f t="shared" si="263"/>
        <v>-7.3264119687694418</v>
      </c>
      <c r="N916" s="48">
        <f t="shared" si="250"/>
        <v>-114600821675.34021</v>
      </c>
      <c r="O916" s="28">
        <f t="shared" si="251"/>
        <v>-7.6605839687694406</v>
      </c>
      <c r="P916" s="94">
        <f t="shared" si="252"/>
        <v>-97404821512.207413</v>
      </c>
      <c r="Q916" s="95">
        <f t="shared" si="253"/>
        <v>-6.5111035265624748</v>
      </c>
      <c r="R916" s="44">
        <f>KONSTANTEN!$B$3 * $D$5 * $D$6 / H915^2</f>
        <v>3.6325313319234271E+22</v>
      </c>
      <c r="S916" s="46">
        <f t="shared" si="258"/>
        <v>29974.20317494249</v>
      </c>
      <c r="T916" s="48">
        <f t="shared" si="254"/>
        <v>148507202149.31937</v>
      </c>
      <c r="U916" s="28">
        <f t="shared" si="255"/>
        <v>9.9270832041222477</v>
      </c>
      <c r="V916" s="48">
        <f t="shared" si="264"/>
        <v>-112101248148.24242</v>
      </c>
      <c r="W916" s="28">
        <f t="shared" si="265"/>
        <v>-7.4934979687694412</v>
      </c>
      <c r="X916" s="50">
        <f t="shared" si="256"/>
        <v>1</v>
      </c>
      <c r="Y916" s="31">
        <f t="shared" si="257"/>
        <v>1</v>
      </c>
      <c r="Z916" s="50">
        <v>19332000</v>
      </c>
      <c r="AA916" s="62">
        <v>2.0291540000000001E-7</v>
      </c>
      <c r="AB916" s="71">
        <v>4.3829727246399997E-3</v>
      </c>
      <c r="AC916" s="71">
        <v>3.8653093690431701</v>
      </c>
      <c r="AD916" s="58">
        <v>147724968085.19</v>
      </c>
      <c r="AE916" s="28">
        <v>-7.3264119687699996</v>
      </c>
      <c r="AF916" s="28">
        <v>6.5111035265600004</v>
      </c>
      <c r="AG916" s="50"/>
      <c r="AH916" s="62"/>
      <c r="AI916" s="65"/>
      <c r="AJ916" s="58"/>
      <c r="AK916" s="28"/>
      <c r="AL916" s="28"/>
    </row>
    <row r="917" spans="1:38">
      <c r="A917" s="11"/>
      <c r="B917" s="25">
        <v>896</v>
      </c>
      <c r="C917" s="1">
        <f>B917 * KONSTANTEN!$B$6</f>
        <v>19353600</v>
      </c>
      <c r="D917" s="63">
        <f>SQRT( KONSTANTEN!$B$3 * $D$6 / H916^3 )</f>
        <v>2.0290049403273747E-7</v>
      </c>
      <c r="E917" s="41">
        <f>(KONSTANTEN!$B$4 + D917 * C917) - (KONSTANTEN!$B$4 + D917 * C916)</f>
        <v>4.3826506711073243E-3</v>
      </c>
      <c r="F917" s="41">
        <f t="shared" si="259"/>
        <v>3.8696920197142806</v>
      </c>
      <c r="G917" s="73">
        <f t="shared" ref="G917:G980" si="266">F917 * 180 / PI()</f>
        <v>221.71702074508363</v>
      </c>
      <c r="H917" s="43">
        <f t="shared" si="260"/>
        <v>147732240010.00043</v>
      </c>
      <c r="I917" s="2">
        <f t="shared" si="261"/>
        <v>9.8752802374935413</v>
      </c>
      <c r="J917" s="48">
        <f t="shared" ref="J917:J980" si="267">$D$3 * ( 1 - $D$4 * COS(F917) )</f>
        <v>151463805989.99957</v>
      </c>
      <c r="K917" s="28">
        <f t="shared" ref="K917:K980" si="268">$E$3 * ( 1 - $D$4 * COS(F917) )</f>
        <v>10.124719762506459</v>
      </c>
      <c r="L917" s="43">
        <f t="shared" si="262"/>
        <v>-109166454147.24785</v>
      </c>
      <c r="M917" s="2">
        <f t="shared" si="263"/>
        <v>-7.2973193066360142</v>
      </c>
      <c r="N917" s="48">
        <f t="shared" ref="N917:N980" si="269">$D$3 * ( COS(F917) - $D$4 )</f>
        <v>-114165601201.44344</v>
      </c>
      <c r="O917" s="28">
        <f t="shared" ref="O917:O980" si="270">$E$3 * ( COS(F917) - $D$4 )</f>
        <v>-7.6314913066360131</v>
      </c>
      <c r="P917" s="94">
        <f t="shared" ref="P917:P980" si="271">$D$10 * SIN(F917)</f>
        <v>-97886976174.513092</v>
      </c>
      <c r="Q917" s="95">
        <f t="shared" ref="Q917:Q980" si="272">$E$10 * SIN(F917)</f>
        <v>-6.5433335422162031</v>
      </c>
      <c r="R917" s="44">
        <f>KONSTANTEN!$B$3 * $D$5 * $D$6 / H916^2</f>
        <v>3.632175453147444E+22</v>
      </c>
      <c r="S917" s="46">
        <f t="shared" si="258"/>
        <v>29973.469005455481</v>
      </c>
      <c r="T917" s="48">
        <f t="shared" ref="T917:T980" si="273">SQRT( V917^2 + P917^2 )</f>
        <v>148496336120.31448</v>
      </c>
      <c r="U917" s="28">
        <f t="shared" ref="U917:U980" si="274">SQRT( W917^2 + Q917^2 )</f>
        <v>9.926356855686155</v>
      </c>
      <c r="V917" s="48">
        <f t="shared" si="264"/>
        <v>-111666027674.34564</v>
      </c>
      <c r="W917" s="28">
        <f t="shared" si="265"/>
        <v>-7.4644053066360136</v>
      </c>
      <c r="X917" s="50">
        <f t="shared" ref="X917:X980" si="275">(V917 / $D$3 )^2 + ( P917 / $D$10 )^2</f>
        <v>1</v>
      </c>
      <c r="Y917" s="31">
        <f t="shared" ref="Y917:Y980" si="276">(W917 / $E$3 )^2 + ( Q917 / $E$10 )^2</f>
        <v>1</v>
      </c>
      <c r="Z917" s="50">
        <v>19353600</v>
      </c>
      <c r="AA917" s="62">
        <v>2.0290049E-7</v>
      </c>
      <c r="AB917" s="71">
        <v>4.3826506711100001E-3</v>
      </c>
      <c r="AC917" s="71">
        <v>3.8696920197142801</v>
      </c>
      <c r="AD917" s="58">
        <v>147732240010</v>
      </c>
      <c r="AE917" s="28">
        <v>-7.2973193066400004</v>
      </c>
      <c r="AF917" s="28">
        <v>6.5433335422200001</v>
      </c>
      <c r="AG917" s="50"/>
      <c r="AH917" s="62"/>
      <c r="AI917" s="65"/>
      <c r="AJ917" s="58"/>
      <c r="AK917" s="28"/>
      <c r="AL917" s="28"/>
    </row>
    <row r="918" spans="1:38">
      <c r="A918" s="11"/>
      <c r="B918" s="25">
        <v>897</v>
      </c>
      <c r="C918" s="1">
        <f>B918 * KONSTANTEN!$B$6</f>
        <v>19375200</v>
      </c>
      <c r="D918" s="63">
        <f>SQRT( KONSTANTEN!$B$3 * $D$6 / H917^3 )</f>
        <v>2.0288551295298947E-7</v>
      </c>
      <c r="E918" s="41">
        <f>(KONSTANTEN!$B$4 + D918 * C918) - (KONSTANTEN!$B$4 + D918 * C917)</f>
        <v>4.382327079784698E-3</v>
      </c>
      <c r="F918" s="41">
        <f t="shared" si="259"/>
        <v>3.8740743467940653</v>
      </c>
      <c r="G918" s="73">
        <f t="shared" si="266"/>
        <v>221.9681095912012</v>
      </c>
      <c r="H918" s="43">
        <f t="shared" si="260"/>
        <v>147739547231.13153</v>
      </c>
      <c r="I918" s="2">
        <f t="shared" si="261"/>
        <v>9.8757686945589853</v>
      </c>
      <c r="J918" s="48">
        <f t="shared" si="267"/>
        <v>151456498768.86847</v>
      </c>
      <c r="K918" s="28">
        <f t="shared" si="268"/>
        <v>10.124231305441015</v>
      </c>
      <c r="L918" s="43">
        <f t="shared" si="262"/>
        <v>-108729121209.05493</v>
      </c>
      <c r="M918" s="2">
        <f t="shared" si="263"/>
        <v>-7.2680854351300441</v>
      </c>
      <c r="N918" s="48">
        <f t="shared" si="269"/>
        <v>-113728268263.25052</v>
      </c>
      <c r="O918" s="28">
        <f t="shared" si="270"/>
        <v>-7.6022574351300429</v>
      </c>
      <c r="P918" s="94">
        <f t="shared" si="271"/>
        <v>-98367215272.062363</v>
      </c>
      <c r="Q918" s="95">
        <f t="shared" si="272"/>
        <v>-6.5754355104052662</v>
      </c>
      <c r="R918" s="44">
        <f>KONSTANTEN!$B$3 * $D$5 * $D$6 / H917^2</f>
        <v>3.6318178838488199E+22</v>
      </c>
      <c r="S918" s="46">
        <f t="shared" ref="S918:S981" si="277">D918 * H917</f>
        <v>29972.731294123092</v>
      </c>
      <c r="T918" s="48">
        <f t="shared" si="273"/>
        <v>148485459130.14011</v>
      </c>
      <c r="U918" s="28">
        <f t="shared" si="274"/>
        <v>9.9256297745418802</v>
      </c>
      <c r="V918" s="48">
        <f t="shared" si="264"/>
        <v>-111228694736.15273</v>
      </c>
      <c r="W918" s="28">
        <f t="shared" si="265"/>
        <v>-7.4351714351300435</v>
      </c>
      <c r="X918" s="50">
        <f t="shared" si="275"/>
        <v>1</v>
      </c>
      <c r="Y918" s="31">
        <f t="shared" si="276"/>
        <v>1</v>
      </c>
      <c r="Z918" s="50">
        <v>19375200</v>
      </c>
      <c r="AA918" s="62">
        <v>2.0288551E-7</v>
      </c>
      <c r="AB918" s="71">
        <v>4.3823270797800004E-3</v>
      </c>
      <c r="AC918" s="71">
        <v>3.8740743467940599</v>
      </c>
      <c r="AD918" s="58">
        <v>147739547231.13101</v>
      </c>
      <c r="AE918" s="28">
        <v>-7.2680854351299997</v>
      </c>
      <c r="AF918" s="28">
        <v>6.5754355104100002</v>
      </c>
      <c r="AG918" s="50"/>
      <c r="AH918" s="62"/>
      <c r="AI918" s="65"/>
      <c r="AJ918" s="58"/>
      <c r="AK918" s="28"/>
      <c r="AL918" s="28"/>
    </row>
    <row r="919" spans="1:38">
      <c r="A919" s="11"/>
      <c r="B919" s="25">
        <v>898</v>
      </c>
      <c r="C919" s="1">
        <f>B919 * KONSTANTEN!$B$6</f>
        <v>19396800</v>
      </c>
      <c r="D919" s="63">
        <f>SQRT( KONSTANTEN!$B$3 * $D$6 / H918^3 )</f>
        <v>2.0287046101526988E-7</v>
      </c>
      <c r="E919" s="41">
        <f>(KONSTANTEN!$B$4 + D919 * C919) - (KONSTANTEN!$B$4 + D919 * C918)</f>
        <v>4.3820019579299263E-3</v>
      </c>
      <c r="F919" s="41">
        <f t="shared" ref="F919:F982" si="278">IF( (F918 + E919) &gt; 2 * PI(), (F918 + E919) - 2 * PI(), (F918 + E919) )</f>
        <v>3.8784563487519952</v>
      </c>
      <c r="G919" s="73">
        <f t="shared" si="266"/>
        <v>222.21917980920864</v>
      </c>
      <c r="H919" s="43">
        <f t="shared" ref="H919:H982" si="279">$D$3 * ( 1 + $D$4 * COS(F919) )</f>
        <v>147746889597.75745</v>
      </c>
      <c r="I919" s="2">
        <f t="shared" ref="I919:I982" si="280">$E$3 * ( 1 + $D$4 * COS(F919) )</f>
        <v>9.8762595009532621</v>
      </c>
      <c r="J919" s="48">
        <f t="shared" si="267"/>
        <v>151449156402.24255</v>
      </c>
      <c r="K919" s="28">
        <f t="shared" si="268"/>
        <v>10.123740499046738</v>
      </c>
      <c r="L919" s="43">
        <f t="shared" ref="L919:L982" si="281">$D$3 * ( COS(F919) + $D$4 )</f>
        <v>-108289684833.41954</v>
      </c>
      <c r="M919" s="2">
        <f t="shared" ref="M919:M982" si="282">$E$3 * ( COS(F919) + $D$4 )</f>
        <v>-7.2387109576588147</v>
      </c>
      <c r="N919" s="48">
        <f t="shared" si="269"/>
        <v>-113288831887.61513</v>
      </c>
      <c r="O919" s="28">
        <f t="shared" si="270"/>
        <v>-7.5728829576588144</v>
      </c>
      <c r="P919" s="94">
        <f t="shared" si="271"/>
        <v>-98845529832.700394</v>
      </c>
      <c r="Q919" s="95">
        <f t="shared" si="272"/>
        <v>-6.607408831378768</v>
      </c>
      <c r="R919" s="44">
        <f>KONSTANTEN!$B$3 * $D$5 * $D$6 / H918^2</f>
        <v>3.6314586321713447E+22</v>
      </c>
      <c r="S919" s="46">
        <f t="shared" si="277"/>
        <v>29971.990056966893</v>
      </c>
      <c r="T919" s="48">
        <f t="shared" si="273"/>
        <v>148474572018.17667</v>
      </c>
      <c r="U919" s="28">
        <f t="shared" si="274"/>
        <v>9.9249020167984892</v>
      </c>
      <c r="V919" s="48">
        <f t="shared" ref="V919:V982" si="283">$D$3 * COS(F919)</f>
        <v>-110789258360.51733</v>
      </c>
      <c r="W919" s="28">
        <f t="shared" ref="W919:W982" si="284">$E$3 * COS(F919)</f>
        <v>-7.405796957658815</v>
      </c>
      <c r="X919" s="50">
        <f t="shared" si="275"/>
        <v>1</v>
      </c>
      <c r="Y919" s="31">
        <f t="shared" si="276"/>
        <v>1</v>
      </c>
      <c r="Z919" s="50">
        <v>19396800</v>
      </c>
      <c r="AA919" s="62">
        <v>2.0287045999999999E-7</v>
      </c>
      <c r="AB919" s="71">
        <v>4.38200195793E-3</v>
      </c>
      <c r="AC919" s="71">
        <v>3.8784563487519899</v>
      </c>
      <c r="AD919" s="58">
        <v>147746889597.75699</v>
      </c>
      <c r="AE919" s="28">
        <v>-7.2387109576600004</v>
      </c>
      <c r="AF919" s="28">
        <v>6.6074088313799999</v>
      </c>
      <c r="AG919" s="50"/>
      <c r="AH919" s="62"/>
      <c r="AI919" s="65"/>
      <c r="AJ919" s="58"/>
      <c r="AK919" s="28"/>
      <c r="AL919" s="28"/>
    </row>
    <row r="920" spans="1:38">
      <c r="A920" s="11"/>
      <c r="B920" s="25">
        <v>899</v>
      </c>
      <c r="C920" s="1">
        <f>B920 * KONSTANTEN!$B$6</f>
        <v>19418400</v>
      </c>
      <c r="D920" s="63">
        <f>SQRT( KONSTANTEN!$B$3 * $D$6 / H919^3 )</f>
        <v>2.0285533855685225E-7</v>
      </c>
      <c r="E920" s="41">
        <f>(KONSTANTEN!$B$4 + D920 * C920) - (KONSTANTEN!$B$4 + D920 * C919)</f>
        <v>4.3816753128278485E-3</v>
      </c>
      <c r="F920" s="41">
        <f t="shared" si="278"/>
        <v>3.882838024064823</v>
      </c>
      <c r="G920" s="73">
        <f t="shared" si="266"/>
        <v>222.47023131183033</v>
      </c>
      <c r="H920" s="43">
        <f t="shared" si="279"/>
        <v>147754266958.39246</v>
      </c>
      <c r="I920" s="2">
        <f t="shared" si="280"/>
        <v>9.8767526465501785</v>
      </c>
      <c r="J920" s="48">
        <f t="shared" si="267"/>
        <v>151441779041.60754</v>
      </c>
      <c r="K920" s="28">
        <f t="shared" si="268"/>
        <v>10.12324735344982</v>
      </c>
      <c r="L920" s="43">
        <f t="shared" si="281"/>
        <v>-107848154086.67844</v>
      </c>
      <c r="M920" s="2">
        <f t="shared" si="282"/>
        <v>-7.209196480268889</v>
      </c>
      <c r="N920" s="48">
        <f t="shared" si="269"/>
        <v>-112847301140.87402</v>
      </c>
      <c r="O920" s="28">
        <f t="shared" si="270"/>
        <v>-7.5433684802688887</v>
      </c>
      <c r="P920" s="94">
        <f t="shared" si="271"/>
        <v>-99321910928.042313</v>
      </c>
      <c r="Q920" s="95">
        <f t="shared" si="272"/>
        <v>-6.6392529083116507</v>
      </c>
      <c r="R920" s="44">
        <f>KONSTANTEN!$B$3 * $D$5 * $D$6 / H919^2</f>
        <v>3.6310977062904973E+22</v>
      </c>
      <c r="S920" s="46">
        <f t="shared" si="277"/>
        <v>29971.245310074959</v>
      </c>
      <c r="T920" s="48">
        <f t="shared" si="273"/>
        <v>148463675624.45071</v>
      </c>
      <c r="U920" s="28">
        <f t="shared" si="274"/>
        <v>9.9241736386082273</v>
      </c>
      <c r="V920" s="48">
        <f t="shared" si="283"/>
        <v>-110347727613.77623</v>
      </c>
      <c r="W920" s="28">
        <f t="shared" si="284"/>
        <v>-7.3762824802688884</v>
      </c>
      <c r="X920" s="50">
        <f t="shared" si="275"/>
        <v>1</v>
      </c>
      <c r="Y920" s="31">
        <f t="shared" si="276"/>
        <v>1</v>
      </c>
      <c r="Z920" s="50">
        <v>19418400</v>
      </c>
      <c r="AA920" s="62">
        <v>2.0285533999999999E-7</v>
      </c>
      <c r="AB920" s="71">
        <v>4.3816753128300004E-3</v>
      </c>
      <c r="AC920" s="71">
        <v>3.8828380240648199</v>
      </c>
      <c r="AD920" s="58">
        <v>147754266958.392</v>
      </c>
      <c r="AE920" s="28">
        <v>-7.2091964802700002</v>
      </c>
      <c r="AF920" s="28">
        <v>6.6392529083099996</v>
      </c>
      <c r="AG920" s="50"/>
      <c r="AH920" s="62"/>
      <c r="AI920" s="65"/>
      <c r="AJ920" s="58"/>
      <c r="AK920" s="28"/>
      <c r="AL920" s="28"/>
    </row>
    <row r="921" spans="1:38">
      <c r="A921" s="11"/>
      <c r="B921" s="25">
        <v>900</v>
      </c>
      <c r="C921" s="1">
        <f>B921 * KONSTANTEN!$B$6</f>
        <v>19440000</v>
      </c>
      <c r="D921" s="63">
        <f>SQRT( KONSTANTEN!$B$3 * $D$6 / H920^3 )</f>
        <v>2.0284014591633406E-7</v>
      </c>
      <c r="E921" s="41">
        <f>(KONSTANTEN!$B$4 + D921 * C921) - (KONSTANTEN!$B$4 + D921 * C920)</f>
        <v>4.3813471517926139E-3</v>
      </c>
      <c r="F921" s="41">
        <f t="shared" si="278"/>
        <v>3.8872193712166156</v>
      </c>
      <c r="G921" s="73">
        <f t="shared" si="266"/>
        <v>222.72126401220973</v>
      </c>
      <c r="H921" s="43">
        <f t="shared" si="279"/>
        <v>147761679160.89505</v>
      </c>
      <c r="I921" s="2">
        <f t="shared" si="280"/>
        <v>9.8772481211797203</v>
      </c>
      <c r="J921" s="48">
        <f t="shared" si="267"/>
        <v>151434366839.10495</v>
      </c>
      <c r="K921" s="28">
        <f t="shared" si="268"/>
        <v>10.12275187882028</v>
      </c>
      <c r="L921" s="43">
        <f t="shared" si="281"/>
        <v>-107404538074.409</v>
      </c>
      <c r="M921" s="2">
        <f t="shared" si="282"/>
        <v>-7.179542611629901</v>
      </c>
      <c r="N921" s="48">
        <f t="shared" si="269"/>
        <v>-112403685128.60458</v>
      </c>
      <c r="O921" s="28">
        <f t="shared" si="270"/>
        <v>-7.5137146116299007</v>
      </c>
      <c r="P921" s="94">
        <f t="shared" si="271"/>
        <v>-99796349673.640564</v>
      </c>
      <c r="Q921" s="95">
        <f t="shared" si="272"/>
        <v>-6.6709671473158823</v>
      </c>
      <c r="R921" s="44">
        <f>KONSTANTEN!$B$3 * $D$5 * $D$6 / H920^2</f>
        <v>3.6307351144131568E+22</v>
      </c>
      <c r="S921" s="46">
        <f t="shared" si="277"/>
        <v>29970.497069601304</v>
      </c>
      <c r="T921" s="48">
        <f t="shared" si="273"/>
        <v>148452770789.56796</v>
      </c>
      <c r="U921" s="28">
        <f t="shared" si="274"/>
        <v>9.9234446961620577</v>
      </c>
      <c r="V921" s="48">
        <f t="shared" si="283"/>
        <v>-109904111601.50679</v>
      </c>
      <c r="W921" s="28">
        <f t="shared" si="284"/>
        <v>-7.3466286116299004</v>
      </c>
      <c r="X921" s="50">
        <f t="shared" si="275"/>
        <v>1</v>
      </c>
      <c r="Y921" s="31">
        <f t="shared" si="276"/>
        <v>1</v>
      </c>
      <c r="Z921" s="50">
        <v>19440000</v>
      </c>
      <c r="AA921" s="62">
        <v>2.0284015E-7</v>
      </c>
      <c r="AB921" s="71">
        <v>4.3813471517899997E-3</v>
      </c>
      <c r="AC921" s="71">
        <v>3.8872193712166099</v>
      </c>
      <c r="AD921" s="58">
        <v>147761679160.89499</v>
      </c>
      <c r="AE921" s="28">
        <v>-7.1795426116299996</v>
      </c>
      <c r="AF921" s="28">
        <v>6.6709671473199998</v>
      </c>
      <c r="AG921" s="50"/>
      <c r="AH921" s="62"/>
      <c r="AI921" s="65"/>
      <c r="AJ921" s="58"/>
      <c r="AK921" s="28"/>
      <c r="AL921" s="28"/>
    </row>
    <row r="922" spans="1:38">
      <c r="A922" s="11"/>
      <c r="B922" s="25">
        <v>901</v>
      </c>
      <c r="C922" s="1">
        <f>B922 * KONSTANTEN!$B$6</f>
        <v>19461600</v>
      </c>
      <c r="D922" s="63">
        <f>SQRT( KONSTANTEN!$B$3 * $D$6 / H921^3 )</f>
        <v>2.0282488343362649E-7</v>
      </c>
      <c r="E922" s="41">
        <f>(KONSTANTEN!$B$4 + D922 * C922) - (KONSTANTEN!$B$4 + D922 * C921)</f>
        <v>4.3810174821663495E-3</v>
      </c>
      <c r="F922" s="41">
        <f t="shared" si="278"/>
        <v>3.891600388698782</v>
      </c>
      <c r="G922" s="73">
        <f t="shared" si="266"/>
        <v>222.97227782391087</v>
      </c>
      <c r="H922" s="43">
        <f t="shared" si="279"/>
        <v>147769126052.47223</v>
      </c>
      <c r="I922" s="2">
        <f t="shared" si="280"/>
        <v>9.8777459146283118</v>
      </c>
      <c r="J922" s="48">
        <f t="shared" si="267"/>
        <v>151426919947.52777</v>
      </c>
      <c r="K922" s="28">
        <f t="shared" si="268"/>
        <v>10.122254085371686</v>
      </c>
      <c r="L922" s="43">
        <f t="shared" si="281"/>
        <v>-106958845941.18639</v>
      </c>
      <c r="M922" s="2">
        <f t="shared" si="282"/>
        <v>-7.1497499630183201</v>
      </c>
      <c r="N922" s="48">
        <f t="shared" si="269"/>
        <v>-111957992995.38197</v>
      </c>
      <c r="O922" s="28">
        <f t="shared" si="270"/>
        <v>-7.4839219630183198</v>
      </c>
      <c r="P922" s="94">
        <f t="shared" si="271"/>
        <v>-100268837229.15085</v>
      </c>
      <c r="Q922" s="95">
        <f t="shared" si="272"/>
        <v>-6.7025509574515478</v>
      </c>
      <c r="R922" s="44">
        <f>KONSTANTEN!$B$3 * $D$5 * $D$6 / H921^2</f>
        <v>3.630370864777335E+22</v>
      </c>
      <c r="S922" s="46">
        <f t="shared" si="277"/>
        <v>29969.745351765454</v>
      </c>
      <c r="T922" s="48">
        <f t="shared" si="273"/>
        <v>148441858354.64603</v>
      </c>
      <c r="U922" s="28">
        <f t="shared" si="274"/>
        <v>9.9227152456851702</v>
      </c>
      <c r="V922" s="48">
        <f t="shared" si="283"/>
        <v>-109458419468.28418</v>
      </c>
      <c r="W922" s="28">
        <f t="shared" si="284"/>
        <v>-7.3168359630183204</v>
      </c>
      <c r="X922" s="50">
        <f t="shared" si="275"/>
        <v>1</v>
      </c>
      <c r="Y922" s="31">
        <f t="shared" si="276"/>
        <v>1</v>
      </c>
      <c r="Z922" s="50">
        <v>19461600</v>
      </c>
      <c r="AA922" s="62">
        <v>2.0282488000000001E-7</v>
      </c>
      <c r="AB922" s="71">
        <v>4.3810174821700002E-3</v>
      </c>
      <c r="AC922" s="71">
        <v>3.8916003886987802</v>
      </c>
      <c r="AD922" s="58">
        <v>147769126052.47198</v>
      </c>
      <c r="AE922" s="28">
        <v>-7.1497499630199997</v>
      </c>
      <c r="AF922" s="28">
        <v>6.7025509574499997</v>
      </c>
      <c r="AG922" s="50"/>
      <c r="AH922" s="62"/>
      <c r="AI922" s="65"/>
      <c r="AJ922" s="58"/>
      <c r="AK922" s="28"/>
      <c r="AL922" s="28"/>
    </row>
    <row r="923" spans="1:38">
      <c r="A923" s="11"/>
      <c r="B923" s="25">
        <v>902</v>
      </c>
      <c r="C923" s="1">
        <f>B923 * KONSTANTEN!$B$6</f>
        <v>19483200</v>
      </c>
      <c r="D923" s="63">
        <f>SQRT( KONSTANTEN!$B$3 * $D$6 / H922^3 )</f>
        <v>2.0280955144994256E-7</v>
      </c>
      <c r="E923" s="41">
        <f>(KONSTANTEN!$B$4 + D923 * C923) - (KONSTANTEN!$B$4 + D923 * C922)</f>
        <v>4.3806863113187156E-3</v>
      </c>
      <c r="F923" s="41">
        <f t="shared" si="278"/>
        <v>3.8959810750101007</v>
      </c>
      <c r="G923" s="73">
        <f t="shared" si="266"/>
        <v>223.2232726609202</v>
      </c>
      <c r="H923" s="43">
        <f t="shared" si="279"/>
        <v>147776607479.68338</v>
      </c>
      <c r="I923" s="2">
        <f t="shared" si="280"/>
        <v>9.8782460166390944</v>
      </c>
      <c r="J923" s="48">
        <f t="shared" si="267"/>
        <v>151419438520.31665</v>
      </c>
      <c r="K923" s="28">
        <f t="shared" si="268"/>
        <v>10.121753983360906</v>
      </c>
      <c r="L923" s="43">
        <f t="shared" si="281"/>
        <v>-106511086870.33989</v>
      </c>
      <c r="M923" s="2">
        <f t="shared" si="282"/>
        <v>-7.119819148301171</v>
      </c>
      <c r="N923" s="48">
        <f t="shared" si="269"/>
        <v>-111510233924.53549</v>
      </c>
      <c r="O923" s="28">
        <f t="shared" si="270"/>
        <v>-7.4539911483011698</v>
      </c>
      <c r="P923" s="94">
        <f t="shared" si="271"/>
        <v>-100739364798.4964</v>
      </c>
      <c r="Q923" s="95">
        <f t="shared" si="272"/>
        <v>-6.7340037507378296</v>
      </c>
      <c r="R923" s="44">
        <f>KONSTANTEN!$B$3 * $D$5 * $D$6 / H922^2</f>
        <v>3.6300049656518925E+22</v>
      </c>
      <c r="S923" s="46">
        <f t="shared" si="277"/>
        <v>29968.990172851914</v>
      </c>
      <c r="T923" s="48">
        <f t="shared" si="273"/>
        <v>148430939161.24771</v>
      </c>
      <c r="U923" s="28">
        <f t="shared" si="274"/>
        <v>9.9219853434324961</v>
      </c>
      <c r="V923" s="48">
        <f t="shared" si="283"/>
        <v>-109010660397.43768</v>
      </c>
      <c r="W923" s="28">
        <f t="shared" si="284"/>
        <v>-7.2869051483011704</v>
      </c>
      <c r="X923" s="50">
        <f t="shared" si="275"/>
        <v>1</v>
      </c>
      <c r="Y923" s="31">
        <f t="shared" si="276"/>
        <v>1</v>
      </c>
      <c r="Z923" s="50">
        <v>19483200</v>
      </c>
      <c r="AA923" s="62">
        <v>2.0280955000000001E-7</v>
      </c>
      <c r="AB923" s="71">
        <v>4.3806863113200001E-3</v>
      </c>
      <c r="AC923" s="71">
        <v>3.8959810750100998</v>
      </c>
      <c r="AD923" s="58">
        <v>147776607479.68301</v>
      </c>
      <c r="AE923" s="28">
        <v>-7.1198191483000004</v>
      </c>
      <c r="AF923" s="28">
        <v>6.7340037507400003</v>
      </c>
      <c r="AG923" s="50"/>
      <c r="AH923" s="62"/>
      <c r="AI923" s="65"/>
      <c r="AJ923" s="58"/>
      <c r="AK923" s="28"/>
      <c r="AL923" s="28"/>
    </row>
    <row r="924" spans="1:38">
      <c r="A924" s="11"/>
      <c r="B924" s="25">
        <v>903</v>
      </c>
      <c r="C924" s="1">
        <f>B924 * KONSTANTEN!$B$6</f>
        <v>19504800</v>
      </c>
      <c r="D924" s="63">
        <f>SQRT( KONSTANTEN!$B$3 * $D$6 / H923^3 )</f>
        <v>2.0279415030778668E-7</v>
      </c>
      <c r="E924" s="41">
        <f>(KONSTANTEN!$B$4 + D924 * C924) - (KONSTANTEN!$B$4 + D924 * C923)</f>
        <v>4.3803536466482385E-3</v>
      </c>
      <c r="F924" s="41">
        <f t="shared" si="278"/>
        <v>3.900361428656749</v>
      </c>
      <c r="G924" s="73">
        <f t="shared" si="266"/>
        <v>223.47424843764784</v>
      </c>
      <c r="H924" s="43">
        <f t="shared" si="279"/>
        <v>147784123288.44449</v>
      </c>
      <c r="I924" s="2">
        <f t="shared" si="280"/>
        <v>9.8787484169121988</v>
      </c>
      <c r="J924" s="48">
        <f t="shared" si="267"/>
        <v>151411922711.55551</v>
      </c>
      <c r="K924" s="28">
        <f t="shared" si="268"/>
        <v>10.121251583087801</v>
      </c>
      <c r="L924" s="43">
        <f t="shared" si="281"/>
        <v>-106061270083.7085</v>
      </c>
      <c r="M924" s="2">
        <f t="shared" si="282"/>
        <v>-7.0897507839196834</v>
      </c>
      <c r="N924" s="48">
        <f t="shared" si="269"/>
        <v>-111060417137.90408</v>
      </c>
      <c r="O924" s="28">
        <f t="shared" si="270"/>
        <v>-7.4239227839196831</v>
      </c>
      <c r="P924" s="94">
        <f t="shared" si="271"/>
        <v>-101207923630.03091</v>
      </c>
      <c r="Q924" s="95">
        <f t="shared" si="272"/>
        <v>-6.7653249421639039</v>
      </c>
      <c r="R924" s="44">
        <f>KONSTANTEN!$B$3 * $D$5 * $D$6 / H923^2</f>
        <v>3.6296374253362652E+22</v>
      </c>
      <c r="S924" s="46">
        <f t="shared" si="277"/>
        <v>29968.231549209704</v>
      </c>
      <c r="T924" s="48">
        <f t="shared" si="273"/>
        <v>148420014051.31357</v>
      </c>
      <c r="U924" s="28">
        <f t="shared" si="274"/>
        <v>9.9212550456842301</v>
      </c>
      <c r="V924" s="48">
        <f t="shared" si="283"/>
        <v>-108560843610.80629</v>
      </c>
      <c r="W924" s="28">
        <f t="shared" si="284"/>
        <v>-7.2568367839196837</v>
      </c>
      <c r="X924" s="50">
        <f t="shared" si="275"/>
        <v>1</v>
      </c>
      <c r="Y924" s="31">
        <f t="shared" si="276"/>
        <v>1</v>
      </c>
      <c r="Z924" s="50">
        <v>19504800</v>
      </c>
      <c r="AA924" s="62">
        <v>2.0279415E-7</v>
      </c>
      <c r="AB924" s="71">
        <v>4.3803536466500001E-3</v>
      </c>
      <c r="AC924" s="71">
        <v>3.9003614286567498</v>
      </c>
      <c r="AD924" s="58">
        <v>147784123288.444</v>
      </c>
      <c r="AE924" s="28">
        <v>-7.0897507839199996</v>
      </c>
      <c r="AF924" s="28">
        <v>6.7653249421600004</v>
      </c>
      <c r="AG924" s="50"/>
      <c r="AH924" s="62"/>
      <c r="AI924" s="65"/>
      <c r="AJ924" s="58"/>
      <c r="AK924" s="28"/>
      <c r="AL924" s="28"/>
    </row>
    <row r="925" spans="1:38">
      <c r="A925" s="11"/>
      <c r="B925" s="25">
        <v>904</v>
      </c>
      <c r="C925" s="1">
        <f>B925 * KONSTANTEN!$B$6</f>
        <v>19526400</v>
      </c>
      <c r="D925" s="63">
        <f>SQRT( KONSTANTEN!$B$3 * $D$6 / H924^3 )</f>
        <v>2.02778680350943E-7</v>
      </c>
      <c r="E925" s="41">
        <f>(KONSTANTEN!$B$4 + D925 * C925) - (KONSTANTEN!$B$4 + D925 * C924)</f>
        <v>4.3800194955800897E-3</v>
      </c>
      <c r="F925" s="41">
        <f t="shared" si="278"/>
        <v>3.904741448152329</v>
      </c>
      <c r="G925" s="73">
        <f t="shared" si="266"/>
        <v>223.7252050689296</v>
      </c>
      <c r="H925" s="43">
        <f t="shared" si="279"/>
        <v>147791673324.0322</v>
      </c>
      <c r="I925" s="2">
        <f t="shared" si="280"/>
        <v>9.8792531051050183</v>
      </c>
      <c r="J925" s="48">
        <f t="shared" si="267"/>
        <v>151404372675.96783</v>
      </c>
      <c r="K925" s="28">
        <f t="shared" si="268"/>
        <v>10.120746894894983</v>
      </c>
      <c r="L925" s="43">
        <f t="shared" si="281"/>
        <v>-105609404841.39586</v>
      </c>
      <c r="M925" s="2">
        <f t="shared" si="282"/>
        <v>-7.0595454888729279</v>
      </c>
      <c r="N925" s="48">
        <f t="shared" si="269"/>
        <v>-110608551895.59145</v>
      </c>
      <c r="O925" s="28">
        <f t="shared" si="270"/>
        <v>-7.3937174888729276</v>
      </c>
      <c r="P925" s="94">
        <f t="shared" si="271"/>
        <v>-101674505016.69995</v>
      </c>
      <c r="Q925" s="95">
        <f t="shared" si="272"/>
        <v>-6.7965139496997207</v>
      </c>
      <c r="R925" s="44">
        <f>KONSTANTEN!$B$3 * $D$5 * $D$6 / H924^2</f>
        <v>3.629268252160181E+22</v>
      </c>
      <c r="S925" s="46">
        <f t="shared" si="277"/>
        <v>29967.469497251837</v>
      </c>
      <c r="T925" s="48">
        <f t="shared" si="273"/>
        <v>148409083867.09476</v>
      </c>
      <c r="U925" s="28">
        <f t="shared" si="274"/>
        <v>9.9205244087413362</v>
      </c>
      <c r="V925" s="48">
        <f t="shared" si="283"/>
        <v>-108108978368.49365</v>
      </c>
      <c r="W925" s="28">
        <f t="shared" si="284"/>
        <v>-7.2266314888729273</v>
      </c>
      <c r="X925" s="50">
        <f t="shared" si="275"/>
        <v>1</v>
      </c>
      <c r="Y925" s="31">
        <f t="shared" si="276"/>
        <v>1</v>
      </c>
      <c r="Z925" s="50">
        <v>19526400</v>
      </c>
      <c r="AA925" s="62">
        <v>2.0277868E-7</v>
      </c>
      <c r="AB925" s="71">
        <v>4.3800194955800004E-3</v>
      </c>
      <c r="AC925" s="71">
        <v>3.9047414481523299</v>
      </c>
      <c r="AD925" s="58">
        <v>147791673324.03201</v>
      </c>
      <c r="AE925" s="28">
        <v>-7.0595454888700004</v>
      </c>
      <c r="AF925" s="28">
        <v>6.7965139496999996</v>
      </c>
      <c r="AG925" s="50"/>
      <c r="AH925" s="62"/>
      <c r="AI925" s="65"/>
      <c r="AJ925" s="58"/>
      <c r="AK925" s="28"/>
      <c r="AL925" s="28"/>
    </row>
    <row r="926" spans="1:38">
      <c r="A926" s="11"/>
      <c r="B926" s="25">
        <v>905</v>
      </c>
      <c r="C926" s="1">
        <f>B926 * KONSTANTEN!$B$6</f>
        <v>19548000</v>
      </c>
      <c r="D926" s="63">
        <f>SQRT( KONSTANTEN!$B$3 * $D$6 / H925^3 )</f>
        <v>2.0276314192446455E-7</v>
      </c>
      <c r="E926" s="41">
        <f>(KONSTANTEN!$B$4 + D926 * C926) - (KONSTANTEN!$B$4 + D926 * C925)</f>
        <v>4.3796838655683068E-3</v>
      </c>
      <c r="F926" s="41">
        <f t="shared" si="278"/>
        <v>3.9091211320178973</v>
      </c>
      <c r="G926" s="73">
        <f t="shared" si="266"/>
        <v>223.97614247002824</v>
      </c>
      <c r="H926" s="43">
        <f t="shared" si="279"/>
        <v>147799257431.08786</v>
      </c>
      <c r="I926" s="2">
        <f t="shared" si="280"/>
        <v>9.8797600708324786</v>
      </c>
      <c r="J926" s="48">
        <f t="shared" si="267"/>
        <v>151396788568.91211</v>
      </c>
      <c r="K926" s="28">
        <f t="shared" si="268"/>
        <v>10.120239929167521</v>
      </c>
      <c r="L926" s="43">
        <f t="shared" si="281"/>
        <v>-105155500441.52457</v>
      </c>
      <c r="M926" s="2">
        <f t="shared" si="282"/>
        <v>-7.0292038847013751</v>
      </c>
      <c r="N926" s="48">
        <f t="shared" si="269"/>
        <v>-110154647495.72015</v>
      </c>
      <c r="O926" s="28">
        <f t="shared" si="270"/>
        <v>-7.3633758847013739</v>
      </c>
      <c r="P926" s="94">
        <f t="shared" si="271"/>
        <v>-102139100296.20094</v>
      </c>
      <c r="Q926" s="95">
        <f t="shared" si="272"/>
        <v>-6.8275701943067091</v>
      </c>
      <c r="R926" s="44">
        <f>KONSTANTEN!$B$3 * $D$5 * $D$6 / H925^2</f>
        <v>3.6288974544833824E+22</v>
      </c>
      <c r="S926" s="46">
        <f t="shared" si="277"/>
        <v>29966.704033454844</v>
      </c>
      <c r="T926" s="48">
        <f t="shared" si="273"/>
        <v>148398149451.0863</v>
      </c>
      <c r="U926" s="28">
        <f t="shared" si="274"/>
        <v>9.9197934889210622</v>
      </c>
      <c r="V926" s="48">
        <f t="shared" si="283"/>
        <v>-107655073968.62236</v>
      </c>
      <c r="W926" s="28">
        <f t="shared" si="284"/>
        <v>-7.1962898847013745</v>
      </c>
      <c r="X926" s="50">
        <f t="shared" si="275"/>
        <v>0.99999999999999978</v>
      </c>
      <c r="Y926" s="31">
        <f t="shared" si="276"/>
        <v>0.99999999999999978</v>
      </c>
      <c r="Z926" s="50">
        <v>19548000</v>
      </c>
      <c r="AA926" s="62">
        <v>2.0276314000000001E-7</v>
      </c>
      <c r="AB926" s="71">
        <v>4.3796838655699999E-3</v>
      </c>
      <c r="AC926" s="71">
        <v>3.9091211320179</v>
      </c>
      <c r="AD926" s="58">
        <v>147799257431.08701</v>
      </c>
      <c r="AE926" s="28">
        <v>-7.0292038847000002</v>
      </c>
      <c r="AF926" s="28">
        <v>6.8275701943099998</v>
      </c>
      <c r="AG926" s="50"/>
      <c r="AH926" s="62"/>
      <c r="AI926" s="65"/>
      <c r="AJ926" s="58"/>
      <c r="AK926" s="28"/>
      <c r="AL926" s="28"/>
    </row>
    <row r="927" spans="1:38">
      <c r="A927" s="11"/>
      <c r="B927" s="25">
        <v>906</v>
      </c>
      <c r="C927" s="1">
        <f>B927 * KONSTANTEN!$B$6</f>
        <v>19569600</v>
      </c>
      <c r="D927" s="63">
        <f>SQRT( KONSTANTEN!$B$3 * $D$6 / H926^3 )</f>
        <v>2.0274753537466199E-7</v>
      </c>
      <c r="E927" s="41">
        <f>(KONSTANTEN!$B$4 + D927 * C927) - (KONSTANTEN!$B$4 + D927 * C926)</f>
        <v>4.3793467640926842E-3</v>
      </c>
      <c r="F927" s="41">
        <f t="shared" si="278"/>
        <v>3.91350047878199</v>
      </c>
      <c r="G927" s="73">
        <f t="shared" si="266"/>
        <v>224.227060556635</v>
      </c>
      <c r="H927" s="43">
        <f t="shared" si="279"/>
        <v>147806875453.62183</v>
      </c>
      <c r="I927" s="2">
        <f t="shared" si="280"/>
        <v>9.8802693036673226</v>
      </c>
      <c r="J927" s="48">
        <f t="shared" si="267"/>
        <v>151389170546.3782</v>
      </c>
      <c r="K927" s="28">
        <f t="shared" si="268"/>
        <v>10.119730696332677</v>
      </c>
      <c r="L927" s="43">
        <f t="shared" si="281"/>
        <v>-104699566219.9899</v>
      </c>
      <c r="M927" s="2">
        <f t="shared" si="282"/>
        <v>-6.9987265954704423</v>
      </c>
      <c r="N927" s="48">
        <f t="shared" si="269"/>
        <v>-109698713274.18549</v>
      </c>
      <c r="O927" s="28">
        <f t="shared" si="270"/>
        <v>-7.332898595470442</v>
      </c>
      <c r="P927" s="94">
        <f t="shared" si="271"/>
        <v>-102601700851.14148</v>
      </c>
      <c r="Q927" s="95">
        <f t="shared" si="272"/>
        <v>-6.858493099948352</v>
      </c>
      <c r="R927" s="44">
        <f>KONSTANTEN!$B$3 * $D$5 * $D$6 / H926^2</f>
        <v>3.6285250406953492E+22</v>
      </c>
      <c r="S927" s="46">
        <f t="shared" si="277"/>
        <v>29965.935174358259</v>
      </c>
      <c r="T927" s="48">
        <f t="shared" si="273"/>
        <v>148387211645.95944</v>
      </c>
      <c r="U927" s="28">
        <f t="shared" si="274"/>
        <v>9.9190623425524436</v>
      </c>
      <c r="V927" s="48">
        <f t="shared" si="283"/>
        <v>-107199139747.08769</v>
      </c>
      <c r="W927" s="28">
        <f t="shared" si="284"/>
        <v>-7.1658125954704417</v>
      </c>
      <c r="X927" s="50">
        <f t="shared" si="275"/>
        <v>1</v>
      </c>
      <c r="Y927" s="31">
        <f t="shared" si="276"/>
        <v>1</v>
      </c>
      <c r="Z927" s="50">
        <v>19569600</v>
      </c>
      <c r="AA927" s="62">
        <v>2.0274754000000001E-7</v>
      </c>
      <c r="AB927" s="71">
        <v>4.3793467640899997E-3</v>
      </c>
      <c r="AC927" s="71">
        <v>3.91350047878199</v>
      </c>
      <c r="AD927" s="58">
        <v>147806875453.621</v>
      </c>
      <c r="AE927" s="28">
        <v>-6.99872659547</v>
      </c>
      <c r="AF927" s="28">
        <v>6.8584930999499996</v>
      </c>
      <c r="AG927" s="50"/>
      <c r="AH927" s="62"/>
      <c r="AI927" s="65"/>
      <c r="AJ927" s="58"/>
      <c r="AK927" s="28"/>
      <c r="AL927" s="28"/>
    </row>
    <row r="928" spans="1:38">
      <c r="A928" s="11"/>
      <c r="B928" s="25">
        <v>907</v>
      </c>
      <c r="C928" s="1">
        <f>B928 * KONSTANTEN!$B$6</f>
        <v>19591200</v>
      </c>
      <c r="D928" s="63">
        <f>SQRT( KONSTANTEN!$B$3 * $D$6 / H927^3 )</f>
        <v>2.0273186104909227E-7</v>
      </c>
      <c r="E928" s="41">
        <f>(KONSTANTEN!$B$4 + D928 * C928) - (KONSTANTEN!$B$4 + D928 * C927)</f>
        <v>4.37900819866055E-3</v>
      </c>
      <c r="F928" s="41">
        <f t="shared" si="278"/>
        <v>3.9178794869806506</v>
      </c>
      <c r="G928" s="73">
        <f t="shared" si="266"/>
        <v>224.47795924487144</v>
      </c>
      <c r="H928" s="43">
        <f t="shared" si="279"/>
        <v>147814527235.01724</v>
      </c>
      <c r="I928" s="2">
        <f t="shared" si="280"/>
        <v>9.8807807931403779</v>
      </c>
      <c r="J928" s="48">
        <f t="shared" si="267"/>
        <v>151381518764.98276</v>
      </c>
      <c r="K928" s="28">
        <f t="shared" si="268"/>
        <v>10.119219206859622</v>
      </c>
      <c r="L928" s="43">
        <f t="shared" si="281"/>
        <v>-104241611550.21266</v>
      </c>
      <c r="M928" s="2">
        <f t="shared" si="282"/>
        <v>-6.9681142477539737</v>
      </c>
      <c r="N928" s="48">
        <f t="shared" si="269"/>
        <v>-109240758604.40825</v>
      </c>
      <c r="O928" s="28">
        <f t="shared" si="270"/>
        <v>-7.3022862477539725</v>
      </c>
      <c r="P928" s="94">
        <f t="shared" si="271"/>
        <v>-103062298109.19632</v>
      </c>
      <c r="Q928" s="95">
        <f t="shared" si="272"/>
        <v>-6.8892820936006842</v>
      </c>
      <c r="R928" s="44">
        <f>KONSTANTEN!$B$3 * $D$5 * $D$6 / H927^2</f>
        <v>3.6281510192150106E+22</v>
      </c>
      <c r="S928" s="46">
        <f t="shared" si="277"/>
        <v>29965.162936564149</v>
      </c>
      <c r="T928" s="48">
        <f t="shared" si="273"/>
        <v>148376271294.49472</v>
      </c>
      <c r="U928" s="28">
        <f t="shared" si="274"/>
        <v>9.9183310259718276</v>
      </c>
      <c r="V928" s="48">
        <f t="shared" si="283"/>
        <v>-106741185077.31046</v>
      </c>
      <c r="W928" s="28">
        <f t="shared" si="284"/>
        <v>-7.1352002477539731</v>
      </c>
      <c r="X928" s="50">
        <f t="shared" si="275"/>
        <v>1</v>
      </c>
      <c r="Y928" s="31">
        <f t="shared" si="276"/>
        <v>1</v>
      </c>
      <c r="Z928" s="50">
        <v>19591200</v>
      </c>
      <c r="AA928" s="62">
        <v>2.0273185999999999E-7</v>
      </c>
      <c r="AB928" s="71">
        <v>4.3790081986600001E-3</v>
      </c>
      <c r="AC928" s="71">
        <v>3.9178794869806501</v>
      </c>
      <c r="AD928" s="58">
        <v>147814527235.017</v>
      </c>
      <c r="AE928" s="28">
        <v>-6.96811424775</v>
      </c>
      <c r="AF928" s="28">
        <v>6.8892820936000003</v>
      </c>
      <c r="AG928" s="50"/>
      <c r="AH928" s="62"/>
      <c r="AI928" s="65"/>
      <c r="AJ928" s="58"/>
      <c r="AK928" s="28"/>
      <c r="AL928" s="28"/>
    </row>
    <row r="929" spans="1:38">
      <c r="A929" s="11"/>
      <c r="B929" s="25">
        <v>908</v>
      </c>
      <c r="C929" s="1">
        <f>B929 * KONSTANTEN!$B$6</f>
        <v>19612800</v>
      </c>
      <c r="D929" s="63">
        <f>SQRT( KONSTANTEN!$B$3 * $D$6 / H928^3 )</f>
        <v>2.0271611929654796E-7</v>
      </c>
      <c r="E929" s="41">
        <f>(KONSTANTEN!$B$4 + D929 * C929) - (KONSTANTEN!$B$4 + D929 * C928)</f>
        <v>4.3786681768054336E-3</v>
      </c>
      <c r="F929" s="41">
        <f t="shared" si="278"/>
        <v>3.922258155157456</v>
      </c>
      <c r="G929" s="73">
        <f t="shared" si="266"/>
        <v>224.72883845129064</v>
      </c>
      <c r="H929" s="43">
        <f t="shared" si="279"/>
        <v>147822212618.03458</v>
      </c>
      <c r="I929" s="2">
        <f t="shared" si="280"/>
        <v>9.8812945287408365</v>
      </c>
      <c r="J929" s="48">
        <f t="shared" si="267"/>
        <v>151373833381.96539</v>
      </c>
      <c r="K929" s="28">
        <f t="shared" si="268"/>
        <v>10.118705471259162</v>
      </c>
      <c r="L929" s="43">
        <f t="shared" si="281"/>
        <v>-103781645842.89177</v>
      </c>
      <c r="M929" s="2">
        <f t="shared" si="282"/>
        <v>-6.9373674706176942</v>
      </c>
      <c r="N929" s="48">
        <f t="shared" si="269"/>
        <v>-108780792897.08736</v>
      </c>
      <c r="O929" s="28">
        <f t="shared" si="270"/>
        <v>-7.2715394706176939</v>
      </c>
      <c r="P929" s="94">
        <f t="shared" si="271"/>
        <v>-103520883543.26271</v>
      </c>
      <c r="Q929" s="95">
        <f t="shared" si="272"/>
        <v>-6.9199366052626727</v>
      </c>
      <c r="R929" s="44">
        <f>KONSTANTEN!$B$3 * $D$5 * $D$6 / H928^2</f>
        <v>3.6277753984904803E+22</v>
      </c>
      <c r="S929" s="46">
        <f t="shared" si="277"/>
        <v>29964.387336736592</v>
      </c>
      <c r="T929" s="48">
        <f t="shared" si="273"/>
        <v>148365329239.51474</v>
      </c>
      <c r="U929" s="28">
        <f t="shared" si="274"/>
        <v>9.9175995955183662</v>
      </c>
      <c r="V929" s="48">
        <f t="shared" si="283"/>
        <v>-106281219369.98956</v>
      </c>
      <c r="W929" s="28">
        <f t="shared" si="284"/>
        <v>-7.1044534706176945</v>
      </c>
      <c r="X929" s="50">
        <f t="shared" si="275"/>
        <v>1</v>
      </c>
      <c r="Y929" s="31">
        <f t="shared" si="276"/>
        <v>1</v>
      </c>
      <c r="Z929" s="50">
        <v>19612800</v>
      </c>
      <c r="AA929" s="62">
        <v>2.0271612000000001E-7</v>
      </c>
      <c r="AB929" s="71">
        <v>4.3786681768100003E-3</v>
      </c>
      <c r="AC929" s="71">
        <v>3.92225815515746</v>
      </c>
      <c r="AD929" s="58">
        <v>147822212618.034</v>
      </c>
      <c r="AE929" s="28">
        <v>-6.9373674706199999</v>
      </c>
      <c r="AF929" s="28">
        <v>6.9199366052600002</v>
      </c>
      <c r="AG929" s="50"/>
      <c r="AH929" s="62"/>
      <c r="AI929" s="65"/>
      <c r="AJ929" s="58"/>
      <c r="AK929" s="28"/>
      <c r="AL929" s="28"/>
    </row>
    <row r="930" spans="1:38">
      <c r="A930" s="11"/>
      <c r="B930" s="25">
        <v>909</v>
      </c>
      <c r="C930" s="1">
        <f>B930 * KONSTANTEN!$B$6</f>
        <v>19634400</v>
      </c>
      <c r="D930" s="63">
        <f>SQRT( KONSTANTEN!$B$3 * $D$6 / H929^3 )</f>
        <v>2.0270031046704528E-7</v>
      </c>
      <c r="E930" s="41">
        <f>(KONSTANTEN!$B$4 + D930 * C930) - (KONSTANTEN!$B$4 + D930 * C929)</f>
        <v>4.3783267060883979E-3</v>
      </c>
      <c r="F930" s="41">
        <f t="shared" si="278"/>
        <v>3.9266364818635444</v>
      </c>
      <c r="G930" s="73">
        <f t="shared" si="266"/>
        <v>224.97969809287892</v>
      </c>
      <c r="H930" s="43">
        <f t="shared" si="279"/>
        <v>147829931444.81552</v>
      </c>
      <c r="I930" s="2">
        <f t="shared" si="280"/>
        <v>9.8818104999165346</v>
      </c>
      <c r="J930" s="48">
        <f t="shared" si="267"/>
        <v>151366114555.18448</v>
      </c>
      <c r="K930" s="28">
        <f t="shared" si="268"/>
        <v>10.118189500083465</v>
      </c>
      <c r="L930" s="43">
        <f t="shared" si="281"/>
        <v>-103319678545.75574</v>
      </c>
      <c r="M930" s="2">
        <f t="shared" si="282"/>
        <v>-6.9064868956026073</v>
      </c>
      <c r="N930" s="48">
        <f t="shared" si="269"/>
        <v>-108318825599.95132</v>
      </c>
      <c r="O930" s="28">
        <f t="shared" si="270"/>
        <v>-7.2406588956026061</v>
      </c>
      <c r="P930" s="94">
        <f t="shared" si="271"/>
        <v>-103977448671.6145</v>
      </c>
      <c r="Q930" s="95">
        <f t="shared" si="272"/>
        <v>-6.9504560679665204</v>
      </c>
      <c r="R930" s="44">
        <f>KONSTANTEN!$B$3 * $D$5 * $D$6 / H929^2</f>
        <v>3.6273981869987572E+22</v>
      </c>
      <c r="S930" s="46">
        <f t="shared" si="277"/>
        <v>29963.608391601188</v>
      </c>
      <c r="T930" s="48">
        <f t="shared" si="273"/>
        <v>148354386323.81702</v>
      </c>
      <c r="U930" s="28">
        <f t="shared" si="274"/>
        <v>9.9168681075295364</v>
      </c>
      <c r="V930" s="48">
        <f t="shared" si="283"/>
        <v>-105819252072.85353</v>
      </c>
      <c r="W930" s="28">
        <f t="shared" si="284"/>
        <v>-7.0735728956026067</v>
      </c>
      <c r="X930" s="50">
        <f t="shared" si="275"/>
        <v>1</v>
      </c>
      <c r="Y930" s="31">
        <f t="shared" si="276"/>
        <v>1</v>
      </c>
      <c r="Z930" s="50">
        <v>19634400</v>
      </c>
      <c r="AA930" s="62">
        <v>2.0270030999999999E-7</v>
      </c>
      <c r="AB930" s="71">
        <v>4.3783267060899999E-3</v>
      </c>
      <c r="AC930" s="71">
        <v>3.92663648186354</v>
      </c>
      <c r="AD930" s="58">
        <v>147829931444.815</v>
      </c>
      <c r="AE930" s="28">
        <v>-6.9064868955999996</v>
      </c>
      <c r="AF930" s="28">
        <v>6.9504560679700003</v>
      </c>
      <c r="AG930" s="50"/>
      <c r="AH930" s="62"/>
      <c r="AI930" s="65"/>
      <c r="AJ930" s="58"/>
      <c r="AK930" s="28"/>
      <c r="AL930" s="28"/>
    </row>
    <row r="931" spans="1:38">
      <c r="A931" s="11"/>
      <c r="B931" s="25">
        <v>910</v>
      </c>
      <c r="C931" s="1">
        <f>B931 * KONSTANTEN!$B$6</f>
        <v>19656000</v>
      </c>
      <c r="D931" s="63">
        <f>SQRT( KONSTANTEN!$B$3 * $D$6 / H930^3 )</f>
        <v>2.0268443491181339E-7</v>
      </c>
      <c r="E931" s="41">
        <f>(KONSTANTEN!$B$4 + D931 * C931) - (KONSTANTEN!$B$4 + D931 * C930)</f>
        <v>4.3779837940949307E-3</v>
      </c>
      <c r="F931" s="41">
        <f t="shared" si="278"/>
        <v>3.9310144656576393</v>
      </c>
      <c r="G931" s="73">
        <f t="shared" si="266"/>
        <v>225.23053808705723</v>
      </c>
      <c r="H931" s="43">
        <f t="shared" si="279"/>
        <v>147837683556.88715</v>
      </c>
      <c r="I931" s="2">
        <f t="shared" si="280"/>
        <v>9.8823286960742234</v>
      </c>
      <c r="J931" s="48">
        <f t="shared" si="267"/>
        <v>151358362443.11285</v>
      </c>
      <c r="K931" s="28">
        <f t="shared" si="268"/>
        <v>10.117671303925777</v>
      </c>
      <c r="L931" s="43">
        <f t="shared" si="281"/>
        <v>-102855719143.31409</v>
      </c>
      <c r="M931" s="2">
        <f t="shared" si="282"/>
        <v>-6.8754731567083667</v>
      </c>
      <c r="N931" s="48">
        <f t="shared" si="269"/>
        <v>-107854866197.50967</v>
      </c>
      <c r="O931" s="28">
        <f t="shared" si="270"/>
        <v>-7.2096451567083664</v>
      </c>
      <c r="P931" s="94">
        <f t="shared" si="271"/>
        <v>-104431985058.05434</v>
      </c>
      <c r="Q931" s="95">
        <f t="shared" si="272"/>
        <v>-6.98083991778784</v>
      </c>
      <c r="R931" s="44">
        <f>KONSTANTEN!$B$3 * $D$5 * $D$6 / H930^2</f>
        <v>3.6270193932454569E+22</v>
      </c>
      <c r="S931" s="46">
        <f t="shared" si="277"/>
        <v>29962.826117944547</v>
      </c>
      <c r="T931" s="48">
        <f t="shared" si="273"/>
        <v>148343443390.10681</v>
      </c>
      <c r="U931" s="28">
        <f t="shared" si="274"/>
        <v>9.9161366183366493</v>
      </c>
      <c r="V931" s="48">
        <f t="shared" si="283"/>
        <v>-105355292670.41188</v>
      </c>
      <c r="W931" s="28">
        <f t="shared" si="284"/>
        <v>-7.042559156708367</v>
      </c>
      <c r="X931" s="50">
        <f t="shared" si="275"/>
        <v>1</v>
      </c>
      <c r="Y931" s="31">
        <f t="shared" si="276"/>
        <v>1</v>
      </c>
      <c r="Z931" s="50">
        <v>19656000</v>
      </c>
      <c r="AA931" s="62">
        <v>2.0268442999999999E-7</v>
      </c>
      <c r="AB931" s="71">
        <v>4.3779837940899997E-3</v>
      </c>
      <c r="AC931" s="71">
        <v>3.9310144656576398</v>
      </c>
      <c r="AD931" s="58">
        <v>147837683556.88699</v>
      </c>
      <c r="AE931" s="28">
        <v>-6.87547315671</v>
      </c>
      <c r="AF931" s="28">
        <v>6.98083991779</v>
      </c>
      <c r="AG931" s="50"/>
      <c r="AH931" s="62"/>
      <c r="AI931" s="65"/>
      <c r="AJ931" s="58"/>
      <c r="AK931" s="28"/>
      <c r="AL931" s="28"/>
    </row>
    <row r="932" spans="1:38">
      <c r="A932" s="11"/>
      <c r="B932" s="25">
        <v>911</v>
      </c>
      <c r="C932" s="1">
        <f>B932 * KONSTANTEN!$B$6</f>
        <v>19677600</v>
      </c>
      <c r="D932" s="63">
        <f>SQRT( KONSTANTEN!$B$3 * $D$6 / H931^3 )</f>
        <v>2.0266849298328318E-7</v>
      </c>
      <c r="E932" s="41">
        <f>(KONSTANTEN!$B$4 + D932 * C932) - (KONSTANTEN!$B$4 + D932 * C931)</f>
        <v>4.3776394484389414E-3</v>
      </c>
      <c r="F932" s="41">
        <f t="shared" si="278"/>
        <v>3.9353921051060783</v>
      </c>
      <c r="G932" s="73">
        <f t="shared" si="266"/>
        <v>225.48135835168276</v>
      </c>
      <c r="H932" s="43">
        <f t="shared" si="279"/>
        <v>147845468795.16626</v>
      </c>
      <c r="I932" s="2">
        <f t="shared" si="280"/>
        <v>9.8828491065798545</v>
      </c>
      <c r="J932" s="48">
        <f t="shared" si="267"/>
        <v>151350577204.83374</v>
      </c>
      <c r="K932" s="28">
        <f t="shared" si="268"/>
        <v>10.117150893420146</v>
      </c>
      <c r="L932" s="43">
        <f t="shared" si="281"/>
        <v>-102389777156.60757</v>
      </c>
      <c r="M932" s="2">
        <f t="shared" si="282"/>
        <v>-6.8443268903765908</v>
      </c>
      <c r="N932" s="48">
        <f t="shared" si="269"/>
        <v>-107388924210.80316</v>
      </c>
      <c r="O932" s="28">
        <f t="shared" si="270"/>
        <v>-7.1784988903765896</v>
      </c>
      <c r="P932" s="94">
        <f t="shared" si="271"/>
        <v>-104884484312.06487</v>
      </c>
      <c r="Q932" s="95">
        <f t="shared" si="272"/>
        <v>-7.0110875938557609</v>
      </c>
      <c r="R932" s="44">
        <f>KONSTANTEN!$B$3 * $D$5 * $D$6 / H931^2</f>
        <v>3.626639025764531E+22</v>
      </c>
      <c r="S932" s="46">
        <f t="shared" si="277"/>
        <v>29962.040532613821</v>
      </c>
      <c r="T932" s="48">
        <f t="shared" si="273"/>
        <v>148332501280.93002</v>
      </c>
      <c r="U932" s="28">
        <f t="shared" si="274"/>
        <v>9.9154051842603579</v>
      </c>
      <c r="V932" s="48">
        <f t="shared" si="283"/>
        <v>-104889350683.70537</v>
      </c>
      <c r="W932" s="28">
        <f t="shared" si="284"/>
        <v>-7.0114128903765902</v>
      </c>
      <c r="X932" s="50">
        <f t="shared" si="275"/>
        <v>1</v>
      </c>
      <c r="Y932" s="31">
        <f t="shared" si="276"/>
        <v>1</v>
      </c>
      <c r="Z932" s="50">
        <v>19677600</v>
      </c>
      <c r="AA932" s="62">
        <v>2.0266849E-7</v>
      </c>
      <c r="AB932" s="71">
        <v>4.3776394484400004E-3</v>
      </c>
      <c r="AC932" s="71">
        <v>3.9353921051060801</v>
      </c>
      <c r="AD932" s="58">
        <v>147845468795.16599</v>
      </c>
      <c r="AE932" s="28">
        <v>-6.8443268903799996</v>
      </c>
      <c r="AF932" s="28">
        <v>7.0110875938600001</v>
      </c>
      <c r="AG932" s="50"/>
      <c r="AH932" s="62"/>
      <c r="AI932" s="65"/>
      <c r="AJ932" s="58"/>
      <c r="AK932" s="28"/>
      <c r="AL932" s="28"/>
    </row>
    <row r="933" spans="1:38">
      <c r="A933" s="11"/>
      <c r="B933" s="25">
        <v>912</v>
      </c>
      <c r="C933" s="1">
        <f>B933 * KONSTANTEN!$B$6</f>
        <v>19699200</v>
      </c>
      <c r="D933" s="63">
        <f>SQRT( KONSTANTEN!$B$3 * $D$6 / H932^3 )</f>
        <v>2.0265248503507555E-7</v>
      </c>
      <c r="E933" s="41">
        <f>(KONSTANTEN!$B$4 + D933 * C933) - (KONSTANTEN!$B$4 + D933 * C932)</f>
        <v>4.3772936767574322E-3</v>
      </c>
      <c r="F933" s="41">
        <f t="shared" si="278"/>
        <v>3.9397693987828357</v>
      </c>
      <c r="G933" s="73">
        <f t="shared" si="266"/>
        <v>225.73215880505029</v>
      </c>
      <c r="H933" s="43">
        <f t="shared" si="279"/>
        <v>147853286999.96329</v>
      </c>
      <c r="I933" s="2">
        <f t="shared" si="280"/>
        <v>9.8833717207588574</v>
      </c>
      <c r="J933" s="48">
        <f t="shared" si="267"/>
        <v>151342759000.03671</v>
      </c>
      <c r="K933" s="28">
        <f t="shared" si="268"/>
        <v>10.116628279241144</v>
      </c>
      <c r="L933" s="43">
        <f t="shared" si="281"/>
        <v>-101921862142.95839</v>
      </c>
      <c r="M933" s="2">
        <f t="shared" si="282"/>
        <v>-6.8130487354741573</v>
      </c>
      <c r="N933" s="48">
        <f t="shared" si="269"/>
        <v>-106921009197.15398</v>
      </c>
      <c r="O933" s="28">
        <f t="shared" si="270"/>
        <v>-7.147220735474157</v>
      </c>
      <c r="P933" s="94">
        <f t="shared" si="271"/>
        <v>-105334938088.95782</v>
      </c>
      <c r="Q933" s="95">
        <f t="shared" si="272"/>
        <v>-7.0411985383628926</v>
      </c>
      <c r="R933" s="44">
        <f>KONSTANTEN!$B$3 * $D$5 * $D$6 / H932^2</f>
        <v>3.6262570931179745E+22</v>
      </c>
      <c r="S933" s="46">
        <f t="shared" si="277"/>
        <v>29961.251652516159</v>
      </c>
      <c r="T933" s="48">
        <f t="shared" si="273"/>
        <v>148321560838.60587</v>
      </c>
      <c r="U933" s="28">
        <f t="shared" si="274"/>
        <v>9.91467386160617</v>
      </c>
      <c r="V933" s="48">
        <f t="shared" si="283"/>
        <v>-104421435670.05618</v>
      </c>
      <c r="W933" s="28">
        <f t="shared" si="284"/>
        <v>-6.9801347354741576</v>
      </c>
      <c r="X933" s="50">
        <f t="shared" si="275"/>
        <v>0.99999999999999989</v>
      </c>
      <c r="Y933" s="31">
        <f t="shared" si="276"/>
        <v>0.99999999999999989</v>
      </c>
      <c r="Z933" s="50">
        <v>19699200</v>
      </c>
      <c r="AA933" s="62">
        <v>2.0265249000000001E-7</v>
      </c>
      <c r="AB933" s="71">
        <v>4.3772936767599996E-3</v>
      </c>
      <c r="AC933" s="71">
        <v>3.9397693987828402</v>
      </c>
      <c r="AD933" s="58">
        <v>147853286999.96301</v>
      </c>
      <c r="AE933" s="28">
        <v>-6.8130487354699998</v>
      </c>
      <c r="AF933" s="28">
        <v>7.0411985383599998</v>
      </c>
      <c r="AG933" s="50"/>
      <c r="AH933" s="62"/>
      <c r="AI933" s="65"/>
      <c r="AJ933" s="58"/>
      <c r="AK933" s="28"/>
      <c r="AL933" s="28"/>
    </row>
    <row r="934" spans="1:38">
      <c r="A934" s="11"/>
      <c r="B934" s="25">
        <v>913</v>
      </c>
      <c r="C934" s="1">
        <f>B934 * KONSTANTEN!$B$6</f>
        <v>19720800</v>
      </c>
      <c r="D934" s="63">
        <f>SQRT( KONSTANTEN!$B$3 * $D$6 / H933^3 )</f>
        <v>2.0263641142199073E-7</v>
      </c>
      <c r="E934" s="41">
        <f>(KONSTANTEN!$B$4 + D934 * C934) - (KONSTANTEN!$B$4 + D934 * C933)</f>
        <v>4.3769464867149388E-3</v>
      </c>
      <c r="F934" s="41">
        <f t="shared" si="278"/>
        <v>3.9441463452695507</v>
      </c>
      <c r="G934" s="73">
        <f t="shared" si="266"/>
        <v>225.98293936589363</v>
      </c>
      <c r="H934" s="43">
        <f t="shared" si="279"/>
        <v>147861138010.98685</v>
      </c>
      <c r="I934" s="2">
        <f t="shared" si="280"/>
        <v>9.8838965278964181</v>
      </c>
      <c r="J934" s="48">
        <f t="shared" si="267"/>
        <v>151334907989.01318</v>
      </c>
      <c r="K934" s="28">
        <f t="shared" si="268"/>
        <v>10.116103472103584</v>
      </c>
      <c r="L934" s="43">
        <f t="shared" si="281"/>
        <v>-101451983695.71944</v>
      </c>
      <c r="M934" s="2">
        <f t="shared" si="282"/>
        <v>-6.7816393332764457</v>
      </c>
      <c r="N934" s="48">
        <f t="shared" si="269"/>
        <v>-106451130749.91502</v>
      </c>
      <c r="O934" s="28">
        <f t="shared" si="270"/>
        <v>-7.1158113332764454</v>
      </c>
      <c r="P934" s="94">
        <f t="shared" si="271"/>
        <v>-105783338090.02229</v>
      </c>
      <c r="Q934" s="95">
        <f t="shared" si="272"/>
        <v>-7.0711721965752394</v>
      </c>
      <c r="R934" s="44">
        <f>KONSTANTEN!$B$3 * $D$5 * $D$6 / H933^2</f>
        <v>3.6258736038955597E+22</v>
      </c>
      <c r="S934" s="46">
        <f t="shared" si="277"/>
        <v>29960.459494618233</v>
      </c>
      <c r="T934" s="48">
        <f t="shared" si="273"/>
        <v>148310622905.16013</v>
      </c>
      <c r="U934" s="28">
        <f t="shared" si="274"/>
        <v>9.9139427066599772</v>
      </c>
      <c r="V934" s="48">
        <f t="shared" si="283"/>
        <v>-103951557222.81723</v>
      </c>
      <c r="W934" s="28">
        <f t="shared" si="284"/>
        <v>-6.9487253332764451</v>
      </c>
      <c r="X934" s="50">
        <f t="shared" si="275"/>
        <v>1</v>
      </c>
      <c r="Y934" s="31">
        <f t="shared" si="276"/>
        <v>1</v>
      </c>
      <c r="Z934" s="50">
        <v>19720800</v>
      </c>
      <c r="AA934" s="62">
        <v>2.0263640999999999E-7</v>
      </c>
      <c r="AB934" s="71">
        <v>4.37694648671E-3</v>
      </c>
      <c r="AC934" s="71">
        <v>3.9441463452695502</v>
      </c>
      <c r="AD934" s="58">
        <v>147861138010.98599</v>
      </c>
      <c r="AE934" s="28">
        <v>-6.7816393332800002</v>
      </c>
      <c r="AF934" s="28">
        <v>7.0711721965800001</v>
      </c>
      <c r="AG934" s="50"/>
      <c r="AH934" s="62"/>
      <c r="AI934" s="65"/>
      <c r="AJ934" s="58"/>
      <c r="AK934" s="28"/>
      <c r="AL934" s="28"/>
    </row>
    <row r="935" spans="1:38">
      <c r="A935" s="11"/>
      <c r="B935" s="25">
        <v>914</v>
      </c>
      <c r="C935" s="1">
        <f>B935 * KONSTANTEN!$B$6</f>
        <v>19742400</v>
      </c>
      <c r="D935" s="63">
        <f>SQRT( KONSTANTEN!$B$3 * $D$6 / H934^3 )</f>
        <v>2.0262027249999635E-7</v>
      </c>
      <c r="E935" s="41">
        <f>(KONSTANTEN!$B$4 + D935 * C935) - (KONSTANTEN!$B$4 + D935 * C934)</f>
        <v>4.3765978859999777E-3</v>
      </c>
      <c r="F935" s="41">
        <f t="shared" si="278"/>
        <v>3.9485229431555506</v>
      </c>
      <c r="G935" s="73">
        <f t="shared" si="266"/>
        <v>226.23369995338732</v>
      </c>
      <c r="H935" s="43">
        <f t="shared" si="279"/>
        <v>147869021667.34753</v>
      </c>
      <c r="I935" s="2">
        <f t="shared" si="280"/>
        <v>9.8844235172377601</v>
      </c>
      <c r="J935" s="48">
        <f t="shared" si="267"/>
        <v>151327024332.65247</v>
      </c>
      <c r="K935" s="28">
        <f t="shared" si="268"/>
        <v>10.11557648276224</v>
      </c>
      <c r="L935" s="43">
        <f t="shared" si="281"/>
        <v>-100980151444.0231</v>
      </c>
      <c r="M935" s="2">
        <f t="shared" si="282"/>
        <v>-6.7500993274505436</v>
      </c>
      <c r="N935" s="48">
        <f t="shared" si="269"/>
        <v>-105979298498.21869</v>
      </c>
      <c r="O935" s="28">
        <f t="shared" si="270"/>
        <v>-7.0842713274505433</v>
      </c>
      <c r="P935" s="94">
        <f t="shared" si="271"/>
        <v>-106229676062.67084</v>
      </c>
      <c r="Q935" s="95">
        <f t="shared" si="272"/>
        <v>-7.1010080168419645</v>
      </c>
      <c r="R935" s="44">
        <f>KONSTANTEN!$B$3 * $D$5 * $D$6 / H934^2</f>
        <v>3.6254885667145358E+22</v>
      </c>
      <c r="S935" s="46">
        <f t="shared" si="277"/>
        <v>29959.664075945722</v>
      </c>
      <c r="T935" s="48">
        <f t="shared" si="273"/>
        <v>148299688322.25778</v>
      </c>
      <c r="U935" s="28">
        <f t="shared" si="274"/>
        <v>9.9132117756835463</v>
      </c>
      <c r="V935" s="48">
        <f t="shared" si="283"/>
        <v>-103479724971.1209</v>
      </c>
      <c r="W935" s="28">
        <f t="shared" si="284"/>
        <v>-6.917185327450543</v>
      </c>
      <c r="X935" s="50">
        <f t="shared" si="275"/>
        <v>1</v>
      </c>
      <c r="Y935" s="31">
        <f t="shared" si="276"/>
        <v>1</v>
      </c>
      <c r="Z935" s="50">
        <v>19742400</v>
      </c>
      <c r="AA935" s="62">
        <v>2.0262027E-7</v>
      </c>
      <c r="AB935" s="71">
        <v>4.3765978860000002E-3</v>
      </c>
      <c r="AC935" s="71">
        <v>3.9485229431555502</v>
      </c>
      <c r="AD935" s="58">
        <v>147869021667.34698</v>
      </c>
      <c r="AE935" s="28">
        <v>-6.7500993274500001</v>
      </c>
      <c r="AF935" s="28">
        <v>7.1010080168399998</v>
      </c>
      <c r="AG935" s="50"/>
      <c r="AH935" s="62"/>
      <c r="AI935" s="65"/>
      <c r="AJ935" s="58"/>
      <c r="AK935" s="28"/>
      <c r="AL935" s="28"/>
    </row>
    <row r="936" spans="1:38">
      <c r="A936" s="11"/>
      <c r="B936" s="25">
        <v>915</v>
      </c>
      <c r="C936" s="1">
        <f>B936 * KONSTANTEN!$B$6</f>
        <v>19764000</v>
      </c>
      <c r="D936" s="63">
        <f>SQRT( KONSTANTEN!$B$3 * $D$6 / H935^3 )</f>
        <v>2.0260406862621687E-7</v>
      </c>
      <c r="E936" s="41">
        <f>(KONSTANTEN!$B$4 + D936 * C936) - (KONSTANTEN!$B$4 + D936 * C935)</f>
        <v>4.3762478823263784E-3</v>
      </c>
      <c r="F936" s="41">
        <f t="shared" si="278"/>
        <v>3.952899191037877</v>
      </c>
      <c r="G936" s="73">
        <f t="shared" si="266"/>
        <v>226.48444048714768</v>
      </c>
      <c r="H936" s="43">
        <f t="shared" si="279"/>
        <v>147876937807.56244</v>
      </c>
      <c r="I936" s="2">
        <f t="shared" si="280"/>
        <v>9.8849526779884282</v>
      </c>
      <c r="J936" s="48">
        <f t="shared" si="267"/>
        <v>151319108192.43756</v>
      </c>
      <c r="K936" s="28">
        <f t="shared" si="268"/>
        <v>10.115047322011572</v>
      </c>
      <c r="L936" s="43">
        <f t="shared" si="281"/>
        <v>-100506375052.52954</v>
      </c>
      <c r="M936" s="2">
        <f t="shared" si="282"/>
        <v>-6.7184293640384229</v>
      </c>
      <c r="N936" s="48">
        <f t="shared" si="269"/>
        <v>-105505522106.72513</v>
      </c>
      <c r="O936" s="28">
        <f t="shared" si="270"/>
        <v>-7.0526013640384217</v>
      </c>
      <c r="P936" s="94">
        <f t="shared" si="271"/>
        <v>-106673943800.58452</v>
      </c>
      <c r="Q936" s="95">
        <f t="shared" si="272"/>
        <v>-7.1307054506050873</v>
      </c>
      <c r="R936" s="44">
        <f>KONSTANTEN!$B$3 * $D$5 * $D$6 / H935^2</f>
        <v>3.6251019902193657E+22</v>
      </c>
      <c r="S936" s="46">
        <f t="shared" si="277"/>
        <v>29958.865413582829</v>
      </c>
      <c r="T936" s="48">
        <f t="shared" si="273"/>
        <v>148288757931.13617</v>
      </c>
      <c r="U936" s="28">
        <f t="shared" si="274"/>
        <v>9.9124811249100624</v>
      </c>
      <c r="V936" s="48">
        <f t="shared" si="283"/>
        <v>-103005948579.62733</v>
      </c>
      <c r="W936" s="28">
        <f t="shared" si="284"/>
        <v>-6.8855153640384223</v>
      </c>
      <c r="X936" s="50">
        <f t="shared" si="275"/>
        <v>0.99999999999999978</v>
      </c>
      <c r="Y936" s="31">
        <f t="shared" si="276"/>
        <v>0.99999999999999978</v>
      </c>
      <c r="Z936" s="50">
        <v>19764000</v>
      </c>
      <c r="AA936" s="62">
        <v>2.0260406999999999E-7</v>
      </c>
      <c r="AB936" s="71">
        <v>4.3762478823299996E-3</v>
      </c>
      <c r="AC936" s="71">
        <v>3.9528991910378801</v>
      </c>
      <c r="AD936" s="58">
        <v>147876937807.56201</v>
      </c>
      <c r="AE936" s="28">
        <v>-6.7184293640400004</v>
      </c>
      <c r="AF936" s="28">
        <v>7.1307054506099998</v>
      </c>
      <c r="AG936" s="50"/>
      <c r="AH936" s="62"/>
      <c r="AI936" s="65"/>
      <c r="AJ936" s="58"/>
      <c r="AK936" s="28"/>
      <c r="AL936" s="28"/>
    </row>
    <row r="937" spans="1:38">
      <c r="A937" s="11"/>
      <c r="B937" s="25">
        <v>916</v>
      </c>
      <c r="C937" s="1">
        <f>B937 * KONSTANTEN!$B$6</f>
        <v>19785600</v>
      </c>
      <c r="D937" s="63">
        <f>SQRT( KONSTANTEN!$B$3 * $D$6 / H936^3 )</f>
        <v>2.0258780015892157E-7</v>
      </c>
      <c r="E937" s="41">
        <f>(KONSTANTEN!$B$4 + D937 * C937) - (KONSTANTEN!$B$4 + D937 * C936)</f>
        <v>4.3758964834328395E-3</v>
      </c>
      <c r="F937" s="41">
        <f t="shared" si="278"/>
        <v>3.9572750875213099</v>
      </c>
      <c r="G937" s="73">
        <f t="shared" si="266"/>
        <v>226.73516088723451</v>
      </c>
      <c r="H937" s="43">
        <f t="shared" si="279"/>
        <v>147884886269.55923</v>
      </c>
      <c r="I937" s="2">
        <f t="shared" si="280"/>
        <v>9.8854839993145642</v>
      </c>
      <c r="J937" s="48">
        <f t="shared" si="267"/>
        <v>151311159730.4408</v>
      </c>
      <c r="K937" s="28">
        <f t="shared" si="268"/>
        <v>10.114516000685436</v>
      </c>
      <c r="L937" s="43">
        <f t="shared" si="281"/>
        <v>-100030664221.17438</v>
      </c>
      <c r="M937" s="2">
        <f t="shared" si="282"/>
        <v>-6.6866300914400698</v>
      </c>
      <c r="N937" s="48">
        <f t="shared" si="269"/>
        <v>-105029811275.36996</v>
      </c>
      <c r="O937" s="28">
        <f t="shared" si="270"/>
        <v>-7.0208020914400695</v>
      </c>
      <c r="P937" s="94">
        <f t="shared" si="271"/>
        <v>-107116133143.85626</v>
      </c>
      <c r="Q937" s="95">
        <f t="shared" si="272"/>
        <v>-7.1602639524090685</v>
      </c>
      <c r="R937" s="44">
        <f>KONSTANTEN!$B$3 * $D$5 * $D$6 / H936^2</f>
        <v>3.624713883081428E+22</v>
      </c>
      <c r="S937" s="46">
        <f t="shared" si="277"/>
        <v>29958.063524671732</v>
      </c>
      <c r="T937" s="48">
        <f t="shared" si="273"/>
        <v>148277832572.53781</v>
      </c>
      <c r="U937" s="28">
        <f t="shared" si="274"/>
        <v>9.9117508105396439</v>
      </c>
      <c r="V937" s="48">
        <f t="shared" si="283"/>
        <v>-102530237748.27217</v>
      </c>
      <c r="W937" s="28">
        <f t="shared" si="284"/>
        <v>-6.8537160914400701</v>
      </c>
      <c r="X937" s="50">
        <f t="shared" si="275"/>
        <v>0.99999999999999989</v>
      </c>
      <c r="Y937" s="31">
        <f t="shared" si="276"/>
        <v>0.99999999999999989</v>
      </c>
      <c r="Z937" s="50">
        <v>19785600</v>
      </c>
      <c r="AA937" s="62">
        <v>2.025878E-7</v>
      </c>
      <c r="AB937" s="71">
        <v>4.3758964834299998E-3</v>
      </c>
      <c r="AC937" s="71">
        <v>3.9572750875213099</v>
      </c>
      <c r="AD937" s="58">
        <v>147884886269.55899</v>
      </c>
      <c r="AE937" s="28">
        <v>-6.6866300914399996</v>
      </c>
      <c r="AF937" s="28">
        <v>7.1602639524100002</v>
      </c>
      <c r="AG937" s="50"/>
      <c r="AH937" s="62"/>
      <c r="AI937" s="65"/>
      <c r="AJ937" s="58"/>
      <c r="AK937" s="28"/>
      <c r="AL937" s="28"/>
    </row>
    <row r="938" spans="1:38">
      <c r="A938" s="11"/>
      <c r="B938" s="25">
        <v>917</v>
      </c>
      <c r="C938" s="1">
        <f>B938 * KONSTANTEN!$B$6</f>
        <v>19807200</v>
      </c>
      <c r="D938" s="63">
        <f>SQRT( KONSTANTEN!$B$3 * $D$6 / H937^3 )</f>
        <v>2.0257146745751372E-7</v>
      </c>
      <c r="E938" s="41">
        <f>(KONSTANTEN!$B$4 + D938 * C938) - (KONSTANTEN!$B$4 + D938 * C937)</f>
        <v>4.3755436970824846E-3</v>
      </c>
      <c r="F938" s="41">
        <f t="shared" si="278"/>
        <v>3.9616506312183923</v>
      </c>
      <c r="G938" s="73">
        <f t="shared" si="266"/>
        <v>226.98586107415244</v>
      </c>
      <c r="H938" s="43">
        <f t="shared" si="279"/>
        <v>147892866890.68036</v>
      </c>
      <c r="I938" s="2">
        <f t="shared" si="280"/>
        <v>9.886017470343198</v>
      </c>
      <c r="J938" s="48">
        <f t="shared" si="267"/>
        <v>151303179109.31964</v>
      </c>
      <c r="K938" s="28">
        <f t="shared" si="268"/>
        <v>10.113982529656802</v>
      </c>
      <c r="L938" s="43">
        <f t="shared" si="281"/>
        <v>-99553028684.915817</v>
      </c>
      <c r="M938" s="2">
        <f t="shared" si="282"/>
        <v>-6.6547021603965861</v>
      </c>
      <c r="N938" s="48">
        <f t="shared" si="269"/>
        <v>-104552175739.1114</v>
      </c>
      <c r="O938" s="28">
        <f t="shared" si="270"/>
        <v>-6.9888741603965858</v>
      </c>
      <c r="P938" s="94">
        <f t="shared" si="271"/>
        <v>-107556235979.13275</v>
      </c>
      <c r="Q938" s="95">
        <f t="shared" si="272"/>
        <v>-7.1896829799102875</v>
      </c>
      <c r="R938" s="44">
        <f>KONSTANTEN!$B$3 * $D$5 * $D$6 / H937^2</f>
        <v>3.6243242539987426E+22</v>
      </c>
      <c r="S938" s="46">
        <f t="shared" si="277"/>
        <v>29957.258426412136</v>
      </c>
      <c r="T938" s="48">
        <f t="shared" si="273"/>
        <v>148266913086.64377</v>
      </c>
      <c r="U938" s="28">
        <f t="shared" si="274"/>
        <v>9.9110208887348588</v>
      </c>
      <c r="V938" s="48">
        <f t="shared" si="283"/>
        <v>-102052602212.01361</v>
      </c>
      <c r="W938" s="28">
        <f t="shared" si="284"/>
        <v>-6.8217881603965855</v>
      </c>
      <c r="X938" s="50">
        <f t="shared" si="275"/>
        <v>1</v>
      </c>
      <c r="Y938" s="31">
        <f t="shared" si="276"/>
        <v>1</v>
      </c>
      <c r="Z938" s="50">
        <v>19807200</v>
      </c>
      <c r="AA938" s="62">
        <v>2.0257147000000001E-7</v>
      </c>
      <c r="AB938" s="71">
        <v>4.3755436970799996E-3</v>
      </c>
      <c r="AC938" s="71">
        <v>3.9616506312183901</v>
      </c>
      <c r="AD938" s="58">
        <v>147892866890.67999</v>
      </c>
      <c r="AE938" s="28">
        <v>-6.6547021604000003</v>
      </c>
      <c r="AF938" s="28">
        <v>7.1896829799099997</v>
      </c>
      <c r="AG938" s="50"/>
      <c r="AH938" s="62"/>
      <c r="AI938" s="65"/>
      <c r="AJ938" s="58"/>
      <c r="AK938" s="28"/>
      <c r="AL938" s="28"/>
    </row>
    <row r="939" spans="1:38">
      <c r="A939" s="11"/>
      <c r="B939" s="25">
        <v>918</v>
      </c>
      <c r="C939" s="1">
        <f>B939 * KONSTANTEN!$B$6</f>
        <v>19828800</v>
      </c>
      <c r="D939" s="63">
        <f>SQRT( KONSTANTEN!$B$3 * $D$6 / H938^3 )</f>
        <v>2.0255507088251912E-7</v>
      </c>
      <c r="E939" s="41">
        <f>(KONSTANTEN!$B$4 + D939 * C939) - (KONSTANTEN!$B$4 + D939 * C938)</f>
        <v>4.3751895310624178E-3</v>
      </c>
      <c r="F939" s="41">
        <f t="shared" si="278"/>
        <v>3.9660258207494548</v>
      </c>
      <c r="G939" s="73">
        <f t="shared" si="266"/>
        <v>227.2365409688521</v>
      </c>
      <c r="H939" s="43">
        <f t="shared" si="279"/>
        <v>147900879507.68735</v>
      </c>
      <c r="I939" s="2">
        <f t="shared" si="280"/>
        <v>9.8865530801625194</v>
      </c>
      <c r="J939" s="48">
        <f t="shared" si="267"/>
        <v>151295166492.31262</v>
      </c>
      <c r="K939" s="28">
        <f t="shared" si="268"/>
        <v>10.113446919837479</v>
      </c>
      <c r="L939" s="43">
        <f t="shared" si="281"/>
        <v>-99073478213.481384</v>
      </c>
      <c r="M939" s="2">
        <f t="shared" si="282"/>
        <v>-6.6226462239732529</v>
      </c>
      <c r="N939" s="48">
        <f t="shared" si="269"/>
        <v>-104072625267.67697</v>
      </c>
      <c r="O939" s="28">
        <f t="shared" si="270"/>
        <v>-6.9568182239732526</v>
      </c>
      <c r="P939" s="94">
        <f t="shared" si="271"/>
        <v>-107994244239.75476</v>
      </c>
      <c r="Q939" s="95">
        <f t="shared" si="272"/>
        <v>-7.2189619938864276</v>
      </c>
      <c r="R939" s="44">
        <f>KONSTANTEN!$B$3 * $D$5 * $D$6 / H938^2</f>
        <v>3.6239331116956871E+22</v>
      </c>
      <c r="S939" s="46">
        <f t="shared" si="277"/>
        <v>29956.450136060725</v>
      </c>
      <c r="T939" s="48">
        <f t="shared" si="273"/>
        <v>148256000313.0065</v>
      </c>
      <c r="U939" s="28">
        <f t="shared" si="274"/>
        <v>9.9102914156162676</v>
      </c>
      <c r="V939" s="48">
        <f t="shared" si="283"/>
        <v>-101573051740.57918</v>
      </c>
      <c r="W939" s="28">
        <f t="shared" si="284"/>
        <v>-6.7897322239732532</v>
      </c>
      <c r="X939" s="50">
        <f t="shared" si="275"/>
        <v>1</v>
      </c>
      <c r="Y939" s="31">
        <f t="shared" si="276"/>
        <v>1</v>
      </c>
      <c r="Z939" s="50">
        <v>19828800</v>
      </c>
      <c r="AA939" s="62">
        <v>2.0255506999999999E-7</v>
      </c>
      <c r="AB939" s="71">
        <v>4.3751895310599996E-3</v>
      </c>
      <c r="AC939" s="71">
        <v>3.9660258207494499</v>
      </c>
      <c r="AD939" s="58">
        <v>147900879507.68701</v>
      </c>
      <c r="AE939" s="28">
        <v>-6.6226462239700004</v>
      </c>
      <c r="AF939" s="28">
        <v>7.2189619938899998</v>
      </c>
      <c r="AG939" s="50"/>
      <c r="AH939" s="62"/>
      <c r="AI939" s="65"/>
      <c r="AJ939" s="58"/>
      <c r="AK939" s="28"/>
      <c r="AL939" s="28"/>
    </row>
    <row r="940" spans="1:38">
      <c r="A940" s="11"/>
      <c r="B940" s="25">
        <v>919</v>
      </c>
      <c r="C940" s="1">
        <f>B940 * KONSTANTEN!$B$6</f>
        <v>19850400</v>
      </c>
      <c r="D940" s="63">
        <f>SQRT( KONSTANTEN!$B$3 * $D$6 / H939^3 )</f>
        <v>2.0253861079557456E-7</v>
      </c>
      <c r="E940" s="41">
        <f>(KONSTANTEN!$B$4 + D940 * C940) - (KONSTANTEN!$B$4 + D940 * C939)</f>
        <v>4.3748339931841684E-3</v>
      </c>
      <c r="F940" s="41">
        <f t="shared" si="278"/>
        <v>3.9704006547426389</v>
      </c>
      <c r="G940" s="73">
        <f t="shared" si="266"/>
        <v>227.48720049273192</v>
      </c>
      <c r="H940" s="43">
        <f t="shared" si="279"/>
        <v>147908923956.76508</v>
      </c>
      <c r="I940" s="2">
        <f t="shared" si="280"/>
        <v>9.8870908178221768</v>
      </c>
      <c r="J940" s="48">
        <f t="shared" si="267"/>
        <v>151287122043.23492</v>
      </c>
      <c r="K940" s="28">
        <f t="shared" si="268"/>
        <v>10.112909182177823</v>
      </c>
      <c r="L940" s="43">
        <f t="shared" si="281"/>
        <v>-98592022611.113953</v>
      </c>
      <c r="M940" s="2">
        <f t="shared" si="282"/>
        <v>-6.5904629375425605</v>
      </c>
      <c r="N940" s="48">
        <f t="shared" si="269"/>
        <v>-103591169665.30954</v>
      </c>
      <c r="O940" s="28">
        <f t="shared" si="270"/>
        <v>-6.9246349375425602</v>
      </c>
      <c r="P940" s="94">
        <f t="shared" si="271"/>
        <v>-108430149905.89604</v>
      </c>
      <c r="Q940" s="95">
        <f t="shared" si="272"/>
        <v>-7.2481004582457649</v>
      </c>
      <c r="R940" s="44">
        <f>KONSTANTEN!$B$3 * $D$5 * $D$6 / H939^2</f>
        <v>3.62354046492271E+22</v>
      </c>
      <c r="S940" s="46">
        <f t="shared" si="277"/>
        <v>29955.638670930657</v>
      </c>
      <c r="T940" s="48">
        <f t="shared" si="273"/>
        <v>148245095090.48315</v>
      </c>
      <c r="U940" s="28">
        <f t="shared" si="274"/>
        <v>9.9095624472579544</v>
      </c>
      <c r="V940" s="48">
        <f t="shared" si="283"/>
        <v>-101091596138.21175</v>
      </c>
      <c r="W940" s="28">
        <f t="shared" si="284"/>
        <v>-6.7575489375425599</v>
      </c>
      <c r="X940" s="50">
        <f t="shared" si="275"/>
        <v>1.0000000000000002</v>
      </c>
      <c r="Y940" s="31">
        <f t="shared" si="276"/>
        <v>1.0000000000000002</v>
      </c>
      <c r="Z940" s="50">
        <v>19850400</v>
      </c>
      <c r="AA940" s="62">
        <v>2.0253861E-7</v>
      </c>
      <c r="AB940" s="71">
        <v>4.3748339931799999E-3</v>
      </c>
      <c r="AC940" s="71">
        <v>3.9704006547426398</v>
      </c>
      <c r="AD940" s="58">
        <v>147908923956.76501</v>
      </c>
      <c r="AE940" s="28">
        <v>-6.5904629375399999</v>
      </c>
      <c r="AF940" s="28">
        <v>7.2481004582499997</v>
      </c>
      <c r="AG940" s="50"/>
      <c r="AH940" s="62"/>
      <c r="AI940" s="65"/>
      <c r="AJ940" s="58"/>
      <c r="AK940" s="28"/>
      <c r="AL940" s="28"/>
    </row>
    <row r="941" spans="1:38">
      <c r="A941" s="11"/>
      <c r="B941" s="25">
        <v>920</v>
      </c>
      <c r="C941" s="1">
        <f>B941 * KONSTANTEN!$B$6</f>
        <v>19872000</v>
      </c>
      <c r="D941" s="63">
        <f>SQRT( KONSTANTEN!$B$3 * $D$6 / H940^3 )</f>
        <v>2.0252208755941671E-7</v>
      </c>
      <c r="E941" s="41">
        <f>(KONSTANTEN!$B$4 + D941 * C941) - (KONSTANTEN!$B$4 + D941 * C940)</f>
        <v>4.3744770912832465E-3</v>
      </c>
      <c r="F941" s="41">
        <f t="shared" si="278"/>
        <v>3.9747751318339222</v>
      </c>
      <c r="G941" s="73">
        <f t="shared" si="266"/>
        <v>227.73783956763913</v>
      </c>
      <c r="H941" s="43">
        <f t="shared" si="279"/>
        <v>147917000073.52588</v>
      </c>
      <c r="I941" s="2">
        <f t="shared" si="280"/>
        <v>9.8876306723335432</v>
      </c>
      <c r="J941" s="48">
        <f t="shared" si="267"/>
        <v>151279045926.47412</v>
      </c>
      <c r="K941" s="28">
        <f t="shared" si="268"/>
        <v>10.112369327666457</v>
      </c>
      <c r="L941" s="43">
        <f t="shared" si="281"/>
        <v>-98108671716.317322</v>
      </c>
      <c r="M941" s="2">
        <f t="shared" si="282"/>
        <v>-6.5581529587671969</v>
      </c>
      <c r="N941" s="48">
        <f t="shared" si="269"/>
        <v>-103107818770.51291</v>
      </c>
      <c r="O941" s="28">
        <f t="shared" si="270"/>
        <v>-6.8923249587671966</v>
      </c>
      <c r="P941" s="94">
        <f t="shared" si="271"/>
        <v>-108863945004.70067</v>
      </c>
      <c r="Q941" s="95">
        <f t="shared" si="272"/>
        <v>-7.2770978400363404</v>
      </c>
      <c r="R941" s="44">
        <f>KONSTANTEN!$B$3 * $D$5 * $D$6 / H940^2</f>
        <v>3.6231463224560474E+22</v>
      </c>
      <c r="S941" s="46">
        <f t="shared" si="277"/>
        <v>29954.824048391085</v>
      </c>
      <c r="T941" s="48">
        <f t="shared" si="273"/>
        <v>148234198257.16888</v>
      </c>
      <c r="U941" s="28">
        <f t="shared" si="274"/>
        <v>9.9088340396830574</v>
      </c>
      <c r="V941" s="48">
        <f t="shared" si="283"/>
        <v>-100608245243.41512</v>
      </c>
      <c r="W941" s="28">
        <f t="shared" si="284"/>
        <v>-6.7252389587671964</v>
      </c>
      <c r="X941" s="50">
        <f t="shared" si="275"/>
        <v>0.99999999999999989</v>
      </c>
      <c r="Y941" s="31">
        <f t="shared" si="276"/>
        <v>0.99999999999999989</v>
      </c>
      <c r="Z941" s="50">
        <v>19872000</v>
      </c>
      <c r="AA941" s="62">
        <v>2.0252209E-7</v>
      </c>
      <c r="AB941" s="71">
        <v>4.3744770912799999E-3</v>
      </c>
      <c r="AC941" s="71">
        <v>3.9747751318339199</v>
      </c>
      <c r="AD941" s="58">
        <v>147917000073.52499</v>
      </c>
      <c r="AE941" s="28">
        <v>-6.55815295877</v>
      </c>
      <c r="AF941" s="28">
        <v>7.2770978400399997</v>
      </c>
      <c r="AG941" s="50"/>
      <c r="AH941" s="62"/>
      <c r="AI941" s="65"/>
      <c r="AJ941" s="58"/>
      <c r="AK941" s="28"/>
      <c r="AL941" s="28"/>
    </row>
    <row r="942" spans="1:38">
      <c r="A942" s="11"/>
      <c r="B942" s="25">
        <v>921</v>
      </c>
      <c r="C942" s="1">
        <f>B942 * KONSTANTEN!$B$6</f>
        <v>19893600</v>
      </c>
      <c r="D942" s="63">
        <f>SQRT( KONSTANTEN!$B$3 * $D$6 / H941^3 )</f>
        <v>2.0250550153787076E-7</v>
      </c>
      <c r="E942" s="41">
        <f>(KONSTANTEN!$B$4 + D942 * C942) - (KONSTANTEN!$B$4 + D942 * C941)</f>
        <v>4.3741188332182546E-3</v>
      </c>
      <c r="F942" s="41">
        <f t="shared" si="278"/>
        <v>3.9791492506671404</v>
      </c>
      <c r="G942" s="73">
        <f t="shared" si="266"/>
        <v>227.98845811587123</v>
      </c>
      <c r="H942" s="43">
        <f t="shared" si="279"/>
        <v>147925107693.01395</v>
      </c>
      <c r="I942" s="2">
        <f t="shared" si="280"/>
        <v>9.888172632670015</v>
      </c>
      <c r="J942" s="48">
        <f t="shared" si="267"/>
        <v>151270938306.98608</v>
      </c>
      <c r="K942" s="28">
        <f t="shared" si="268"/>
        <v>10.111827367329987</v>
      </c>
      <c r="L942" s="43">
        <f t="shared" si="281"/>
        <v>-97623435401.601456</v>
      </c>
      <c r="M942" s="2">
        <f t="shared" si="282"/>
        <v>-6.525716947583021</v>
      </c>
      <c r="N942" s="48">
        <f t="shared" si="269"/>
        <v>-102622582455.79704</v>
      </c>
      <c r="O942" s="28">
        <f t="shared" si="270"/>
        <v>-6.8598889475830207</v>
      </c>
      <c r="P942" s="94">
        <f t="shared" si="271"/>
        <v>-109295621610.4189</v>
      </c>
      <c r="Q942" s="95">
        <f t="shared" si="272"/>
        <v>-7.305953609455047</v>
      </c>
      <c r="R942" s="44">
        <f>KONSTANTEN!$B$3 * $D$5 * $D$6 / H941^2</f>
        <v>3.6227506930974468E+22</v>
      </c>
      <c r="S942" s="46">
        <f t="shared" si="277"/>
        <v>29954.006285866624</v>
      </c>
      <c r="T942" s="48">
        <f t="shared" si="273"/>
        <v>148223310650.33008</v>
      </c>
      <c r="U942" s="28">
        <f t="shared" si="274"/>
        <v>9.9081062488593243</v>
      </c>
      <c r="V942" s="48">
        <f t="shared" si="283"/>
        <v>-100123008928.69925</v>
      </c>
      <c r="W942" s="28">
        <f t="shared" si="284"/>
        <v>-6.6928029475830204</v>
      </c>
      <c r="X942" s="50">
        <f t="shared" si="275"/>
        <v>0.99999999999999989</v>
      </c>
      <c r="Y942" s="31">
        <f t="shared" si="276"/>
        <v>0.99999999999999989</v>
      </c>
      <c r="Z942" s="50">
        <v>19893600</v>
      </c>
      <c r="AA942" s="62">
        <v>2.0250550000000001E-7</v>
      </c>
      <c r="AB942" s="71">
        <v>4.3741188332199997E-3</v>
      </c>
      <c r="AC942" s="71">
        <v>3.97914925066714</v>
      </c>
      <c r="AD942" s="58">
        <v>147925107693.013</v>
      </c>
      <c r="AE942" s="28">
        <v>-6.5257169475800003</v>
      </c>
      <c r="AF942" s="28">
        <v>7.3059536094600004</v>
      </c>
      <c r="AG942" s="50"/>
      <c r="AH942" s="62"/>
      <c r="AI942" s="65"/>
      <c r="AJ942" s="58"/>
      <c r="AK942" s="28"/>
      <c r="AL942" s="28"/>
    </row>
    <row r="943" spans="1:38">
      <c r="A943" s="11"/>
      <c r="B943" s="25">
        <v>922</v>
      </c>
      <c r="C943" s="1">
        <f>B943 * KONSTANTEN!$B$6</f>
        <v>19915200</v>
      </c>
      <c r="D943" s="63">
        <f>SQRT( KONSTANTEN!$B$3 * $D$6 / H942^3 )</f>
        <v>2.0248885309583887E-7</v>
      </c>
      <c r="E943" s="41">
        <f>(KONSTANTEN!$B$4 + D943 * C943) - (KONSTANTEN!$B$4 + D943 * C942)</f>
        <v>4.3737592268699998E-3</v>
      </c>
      <c r="F943" s="41">
        <f t="shared" si="278"/>
        <v>3.9835230098940104</v>
      </c>
      <c r="G943" s="73">
        <f t="shared" si="266"/>
        <v>228.23905606017729</v>
      </c>
      <c r="H943" s="43">
        <f t="shared" si="279"/>
        <v>147933246649.7095</v>
      </c>
      <c r="I943" s="2">
        <f t="shared" si="280"/>
        <v>9.8887166877672925</v>
      </c>
      <c r="J943" s="48">
        <f t="shared" si="267"/>
        <v>151262799350.2905</v>
      </c>
      <c r="K943" s="28">
        <f t="shared" si="268"/>
        <v>10.111283312232707</v>
      </c>
      <c r="L943" s="43">
        <f t="shared" si="281"/>
        <v>-97136323573.227249</v>
      </c>
      <c r="M943" s="2">
        <f t="shared" si="282"/>
        <v>-6.4931555661819971</v>
      </c>
      <c r="N943" s="48">
        <f t="shared" si="269"/>
        <v>-102135470627.42284</v>
      </c>
      <c r="O943" s="28">
        <f t="shared" si="270"/>
        <v>-6.8273275661819968</v>
      </c>
      <c r="P943" s="94">
        <f t="shared" si="271"/>
        <v>-109725171844.54126</v>
      </c>
      <c r="Q943" s="95">
        <f t="shared" si="272"/>
        <v>-7.3346672398565902</v>
      </c>
      <c r="R943" s="44">
        <f>KONSTANTEN!$B$3 * $D$5 * $D$6 / H942^2</f>
        <v>3.6223535856738758E+22</v>
      </c>
      <c r="S943" s="46">
        <f t="shared" si="277"/>
        <v>29953.185400836846</v>
      </c>
      <c r="T943" s="48">
        <f t="shared" si="273"/>
        <v>148212433106.33786</v>
      </c>
      <c r="U943" s="28">
        <f t="shared" si="274"/>
        <v>9.9073791306946504</v>
      </c>
      <c r="V943" s="48">
        <f t="shared" si="283"/>
        <v>-99635897100.325043</v>
      </c>
      <c r="W943" s="28">
        <f t="shared" si="284"/>
        <v>-6.6602415661819965</v>
      </c>
      <c r="X943" s="50">
        <f t="shared" si="275"/>
        <v>1</v>
      </c>
      <c r="Y943" s="31">
        <f t="shared" si="276"/>
        <v>1</v>
      </c>
      <c r="Z943" s="50">
        <v>19915200</v>
      </c>
      <c r="AA943" s="62">
        <v>2.0248884999999999E-7</v>
      </c>
      <c r="AB943" s="71">
        <v>4.3737592268699998E-3</v>
      </c>
      <c r="AC943" s="71">
        <v>3.98352300989401</v>
      </c>
      <c r="AD943" s="58">
        <v>147933246649.70901</v>
      </c>
      <c r="AE943" s="28">
        <v>-6.4931555661799996</v>
      </c>
      <c r="AF943" s="28">
        <v>7.3346672398599999</v>
      </c>
      <c r="AG943" s="50"/>
      <c r="AH943" s="62"/>
      <c r="AI943" s="65"/>
      <c r="AJ943" s="58"/>
      <c r="AK943" s="28"/>
      <c r="AL943" s="28"/>
    </row>
    <row r="944" spans="1:38">
      <c r="A944" s="11"/>
      <c r="B944" s="25">
        <v>923</v>
      </c>
      <c r="C944" s="1">
        <f>B944 * KONSTANTEN!$B$6</f>
        <v>19936800</v>
      </c>
      <c r="D944" s="63">
        <f>SQRT( KONSTANTEN!$B$3 * $D$6 / H943^3 )</f>
        <v>2.024721425992891E-7</v>
      </c>
      <c r="E944" s="41">
        <f>(KONSTANTEN!$B$4 + D944 * C944) - (KONSTANTEN!$B$4 + D944 * C943)</f>
        <v>4.3733982801441584E-3</v>
      </c>
      <c r="F944" s="41">
        <f t="shared" si="278"/>
        <v>3.9878964081741546</v>
      </c>
      <c r="G944" s="73">
        <f t="shared" si="266"/>
        <v>228.48963332375931</v>
      </c>
      <c r="H944" s="43">
        <f t="shared" si="279"/>
        <v>147941416777.5332</v>
      </c>
      <c r="I944" s="2">
        <f t="shared" si="280"/>
        <v>9.8892628265236624</v>
      </c>
      <c r="J944" s="48">
        <f t="shared" si="267"/>
        <v>151254629222.4668</v>
      </c>
      <c r="K944" s="28">
        <f t="shared" si="268"/>
        <v>10.110737173476336</v>
      </c>
      <c r="L944" s="43">
        <f t="shared" si="281"/>
        <v>-96647346170.950378</v>
      </c>
      <c r="M944" s="2">
        <f t="shared" si="282"/>
        <v>-6.460469478995079</v>
      </c>
      <c r="N944" s="48">
        <f t="shared" si="269"/>
        <v>-101646493225.14597</v>
      </c>
      <c r="O944" s="28">
        <f t="shared" si="270"/>
        <v>-6.7946414789950786</v>
      </c>
      <c r="P944" s="94">
        <f t="shared" si="271"/>
        <v>-110152587875.93163</v>
      </c>
      <c r="Q944" s="95">
        <f t="shared" si="272"/>
        <v>-7.3632382077623868</v>
      </c>
      <c r="R944" s="44">
        <f>KONSTANTEN!$B$3 * $D$5 * $D$6 / H943^2</f>
        <v>3.621955009037242E+22</v>
      </c>
      <c r="S944" s="46">
        <f t="shared" si="277"/>
        <v>29952.361410835791</v>
      </c>
      <c r="T944" s="48">
        <f t="shared" si="273"/>
        <v>148201566460.60141</v>
      </c>
      <c r="U944" s="28">
        <f t="shared" si="274"/>
        <v>9.9066527410326408</v>
      </c>
      <c r="V944" s="48">
        <f t="shared" si="283"/>
        <v>-99146919698.048172</v>
      </c>
      <c r="W944" s="28">
        <f t="shared" si="284"/>
        <v>-6.6275554789950784</v>
      </c>
      <c r="X944" s="50">
        <f t="shared" si="275"/>
        <v>1</v>
      </c>
      <c r="Y944" s="31">
        <f t="shared" si="276"/>
        <v>1</v>
      </c>
      <c r="Z944" s="50">
        <v>19936800</v>
      </c>
      <c r="AA944" s="62">
        <v>2.0247213999999999E-7</v>
      </c>
      <c r="AB944" s="71">
        <v>4.3733982801500001E-3</v>
      </c>
      <c r="AC944" s="71">
        <v>3.9878964081741599</v>
      </c>
      <c r="AD944" s="58">
        <v>147941416777.53299</v>
      </c>
      <c r="AE944" s="28">
        <v>-6.4604694790000003</v>
      </c>
      <c r="AF944" s="28">
        <v>7.3632382077600003</v>
      </c>
      <c r="AG944" s="50"/>
      <c r="AH944" s="62"/>
      <c r="AI944" s="65"/>
      <c r="AJ944" s="58"/>
      <c r="AK944" s="28"/>
      <c r="AL944" s="28"/>
    </row>
    <row r="945" spans="1:38">
      <c r="A945" s="11"/>
      <c r="B945" s="25">
        <v>924</v>
      </c>
      <c r="C945" s="1">
        <f>B945 * KONSTANTEN!$B$6</f>
        <v>19958400</v>
      </c>
      <c r="D945" s="63">
        <f>SQRT( KONSTANTEN!$B$3 * $D$6 / H944^3 )</f>
        <v>2.0245537041524354E-7</v>
      </c>
      <c r="E945" s="41">
        <f>(KONSTANTEN!$B$4 + D945 * C945) - (KONSTANTEN!$B$4 + D945 * C944)</f>
        <v>4.3730360009694991E-3</v>
      </c>
      <c r="F945" s="41">
        <f t="shared" si="278"/>
        <v>3.9922694441751241</v>
      </c>
      <c r="G945" s="73">
        <f t="shared" si="266"/>
        <v>228.74018983027364</v>
      </c>
      <c r="H945" s="43">
        <f t="shared" si="279"/>
        <v>147949617909.85022</v>
      </c>
      <c r="I945" s="2">
        <f t="shared" si="280"/>
        <v>9.8898110378002926</v>
      </c>
      <c r="J945" s="48">
        <f t="shared" si="267"/>
        <v>151246428090.14978</v>
      </c>
      <c r="K945" s="28">
        <f t="shared" si="268"/>
        <v>10.110188962199707</v>
      </c>
      <c r="L945" s="43">
        <f t="shared" si="281"/>
        <v>-96156513167.765167</v>
      </c>
      <c r="M945" s="2">
        <f t="shared" si="282"/>
        <v>-6.4276593526750787</v>
      </c>
      <c r="N945" s="48">
        <f t="shared" si="269"/>
        <v>-101155660221.96075</v>
      </c>
      <c r="O945" s="28">
        <f t="shared" si="270"/>
        <v>-6.7618313526750784</v>
      </c>
      <c r="P945" s="94">
        <f t="shared" si="271"/>
        <v>-110577861920.95845</v>
      </c>
      <c r="Q945" s="95">
        <f t="shared" si="272"/>
        <v>-7.3916659928693358</v>
      </c>
      <c r="R945" s="44">
        <f>KONSTANTEN!$B$3 * $D$5 * $D$6 / H944^2</f>
        <v>3.6215549720641042E+22</v>
      </c>
      <c r="S945" s="46">
        <f t="shared" si="277"/>
        <v>29951.534333451411</v>
      </c>
      <c r="T945" s="48">
        <f t="shared" si="273"/>
        <v>148190711547.50174</v>
      </c>
      <c r="U945" s="28">
        <f t="shared" si="274"/>
        <v>9.9059271356481613</v>
      </c>
      <c r="V945" s="48">
        <f t="shared" si="283"/>
        <v>-98656086694.862961</v>
      </c>
      <c r="W945" s="28">
        <f t="shared" si="284"/>
        <v>-6.594745352675079</v>
      </c>
      <c r="X945" s="50">
        <f t="shared" si="275"/>
        <v>1</v>
      </c>
      <c r="Y945" s="31">
        <f t="shared" si="276"/>
        <v>1</v>
      </c>
      <c r="Z945" s="50">
        <v>19958400</v>
      </c>
      <c r="AA945" s="62">
        <v>2.0245536999999999E-7</v>
      </c>
      <c r="AB945" s="71">
        <v>4.3730360009700004E-3</v>
      </c>
      <c r="AC945" s="71">
        <v>3.9922694441751201</v>
      </c>
      <c r="AD945" s="58">
        <v>147949617909.85001</v>
      </c>
      <c r="AE945" s="28">
        <v>-6.4276593526800001</v>
      </c>
      <c r="AF945" s="28">
        <v>7.3916659928700001</v>
      </c>
      <c r="AG945" s="50"/>
      <c r="AH945" s="62"/>
      <c r="AI945" s="65"/>
      <c r="AJ945" s="58"/>
      <c r="AK945" s="28"/>
      <c r="AL945" s="28"/>
    </row>
    <row r="946" spans="1:38">
      <c r="A946" s="11"/>
      <c r="B946" s="25">
        <v>925</v>
      </c>
      <c r="C946" s="1">
        <f>B946 * KONSTANTEN!$B$6</f>
        <v>19980000</v>
      </c>
      <c r="D946" s="63">
        <f>SQRT( KONSTANTEN!$B$3 * $D$6 / H945^3 )</f>
        <v>2.0243853691176756E-7</v>
      </c>
      <c r="E946" s="41">
        <f>(KONSTANTEN!$B$4 + D946 * C946) - (KONSTANTEN!$B$4 + D946 * C945)</f>
        <v>4.3726723972943304E-3</v>
      </c>
      <c r="F946" s="41">
        <f t="shared" si="278"/>
        <v>3.9966421165724184</v>
      </c>
      <c r="G946" s="73">
        <f t="shared" si="266"/>
        <v>228.99072550383195</v>
      </c>
      <c r="H946" s="43">
        <f t="shared" si="279"/>
        <v>147957849879.4747</v>
      </c>
      <c r="I946" s="2">
        <f t="shared" si="280"/>
        <v>9.8903613104215093</v>
      </c>
      <c r="J946" s="48">
        <f t="shared" si="267"/>
        <v>151238196120.5253</v>
      </c>
      <c r="K946" s="28">
        <f t="shared" si="268"/>
        <v>10.109638689578491</v>
      </c>
      <c r="L946" s="43">
        <f t="shared" si="281"/>
        <v>-95663834569.648026</v>
      </c>
      <c r="M946" s="2">
        <f t="shared" si="282"/>
        <v>-6.3947258560795301</v>
      </c>
      <c r="N946" s="48">
        <f t="shared" si="269"/>
        <v>-100662981623.84361</v>
      </c>
      <c r="O946" s="28">
        <f t="shared" si="270"/>
        <v>-6.7288978560795298</v>
      </c>
      <c r="P946" s="94">
        <f t="shared" si="271"/>
        <v>-111000986243.62433</v>
      </c>
      <c r="Q946" s="95">
        <f t="shared" si="272"/>
        <v>-7.4199500780584735</v>
      </c>
      <c r="R946" s="44">
        <f>KONSTANTEN!$B$3 * $D$5 * $D$6 / H945^2</f>
        <v>3.6211534836553996E+22</v>
      </c>
      <c r="S946" s="46">
        <f t="shared" si="277"/>
        <v>29950.704186325122</v>
      </c>
      <c r="T946" s="48">
        <f t="shared" si="273"/>
        <v>148179869200.32538</v>
      </c>
      <c r="U946" s="28">
        <f t="shared" si="274"/>
        <v>9.9052023702429146</v>
      </c>
      <c r="V946" s="48">
        <f t="shared" si="283"/>
        <v>-98163408096.745819</v>
      </c>
      <c r="W946" s="28">
        <f t="shared" si="284"/>
        <v>-6.5618118560795304</v>
      </c>
      <c r="X946" s="50">
        <f t="shared" si="275"/>
        <v>1</v>
      </c>
      <c r="Y946" s="31">
        <f t="shared" si="276"/>
        <v>1</v>
      </c>
      <c r="Z946" s="50">
        <v>19980000</v>
      </c>
      <c r="AA946" s="62">
        <v>2.0243854E-7</v>
      </c>
      <c r="AB946" s="71">
        <v>4.3726723972899997E-3</v>
      </c>
      <c r="AC946" s="71">
        <v>3.9966421165724202</v>
      </c>
      <c r="AD946" s="58">
        <v>147957849879.474</v>
      </c>
      <c r="AE946" s="28">
        <v>-6.39472585608</v>
      </c>
      <c r="AF946" s="28">
        <v>7.4199500780600003</v>
      </c>
      <c r="AG946" s="50"/>
      <c r="AH946" s="62"/>
      <c r="AI946" s="65"/>
      <c r="AJ946" s="58"/>
      <c r="AK946" s="28"/>
      <c r="AL946" s="28"/>
    </row>
    <row r="947" spans="1:38">
      <c r="A947" s="11"/>
      <c r="B947" s="25">
        <v>926</v>
      </c>
      <c r="C947" s="1">
        <f>B947 * KONSTANTEN!$B$6</f>
        <v>20001600</v>
      </c>
      <c r="D947" s="63">
        <f>SQRT( KONSTANTEN!$B$3 * $D$6 / H946^3 )</f>
        <v>2.0242164245795795E-7</v>
      </c>
      <c r="E947" s="41">
        <f>(KONSTANTEN!$B$4 + D947 * C947) - (KONSTANTEN!$B$4 + D947 * C946)</f>
        <v>4.3723074770918302E-3</v>
      </c>
      <c r="F947" s="41">
        <f t="shared" si="278"/>
        <v>4.0010144240495098</v>
      </c>
      <c r="G947" s="73">
        <f t="shared" si="266"/>
        <v>229.24124026900279</v>
      </c>
      <c r="H947" s="43">
        <f t="shared" si="279"/>
        <v>147966112518.67404</v>
      </c>
      <c r="I947" s="2">
        <f t="shared" si="280"/>
        <v>9.8909136331750886</v>
      </c>
      <c r="J947" s="48">
        <f t="shared" si="267"/>
        <v>151229933481.32596</v>
      </c>
      <c r="K947" s="28">
        <f t="shared" si="268"/>
        <v>10.109086366824911</v>
      </c>
      <c r="L947" s="43">
        <f t="shared" si="281"/>
        <v>-95169320415.300171</v>
      </c>
      <c r="M947" s="2">
        <f t="shared" si="282"/>
        <v>-6.3616696602534759</v>
      </c>
      <c r="N947" s="48">
        <f t="shared" si="269"/>
        <v>-100168467469.49576</v>
      </c>
      <c r="O947" s="28">
        <f t="shared" si="270"/>
        <v>-6.6958416602534756</v>
      </c>
      <c r="P947" s="94">
        <f t="shared" si="271"/>
        <v>-111421953155.69432</v>
      </c>
      <c r="Q947" s="95">
        <f t="shared" si="272"/>
        <v>-7.4480899494035651</v>
      </c>
      <c r="R947" s="44">
        <f>KONSTANTEN!$B$3 * $D$5 * $D$6 / H946^2</f>
        <v>3.6207505527361486E+22</v>
      </c>
      <c r="S947" s="46">
        <f t="shared" si="277"/>
        <v>29949.870987151244</v>
      </c>
      <c r="T947" s="48">
        <f t="shared" si="273"/>
        <v>148169040251.19797</v>
      </c>
      <c r="U947" s="28">
        <f t="shared" si="274"/>
        <v>9.9044785004410105</v>
      </c>
      <c r="V947" s="48">
        <f t="shared" si="283"/>
        <v>-97668893942.397964</v>
      </c>
      <c r="W947" s="28">
        <f t="shared" si="284"/>
        <v>-6.5287556602534753</v>
      </c>
      <c r="X947" s="50">
        <f t="shared" si="275"/>
        <v>1</v>
      </c>
      <c r="Y947" s="31">
        <f t="shared" si="276"/>
        <v>1</v>
      </c>
      <c r="Z947" s="50">
        <v>20001600</v>
      </c>
      <c r="AA947" s="62">
        <v>2.0242164E-7</v>
      </c>
      <c r="AB947" s="71">
        <v>4.3723074770900001E-3</v>
      </c>
      <c r="AC947" s="71">
        <v>4.0010144240495098</v>
      </c>
      <c r="AD947" s="58">
        <v>147966112518.67401</v>
      </c>
      <c r="AE947" s="28">
        <v>-6.3616696602499996</v>
      </c>
      <c r="AF947" s="28">
        <v>7.4480899493999999</v>
      </c>
      <c r="AG947" s="50"/>
      <c r="AH947" s="62"/>
      <c r="AI947" s="65"/>
      <c r="AJ947" s="58"/>
      <c r="AK947" s="28"/>
      <c r="AL947" s="28"/>
    </row>
    <row r="948" spans="1:38">
      <c r="A948" s="11"/>
      <c r="B948" s="25">
        <v>927</v>
      </c>
      <c r="C948" s="1">
        <f>B948 * KONSTANTEN!$B$6</f>
        <v>20023200</v>
      </c>
      <c r="D948" s="63">
        <f>SQRT( KONSTANTEN!$B$3 * $D$6 / H947^3 )</f>
        <v>2.0240468742393157E-7</v>
      </c>
      <c r="E948" s="41">
        <f>(KONSTANTEN!$B$4 + D948 * C948) - (KONSTANTEN!$B$4 + D948 * C947)</f>
        <v>4.3719412483564923E-3</v>
      </c>
      <c r="F948" s="41">
        <f t="shared" si="278"/>
        <v>4.0053863652978663</v>
      </c>
      <c r="G948" s="73">
        <f t="shared" si="266"/>
        <v>229.49173405081274</v>
      </c>
      <c r="H948" s="43">
        <f t="shared" si="279"/>
        <v>147974405659.1731</v>
      </c>
      <c r="I948" s="2">
        <f t="shared" si="280"/>
        <v>9.8914679948125457</v>
      </c>
      <c r="J948" s="48">
        <f t="shared" si="267"/>
        <v>151221640340.82687</v>
      </c>
      <c r="K948" s="28">
        <f t="shared" si="268"/>
        <v>10.108532005187454</v>
      </c>
      <c r="L948" s="43">
        <f t="shared" si="281"/>
        <v>-94672980775.889801</v>
      </c>
      <c r="M948" s="2">
        <f t="shared" si="282"/>
        <v>-6.3284914384122448</v>
      </c>
      <c r="N948" s="48">
        <f t="shared" si="269"/>
        <v>-99672127830.085403</v>
      </c>
      <c r="O948" s="28">
        <f t="shared" si="270"/>
        <v>-6.6626634384122436</v>
      </c>
      <c r="P948" s="94">
        <f t="shared" si="271"/>
        <v>-111840755016.82292</v>
      </c>
      <c r="Q948" s="95">
        <f t="shared" si="272"/>
        <v>-7.4760850961795748</v>
      </c>
      <c r="R948" s="44">
        <f>KONSTANTEN!$B$3 * $D$5 * $D$6 / H947^2</f>
        <v>3.6203461882551724E+22</v>
      </c>
      <c r="S948" s="46">
        <f t="shared" si="277"/>
        <v>29949.034753676508</v>
      </c>
      <c r="T948" s="48">
        <f t="shared" si="273"/>
        <v>148158225531.01828</v>
      </c>
      <c r="U948" s="28">
        <f t="shared" si="274"/>
        <v>9.9037555817845444</v>
      </c>
      <c r="V948" s="48">
        <f t="shared" si="283"/>
        <v>-97172554302.98761</v>
      </c>
      <c r="W948" s="28">
        <f t="shared" si="284"/>
        <v>-6.4955774384122442</v>
      </c>
      <c r="X948" s="50">
        <f t="shared" si="275"/>
        <v>1</v>
      </c>
      <c r="Y948" s="31">
        <f t="shared" si="276"/>
        <v>1</v>
      </c>
      <c r="Z948" s="50">
        <v>20023200</v>
      </c>
      <c r="AA948" s="62">
        <v>2.0240469000000001E-7</v>
      </c>
      <c r="AB948" s="71">
        <v>4.3719412483599999E-3</v>
      </c>
      <c r="AC948" s="71">
        <v>4.0053863652978698</v>
      </c>
      <c r="AD948" s="58">
        <v>147974405659.173</v>
      </c>
      <c r="AE948" s="28">
        <v>-6.3284914384100004</v>
      </c>
      <c r="AF948" s="28">
        <v>7.4760850961800003</v>
      </c>
      <c r="AG948" s="50"/>
      <c r="AH948" s="62"/>
      <c r="AI948" s="65"/>
      <c r="AJ948" s="58"/>
      <c r="AK948" s="28"/>
      <c r="AL948" s="28"/>
    </row>
    <row r="949" spans="1:38">
      <c r="A949" s="11"/>
      <c r="B949" s="25">
        <v>928</v>
      </c>
      <c r="C949" s="1">
        <f>B949 * KONSTANTEN!$B$6</f>
        <v>20044800</v>
      </c>
      <c r="D949" s="63">
        <f>SQRT( KONSTANTEN!$B$3 * $D$6 / H948^3 )</f>
        <v>2.0238767218081422E-7</v>
      </c>
      <c r="E949" s="41">
        <f>(KONSTANTEN!$B$4 + D949 * C949) - (KONSTANTEN!$B$4 + D949 * C948)</f>
        <v>4.3715737191050152E-3</v>
      </c>
      <c r="F949" s="41">
        <f t="shared" si="278"/>
        <v>4.0097579390169713</v>
      </c>
      <c r="G949" s="73">
        <f t="shared" si="266"/>
        <v>229.74220677474779</v>
      </c>
      <c r="H949" s="43">
        <f t="shared" si="279"/>
        <v>147982729132.15857</v>
      </c>
      <c r="I949" s="2">
        <f t="shared" si="280"/>
        <v>9.8920243840494173</v>
      </c>
      <c r="J949" s="48">
        <f t="shared" si="267"/>
        <v>151213316867.84143</v>
      </c>
      <c r="K949" s="28">
        <f t="shared" si="268"/>
        <v>10.107975615950583</v>
      </c>
      <c r="L949" s="43">
        <f t="shared" si="281"/>
        <v>-94174825754.794434</v>
      </c>
      <c r="M949" s="2">
        <f t="shared" si="282"/>
        <v>-6.2951918659242203</v>
      </c>
      <c r="N949" s="48">
        <f t="shared" si="269"/>
        <v>-99173972808.990021</v>
      </c>
      <c r="O949" s="28">
        <f t="shared" si="270"/>
        <v>-6.6293638659242191</v>
      </c>
      <c r="P949" s="94">
        <f t="shared" si="271"/>
        <v>-112257384234.67891</v>
      </c>
      <c r="Q949" s="95">
        <f t="shared" si="272"/>
        <v>-7.503935010871027</v>
      </c>
      <c r="R949" s="44">
        <f>KONSTANTEN!$B$3 * $D$5 * $D$6 / H948^2</f>
        <v>3.6199403991848177E+22</v>
      </c>
      <c r="S949" s="46">
        <f t="shared" si="277"/>
        <v>29948.195503699546</v>
      </c>
      <c r="T949" s="48">
        <f t="shared" si="273"/>
        <v>148147425869.39221</v>
      </c>
      <c r="U949" s="28">
        <f t="shared" si="274"/>
        <v>9.9030336697291919</v>
      </c>
      <c r="V949" s="48">
        <f t="shared" si="283"/>
        <v>-96674399281.892227</v>
      </c>
      <c r="W949" s="28">
        <f t="shared" si="284"/>
        <v>-6.4622778659242197</v>
      </c>
      <c r="X949" s="50">
        <f t="shared" si="275"/>
        <v>1</v>
      </c>
      <c r="Y949" s="31">
        <f t="shared" si="276"/>
        <v>1</v>
      </c>
      <c r="Z949" s="50">
        <v>20044800</v>
      </c>
      <c r="AA949" s="62">
        <v>2.0238766999999999E-7</v>
      </c>
      <c r="AB949" s="71">
        <v>4.37157371911E-3</v>
      </c>
      <c r="AC949" s="71">
        <v>4.0097579390169704</v>
      </c>
      <c r="AD949" s="58">
        <v>147982729132.15799</v>
      </c>
      <c r="AE949" s="28">
        <v>-6.2951918659199997</v>
      </c>
      <c r="AF949" s="28">
        <v>7.5039350108700003</v>
      </c>
      <c r="AG949" s="50"/>
      <c r="AH949" s="62"/>
      <c r="AI949" s="65"/>
      <c r="AJ949" s="58"/>
      <c r="AK949" s="28"/>
      <c r="AL949" s="28"/>
    </row>
    <row r="950" spans="1:38">
      <c r="A950" s="11"/>
      <c r="B950" s="25">
        <v>929</v>
      </c>
      <c r="C950" s="1">
        <f>B950 * KONSTANTEN!$B$6</f>
        <v>20066400</v>
      </c>
      <c r="D950" s="63">
        <f>SQRT( KONSTANTEN!$B$3 * $D$6 / H949^3 )</f>
        <v>2.02370597100729E-7</v>
      </c>
      <c r="E950" s="41">
        <f>(KONSTANTEN!$B$4 + D950 * C950) - (KONSTANTEN!$B$4 + D950 * C949)</f>
        <v>4.3712048973754136E-3</v>
      </c>
      <c r="F950" s="41">
        <f t="shared" si="278"/>
        <v>4.0141291439143467</v>
      </c>
      <c r="G950" s="73">
        <f t="shared" si="266"/>
        <v>229.99265836675428</v>
      </c>
      <c r="H950" s="43">
        <f t="shared" si="279"/>
        <v>147991082768.28333</v>
      </c>
      <c r="I950" s="2">
        <f t="shared" si="280"/>
        <v>9.8925827895655623</v>
      </c>
      <c r="J950" s="48">
        <f t="shared" si="267"/>
        <v>151204963231.71667</v>
      </c>
      <c r="K950" s="28">
        <f t="shared" si="268"/>
        <v>10.107417210434438</v>
      </c>
      <c r="L950" s="43">
        <f t="shared" si="281"/>
        <v>-93674865487.342209</v>
      </c>
      <c r="M950" s="2">
        <f t="shared" si="282"/>
        <v>-6.2617716202935529</v>
      </c>
      <c r="N950" s="48">
        <f t="shared" si="269"/>
        <v>-98674012541.537796</v>
      </c>
      <c r="O950" s="28">
        <f t="shared" si="270"/>
        <v>-6.5959436202935517</v>
      </c>
      <c r="P950" s="94">
        <f t="shared" si="271"/>
        <v>-112671833265.06932</v>
      </c>
      <c r="Q950" s="95">
        <f t="shared" si="272"/>
        <v>-7.5316391891802832</v>
      </c>
      <c r="R950" s="44">
        <f>KONSTANTEN!$B$3 * $D$5 * $D$6 / H949^2</f>
        <v>3.6195331945206622E+22</v>
      </c>
      <c r="S950" s="46">
        <f t="shared" si="277"/>
        <v>29947.353255070375</v>
      </c>
      <c r="T950" s="48">
        <f t="shared" si="273"/>
        <v>148136642094.56693</v>
      </c>
      <c r="U950" s="28">
        <f t="shared" si="274"/>
        <v>9.902312819639798</v>
      </c>
      <c r="V950" s="48">
        <f t="shared" si="283"/>
        <v>-96174439014.440002</v>
      </c>
      <c r="W950" s="28">
        <f t="shared" si="284"/>
        <v>-6.4288576202935523</v>
      </c>
      <c r="X950" s="50">
        <f t="shared" si="275"/>
        <v>1</v>
      </c>
      <c r="Y950" s="31">
        <f t="shared" si="276"/>
        <v>1</v>
      </c>
      <c r="Z950" s="50">
        <v>20066400</v>
      </c>
      <c r="AA950" s="62">
        <v>2.0237060000000001E-7</v>
      </c>
      <c r="AB950" s="71">
        <v>4.3712048973800002E-3</v>
      </c>
      <c r="AC950" s="71">
        <v>4.0141291439143503</v>
      </c>
      <c r="AD950" s="58">
        <v>147991082768.28299</v>
      </c>
      <c r="AE950" s="28">
        <v>-6.2617716202900002</v>
      </c>
      <c r="AF950" s="28">
        <v>7.5316391891799999</v>
      </c>
      <c r="AG950" s="50"/>
      <c r="AH950" s="62"/>
      <c r="AI950" s="65"/>
      <c r="AJ950" s="58"/>
      <c r="AK950" s="28"/>
      <c r="AL950" s="28"/>
    </row>
    <row r="951" spans="1:38">
      <c r="A951" s="11"/>
      <c r="B951" s="25">
        <v>930</v>
      </c>
      <c r="C951" s="1">
        <f>B951 * KONSTANTEN!$B$6</f>
        <v>20088000</v>
      </c>
      <c r="D951" s="63">
        <f>SQRT( KONSTANTEN!$B$3 * $D$6 / H950^3 )</f>
        <v>2.0235346255678498E-7</v>
      </c>
      <c r="E951" s="41">
        <f>(KONSTANTEN!$B$4 + D951 * C951) - (KONSTANTEN!$B$4 + D951 * C950)</f>
        <v>4.3708347912261303E-3</v>
      </c>
      <c r="F951" s="41">
        <f t="shared" si="278"/>
        <v>4.0184999787055729</v>
      </c>
      <c r="G951" s="73">
        <f t="shared" si="266"/>
        <v>230.2430887532405</v>
      </c>
      <c r="H951" s="43">
        <f t="shared" si="279"/>
        <v>147999466397.67068</v>
      </c>
      <c r="I951" s="2">
        <f t="shared" si="280"/>
        <v>9.8931432000054365</v>
      </c>
      <c r="J951" s="48">
        <f t="shared" si="267"/>
        <v>151196579602.32932</v>
      </c>
      <c r="K951" s="28">
        <f t="shared" si="268"/>
        <v>10.106856799994564</v>
      </c>
      <c r="L951" s="43">
        <f t="shared" si="281"/>
        <v>-93173110140.553284</v>
      </c>
      <c r="M951" s="2">
        <f t="shared" si="282"/>
        <v>-6.2282313811428702</v>
      </c>
      <c r="N951" s="48">
        <f t="shared" si="269"/>
        <v>-98172257194.748871</v>
      </c>
      <c r="O951" s="28">
        <f t="shared" si="270"/>
        <v>-6.5624033811428699</v>
      </c>
      <c r="P951" s="94">
        <f t="shared" si="271"/>
        <v>-113084094612.0614</v>
      </c>
      <c r="Q951" s="95">
        <f t="shared" si="272"/>
        <v>-7.559197130035697</v>
      </c>
      <c r="R951" s="44">
        <f>KONSTANTEN!$B$3 * $D$5 * $D$6 / H950^2</f>
        <v>3.6191245832812352E+22</v>
      </c>
      <c r="S951" s="46">
        <f t="shared" si="277"/>
        <v>29946.508025689887</v>
      </c>
      <c r="T951" s="48">
        <f t="shared" si="273"/>
        <v>148125875033.36508</v>
      </c>
      <c r="U951" s="28">
        <f t="shared" si="274"/>
        <v>9.9015930867859847</v>
      </c>
      <c r="V951" s="48">
        <f t="shared" si="283"/>
        <v>-95672683667.651077</v>
      </c>
      <c r="W951" s="28">
        <f t="shared" si="284"/>
        <v>-6.3953173811428696</v>
      </c>
      <c r="X951" s="50">
        <f t="shared" si="275"/>
        <v>1</v>
      </c>
      <c r="Y951" s="31">
        <f t="shared" si="276"/>
        <v>1</v>
      </c>
      <c r="Z951" s="50">
        <v>20088000</v>
      </c>
      <c r="AA951" s="62">
        <v>2.0235346000000001E-7</v>
      </c>
      <c r="AB951" s="71">
        <v>4.3708347912299996E-3</v>
      </c>
      <c r="AC951" s="71">
        <v>4.01849997870558</v>
      </c>
      <c r="AD951" s="58">
        <v>147999466397.67001</v>
      </c>
      <c r="AE951" s="28">
        <v>-6.2282313811399996</v>
      </c>
      <c r="AF951" s="28">
        <v>7.5591971300400003</v>
      </c>
      <c r="AG951" s="50"/>
      <c r="AH951" s="62"/>
      <c r="AI951" s="65"/>
      <c r="AJ951" s="58"/>
      <c r="AK951" s="28"/>
      <c r="AL951" s="28"/>
    </row>
    <row r="952" spans="1:38">
      <c r="A952" s="11"/>
      <c r="B952" s="25">
        <v>931</v>
      </c>
      <c r="C952" s="1">
        <f>B952 * KONSTANTEN!$B$6</f>
        <v>20109600</v>
      </c>
      <c r="D952" s="63">
        <f>SQRT( KONSTANTEN!$B$3 * $D$6 / H951^3 )</f>
        <v>2.0233626892306581E-7</v>
      </c>
      <c r="E952" s="41">
        <f>(KONSTANTEN!$B$4 + D952 * C952) - (KONSTANTEN!$B$4 + D952 * C951)</f>
        <v>4.3704634087387007E-3</v>
      </c>
      <c r="F952" s="41">
        <f t="shared" si="278"/>
        <v>4.0228704421143116</v>
      </c>
      <c r="G952" s="73">
        <f t="shared" si="266"/>
        <v>230.49349786107757</v>
      </c>
      <c r="H952" s="43">
        <f t="shared" si="279"/>
        <v>148007879849.91876</v>
      </c>
      <c r="I952" s="2">
        <f t="shared" si="280"/>
        <v>9.8937056039783879</v>
      </c>
      <c r="J952" s="48">
        <f t="shared" si="267"/>
        <v>151188166150.08121</v>
      </c>
      <c r="K952" s="28">
        <f t="shared" si="268"/>
        <v>10.10629439602161</v>
      </c>
      <c r="L952" s="43">
        <f t="shared" si="281"/>
        <v>-92669569912.880386</v>
      </c>
      <c r="M952" s="2">
        <f t="shared" si="282"/>
        <v>-6.1945718301959376</v>
      </c>
      <c r="N952" s="48">
        <f t="shared" si="269"/>
        <v>-97668716967.075989</v>
      </c>
      <c r="O952" s="28">
        <f t="shared" si="270"/>
        <v>-6.5287438301959364</v>
      </c>
      <c r="P952" s="94">
        <f t="shared" si="271"/>
        <v>-113494160828.10349</v>
      </c>
      <c r="Q952" s="95">
        <f t="shared" si="272"/>
        <v>-7.5866083355996956</v>
      </c>
      <c r="R952" s="44">
        <f>KONSTANTEN!$B$3 * $D$5 * $D$6 / H951^2</f>
        <v>3.6187145745077354E+22</v>
      </c>
      <c r="S952" s="46">
        <f t="shared" si="277"/>
        <v>29945.659833509337</v>
      </c>
      <c r="T952" s="48">
        <f t="shared" si="273"/>
        <v>148115125511.11911</v>
      </c>
      <c r="U952" s="28">
        <f t="shared" si="274"/>
        <v>9.9008745263377662</v>
      </c>
      <c r="V952" s="48">
        <f t="shared" si="283"/>
        <v>-95169143439.978195</v>
      </c>
      <c r="W952" s="28">
        <f t="shared" si="284"/>
        <v>-6.361657830195937</v>
      </c>
      <c r="X952" s="50">
        <f t="shared" si="275"/>
        <v>0.99999999999999989</v>
      </c>
      <c r="Y952" s="31">
        <f t="shared" si="276"/>
        <v>0.99999999999999989</v>
      </c>
      <c r="Z952" s="50">
        <v>20109600</v>
      </c>
      <c r="AA952" s="62">
        <v>2.0233626999999999E-7</v>
      </c>
      <c r="AB952" s="71">
        <v>4.37046340874E-3</v>
      </c>
      <c r="AC952" s="71">
        <v>4.0228704421143098</v>
      </c>
      <c r="AD952" s="58">
        <v>148007879849.918</v>
      </c>
      <c r="AE952" s="28">
        <v>-6.1945718302000001</v>
      </c>
      <c r="AF952" s="28">
        <v>7.5866083356000003</v>
      </c>
      <c r="AG952" s="50"/>
      <c r="AH952" s="62"/>
      <c r="AI952" s="65"/>
      <c r="AJ952" s="58"/>
      <c r="AK952" s="28"/>
      <c r="AL952" s="28"/>
    </row>
    <row r="953" spans="1:38">
      <c r="A953" s="11"/>
      <c r="B953" s="25">
        <v>932</v>
      </c>
      <c r="C953" s="1">
        <f>B953 * KONSTANTEN!$B$6</f>
        <v>20131200</v>
      </c>
      <c r="D953" s="63">
        <f>SQRT( KONSTANTEN!$B$3 * $D$6 / H952^3 )</f>
        <v>2.0231901657461834E-7</v>
      </c>
      <c r="E953" s="41">
        <f>(KONSTANTEN!$B$4 + D953 * C953) - (KONSTANTEN!$B$4 + D953 * C952)</f>
        <v>4.3700907580124237E-3</v>
      </c>
      <c r="F953" s="41">
        <f t="shared" si="278"/>
        <v>4.027240532872324</v>
      </c>
      <c r="G953" s="73">
        <f t="shared" si="266"/>
        <v>230.74388561760085</v>
      </c>
      <c r="H953" s="43">
        <f t="shared" si="279"/>
        <v>148016322954.10489</v>
      </c>
      <c r="I953" s="2">
        <f t="shared" si="280"/>
        <v>9.8942699900589517</v>
      </c>
      <c r="J953" s="48">
        <f t="shared" si="267"/>
        <v>151179723045.89511</v>
      </c>
      <c r="K953" s="28">
        <f t="shared" si="268"/>
        <v>10.105730009941048</v>
      </c>
      <c r="L953" s="43">
        <f t="shared" si="281"/>
        <v>-92164255033.9496</v>
      </c>
      <c r="M953" s="2">
        <f t="shared" si="282"/>
        <v>-6.1607936512603247</v>
      </c>
      <c r="N953" s="48">
        <f t="shared" si="269"/>
        <v>-97163402088.145187</v>
      </c>
      <c r="O953" s="28">
        <f t="shared" si="270"/>
        <v>-6.4949656512603235</v>
      </c>
      <c r="P953" s="94">
        <f t="shared" si="271"/>
        <v>-113902024514.14388</v>
      </c>
      <c r="Q953" s="95">
        <f t="shared" si="272"/>
        <v>-7.6138723112767268</v>
      </c>
      <c r="R953" s="44">
        <f>KONSTANTEN!$B$3 * $D$5 * $D$6 / H952^2</f>
        <v>3.6183031772637437E+22</v>
      </c>
      <c r="S953" s="46">
        <f t="shared" si="277"/>
        <v>29944.808696529835</v>
      </c>
      <c r="T953" s="48">
        <f t="shared" si="273"/>
        <v>148104394351.60593</v>
      </c>
      <c r="U953" s="28">
        <f t="shared" si="274"/>
        <v>9.900157193361169</v>
      </c>
      <c r="V953" s="48">
        <f t="shared" si="283"/>
        <v>-94663828561.047394</v>
      </c>
      <c r="W953" s="28">
        <f t="shared" si="284"/>
        <v>-6.3278796512603241</v>
      </c>
      <c r="X953" s="50">
        <f t="shared" si="275"/>
        <v>1</v>
      </c>
      <c r="Y953" s="31">
        <f t="shared" si="276"/>
        <v>1</v>
      </c>
      <c r="Z953" s="50">
        <v>20131200</v>
      </c>
      <c r="AA953" s="62">
        <v>2.0231901999999999E-7</v>
      </c>
      <c r="AB953" s="71">
        <v>4.3700907580100003E-3</v>
      </c>
      <c r="AC953" s="71">
        <v>4.0272405328723204</v>
      </c>
      <c r="AD953" s="58">
        <v>148016322954.104</v>
      </c>
      <c r="AE953" s="28">
        <v>-6.1607936512599997</v>
      </c>
      <c r="AF953" s="28">
        <v>7.6138723112799997</v>
      </c>
      <c r="AG953" s="50"/>
      <c r="AH953" s="62"/>
      <c r="AI953" s="65"/>
      <c r="AJ953" s="58"/>
      <c r="AK953" s="28"/>
      <c r="AL953" s="28"/>
    </row>
    <row r="954" spans="1:38">
      <c r="A954" s="11"/>
      <c r="B954" s="25">
        <v>933</v>
      </c>
      <c r="C954" s="1">
        <f>B954 * KONSTANTEN!$B$6</f>
        <v>20152800</v>
      </c>
      <c r="D954" s="63">
        <f>SQRT( KONSTANTEN!$B$3 * $D$6 / H953^3 )</f>
        <v>2.0230170588744091E-7</v>
      </c>
      <c r="E954" s="41">
        <f>(KONSTANTEN!$B$4 + D954 * C954) - (KONSTANTEN!$B$4 + D954 * C953)</f>
        <v>4.369716847168803E-3</v>
      </c>
      <c r="F954" s="41">
        <f t="shared" si="278"/>
        <v>4.0316102497194928</v>
      </c>
      <c r="G954" s="73">
        <f t="shared" si="266"/>
        <v>230.99425195061082</v>
      </c>
      <c r="H954" s="43">
        <f t="shared" si="279"/>
        <v>148024795538.78973</v>
      </c>
      <c r="I954" s="2">
        <f t="shared" si="280"/>
        <v>9.8948363467871321</v>
      </c>
      <c r="J954" s="48">
        <f t="shared" si="267"/>
        <v>151171250461.21027</v>
      </c>
      <c r="K954" s="28">
        <f t="shared" si="268"/>
        <v>10.105163653212868</v>
      </c>
      <c r="L954" s="43">
        <f t="shared" si="281"/>
        <v>-91657175764.300156</v>
      </c>
      <c r="M954" s="2">
        <f t="shared" si="282"/>
        <v>-6.1268975302100177</v>
      </c>
      <c r="N954" s="48">
        <f t="shared" si="269"/>
        <v>-96656322818.495743</v>
      </c>
      <c r="O954" s="28">
        <f t="shared" si="270"/>
        <v>-6.4610695302100174</v>
      </c>
      <c r="P954" s="94">
        <f t="shared" si="271"/>
        <v>-114307678319.74858</v>
      </c>
      <c r="Q954" s="95">
        <f t="shared" si="272"/>
        <v>-7.6409885657211252</v>
      </c>
      <c r="R954" s="44">
        <f>KONSTANTEN!$B$3 * $D$5 * $D$6 / H953^2</f>
        <v>3.6178904006349354E+22</v>
      </c>
      <c r="S954" s="46">
        <f t="shared" si="277"/>
        <v>29943.954632801797</v>
      </c>
      <c r="T954" s="48">
        <f t="shared" si="273"/>
        <v>148093682376.98154</v>
      </c>
      <c r="U954" s="28">
        <f t="shared" si="274"/>
        <v>9.8994411428138687</v>
      </c>
      <c r="V954" s="48">
        <f t="shared" si="283"/>
        <v>-94156749291.397949</v>
      </c>
      <c r="W954" s="28">
        <f t="shared" si="284"/>
        <v>-6.293983530210018</v>
      </c>
      <c r="X954" s="50">
        <f t="shared" si="275"/>
        <v>1</v>
      </c>
      <c r="Y954" s="31">
        <f t="shared" si="276"/>
        <v>1</v>
      </c>
      <c r="Z954" s="50">
        <v>20152800</v>
      </c>
      <c r="AA954" s="62">
        <v>2.0230170999999999E-7</v>
      </c>
      <c r="AB954" s="71">
        <v>4.36971684717E-3</v>
      </c>
      <c r="AC954" s="71">
        <v>4.0316102497194901</v>
      </c>
      <c r="AD954" s="58">
        <v>148024795538.789</v>
      </c>
      <c r="AE954" s="28">
        <v>-6.1268975302099999</v>
      </c>
      <c r="AF954" s="28">
        <v>7.6409885657199998</v>
      </c>
      <c r="AG954" s="50"/>
      <c r="AH954" s="62"/>
      <c r="AI954" s="65"/>
      <c r="AJ954" s="58"/>
      <c r="AK954" s="28"/>
      <c r="AL954" s="28"/>
    </row>
    <row r="955" spans="1:38">
      <c r="A955" s="11"/>
      <c r="B955" s="25">
        <v>934</v>
      </c>
      <c r="C955" s="1">
        <f>B955 * KONSTANTEN!$B$6</f>
        <v>20174400</v>
      </c>
      <c r="D955" s="63">
        <f>SQRT( KONSTANTEN!$B$3 * $D$6 / H954^3 )</f>
        <v>2.0228433723847264E-7</v>
      </c>
      <c r="E955" s="41">
        <f>(KONSTANTEN!$B$4 + D955 * C955) - (KONSTANTEN!$B$4 + D955 * C954)</f>
        <v>4.3693416843515465E-3</v>
      </c>
      <c r="F955" s="41">
        <f t="shared" si="278"/>
        <v>4.0359795914038443</v>
      </c>
      <c r="G955" s="73">
        <f t="shared" si="266"/>
        <v>231.24459678837474</v>
      </c>
      <c r="H955" s="43">
        <f t="shared" si="279"/>
        <v>148033297432.02197</v>
      </c>
      <c r="I955" s="2">
        <f t="shared" si="280"/>
        <v>9.8954046626687013</v>
      </c>
      <c r="J955" s="48">
        <f t="shared" si="267"/>
        <v>151162748567.97806</v>
      </c>
      <c r="K955" s="28">
        <f t="shared" si="268"/>
        <v>10.104595337331299</v>
      </c>
      <c r="L955" s="43">
        <f t="shared" si="281"/>
        <v>-91148342395.123993</v>
      </c>
      <c r="M955" s="2">
        <f t="shared" si="282"/>
        <v>-6.0928841549680097</v>
      </c>
      <c r="N955" s="48">
        <f t="shared" si="269"/>
        <v>-96147489449.31958</v>
      </c>
      <c r="O955" s="28">
        <f t="shared" si="270"/>
        <v>-6.4270561549680094</v>
      </c>
      <c r="P955" s="94">
        <f t="shared" si="271"/>
        <v>-114711114943.21756</v>
      </c>
      <c r="Q955" s="95">
        <f t="shared" si="272"/>
        <v>-7.6679566108448887</v>
      </c>
      <c r="R955" s="44">
        <f>KONSTANTEN!$B$3 * $D$5 * $D$6 / H954^2</f>
        <v>3.6174762537288106E+22</v>
      </c>
      <c r="S955" s="46">
        <f t="shared" si="277"/>
        <v>29943.097660424504</v>
      </c>
      <c r="T955" s="48">
        <f t="shared" si="273"/>
        <v>148082990407.71561</v>
      </c>
      <c r="U955" s="28">
        <f t="shared" si="274"/>
        <v>9.8987264295408242</v>
      </c>
      <c r="V955" s="48">
        <f t="shared" si="283"/>
        <v>-93647915922.221786</v>
      </c>
      <c r="W955" s="28">
        <f t="shared" si="284"/>
        <v>-6.25997015496801</v>
      </c>
      <c r="X955" s="50">
        <f t="shared" si="275"/>
        <v>1</v>
      </c>
      <c r="Y955" s="31">
        <f t="shared" si="276"/>
        <v>1</v>
      </c>
      <c r="Z955" s="50">
        <v>20174400</v>
      </c>
      <c r="AA955" s="62">
        <v>2.0228434E-7</v>
      </c>
      <c r="AB955" s="71">
        <v>4.36934168435E-3</v>
      </c>
      <c r="AC955" s="71">
        <v>4.0359795914038497</v>
      </c>
      <c r="AD955" s="58">
        <v>148033297432.021</v>
      </c>
      <c r="AE955" s="28">
        <v>-6.0928841549700001</v>
      </c>
      <c r="AF955" s="28">
        <v>7.6679566108400001</v>
      </c>
      <c r="AG955" s="50"/>
      <c r="AH955" s="62"/>
      <c r="AI955" s="65"/>
      <c r="AJ955" s="58"/>
      <c r="AK955" s="28"/>
      <c r="AL955" s="28"/>
    </row>
    <row r="956" spans="1:38">
      <c r="A956" s="11"/>
      <c r="B956" s="25">
        <v>935</v>
      </c>
      <c r="C956" s="1">
        <f>B956 * KONSTANTEN!$B$6</f>
        <v>20196000</v>
      </c>
      <c r="D956" s="63">
        <f>SQRT( KONSTANTEN!$B$3 * $D$6 / H955^3 )</f>
        <v>2.0226691100558109E-7</v>
      </c>
      <c r="E956" s="41">
        <f>(KONSTANTEN!$B$4 + D956 * C956) - (KONSTANTEN!$B$4 + D956 * C955)</f>
        <v>4.3689652777203491E-3</v>
      </c>
      <c r="F956" s="41">
        <f t="shared" si="278"/>
        <v>4.0403485566815647</v>
      </c>
      <c r="G956" s="73">
        <f t="shared" si="266"/>
        <v>231.49492005962733</v>
      </c>
      <c r="H956" s="43">
        <f t="shared" si="279"/>
        <v>148041828461.34232</v>
      </c>
      <c r="I956" s="2">
        <f t="shared" si="280"/>
        <v>9.8959749261754819</v>
      </c>
      <c r="J956" s="48">
        <f t="shared" si="267"/>
        <v>151154217538.65771</v>
      </c>
      <c r="K956" s="28">
        <f t="shared" si="268"/>
        <v>10.104025073824518</v>
      </c>
      <c r="L956" s="43">
        <f t="shared" si="281"/>
        <v>-90637765248.005585</v>
      </c>
      <c r="M956" s="2">
        <f t="shared" si="282"/>
        <v>-6.0587542154889027</v>
      </c>
      <c r="N956" s="48">
        <f t="shared" si="269"/>
        <v>-95636912302.201172</v>
      </c>
      <c r="O956" s="28">
        <f t="shared" si="270"/>
        <v>-6.3929262154889024</v>
      </c>
      <c r="P956" s="94">
        <f t="shared" si="271"/>
        <v>-115112327131.69902</v>
      </c>
      <c r="Q956" s="95">
        <f t="shared" si="272"/>
        <v>-7.6947759618253135</v>
      </c>
      <c r="R956" s="44">
        <f>KONSTANTEN!$B$3 * $D$5 * $D$6 / H955^2</f>
        <v>3.61706074567439E+22</v>
      </c>
      <c r="S956" s="46">
        <f t="shared" si="277"/>
        <v>29942.237797545506</v>
      </c>
      <c r="T956" s="48">
        <f t="shared" si="273"/>
        <v>148072319262.52679</v>
      </c>
      <c r="U956" s="28">
        <f t="shared" si="274"/>
        <v>9.8980131082699412</v>
      </c>
      <c r="V956" s="48">
        <f t="shared" si="283"/>
        <v>-93137338775.103378</v>
      </c>
      <c r="W956" s="28">
        <f t="shared" si="284"/>
        <v>-6.225840215488903</v>
      </c>
      <c r="X956" s="50">
        <f t="shared" si="275"/>
        <v>1</v>
      </c>
      <c r="Y956" s="31">
        <f t="shared" si="276"/>
        <v>1</v>
      </c>
      <c r="Z956" s="50">
        <v>20196000</v>
      </c>
      <c r="AA956" s="62">
        <v>2.0226691000000001E-7</v>
      </c>
      <c r="AB956" s="71">
        <v>4.3689652777199996E-3</v>
      </c>
      <c r="AC956" s="71">
        <v>4.04034855668157</v>
      </c>
      <c r="AD956" s="58">
        <v>148041828461.34201</v>
      </c>
      <c r="AE956" s="28">
        <v>-6.0587542154899996</v>
      </c>
      <c r="AF956" s="28">
        <v>7.6947759618299996</v>
      </c>
      <c r="AG956" s="50"/>
      <c r="AH956" s="62"/>
      <c r="AI956" s="65"/>
      <c r="AJ956" s="58"/>
      <c r="AK956" s="28"/>
      <c r="AL956" s="28"/>
    </row>
    <row r="957" spans="1:38">
      <c r="A957" s="11"/>
      <c r="B957" s="25">
        <v>936</v>
      </c>
      <c r="C957" s="1">
        <f>B957 * KONSTANTEN!$B$6</f>
        <v>20217600</v>
      </c>
      <c r="D957" s="63">
        <f>SQRT( KONSTANTEN!$B$3 * $D$6 / H956^3 )</f>
        <v>2.0224942756755171E-7</v>
      </c>
      <c r="E957" s="41">
        <f>(KONSTANTEN!$B$4 + D957 * C957) - (KONSTANTEN!$B$4 + D957 * C956)</f>
        <v>4.3685876354588871E-3</v>
      </c>
      <c r="F957" s="41">
        <f t="shared" si="278"/>
        <v>4.0447171443170236</v>
      </c>
      <c r="G957" s="73">
        <f t="shared" si="266"/>
        <v>231.74522169357215</v>
      </c>
      <c r="H957" s="43">
        <f t="shared" si="279"/>
        <v>148050388453.78812</v>
      </c>
      <c r="I957" s="2">
        <f t="shared" si="280"/>
        <v>9.8965471257456468</v>
      </c>
      <c r="J957" s="48">
        <f t="shared" si="267"/>
        <v>151145657546.21191</v>
      </c>
      <c r="K957" s="28">
        <f t="shared" si="268"/>
        <v>10.103452874254355</v>
      </c>
      <c r="L957" s="43">
        <f t="shared" si="281"/>
        <v>-90125454674.660431</v>
      </c>
      <c r="M957" s="2">
        <f t="shared" si="282"/>
        <v>-6.024508403741434</v>
      </c>
      <c r="N957" s="48">
        <f t="shared" si="269"/>
        <v>-95124601728.856018</v>
      </c>
      <c r="O957" s="28">
        <f t="shared" si="270"/>
        <v>-6.3586804037414337</v>
      </c>
      <c r="P957" s="94">
        <f t="shared" si="271"/>
        <v>-115511307681.30283</v>
      </c>
      <c r="Q957" s="95">
        <f t="shared" si="272"/>
        <v>-7.7214461371125767</v>
      </c>
      <c r="R957" s="44">
        <f>KONSTANTEN!$B$3 * $D$5 * $D$6 / H956^2</f>
        <v>3.6166438856219498E+22</v>
      </c>
      <c r="S957" s="46">
        <f t="shared" si="277"/>
        <v>29941.37506236017</v>
      </c>
      <c r="T957" s="48">
        <f t="shared" si="273"/>
        <v>148061669758.31766</v>
      </c>
      <c r="U957" s="28">
        <f t="shared" si="274"/>
        <v>9.897301233607724</v>
      </c>
      <c r="V957" s="48">
        <f t="shared" si="283"/>
        <v>-92625028201.758224</v>
      </c>
      <c r="W957" s="28">
        <f t="shared" si="284"/>
        <v>-6.1915944037414334</v>
      </c>
      <c r="X957" s="50">
        <f t="shared" si="275"/>
        <v>1</v>
      </c>
      <c r="Y957" s="31">
        <f t="shared" si="276"/>
        <v>1</v>
      </c>
      <c r="Z957" s="50">
        <v>20217600</v>
      </c>
      <c r="AA957" s="62">
        <v>2.0224943E-7</v>
      </c>
      <c r="AB957" s="71">
        <v>4.3685876354599999E-3</v>
      </c>
      <c r="AC957" s="71">
        <v>4.0447171443170298</v>
      </c>
      <c r="AD957" s="58">
        <v>148050388453.78799</v>
      </c>
      <c r="AE957" s="28">
        <v>-6.0245084037399996</v>
      </c>
      <c r="AF957" s="28">
        <v>7.7214461371100001</v>
      </c>
      <c r="AG957" s="50"/>
      <c r="AH957" s="62"/>
      <c r="AI957" s="65"/>
      <c r="AJ957" s="58"/>
      <c r="AK957" s="28"/>
      <c r="AL957" s="28"/>
    </row>
    <row r="958" spans="1:38">
      <c r="A958" s="11"/>
      <c r="B958" s="25">
        <v>937</v>
      </c>
      <c r="C958" s="1">
        <f>B958 * KONSTANTEN!$B$6</f>
        <v>20239200</v>
      </c>
      <c r="D958" s="63">
        <f>SQRT( KONSTANTEN!$B$3 * $D$6 / H957^3 )</f>
        <v>2.0223188730407582E-7</v>
      </c>
      <c r="E958" s="41">
        <f>(KONSTANTEN!$B$4 + D958 * C958) - (KONSTANTEN!$B$4 + D958 * C957)</f>
        <v>4.3682087657677116E-3</v>
      </c>
      <c r="F958" s="41">
        <f t="shared" si="278"/>
        <v>4.0490853530827913</v>
      </c>
      <c r="G958" s="73">
        <f t="shared" si="266"/>
        <v>231.9955016198827</v>
      </c>
      <c r="H958" s="43">
        <f t="shared" si="279"/>
        <v>148058977235.89758</v>
      </c>
      <c r="I958" s="2">
        <f t="shared" si="280"/>
        <v>9.8971212497840018</v>
      </c>
      <c r="J958" s="48">
        <f t="shared" si="267"/>
        <v>151137068764.10242</v>
      </c>
      <c r="K958" s="28">
        <f t="shared" si="268"/>
        <v>10.102878750215998</v>
      </c>
      <c r="L958" s="43">
        <f t="shared" si="281"/>
        <v>-89611421056.674149</v>
      </c>
      <c r="M958" s="2">
        <f t="shared" si="282"/>
        <v>-5.990147413691032</v>
      </c>
      <c r="N958" s="48">
        <f t="shared" si="269"/>
        <v>-94610568110.869736</v>
      </c>
      <c r="O958" s="28">
        <f t="shared" si="270"/>
        <v>-6.3243194136910308</v>
      </c>
      <c r="P958" s="94">
        <f t="shared" si="271"/>
        <v>-115908049437.21176</v>
      </c>
      <c r="Q958" s="95">
        <f t="shared" si="272"/>
        <v>-7.7479666584371758</v>
      </c>
      <c r="R958" s="44">
        <f>KONSTANTEN!$B$3 * $D$5 * $D$6 / H957^2</f>
        <v>3.6162256827427261E+22</v>
      </c>
      <c r="S958" s="46">
        <f t="shared" si="277"/>
        <v>29940.509473111128</v>
      </c>
      <c r="T958" s="48">
        <f t="shared" si="273"/>
        <v>148051042710.10992</v>
      </c>
      <c r="U958" s="28">
        <f t="shared" si="274"/>
        <v>9.8965908600349568</v>
      </c>
      <c r="V958" s="48">
        <f t="shared" si="283"/>
        <v>-92110994583.771942</v>
      </c>
      <c r="W958" s="28">
        <f t="shared" si="284"/>
        <v>-6.1572334136910314</v>
      </c>
      <c r="X958" s="50">
        <f t="shared" si="275"/>
        <v>1</v>
      </c>
      <c r="Y958" s="31">
        <f t="shared" si="276"/>
        <v>1</v>
      </c>
      <c r="Z958" s="50">
        <v>20239200</v>
      </c>
      <c r="AA958" s="62">
        <v>2.0223189000000001E-7</v>
      </c>
      <c r="AB958" s="71">
        <v>4.3682087657699997E-3</v>
      </c>
      <c r="AC958" s="71">
        <v>4.0490853530827904</v>
      </c>
      <c r="AD958" s="58">
        <v>148058977235.897</v>
      </c>
      <c r="AE958" s="28">
        <v>-5.9901474136899999</v>
      </c>
      <c r="AF958" s="28">
        <v>7.7479666584400002</v>
      </c>
      <c r="AG958" s="50"/>
      <c r="AH958" s="62"/>
      <c r="AI958" s="65"/>
      <c r="AJ958" s="58"/>
      <c r="AK958" s="28"/>
      <c r="AL958" s="28"/>
    </row>
    <row r="959" spans="1:38">
      <c r="A959" s="11"/>
      <c r="B959" s="25">
        <v>938</v>
      </c>
      <c r="C959" s="1">
        <f>B959 * KONSTANTEN!$B$6</f>
        <v>20260800</v>
      </c>
      <c r="D959" s="63">
        <f>SQRT( KONSTANTEN!$B$3 * $D$6 / H958^3 )</f>
        <v>2.0221429059573964E-7</v>
      </c>
      <c r="E959" s="41">
        <f>(KONSTANTEN!$B$4 + D959 * C959) - (KONSTANTEN!$B$4 + D959 * C958)</f>
        <v>4.3678286768678021E-3</v>
      </c>
      <c r="F959" s="41">
        <f t="shared" si="278"/>
        <v>4.0534531817596591</v>
      </c>
      <c r="G959" s="73">
        <f t="shared" si="266"/>
        <v>232.24575976870344</v>
      </c>
      <c r="H959" s="43">
        <f t="shared" si="279"/>
        <v>148067594633.71429</v>
      </c>
      <c r="I959" s="2">
        <f t="shared" si="280"/>
        <v>9.8976972866622894</v>
      </c>
      <c r="J959" s="48">
        <f t="shared" si="267"/>
        <v>151128451366.28571</v>
      </c>
      <c r="K959" s="28">
        <f t="shared" si="268"/>
        <v>10.102302713337711</v>
      </c>
      <c r="L959" s="43">
        <f t="shared" si="281"/>
        <v>-89095674805.240601</v>
      </c>
      <c r="M959" s="2">
        <f t="shared" si="282"/>
        <v>-5.9556719412823123</v>
      </c>
      <c r="N959" s="48">
        <f t="shared" si="269"/>
        <v>-94094821859.436188</v>
      </c>
      <c r="O959" s="28">
        <f t="shared" si="270"/>
        <v>-6.2898439412823119</v>
      </c>
      <c r="P959" s="94">
        <f t="shared" si="271"/>
        <v>-116302545293.79175</v>
      </c>
      <c r="Q959" s="95">
        <f t="shared" si="272"/>
        <v>-7.7743370508172926</v>
      </c>
      <c r="R959" s="44">
        <f>KONSTANTEN!$B$3 * $D$5 * $D$6 / H958^2</f>
        <v>3.6158061462286351E+22</v>
      </c>
      <c r="S959" s="46">
        <f t="shared" si="277"/>
        <v>29939.641048087793</v>
      </c>
      <c r="T959" s="48">
        <f t="shared" si="273"/>
        <v>148040438930.98001</v>
      </c>
      <c r="U959" s="28">
        <f t="shared" si="274"/>
        <v>9.8958820419023859</v>
      </c>
      <c r="V959" s="48">
        <f t="shared" si="283"/>
        <v>-91595248332.338394</v>
      </c>
      <c r="W959" s="28">
        <f t="shared" si="284"/>
        <v>-6.1227579412823117</v>
      </c>
      <c r="X959" s="50">
        <f t="shared" si="275"/>
        <v>1</v>
      </c>
      <c r="Y959" s="31">
        <f t="shared" si="276"/>
        <v>1</v>
      </c>
      <c r="Z959" s="50">
        <v>20260800</v>
      </c>
      <c r="AA959" s="62">
        <v>2.0221429000000001E-7</v>
      </c>
      <c r="AB959" s="71">
        <v>4.36782867687E-3</v>
      </c>
      <c r="AC959" s="71">
        <v>4.05345318175966</v>
      </c>
      <c r="AD959" s="58">
        <v>148067594633.71399</v>
      </c>
      <c r="AE959" s="28">
        <v>-5.9556719412800003</v>
      </c>
      <c r="AF959" s="28">
        <v>7.7743370508199998</v>
      </c>
      <c r="AG959" s="50"/>
      <c r="AH959" s="62"/>
      <c r="AI959" s="65"/>
      <c r="AJ959" s="58"/>
      <c r="AK959" s="28"/>
      <c r="AL959" s="28"/>
    </row>
    <row r="960" spans="1:38">
      <c r="A960" s="11"/>
      <c r="B960" s="25">
        <v>939</v>
      </c>
      <c r="C960" s="1">
        <f>B960 * KONSTANTEN!$B$6</f>
        <v>20282400</v>
      </c>
      <c r="D960" s="63">
        <f>SQRT( KONSTANTEN!$B$3 * $D$6 / H959^3 )</f>
        <v>2.0219663782401239E-7</v>
      </c>
      <c r="E960" s="41">
        <f>(KONSTANTEN!$B$4 + D960 * C960) - (KONSTANTEN!$B$4 + D960 * C959)</f>
        <v>4.3674473769987898E-3</v>
      </c>
      <c r="F960" s="41">
        <f t="shared" si="278"/>
        <v>4.0578206291366579</v>
      </c>
      <c r="G960" s="73">
        <f t="shared" si="266"/>
        <v>232.49599607065096</v>
      </c>
      <c r="H960" s="43">
        <f t="shared" si="279"/>
        <v>148076240472.79141</v>
      </c>
      <c r="I960" s="2">
        <f t="shared" si="280"/>
        <v>9.8982752247194732</v>
      </c>
      <c r="J960" s="48">
        <f t="shared" si="267"/>
        <v>151119805527.20862</v>
      </c>
      <c r="K960" s="28">
        <f t="shared" si="268"/>
        <v>10.101724775280527</v>
      </c>
      <c r="L960" s="43">
        <f t="shared" si="281"/>
        <v>-88578226360.900177</v>
      </c>
      <c r="M960" s="2">
        <f t="shared" si="282"/>
        <v>-5.9210826844215836</v>
      </c>
      <c r="N960" s="48">
        <f t="shared" si="269"/>
        <v>-93577373415.095764</v>
      </c>
      <c r="O960" s="28">
        <f t="shared" si="270"/>
        <v>-6.2552546844215833</v>
      </c>
      <c r="P960" s="94">
        <f t="shared" si="271"/>
        <v>-116694788194.70026</v>
      </c>
      <c r="Q960" s="95">
        <f t="shared" si="272"/>
        <v>-7.8005568425660456</v>
      </c>
      <c r="R960" s="44">
        <f>KONSTANTEN!$B$3 * $D$5 * $D$6 / H959^2</f>
        <v>3.6153852852919886E+22</v>
      </c>
      <c r="S960" s="46">
        <f t="shared" si="277"/>
        <v>29938.769805625809</v>
      </c>
      <c r="T960" s="48">
        <f t="shared" si="273"/>
        <v>148029859231.99466</v>
      </c>
      <c r="U960" s="28">
        <f t="shared" si="274"/>
        <v>9.8951748334264202</v>
      </c>
      <c r="V960" s="48">
        <f t="shared" si="283"/>
        <v>-91077799887.997971</v>
      </c>
      <c r="W960" s="28">
        <f t="shared" si="284"/>
        <v>-6.088168684421583</v>
      </c>
      <c r="X960" s="50">
        <f t="shared" si="275"/>
        <v>1</v>
      </c>
      <c r="Y960" s="31">
        <f t="shared" si="276"/>
        <v>1</v>
      </c>
      <c r="Z960" s="50">
        <v>20282400</v>
      </c>
      <c r="AA960" s="62">
        <v>2.0219664000000001E-7</v>
      </c>
      <c r="AB960" s="71">
        <v>4.3674473769999998E-3</v>
      </c>
      <c r="AC960" s="71">
        <v>4.0578206291366596</v>
      </c>
      <c r="AD960" s="58">
        <v>148076240472.79099</v>
      </c>
      <c r="AE960" s="28">
        <v>-5.92108268442</v>
      </c>
      <c r="AF960" s="28">
        <v>7.8005568425699998</v>
      </c>
      <c r="AG960" s="50"/>
      <c r="AH960" s="62"/>
      <c r="AI960" s="65"/>
      <c r="AJ960" s="58"/>
      <c r="AK960" s="28"/>
      <c r="AL960" s="28"/>
    </row>
    <row r="961" spans="1:38">
      <c r="A961" s="11"/>
      <c r="B961" s="25">
        <v>940</v>
      </c>
      <c r="C961" s="1">
        <f>B961 * KONSTANTEN!$B$6</f>
        <v>20304000</v>
      </c>
      <c r="D961" s="63">
        <f>SQRT( KONSTANTEN!$B$3 * $D$6 / H960^3 )</f>
        <v>2.0217892937123546E-7</v>
      </c>
      <c r="E961" s="41">
        <f>(KONSTANTEN!$B$4 + D961 * C961) - (KONSTANTEN!$B$4 + D961 * C960)</f>
        <v>4.3670648744180696E-3</v>
      </c>
      <c r="F961" s="41">
        <f t="shared" si="278"/>
        <v>4.0621876940110759</v>
      </c>
      <c r="G961" s="73">
        <f t="shared" si="266"/>
        <v>232.74621045681494</v>
      </c>
      <c r="H961" s="43">
        <f t="shared" si="279"/>
        <v>148084914578.19614</v>
      </c>
      <c r="I961" s="2">
        <f t="shared" si="280"/>
        <v>9.8988550522620304</v>
      </c>
      <c r="J961" s="48">
        <f t="shared" si="267"/>
        <v>151111131421.80386</v>
      </c>
      <c r="K961" s="28">
        <f t="shared" si="268"/>
        <v>10.10114494773797</v>
      </c>
      <c r="L961" s="43">
        <f t="shared" si="281"/>
        <v>-88059086193.277664</v>
      </c>
      <c r="M961" s="2">
        <f t="shared" si="282"/>
        <v>-5.8863803429593231</v>
      </c>
      <c r="N961" s="48">
        <f t="shared" si="269"/>
        <v>-93058233247.473267</v>
      </c>
      <c r="O961" s="28">
        <f t="shared" si="270"/>
        <v>-6.2205523429593228</v>
      </c>
      <c r="P961" s="94">
        <f t="shared" si="271"/>
        <v>-117084771132.99327</v>
      </c>
      <c r="Q961" s="95">
        <f t="shared" si="272"/>
        <v>-7.8266255652986327</v>
      </c>
      <c r="R961" s="44">
        <f>KONSTANTEN!$B$3 * $D$5 * $D$6 / H960^2</f>
        <v>3.6149631091652145E+22</v>
      </c>
      <c r="S961" s="46">
        <f t="shared" si="277"/>
        <v>29937.895764106572</v>
      </c>
      <c r="T961" s="48">
        <f t="shared" si="273"/>
        <v>148019304422.14682</v>
      </c>
      <c r="U961" s="28">
        <f t="shared" si="274"/>
        <v>9.8944692886848387</v>
      </c>
      <c r="V961" s="48">
        <f t="shared" si="283"/>
        <v>-90558659720.375458</v>
      </c>
      <c r="W961" s="28">
        <f t="shared" si="284"/>
        <v>-6.0534663429593225</v>
      </c>
      <c r="X961" s="50">
        <f t="shared" si="275"/>
        <v>1</v>
      </c>
      <c r="Y961" s="31">
        <f t="shared" si="276"/>
        <v>1</v>
      </c>
      <c r="Z961" s="50">
        <v>20304000</v>
      </c>
      <c r="AA961" s="62">
        <v>2.0217893000000001E-7</v>
      </c>
      <c r="AB961" s="71">
        <v>4.3670648744200003E-3</v>
      </c>
      <c r="AC961" s="71">
        <v>4.0621876940110804</v>
      </c>
      <c r="AD961" s="58">
        <v>148084914578.19601</v>
      </c>
      <c r="AE961" s="28">
        <v>-5.8863803429599999</v>
      </c>
      <c r="AF961" s="28">
        <v>7.8266255652999996</v>
      </c>
      <c r="AG961" s="50"/>
      <c r="AH961" s="62"/>
      <c r="AI961" s="65"/>
      <c r="AJ961" s="58"/>
      <c r="AK961" s="28"/>
      <c r="AL961" s="28"/>
    </row>
    <row r="962" spans="1:38">
      <c r="A962" s="11"/>
      <c r="B962" s="25">
        <v>941</v>
      </c>
      <c r="C962" s="1">
        <f>B962 * KONSTANTEN!$B$6</f>
        <v>20325600</v>
      </c>
      <c r="D962" s="63">
        <f>SQRT( KONSTANTEN!$B$3 * $D$6 / H961^3 )</f>
        <v>2.0216116562061061E-7</v>
      </c>
      <c r="E962" s="41">
        <f>(KONSTANTEN!$B$4 + D962 * C962) - (KONSTANTEN!$B$4 + D962 * C961)</f>
        <v>4.3666811774052405E-3</v>
      </c>
      <c r="F962" s="41">
        <f t="shared" si="278"/>
        <v>4.0665543751884812</v>
      </c>
      <c r="G962" s="73">
        <f t="shared" si="266"/>
        <v>232.99640285875947</v>
      </c>
      <c r="H962" s="43">
        <f t="shared" si="279"/>
        <v>148093616774.51416</v>
      </c>
      <c r="I962" s="2">
        <f t="shared" si="280"/>
        <v>9.8994367575642475</v>
      </c>
      <c r="J962" s="48">
        <f t="shared" si="267"/>
        <v>151102429225.48584</v>
      </c>
      <c r="K962" s="28">
        <f t="shared" si="268"/>
        <v>10.100563242435754</v>
      </c>
      <c r="L962" s="43">
        <f t="shared" si="281"/>
        <v>-87538264800.819305</v>
      </c>
      <c r="M962" s="2">
        <f t="shared" si="282"/>
        <v>-5.8515656186726019</v>
      </c>
      <c r="N962" s="48">
        <f t="shared" si="269"/>
        <v>-92537411855.014893</v>
      </c>
      <c r="O962" s="28">
        <f t="shared" si="270"/>
        <v>-6.1857376186726007</v>
      </c>
      <c r="P962" s="94">
        <f t="shared" si="271"/>
        <v>-117472487151.23108</v>
      </c>
      <c r="Q962" s="95">
        <f t="shared" si="272"/>
        <v>-7.8525427539394084</v>
      </c>
      <c r="R962" s="44">
        <f>KONSTANTEN!$B$3 * $D$5 * $D$6 / H961^2</f>
        <v>3.6145396271005697E+22</v>
      </c>
      <c r="S962" s="46">
        <f t="shared" si="277"/>
        <v>29937.018941956685</v>
      </c>
      <c r="T962" s="48">
        <f t="shared" si="273"/>
        <v>148008775308.29138</v>
      </c>
      <c r="U962" s="28">
        <f t="shared" si="274"/>
        <v>9.8937654616125119</v>
      </c>
      <c r="V962" s="48">
        <f t="shared" si="283"/>
        <v>-90037838327.917099</v>
      </c>
      <c r="W962" s="28">
        <f t="shared" si="284"/>
        <v>-6.0186516186726013</v>
      </c>
      <c r="X962" s="50">
        <f t="shared" si="275"/>
        <v>1</v>
      </c>
      <c r="Y962" s="31">
        <f t="shared" si="276"/>
        <v>1</v>
      </c>
      <c r="Z962" s="50">
        <v>20325600</v>
      </c>
      <c r="AA962" s="62">
        <v>2.0216116999999999E-7</v>
      </c>
      <c r="AB962" s="71">
        <v>4.3666811774099997E-3</v>
      </c>
      <c r="AC962" s="71">
        <v>4.0665543751884803</v>
      </c>
      <c r="AD962" s="58">
        <v>148093616774.51401</v>
      </c>
      <c r="AE962" s="28">
        <v>-5.8515656186699996</v>
      </c>
      <c r="AF962" s="28">
        <v>7.8525427539399999</v>
      </c>
      <c r="AG962" s="50"/>
      <c r="AH962" s="62"/>
      <c r="AI962" s="65"/>
      <c r="AJ962" s="58"/>
      <c r="AK962" s="28"/>
      <c r="AL962" s="28"/>
    </row>
    <row r="963" spans="1:38">
      <c r="A963" s="11"/>
      <c r="B963" s="25">
        <v>942</v>
      </c>
      <c r="C963" s="1">
        <f>B963 * KONSTANTEN!$B$6</f>
        <v>20347200</v>
      </c>
      <c r="D963" s="63">
        <f>SQRT( KONSTANTEN!$B$3 * $D$6 / H962^3 )</f>
        <v>2.0214334695618865E-7</v>
      </c>
      <c r="E963" s="41">
        <f>(KONSTANTEN!$B$4 + D963 * C963) - (KONSTANTEN!$B$4 + D963 * C962)</f>
        <v>4.3662962942541128E-3</v>
      </c>
      <c r="F963" s="41">
        <f t="shared" si="278"/>
        <v>4.0709206714827353</v>
      </c>
      <c r="G963" s="73">
        <f t="shared" si="266"/>
        <v>233.24657320852384</v>
      </c>
      <c r="H963" s="43">
        <f t="shared" si="279"/>
        <v>148102346885.85397</v>
      </c>
      <c r="I963" s="2">
        <f t="shared" si="280"/>
        <v>9.9000203288685142</v>
      </c>
      <c r="J963" s="48">
        <f t="shared" si="267"/>
        <v>151093699114.14603</v>
      </c>
      <c r="K963" s="28">
        <f t="shared" si="268"/>
        <v>10.099979671131486</v>
      </c>
      <c r="L963" s="43">
        <f t="shared" si="281"/>
        <v>-87015772710.530533</v>
      </c>
      <c r="M963" s="2">
        <f t="shared" si="282"/>
        <v>-5.8166392152475517</v>
      </c>
      <c r="N963" s="48">
        <f t="shared" si="269"/>
        <v>-92014919764.72612</v>
      </c>
      <c r="O963" s="28">
        <f t="shared" si="270"/>
        <v>-6.1508112152475514</v>
      </c>
      <c r="P963" s="94">
        <f t="shared" si="271"/>
        <v>-117857929341.58194</v>
      </c>
      <c r="Q963" s="95">
        <f t="shared" si="272"/>
        <v>-7.8783079467288113</v>
      </c>
      <c r="R963" s="44">
        <f>KONSTANTEN!$B$3 * $D$5 * $D$6 / H962^2</f>
        <v>3.6141148483698549E+22</v>
      </c>
      <c r="S963" s="46">
        <f t="shared" si="277"/>
        <v>29936.139357647455</v>
      </c>
      <c r="T963" s="48">
        <f t="shared" si="273"/>
        <v>147998272695.08182</v>
      </c>
      <c r="U963" s="28">
        <f t="shared" si="274"/>
        <v>9.8930634059971396</v>
      </c>
      <c r="V963" s="48">
        <f t="shared" si="283"/>
        <v>-89515346237.628326</v>
      </c>
      <c r="W963" s="28">
        <f t="shared" si="284"/>
        <v>-5.983725215247552</v>
      </c>
      <c r="X963" s="50">
        <f t="shared" si="275"/>
        <v>1</v>
      </c>
      <c r="Y963" s="31">
        <f t="shared" si="276"/>
        <v>1</v>
      </c>
      <c r="Z963" s="50">
        <v>20347200</v>
      </c>
      <c r="AA963" s="62">
        <v>2.0214335000000001E-7</v>
      </c>
      <c r="AB963" s="71">
        <v>4.3662962942499998E-3</v>
      </c>
      <c r="AC963" s="71">
        <v>4.0709206714827397</v>
      </c>
      <c r="AD963" s="58">
        <v>148102346885.853</v>
      </c>
      <c r="AE963" s="28">
        <v>-5.8166392152500004</v>
      </c>
      <c r="AF963" s="28">
        <v>7.8783079467299997</v>
      </c>
      <c r="AG963" s="50"/>
      <c r="AH963" s="62"/>
      <c r="AI963" s="65"/>
      <c r="AJ963" s="58"/>
      <c r="AK963" s="28"/>
      <c r="AL963" s="28"/>
    </row>
    <row r="964" spans="1:38">
      <c r="A964" s="11"/>
      <c r="B964" s="25">
        <v>943</v>
      </c>
      <c r="C964" s="1">
        <f>B964 * KONSTANTEN!$B$6</f>
        <v>20368800</v>
      </c>
      <c r="D964" s="63">
        <f>SQRT( KONSTANTEN!$B$3 * $D$6 / H963^3 )</f>
        <v>2.0212547376285811E-7</v>
      </c>
      <c r="E964" s="41">
        <f>(KONSTANTEN!$B$4 + D964 * C964) - (KONSTANTEN!$B$4 + D964 * C963)</f>
        <v>4.3659102332780364E-3</v>
      </c>
      <c r="F964" s="41">
        <f t="shared" si="278"/>
        <v>4.0752865817160133</v>
      </c>
      <c r="G964" s="73">
        <f t="shared" si="266"/>
        <v>233.49672143862364</v>
      </c>
      <c r="H964" s="43">
        <f t="shared" si="279"/>
        <v>148111104735.85123</v>
      </c>
      <c r="I964" s="2">
        <f t="shared" si="280"/>
        <v>9.9006057543856194</v>
      </c>
      <c r="J964" s="48">
        <f t="shared" si="267"/>
        <v>151084941264.1488</v>
      </c>
      <c r="K964" s="28">
        <f t="shared" si="268"/>
        <v>10.099394245614381</v>
      </c>
      <c r="L964" s="43">
        <f t="shared" si="281"/>
        <v>-86491620477.712814</v>
      </c>
      <c r="M964" s="2">
        <f t="shared" si="282"/>
        <v>-5.7816018382617802</v>
      </c>
      <c r="N964" s="48">
        <f t="shared" si="269"/>
        <v>-91490767531.908401</v>
      </c>
      <c r="O964" s="28">
        <f t="shared" si="270"/>
        <v>-6.1157738382617799</v>
      </c>
      <c r="P964" s="94">
        <f t="shared" si="271"/>
        <v>-118241090845.92455</v>
      </c>
      <c r="Q964" s="95">
        <f t="shared" si="272"/>
        <v>-7.903920685230216</v>
      </c>
      <c r="R964" s="44">
        <f>KONSTANTEN!$B$3 * $D$5 * $D$6 / H963^2</f>
        <v>3.6136887822641382E+22</v>
      </c>
      <c r="S964" s="46">
        <f t="shared" si="277"/>
        <v>29935.257029694389</v>
      </c>
      <c r="T964" s="48">
        <f t="shared" si="273"/>
        <v>147987797384.9061</v>
      </c>
      <c r="U964" s="28">
        <f t="shared" si="274"/>
        <v>9.8923631754749941</v>
      </c>
      <c r="V964" s="48">
        <f t="shared" si="283"/>
        <v>-88991194004.810608</v>
      </c>
      <c r="W964" s="28">
        <f t="shared" si="284"/>
        <v>-5.9486878382617805</v>
      </c>
      <c r="X964" s="50">
        <f t="shared" si="275"/>
        <v>1</v>
      </c>
      <c r="Y964" s="31">
        <f t="shared" si="276"/>
        <v>1</v>
      </c>
      <c r="Z964" s="50">
        <v>20368800</v>
      </c>
      <c r="AA964" s="62">
        <v>2.0212547E-7</v>
      </c>
      <c r="AB964" s="71">
        <v>4.3659102332800001E-3</v>
      </c>
      <c r="AC964" s="71">
        <v>4.0752865817160204</v>
      </c>
      <c r="AD964" s="58">
        <v>148111104735.85101</v>
      </c>
      <c r="AE964" s="28">
        <v>-5.7816018382600003</v>
      </c>
      <c r="AF964" s="28">
        <v>7.9039206852300001</v>
      </c>
      <c r="AG964" s="50"/>
      <c r="AH964" s="62"/>
      <c r="AI964" s="65"/>
      <c r="AJ964" s="58"/>
      <c r="AK964" s="28"/>
      <c r="AL964" s="28"/>
    </row>
    <row r="965" spans="1:38">
      <c r="A965" s="11"/>
      <c r="B965" s="25">
        <v>944</v>
      </c>
      <c r="C965" s="1">
        <f>B965 * KONSTANTEN!$B$6</f>
        <v>20390400</v>
      </c>
      <c r="D965" s="63">
        <f>SQRT( KONSTANTEN!$B$3 * $D$6 / H964^3 )</f>
        <v>2.0210754642633402E-7</v>
      </c>
      <c r="E965" s="41">
        <f>(KONSTANTEN!$B$4 + D965 * C965) - (KONSTANTEN!$B$4 + D965 * C964)</f>
        <v>4.3655230028090131E-3</v>
      </c>
      <c r="F965" s="41">
        <f t="shared" si="278"/>
        <v>4.0796521047188223</v>
      </c>
      <c r="G965" s="73">
        <f t="shared" si="266"/>
        <v>233.74684748205189</v>
      </c>
      <c r="H965" s="43">
        <f t="shared" si="279"/>
        <v>148119890147.67325</v>
      </c>
      <c r="I965" s="2">
        <f t="shared" si="280"/>
        <v>9.9011930222950379</v>
      </c>
      <c r="J965" s="48">
        <f t="shared" si="267"/>
        <v>151076155852.32675</v>
      </c>
      <c r="K965" s="28">
        <f t="shared" si="268"/>
        <v>10.098806977704964</v>
      </c>
      <c r="L965" s="43">
        <f t="shared" si="281"/>
        <v>-85965818685.700272</v>
      </c>
      <c r="M965" s="2">
        <f t="shared" si="282"/>
        <v>-5.7464541951667547</v>
      </c>
      <c r="N965" s="48">
        <f t="shared" si="269"/>
        <v>-90964965739.895859</v>
      </c>
      <c r="O965" s="28">
        <f t="shared" si="270"/>
        <v>-6.0806261951667544</v>
      </c>
      <c r="P965" s="94">
        <f t="shared" si="271"/>
        <v>-118621964855.94925</v>
      </c>
      <c r="Q965" s="95">
        <f t="shared" si="272"/>
        <v>-7.9293805143366942</v>
      </c>
      <c r="R965" s="44">
        <f>KONSTANTEN!$B$3 * $D$5 * $D$6 / H964^2</f>
        <v>3.6132614380934694E+22</v>
      </c>
      <c r="S965" s="46">
        <f t="shared" si="277"/>
        <v>29934.371976656672</v>
      </c>
      <c r="T965" s="48">
        <f t="shared" si="273"/>
        <v>147977350177.82367</v>
      </c>
      <c r="U965" s="28">
        <f t="shared" si="274"/>
        <v>9.8916648235266909</v>
      </c>
      <c r="V965" s="48">
        <f t="shared" si="283"/>
        <v>-88465392212.798065</v>
      </c>
      <c r="W965" s="28">
        <f t="shared" si="284"/>
        <v>-5.9135401951667541</v>
      </c>
      <c r="X965" s="50">
        <f t="shared" si="275"/>
        <v>1</v>
      </c>
      <c r="Y965" s="31">
        <f t="shared" si="276"/>
        <v>1</v>
      </c>
      <c r="Z965" s="50">
        <v>20390400</v>
      </c>
      <c r="AA965" s="62">
        <v>2.0210755000000001E-7</v>
      </c>
      <c r="AB965" s="71">
        <v>4.3655230028100001E-3</v>
      </c>
      <c r="AC965" s="71">
        <v>4.0796521047188303</v>
      </c>
      <c r="AD965" s="58">
        <v>148119890147.673</v>
      </c>
      <c r="AE965" s="28">
        <v>-5.7464541951700001</v>
      </c>
      <c r="AF965" s="28">
        <v>7.92938051434</v>
      </c>
      <c r="AG965" s="50"/>
      <c r="AH965" s="62"/>
      <c r="AI965" s="65"/>
      <c r="AJ965" s="58"/>
      <c r="AK965" s="28"/>
      <c r="AL965" s="28"/>
    </row>
    <row r="966" spans="1:38">
      <c r="A966" s="11"/>
      <c r="B966" s="25">
        <v>945</v>
      </c>
      <c r="C966" s="1">
        <f>B966 * KONSTANTEN!$B$6</f>
        <v>20412000</v>
      </c>
      <c r="D966" s="63">
        <f>SQRT( KONSTANTEN!$B$3 * $D$6 / H965^3 )</f>
        <v>2.0208956533314604E-7</v>
      </c>
      <c r="E966" s="41">
        <f>(KONSTANTEN!$B$4 + D966 * C966) - (KONSTANTEN!$B$4 + D966 * C965)</f>
        <v>4.3651346111959199E-3</v>
      </c>
      <c r="F966" s="41">
        <f t="shared" si="278"/>
        <v>4.0840172393300183</v>
      </c>
      <c r="G966" s="73">
        <f t="shared" si="266"/>
        <v>233.99695127227992</v>
      </c>
      <c r="H966" s="43">
        <f t="shared" si="279"/>
        <v>148128702944.02335</v>
      </c>
      <c r="I966" s="2">
        <f t="shared" si="280"/>
        <v>9.9017821207452279</v>
      </c>
      <c r="J966" s="48">
        <f t="shared" si="267"/>
        <v>151067343055.97665</v>
      </c>
      <c r="K966" s="28">
        <f t="shared" si="268"/>
        <v>10.098217879254772</v>
      </c>
      <c r="L966" s="43">
        <f t="shared" si="281"/>
        <v>-85438377945.596252</v>
      </c>
      <c r="M966" s="2">
        <f t="shared" si="282"/>
        <v>-5.7111969952702015</v>
      </c>
      <c r="N966" s="48">
        <f t="shared" si="269"/>
        <v>-90437524999.79184</v>
      </c>
      <c r="O966" s="28">
        <f t="shared" si="270"/>
        <v>-6.0453689952702003</v>
      </c>
      <c r="P966" s="94">
        <f t="shared" si="271"/>
        <v>-119000544613.25728</v>
      </c>
      <c r="Q966" s="95">
        <f t="shared" si="272"/>
        <v>-7.9546869822776536</v>
      </c>
      <c r="R966" s="44">
        <f>KONSTANTEN!$B$3 * $D$5 * $D$6 / H965^2</f>
        <v>3.6128328251865936E+22</v>
      </c>
      <c r="S966" s="46">
        <f t="shared" si="277"/>
        <v>29933.484217136629</v>
      </c>
      <c r="T966" s="48">
        <f t="shared" si="273"/>
        <v>147966931871.50204</v>
      </c>
      <c r="U966" s="28">
        <f t="shared" si="274"/>
        <v>9.8909684034729572</v>
      </c>
      <c r="V966" s="48">
        <f t="shared" si="283"/>
        <v>-87937951472.694046</v>
      </c>
      <c r="W966" s="28">
        <f t="shared" si="284"/>
        <v>-5.8782829952702009</v>
      </c>
      <c r="X966" s="50">
        <f t="shared" si="275"/>
        <v>1</v>
      </c>
      <c r="Y966" s="31">
        <f t="shared" si="276"/>
        <v>1</v>
      </c>
      <c r="Z966" s="50">
        <v>20412000</v>
      </c>
      <c r="AA966" s="62">
        <v>2.0208957000000001E-7</v>
      </c>
      <c r="AB966" s="71">
        <v>4.3651346112E-3</v>
      </c>
      <c r="AC966" s="71">
        <v>4.08401723933002</v>
      </c>
      <c r="AD966" s="58">
        <v>148128702944.02301</v>
      </c>
      <c r="AE966" s="28">
        <v>-5.7111969952699999</v>
      </c>
      <c r="AF966" s="28">
        <v>7.9546869822800002</v>
      </c>
      <c r="AG966" s="50"/>
      <c r="AH966" s="62"/>
      <c r="AI966" s="65"/>
      <c r="AJ966" s="58"/>
      <c r="AK966" s="28"/>
      <c r="AL966" s="28"/>
    </row>
    <row r="967" spans="1:38">
      <c r="A967" s="11"/>
      <c r="B967" s="25">
        <v>946</v>
      </c>
      <c r="C967" s="1">
        <f>B967 * KONSTANTEN!$B$6</f>
        <v>20433600</v>
      </c>
      <c r="D967" s="63">
        <f>SQRT( KONSTANTEN!$B$3 * $D$6 / H966^3 )</f>
        <v>2.0207153087062763E-7</v>
      </c>
      <c r="E967" s="41">
        <f>(KONSTANTEN!$B$4 + D967 * C967) - (KONSTANTEN!$B$4 + D967 * C966)</f>
        <v>4.3647450668053978E-3</v>
      </c>
      <c r="F967" s="41">
        <f t="shared" si="278"/>
        <v>4.0883819843968237</v>
      </c>
      <c r="G967" s="73">
        <f t="shared" si="266"/>
        <v>234.24703274325836</v>
      </c>
      <c r="H967" s="43">
        <f t="shared" si="279"/>
        <v>148137542947.14526</v>
      </c>
      <c r="I967" s="2">
        <f t="shared" si="280"/>
        <v>9.9023730378539341</v>
      </c>
      <c r="J967" s="48">
        <f t="shared" si="267"/>
        <v>151058503052.85474</v>
      </c>
      <c r="K967" s="28">
        <f t="shared" si="268"/>
        <v>10.097626962146066</v>
      </c>
      <c r="L967" s="43">
        <f t="shared" si="281"/>
        <v>-84909308896.009521</v>
      </c>
      <c r="M967" s="2">
        <f t="shared" si="282"/>
        <v>-5.6758309497184678</v>
      </c>
      <c r="N967" s="48">
        <f t="shared" si="269"/>
        <v>-89908455950.205109</v>
      </c>
      <c r="O967" s="28">
        <f t="shared" si="270"/>
        <v>-6.0100029497184675</v>
      </c>
      <c r="P967" s="94">
        <f t="shared" si="271"/>
        <v>-119376823409.45885</v>
      </c>
      <c r="Q967" s="95">
        <f t="shared" si="272"/>
        <v>-7.9798396406253884</v>
      </c>
      <c r="R967" s="44">
        <f>KONSTANTEN!$B$3 * $D$5 * $D$6 / H966^2</f>
        <v>3.6124029528906769E+22</v>
      </c>
      <c r="S967" s="46">
        <f t="shared" si="277"/>
        <v>29932.593769779243</v>
      </c>
      <c r="T967" s="48">
        <f t="shared" si="273"/>
        <v>147956543261.15396</v>
      </c>
      <c r="U967" s="28">
        <f t="shared" si="274"/>
        <v>9.8902739684704226</v>
      </c>
      <c r="V967" s="48">
        <f t="shared" si="283"/>
        <v>-87408882423.107315</v>
      </c>
      <c r="W967" s="28">
        <f t="shared" si="284"/>
        <v>-5.8429169497184672</v>
      </c>
      <c r="X967" s="50">
        <f t="shared" si="275"/>
        <v>1</v>
      </c>
      <c r="Y967" s="31">
        <f t="shared" si="276"/>
        <v>1</v>
      </c>
      <c r="Z967" s="50">
        <v>20433600</v>
      </c>
      <c r="AA967" s="62">
        <v>2.0207153E-7</v>
      </c>
      <c r="AB967" s="71">
        <v>4.36474506681E-3</v>
      </c>
      <c r="AC967" s="71">
        <v>4.0883819843968299</v>
      </c>
      <c r="AD967" s="58">
        <v>148137542947.14499</v>
      </c>
      <c r="AE967" s="28">
        <v>-5.6758309497199999</v>
      </c>
      <c r="AF967" s="28">
        <v>7.9798396406299998</v>
      </c>
      <c r="AG967" s="50"/>
      <c r="AH967" s="62"/>
      <c r="AI967" s="65"/>
      <c r="AJ967" s="58"/>
      <c r="AK967" s="28"/>
      <c r="AL967" s="28"/>
    </row>
    <row r="968" spans="1:38">
      <c r="A968" s="11"/>
      <c r="B968" s="25">
        <v>947</v>
      </c>
      <c r="C968" s="1">
        <f>B968 * KONSTANTEN!$B$6</f>
        <v>20455200</v>
      </c>
      <c r="D968" s="63">
        <f>SQRT( KONSTANTEN!$B$3 * $D$6 / H967^3 )</f>
        <v>2.0205344342690435E-7</v>
      </c>
      <c r="E968" s="41">
        <f>(KONSTANTEN!$B$4 + D968 * C968) - (KONSTANTEN!$B$4 + D968 * C967)</f>
        <v>4.3643543780218508E-3</v>
      </c>
      <c r="F968" s="41">
        <f t="shared" si="278"/>
        <v>4.0927463387748455</v>
      </c>
      <c r="G968" s="73">
        <f t="shared" si="266"/>
        <v>234.49709182941845</v>
      </c>
      <c r="H968" s="43">
        <f t="shared" si="279"/>
        <v>148146409978.82758</v>
      </c>
      <c r="I968" s="2">
        <f t="shared" si="280"/>
        <v>9.902965761708467</v>
      </c>
      <c r="J968" s="48">
        <f t="shared" si="267"/>
        <v>151049636021.17239</v>
      </c>
      <c r="K968" s="28">
        <f t="shared" si="268"/>
        <v>10.097034238291531</v>
      </c>
      <c r="L968" s="43">
        <f t="shared" si="281"/>
        <v>-84378622202.790253</v>
      </c>
      <c r="M968" s="2">
        <f t="shared" si="282"/>
        <v>-5.6403567714788752</v>
      </c>
      <c r="N968" s="48">
        <f t="shared" si="269"/>
        <v>-89377769256.98584</v>
      </c>
      <c r="O968" s="28">
        <f t="shared" si="270"/>
        <v>-5.974528771478874</v>
      </c>
      <c r="P968" s="94">
        <f t="shared" si="271"/>
        <v>-119750794586.26956</v>
      </c>
      <c r="Q968" s="95">
        <f t="shared" si="272"/>
        <v>-8.0048380443015326</v>
      </c>
      <c r="R968" s="44">
        <f>KONSTANTEN!$B$3 * $D$5 * $D$6 / H967^2</f>
        <v>3.6119718305710161E+22</v>
      </c>
      <c r="S968" s="46">
        <f t="shared" si="277"/>
        <v>29931.70065327163</v>
      </c>
      <c r="T968" s="48">
        <f t="shared" si="273"/>
        <v>147946185139.47449</v>
      </c>
      <c r="U968" s="28">
        <f t="shared" si="274"/>
        <v>9.8895815715074331</v>
      </c>
      <c r="V968" s="48">
        <f t="shared" si="283"/>
        <v>-86878195729.888046</v>
      </c>
      <c r="W968" s="28">
        <f t="shared" si="284"/>
        <v>-5.8074427714788746</v>
      </c>
      <c r="X968" s="50">
        <f t="shared" si="275"/>
        <v>1</v>
      </c>
      <c r="Y968" s="31">
        <f t="shared" si="276"/>
        <v>1</v>
      </c>
      <c r="Z968" s="50">
        <v>20455200</v>
      </c>
      <c r="AA968" s="62">
        <v>2.0205344E-7</v>
      </c>
      <c r="AB968" s="71">
        <v>4.3643543780199998E-3</v>
      </c>
      <c r="AC968" s="71">
        <v>4.0927463387748499</v>
      </c>
      <c r="AD968" s="58">
        <v>148146409978.827</v>
      </c>
      <c r="AE968" s="28">
        <v>-5.6403567714799996</v>
      </c>
      <c r="AF968" s="28">
        <v>8.0048380442999996</v>
      </c>
      <c r="AG968" s="50"/>
      <c r="AH968" s="62"/>
      <c r="AI968" s="65"/>
      <c r="AJ968" s="58"/>
      <c r="AK968" s="28"/>
      <c r="AL968" s="28"/>
    </row>
    <row r="969" spans="1:38">
      <c r="A969" s="11"/>
      <c r="B969" s="25">
        <v>948</v>
      </c>
      <c r="C969" s="1">
        <f>B969 * KONSTANTEN!$B$6</f>
        <v>20476800</v>
      </c>
      <c r="D969" s="63">
        <f>SQRT( KONSTANTEN!$B$3 * $D$6 / H968^3 )</f>
        <v>2.0203530339088258E-7</v>
      </c>
      <c r="E969" s="41">
        <f>(KONSTANTEN!$B$4 + D969 * C969) - (KONSTANTEN!$B$4 + D969 * C968)</f>
        <v>4.363962553243006E-3</v>
      </c>
      <c r="F969" s="41">
        <f t="shared" si="278"/>
        <v>4.0971103013280885</v>
      </c>
      <c r="G969" s="73">
        <f t="shared" si="266"/>
        <v>234.74712846567243</v>
      </c>
      <c r="H969" s="43">
        <f t="shared" si="279"/>
        <v>148155303860.40814</v>
      </c>
      <c r="I969" s="2">
        <f t="shared" si="280"/>
        <v>9.9035602803660137</v>
      </c>
      <c r="J969" s="48">
        <f t="shared" si="267"/>
        <v>151040742139.59189</v>
      </c>
      <c r="K969" s="28">
        <f t="shared" si="268"/>
        <v>10.096439719633988</v>
      </c>
      <c r="L969" s="43">
        <f t="shared" si="281"/>
        <v>-83846328558.766296</v>
      </c>
      <c r="M969" s="2">
        <f t="shared" si="282"/>
        <v>-5.6047751753220894</v>
      </c>
      <c r="N969" s="48">
        <f t="shared" si="269"/>
        <v>-88845475612.961884</v>
      </c>
      <c r="O969" s="28">
        <f t="shared" si="270"/>
        <v>-5.938947175322089</v>
      </c>
      <c r="P969" s="94">
        <f t="shared" si="271"/>
        <v>-120122451535.60507</v>
      </c>
      <c r="Q969" s="95">
        <f t="shared" si="272"/>
        <v>-8.0296817515833805</v>
      </c>
      <c r="R969" s="44">
        <f>KONSTANTEN!$B$3 * $D$5 * $D$6 / H968^2</f>
        <v>3.6115394676107638E+22</v>
      </c>
      <c r="S969" s="46">
        <f t="shared" si="277"/>
        <v>29930.804886342503</v>
      </c>
      <c r="T969" s="48">
        <f t="shared" si="273"/>
        <v>147935858296.5787</v>
      </c>
      <c r="U969" s="28">
        <f t="shared" si="274"/>
        <v>9.8888912653998595</v>
      </c>
      <c r="V969" s="48">
        <f t="shared" si="283"/>
        <v>-86345902085.86409</v>
      </c>
      <c r="W969" s="28">
        <f t="shared" si="284"/>
        <v>-5.7718611753220896</v>
      </c>
      <c r="X969" s="50">
        <f t="shared" si="275"/>
        <v>1</v>
      </c>
      <c r="Y969" s="31">
        <f t="shared" si="276"/>
        <v>1</v>
      </c>
      <c r="Z969" s="50">
        <v>20476800</v>
      </c>
      <c r="AA969" s="62">
        <v>2.020353E-7</v>
      </c>
      <c r="AB969" s="71">
        <v>4.3639625532399997E-3</v>
      </c>
      <c r="AC969" s="71">
        <v>4.0971103013280903</v>
      </c>
      <c r="AD969" s="58">
        <v>148155303860.40799</v>
      </c>
      <c r="AE969" s="28">
        <v>-5.6047751753200004</v>
      </c>
      <c r="AF969" s="28">
        <v>8.0296817515800001</v>
      </c>
      <c r="AG969" s="50"/>
      <c r="AH969" s="62"/>
      <c r="AI969" s="65"/>
      <c r="AJ969" s="58"/>
      <c r="AK969" s="28"/>
      <c r="AL969" s="28"/>
    </row>
    <row r="970" spans="1:38">
      <c r="A970" s="11"/>
      <c r="B970" s="25">
        <v>949</v>
      </c>
      <c r="C970" s="1">
        <f>B970 * KONSTANTEN!$B$6</f>
        <v>20498400</v>
      </c>
      <c r="D970" s="63">
        <f>SQRT( KONSTANTEN!$B$3 * $D$6 / H969^3 )</f>
        <v>2.0201711115223819E-7</v>
      </c>
      <c r="E970" s="41">
        <f>(KONSTANTEN!$B$4 + D970 * C970) - (KONSTANTEN!$B$4 + D970 * C969)</f>
        <v>4.3635696008879066E-3</v>
      </c>
      <c r="F970" s="41">
        <f t="shared" si="278"/>
        <v>4.1014738709289764</v>
      </c>
      <c r="G970" s="73">
        <f t="shared" si="266"/>
        <v>234.99714258741491</v>
      </c>
      <c r="H970" s="43">
        <f t="shared" si="279"/>
        <v>148164224412.77835</v>
      </c>
      <c r="I970" s="2">
        <f t="shared" si="280"/>
        <v>9.9041565818539166</v>
      </c>
      <c r="J970" s="48">
        <f t="shared" si="267"/>
        <v>151031821587.22162</v>
      </c>
      <c r="K970" s="28">
        <f t="shared" si="268"/>
        <v>10.095843418146082</v>
      </c>
      <c r="L970" s="43">
        <f t="shared" si="281"/>
        <v>-83312438683.478195</v>
      </c>
      <c r="M970" s="2">
        <f t="shared" si="282"/>
        <v>-5.5690868778044074</v>
      </c>
      <c r="N970" s="48">
        <f t="shared" si="269"/>
        <v>-88311585737.673782</v>
      </c>
      <c r="O970" s="28">
        <f t="shared" si="270"/>
        <v>-5.9032588778044071</v>
      </c>
      <c r="P970" s="94">
        <f t="shared" si="271"/>
        <v>-120491787699.67493</v>
      </c>
      <c r="Q970" s="95">
        <f t="shared" si="272"/>
        <v>-8.0543703241101614</v>
      </c>
      <c r="R970" s="44">
        <f>KONSTANTEN!$B$3 * $D$5 * $D$6 / H969^2</f>
        <v>3.6111058734106408E+22</v>
      </c>
      <c r="S970" s="46">
        <f t="shared" si="277"/>
        <v>29929.906487761695</v>
      </c>
      <c r="T970" s="48">
        <f t="shared" si="273"/>
        <v>147925563519.93924</v>
      </c>
      <c r="U970" s="28">
        <f t="shared" si="274"/>
        <v>9.8882031027869441</v>
      </c>
      <c r="V970" s="48">
        <f t="shared" si="283"/>
        <v>-85812012210.575989</v>
      </c>
      <c r="W970" s="28">
        <f t="shared" si="284"/>
        <v>-5.7361728778044077</v>
      </c>
      <c r="X970" s="50">
        <f t="shared" si="275"/>
        <v>1</v>
      </c>
      <c r="Y970" s="31">
        <f t="shared" si="276"/>
        <v>0.99999999999999978</v>
      </c>
      <c r="Z970" s="50">
        <v>20498400</v>
      </c>
      <c r="AA970" s="62">
        <v>2.0201711E-7</v>
      </c>
      <c r="AB970" s="71">
        <v>4.3635696008900004E-3</v>
      </c>
      <c r="AC970" s="71">
        <v>4.10147387092898</v>
      </c>
      <c r="AD970" s="58">
        <v>148164224412.77802</v>
      </c>
      <c r="AE970" s="28">
        <v>-5.5690868778000002</v>
      </c>
      <c r="AF970" s="28">
        <v>8.0543703241099998</v>
      </c>
      <c r="AG970" s="50"/>
      <c r="AH970" s="62"/>
      <c r="AI970" s="65"/>
      <c r="AJ970" s="58"/>
      <c r="AK970" s="28"/>
      <c r="AL970" s="28"/>
    </row>
    <row r="971" spans="1:38">
      <c r="A971" s="11"/>
      <c r="B971" s="25">
        <v>950</v>
      </c>
      <c r="C971" s="1">
        <f>B971 * KONSTANTEN!$B$6</f>
        <v>20520000</v>
      </c>
      <c r="D971" s="63">
        <f>SQRT( KONSTANTEN!$B$3 * $D$6 / H970^3 )</f>
        <v>2.0199886710140536E-7</v>
      </c>
      <c r="E971" s="41">
        <f>(KONSTANTEN!$B$4 + D971 * C971) - (KONSTANTEN!$B$4 + D971 * C970)</f>
        <v>4.3631755293898067E-3</v>
      </c>
      <c r="F971" s="41">
        <f t="shared" si="278"/>
        <v>4.1058370464583662</v>
      </c>
      <c r="G971" s="73">
        <f t="shared" si="266"/>
        <v>235.2471341305237</v>
      </c>
      <c r="H971" s="43">
        <f t="shared" si="279"/>
        <v>148173171456.38788</v>
      </c>
      <c r="I971" s="2">
        <f t="shared" si="280"/>
        <v>9.904754654169988</v>
      </c>
      <c r="J971" s="48">
        <f t="shared" si="267"/>
        <v>151022874543.61212</v>
      </c>
      <c r="K971" s="28">
        <f t="shared" si="268"/>
        <v>10.095245345830012</v>
      </c>
      <c r="L971" s="43">
        <f t="shared" si="281"/>
        <v>-82776963322.914886</v>
      </c>
      <c r="M971" s="2">
        <f t="shared" si="282"/>
        <v>-5.5332925972500915</v>
      </c>
      <c r="N971" s="48">
        <f t="shared" si="269"/>
        <v>-87776110377.110474</v>
      </c>
      <c r="O971" s="28">
        <f t="shared" si="270"/>
        <v>-5.8674645972500903</v>
      </c>
      <c r="P971" s="94">
        <f t="shared" si="271"/>
        <v>-120858796571.07433</v>
      </c>
      <c r="Q971" s="95">
        <f t="shared" si="272"/>
        <v>-8.0789033268891757</v>
      </c>
      <c r="R971" s="44">
        <f>KONSTANTEN!$B$3 * $D$5 * $D$6 / H970^2</f>
        <v>3.6106710573886653E+22</v>
      </c>
      <c r="S971" s="46">
        <f t="shared" si="277"/>
        <v>29929.005476339615</v>
      </c>
      <c r="T971" s="48">
        <f t="shared" si="273"/>
        <v>147915301594.32422</v>
      </c>
      <c r="U971" s="28">
        <f t="shared" si="274"/>
        <v>9.8875171361271441</v>
      </c>
      <c r="V971" s="48">
        <f t="shared" si="283"/>
        <v>-85276536850.01268</v>
      </c>
      <c r="W971" s="28">
        <f t="shared" si="284"/>
        <v>-5.7003785972500909</v>
      </c>
      <c r="X971" s="50">
        <f t="shared" si="275"/>
        <v>1</v>
      </c>
      <c r="Y971" s="31">
        <f t="shared" si="276"/>
        <v>1</v>
      </c>
      <c r="Z971" s="50">
        <v>20520000</v>
      </c>
      <c r="AA971" s="62">
        <v>2.0199887000000001E-7</v>
      </c>
      <c r="AB971" s="71">
        <v>4.3631755293900001E-3</v>
      </c>
      <c r="AC971" s="71">
        <v>4.1058370464583698</v>
      </c>
      <c r="AD971" s="58">
        <v>148173171456.38699</v>
      </c>
      <c r="AE971" s="28">
        <v>-5.53329259725</v>
      </c>
      <c r="AF971" s="28">
        <v>8.0789033268899999</v>
      </c>
      <c r="AG971" s="50"/>
      <c r="AH971" s="62"/>
      <c r="AI971" s="65"/>
      <c r="AJ971" s="58"/>
      <c r="AK971" s="28"/>
      <c r="AL971" s="28"/>
    </row>
    <row r="972" spans="1:38">
      <c r="A972" s="11"/>
      <c r="B972" s="25">
        <v>951</v>
      </c>
      <c r="C972" s="1">
        <f>B972 * KONSTANTEN!$B$6</f>
        <v>20541600</v>
      </c>
      <c r="D972" s="63">
        <f>SQRT( KONSTANTEN!$B$3 * $D$6 / H971^3 )</f>
        <v>2.0198057162956472E-7</v>
      </c>
      <c r="E972" s="41">
        <f>(KONSTANTEN!$B$4 + D972 * C972) - (KONSTANTEN!$B$4 + D972 * C971)</f>
        <v>4.3627803471979476E-3</v>
      </c>
      <c r="F972" s="41">
        <f t="shared" si="278"/>
        <v>4.1101998268055642</v>
      </c>
      <c r="G972" s="73">
        <f t="shared" si="266"/>
        <v>235.49710303136078</v>
      </c>
      <c r="H972" s="43">
        <f t="shared" si="279"/>
        <v>148182144811.24875</v>
      </c>
      <c r="I972" s="2">
        <f t="shared" si="280"/>
        <v>9.9053544852827855</v>
      </c>
      <c r="J972" s="48">
        <f t="shared" si="267"/>
        <v>151013901188.75128</v>
      </c>
      <c r="K972" s="28">
        <f t="shared" si="268"/>
        <v>10.094645514717214</v>
      </c>
      <c r="L972" s="43">
        <f t="shared" si="281"/>
        <v>-82239913249.249054</v>
      </c>
      <c r="M972" s="2">
        <f t="shared" si="282"/>
        <v>-5.4973930537336742</v>
      </c>
      <c r="N972" s="48">
        <f t="shared" si="269"/>
        <v>-87239060303.444641</v>
      </c>
      <c r="O972" s="28">
        <f t="shared" si="270"/>
        <v>-5.8315650537336738</v>
      </c>
      <c r="P972" s="94">
        <f t="shared" si="271"/>
        <v>-121223471692.87442</v>
      </c>
      <c r="Q972" s="95">
        <f t="shared" si="272"/>
        <v>-8.1032803283018282</v>
      </c>
      <c r="R972" s="44">
        <f>KONSTANTEN!$B$3 * $D$5 * $D$6 / H971^2</f>
        <v>3.6102350289798531E+22</v>
      </c>
      <c r="S972" s="46">
        <f t="shared" si="277"/>
        <v>29928.101870926726</v>
      </c>
      <c r="T972" s="48">
        <f t="shared" si="273"/>
        <v>147905073301.73563</v>
      </c>
      <c r="U972" s="28">
        <f t="shared" si="274"/>
        <v>9.8868334176940049</v>
      </c>
      <c r="V972" s="48">
        <f t="shared" si="283"/>
        <v>-84739486776.346848</v>
      </c>
      <c r="W972" s="28">
        <f t="shared" si="284"/>
        <v>-5.6644790537336744</v>
      </c>
      <c r="X972" s="50">
        <f t="shared" si="275"/>
        <v>0.99999999999999989</v>
      </c>
      <c r="Y972" s="31">
        <f t="shared" si="276"/>
        <v>0.99999999999999989</v>
      </c>
      <c r="Z972" s="50">
        <v>20541600</v>
      </c>
      <c r="AA972" s="62">
        <v>2.0198056999999999E-7</v>
      </c>
      <c r="AB972" s="71">
        <v>4.3627803471999998E-3</v>
      </c>
      <c r="AC972" s="71">
        <v>4.1101998268055704</v>
      </c>
      <c r="AD972" s="58">
        <v>148182144811.24799</v>
      </c>
      <c r="AE972" s="28">
        <v>-5.4973930537299998</v>
      </c>
      <c r="AF972" s="28">
        <v>8.1032803283000003</v>
      </c>
      <c r="AG972" s="50"/>
      <c r="AH972" s="62"/>
      <c r="AI972" s="65"/>
      <c r="AJ972" s="58"/>
      <c r="AK972" s="28"/>
      <c r="AL972" s="28"/>
    </row>
    <row r="973" spans="1:38">
      <c r="A973" s="11"/>
      <c r="B973" s="25">
        <v>952</v>
      </c>
      <c r="C973" s="1">
        <f>B973 * KONSTANTEN!$B$6</f>
        <v>20563200</v>
      </c>
      <c r="D973" s="63">
        <f>SQRT( KONSTANTEN!$B$3 * $D$6 / H972^3 )</f>
        <v>2.0196222512863263E-7</v>
      </c>
      <c r="E973" s="41">
        <f>(KONSTANTEN!$B$4 + D973 * C973) - (KONSTANTEN!$B$4 + D973 * C972)</f>
        <v>4.362384062778446E-3</v>
      </c>
      <c r="F973" s="41">
        <f t="shared" si="278"/>
        <v>4.1145622108683426</v>
      </c>
      <c r="G973" s="73">
        <f t="shared" si="266"/>
        <v>235.7470492267731</v>
      </c>
      <c r="H973" s="43">
        <f t="shared" si="279"/>
        <v>148191144296.93994</v>
      </c>
      <c r="I973" s="2">
        <f t="shared" si="280"/>
        <v>9.9059560631319261</v>
      </c>
      <c r="J973" s="48">
        <f t="shared" si="267"/>
        <v>151004901703.06006</v>
      </c>
      <c r="K973" s="28">
        <f t="shared" si="268"/>
        <v>10.094043936868074</v>
      </c>
      <c r="L973" s="43">
        <f t="shared" si="281"/>
        <v>-81701299260.571976</v>
      </c>
      <c r="M973" s="2">
        <f t="shared" si="282"/>
        <v>-5.4613889690622432</v>
      </c>
      <c r="N973" s="48">
        <f t="shared" si="269"/>
        <v>-86700446314.767563</v>
      </c>
      <c r="O973" s="28">
        <f t="shared" si="270"/>
        <v>-5.7955609690622421</v>
      </c>
      <c r="P973" s="94">
        <f t="shared" si="271"/>
        <v>-121585806658.71149</v>
      </c>
      <c r="Q973" s="95">
        <f t="shared" si="272"/>
        <v>-8.1275009001095899</v>
      </c>
      <c r="R973" s="44">
        <f>KONSTANTEN!$B$3 * $D$5 * $D$6 / H972^2</f>
        <v>3.6097977976359586E+22</v>
      </c>
      <c r="S973" s="46">
        <f t="shared" si="277"/>
        <v>29927.19569041306</v>
      </c>
      <c r="T973" s="48">
        <f t="shared" si="273"/>
        <v>147894879421.3475</v>
      </c>
      <c r="U973" s="28">
        <f t="shared" si="274"/>
        <v>9.8861519995720482</v>
      </c>
      <c r="V973" s="48">
        <f t="shared" si="283"/>
        <v>-84200872787.669769</v>
      </c>
      <c r="W973" s="28">
        <f t="shared" si="284"/>
        <v>-5.6284749690622426</v>
      </c>
      <c r="X973" s="50">
        <f t="shared" si="275"/>
        <v>1</v>
      </c>
      <c r="Y973" s="31">
        <f t="shared" si="276"/>
        <v>1</v>
      </c>
      <c r="Z973" s="50">
        <v>20563200</v>
      </c>
      <c r="AA973" s="62">
        <v>2.0196223000000001E-7</v>
      </c>
      <c r="AB973" s="71">
        <v>4.3623840627800003E-3</v>
      </c>
      <c r="AC973" s="71">
        <v>4.1145622108683497</v>
      </c>
      <c r="AD973" s="58">
        <v>148191144296.939</v>
      </c>
      <c r="AE973" s="28">
        <v>-5.4613889690599997</v>
      </c>
      <c r="AF973" s="28">
        <v>8.1275009001100003</v>
      </c>
      <c r="AG973" s="50"/>
      <c r="AH973" s="62"/>
      <c r="AI973" s="65"/>
      <c r="AJ973" s="58"/>
      <c r="AK973" s="28"/>
      <c r="AL973" s="28"/>
    </row>
    <row r="974" spans="1:38">
      <c r="A974" s="11"/>
      <c r="B974" s="25">
        <v>953</v>
      </c>
      <c r="C974" s="1">
        <f>B974 * KONSTANTEN!$B$6</f>
        <v>20584800</v>
      </c>
      <c r="D974" s="63">
        <f>SQRT( KONSTANTEN!$B$3 * $D$6 / H973^3 )</f>
        <v>2.0194382799124966E-7</v>
      </c>
      <c r="E974" s="41">
        <f>(KONSTANTEN!$B$4 + D974 * C974) - (KONSTANTEN!$B$4 + D974 * C973)</f>
        <v>4.3619866846116295E-3</v>
      </c>
      <c r="F974" s="41">
        <f t="shared" si="278"/>
        <v>4.1189241975529542</v>
      </c>
      <c r="G974" s="73">
        <f t="shared" si="266"/>
        <v>235.99697265409361</v>
      </c>
      <c r="H974" s="43">
        <f t="shared" si="279"/>
        <v>148200169732.61188</v>
      </c>
      <c r="I974" s="2">
        <f t="shared" si="280"/>
        <v>9.9065593756283725</v>
      </c>
      <c r="J974" s="48">
        <f t="shared" si="267"/>
        <v>150995876267.38812</v>
      </c>
      <c r="K974" s="28">
        <f t="shared" si="268"/>
        <v>10.093440624371627</v>
      </c>
      <c r="L974" s="43">
        <f t="shared" si="281"/>
        <v>-81161132180.628723</v>
      </c>
      <c r="M974" s="2">
        <f t="shared" si="282"/>
        <v>-5.4252810667577291</v>
      </c>
      <c r="N974" s="48">
        <f t="shared" si="269"/>
        <v>-86160279234.82431</v>
      </c>
      <c r="O974" s="28">
        <f t="shared" si="270"/>
        <v>-5.7594530667577279</v>
      </c>
      <c r="P974" s="94">
        <f t="shared" si="271"/>
        <v>-121945795112.8741</v>
      </c>
      <c r="Q974" s="95">
        <f t="shared" si="272"/>
        <v>-8.151564617459826</v>
      </c>
      <c r="R974" s="44">
        <f>KONSTANTEN!$B$3 * $D$5 * $D$6 / H973^2</f>
        <v>3.6093593728251825E+22</v>
      </c>
      <c r="S974" s="46">
        <f t="shared" si="277"/>
        <v>29926.286953727697</v>
      </c>
      <c r="T974" s="48">
        <f t="shared" si="273"/>
        <v>147884720729.44485</v>
      </c>
      <c r="U974" s="28">
        <f t="shared" si="274"/>
        <v>9.8854729336526646</v>
      </c>
      <c r="V974" s="48">
        <f t="shared" si="283"/>
        <v>-83660705707.726517</v>
      </c>
      <c r="W974" s="28">
        <f t="shared" si="284"/>
        <v>-5.5923670667577285</v>
      </c>
      <c r="X974" s="50">
        <f t="shared" si="275"/>
        <v>1</v>
      </c>
      <c r="Y974" s="31">
        <f t="shared" si="276"/>
        <v>1</v>
      </c>
      <c r="Z974" s="50">
        <v>20584800</v>
      </c>
      <c r="AA974" s="62">
        <v>2.0194382999999999E-7</v>
      </c>
      <c r="AB974" s="71">
        <v>4.3619866846099998E-3</v>
      </c>
      <c r="AC974" s="71">
        <v>4.1189241975529596</v>
      </c>
      <c r="AD974" s="58">
        <v>148200169732.61099</v>
      </c>
      <c r="AE974" s="28">
        <v>-5.4252810667600002</v>
      </c>
      <c r="AF974" s="28">
        <v>8.1515646174600001</v>
      </c>
      <c r="AG974" s="50"/>
      <c r="AH974" s="62"/>
      <c r="AI974" s="65"/>
      <c r="AJ974" s="58"/>
      <c r="AK974" s="28"/>
      <c r="AL974" s="28"/>
    </row>
    <row r="975" spans="1:38">
      <c r="A975" s="11"/>
      <c r="B975" s="25">
        <v>954</v>
      </c>
      <c r="C975" s="1">
        <f>B975 * KONSTANTEN!$B$6</f>
        <v>20606400</v>
      </c>
      <c r="D975" s="63">
        <f>SQRT( KONSTANTEN!$B$3 * $D$6 / H974^3 )</f>
        <v>2.0192538061076905E-7</v>
      </c>
      <c r="E975" s="41">
        <f>(KONSTANTEN!$B$4 + D975 * C975) - (KONSTANTEN!$B$4 + D975 * C974)</f>
        <v>4.3615882211929247E-3</v>
      </c>
      <c r="F975" s="41">
        <f t="shared" si="278"/>
        <v>4.1232857857741472</v>
      </c>
      <c r="G975" s="73">
        <f t="shared" si="266"/>
        <v>236.24687325114192</v>
      </c>
      <c r="H975" s="43">
        <f t="shared" si="279"/>
        <v>148209220936.99072</v>
      </c>
      <c r="I975" s="2">
        <f t="shared" si="280"/>
        <v>9.9071644106547261</v>
      </c>
      <c r="J975" s="48">
        <f t="shared" si="267"/>
        <v>150986825063.00931</v>
      </c>
      <c r="K975" s="28">
        <f t="shared" si="268"/>
        <v>10.092835589345274</v>
      </c>
      <c r="L975" s="43">
        <f t="shared" si="281"/>
        <v>-80619422858.552948</v>
      </c>
      <c r="M975" s="2">
        <f t="shared" si="282"/>
        <v>-5.3890700720391838</v>
      </c>
      <c r="N975" s="48">
        <f t="shared" si="269"/>
        <v>-85618569912.748535</v>
      </c>
      <c r="O975" s="28">
        <f t="shared" si="270"/>
        <v>-5.7232420720391826</v>
      </c>
      <c r="P975" s="94">
        <f t="shared" si="271"/>
        <v>-122303430750.38911</v>
      </c>
      <c r="Q975" s="95">
        <f t="shared" si="272"/>
        <v>-8.1754710588915422</v>
      </c>
      <c r="R975" s="44">
        <f>KONSTANTEN!$B$3 * $D$5 * $D$6 / H974^2</f>
        <v>3.6089197640318911E+22</v>
      </c>
      <c r="S975" s="46">
        <f t="shared" si="277"/>
        <v>29925.375679838227</v>
      </c>
      <c r="T975" s="48">
        <f t="shared" si="273"/>
        <v>147874597999.36243</v>
      </c>
      <c r="U975" s="28">
        <f t="shared" si="274"/>
        <v>9.8847962716300373</v>
      </c>
      <c r="V975" s="48">
        <f t="shared" si="283"/>
        <v>-83118996385.650742</v>
      </c>
      <c r="W975" s="28">
        <f t="shared" si="284"/>
        <v>-5.5561560720391832</v>
      </c>
      <c r="X975" s="50">
        <f t="shared" si="275"/>
        <v>1</v>
      </c>
      <c r="Y975" s="31">
        <f t="shared" si="276"/>
        <v>1</v>
      </c>
      <c r="Z975" s="50">
        <v>20606400</v>
      </c>
      <c r="AA975" s="62">
        <v>2.0192538000000001E-7</v>
      </c>
      <c r="AB975" s="71">
        <v>4.3615882211899999E-3</v>
      </c>
      <c r="AC975" s="71">
        <v>4.1232857857741498</v>
      </c>
      <c r="AD975" s="58">
        <v>148209220936.98999</v>
      </c>
      <c r="AE975" s="28">
        <v>-5.38907007204</v>
      </c>
      <c r="AF975" s="28">
        <v>8.1754710588900004</v>
      </c>
      <c r="AG975" s="50"/>
      <c r="AH975" s="62"/>
      <c r="AI975" s="65"/>
      <c r="AJ975" s="58"/>
      <c r="AK975" s="28"/>
      <c r="AL975" s="28"/>
    </row>
    <row r="976" spans="1:38">
      <c r="A976" s="11"/>
      <c r="B976" s="25">
        <v>955</v>
      </c>
      <c r="C976" s="1">
        <f>B976 * KONSTANTEN!$B$6</f>
        <v>20628000</v>
      </c>
      <c r="D976" s="63">
        <f>SQRT( KONSTANTEN!$B$3 * $D$6 / H975^3 )</f>
        <v>2.0190688338124559E-7</v>
      </c>
      <c r="E976" s="41">
        <f>(KONSTANTEN!$B$4 + D976 * C976) - (KONSTANTEN!$B$4 + D976 * C975)</f>
        <v>4.3611886810346334E-3</v>
      </c>
      <c r="F976" s="41">
        <f t="shared" si="278"/>
        <v>4.1276469744551818</v>
      </c>
      <c r="G976" s="73">
        <f t="shared" si="266"/>
        <v>236.49675095622544</v>
      </c>
      <c r="H976" s="43">
        <f t="shared" si="279"/>
        <v>148218297728.38284</v>
      </c>
      <c r="I976" s="2">
        <f t="shared" si="280"/>
        <v>9.9077711560655342</v>
      </c>
      <c r="J976" s="48">
        <f t="shared" si="267"/>
        <v>150977748271.61716</v>
      </c>
      <c r="K976" s="28">
        <f t="shared" si="268"/>
        <v>10.092228843934466</v>
      </c>
      <c r="L976" s="43">
        <f t="shared" si="281"/>
        <v>-80076182168.601242</v>
      </c>
      <c r="M976" s="2">
        <f t="shared" si="282"/>
        <v>-5.352756711805025</v>
      </c>
      <c r="N976" s="48">
        <f t="shared" si="269"/>
        <v>-85075329222.796829</v>
      </c>
      <c r="O976" s="28">
        <f t="shared" si="270"/>
        <v>-5.6869287118050238</v>
      </c>
      <c r="P976" s="94">
        <f t="shared" si="271"/>
        <v>-122658707317.10623</v>
      </c>
      <c r="Q976" s="95">
        <f t="shared" si="272"/>
        <v>-8.1992198063410395</v>
      </c>
      <c r="R976" s="44">
        <f>KONSTANTEN!$B$3 * $D$5 * $D$6 / H975^2</f>
        <v>3.6084789807563393E+22</v>
      </c>
      <c r="S976" s="46">
        <f t="shared" si="277"/>
        <v>29924.461887750247</v>
      </c>
      <c r="T976" s="48">
        <f t="shared" si="273"/>
        <v>147864512001.42413</v>
      </c>
      <c r="U976" s="28">
        <f t="shared" si="274"/>
        <v>9.8841220649970865</v>
      </c>
      <c r="V976" s="48">
        <f t="shared" si="283"/>
        <v>-82575755695.699036</v>
      </c>
      <c r="W976" s="28">
        <f t="shared" si="284"/>
        <v>-5.5198427118050244</v>
      </c>
      <c r="X976" s="50">
        <f t="shared" si="275"/>
        <v>1</v>
      </c>
      <c r="Y976" s="31">
        <f t="shared" si="276"/>
        <v>0.99999999999999989</v>
      </c>
      <c r="Z976" s="50">
        <v>20628000</v>
      </c>
      <c r="AA976" s="62">
        <v>2.0190688E-7</v>
      </c>
      <c r="AB976" s="71">
        <v>4.36118868103E-3</v>
      </c>
      <c r="AC976" s="71">
        <v>4.1276469744551898</v>
      </c>
      <c r="AD976" s="58">
        <v>148218297728.38199</v>
      </c>
      <c r="AE976" s="28">
        <v>-5.3527567117999997</v>
      </c>
      <c r="AF976" s="28">
        <v>8.1992198063400004</v>
      </c>
      <c r="AG976" s="50"/>
      <c r="AH976" s="62"/>
      <c r="AI976" s="65"/>
      <c r="AJ976" s="58"/>
      <c r="AK976" s="28"/>
      <c r="AL976" s="28"/>
    </row>
    <row r="977" spans="1:38">
      <c r="A977" s="11"/>
      <c r="B977" s="25">
        <v>956</v>
      </c>
      <c r="C977" s="1">
        <f>B977 * KONSTANTEN!$B$6</f>
        <v>20649600</v>
      </c>
      <c r="D977" s="63">
        <f>SQRT( KONSTANTEN!$B$3 * $D$6 / H976^3 )</f>
        <v>2.0188833669742458E-7</v>
      </c>
      <c r="E977" s="41">
        <f>(KONSTANTEN!$B$4 + D977 * C977) - (KONSTANTEN!$B$4 + D977 * C976)</f>
        <v>4.3607880726641568E-3</v>
      </c>
      <c r="F977" s="41">
        <f t="shared" si="278"/>
        <v>4.132007762527846</v>
      </c>
      <c r="G977" s="73">
        <f t="shared" si="266"/>
        <v>236.74660570814009</v>
      </c>
      <c r="H977" s="43">
        <f t="shared" si="279"/>
        <v>148227399924.67932</v>
      </c>
      <c r="I977" s="2">
        <f t="shared" si="280"/>
        <v>9.9083795996875796</v>
      </c>
      <c r="J977" s="48">
        <f t="shared" si="267"/>
        <v>150968646075.32068</v>
      </c>
      <c r="K977" s="28">
        <f t="shared" si="268"/>
        <v>10.091620400312422</v>
      </c>
      <c r="L977" s="43">
        <f t="shared" si="281"/>
        <v>-79531421009.887741</v>
      </c>
      <c r="M977" s="2">
        <f t="shared" si="282"/>
        <v>-5.3163417146152891</v>
      </c>
      <c r="N977" s="48">
        <f t="shared" si="269"/>
        <v>-84530568064.083328</v>
      </c>
      <c r="O977" s="28">
        <f t="shared" si="270"/>
        <v>-5.650513714615288</v>
      </c>
      <c r="P977" s="94">
        <f t="shared" si="271"/>
        <v>-123011618609.78091</v>
      </c>
      <c r="Q977" s="95">
        <f t="shared" si="272"/>
        <v>-8.2228104451474557</v>
      </c>
      <c r="R977" s="44">
        <f>KONSTANTEN!$B$3 * $D$5 * $D$6 / H976^2</f>
        <v>3.6080370325143958E+22</v>
      </c>
      <c r="S977" s="46">
        <f t="shared" si="277"/>
        <v>29923.545596506876</v>
      </c>
      <c r="T977" s="48">
        <f t="shared" si="273"/>
        <v>147854463502.88229</v>
      </c>
      <c r="U977" s="28">
        <f t="shared" si="274"/>
        <v>9.8834503650414085</v>
      </c>
      <c r="V977" s="48">
        <f t="shared" si="283"/>
        <v>-82030994536.985535</v>
      </c>
      <c r="W977" s="28">
        <f t="shared" si="284"/>
        <v>-5.4834277146152886</v>
      </c>
      <c r="X977" s="50">
        <f t="shared" si="275"/>
        <v>1</v>
      </c>
      <c r="Y977" s="31">
        <f t="shared" si="276"/>
        <v>1</v>
      </c>
      <c r="Z977" s="50">
        <v>20649600</v>
      </c>
      <c r="AA977" s="62">
        <v>2.0188834E-7</v>
      </c>
      <c r="AB977" s="71">
        <v>4.3607880726600004E-3</v>
      </c>
      <c r="AC977" s="71">
        <v>4.1320077625278504</v>
      </c>
      <c r="AD977" s="58">
        <v>148227399924.67899</v>
      </c>
      <c r="AE977" s="28">
        <v>-5.31634171462</v>
      </c>
      <c r="AF977" s="28">
        <v>8.2228104451499995</v>
      </c>
      <c r="AG977" s="50"/>
      <c r="AH977" s="62"/>
      <c r="AI977" s="65"/>
      <c r="AJ977" s="58"/>
      <c r="AK977" s="28"/>
      <c r="AL977" s="28"/>
    </row>
    <row r="978" spans="1:38">
      <c r="A978" s="11"/>
      <c r="B978" s="25">
        <v>957</v>
      </c>
      <c r="C978" s="1">
        <f>B978 * KONSTANTEN!$B$6</f>
        <v>20671200</v>
      </c>
      <c r="D978" s="63">
        <f>SQRT( KONSTANTEN!$B$3 * $D$6 / H977^3 )</f>
        <v>2.0186974095473007E-7</v>
      </c>
      <c r="E978" s="41">
        <f>(KONSTANTEN!$B$4 + D978 * C978) - (KONSTANTEN!$B$4 + D978 * C977)</f>
        <v>4.3603864046222185E-3</v>
      </c>
      <c r="F978" s="41">
        <f t="shared" si="278"/>
        <v>4.1363681489324682</v>
      </c>
      <c r="G978" s="73">
        <f t="shared" si="266"/>
        <v>236.99643744617117</v>
      </c>
      <c r="H978" s="43">
        <f t="shared" si="279"/>
        <v>148236527343.36032</v>
      </c>
      <c r="I978" s="2">
        <f t="shared" si="280"/>
        <v>9.9089897293201741</v>
      </c>
      <c r="J978" s="48">
        <f t="shared" si="267"/>
        <v>150959518656.63968</v>
      </c>
      <c r="K978" s="28">
        <f t="shared" si="268"/>
        <v>10.091010270679826</v>
      </c>
      <c r="L978" s="43">
        <f t="shared" si="281"/>
        <v>-78985150306.118591</v>
      </c>
      <c r="M978" s="2">
        <f t="shared" si="282"/>
        <v>-5.2798258106738878</v>
      </c>
      <c r="N978" s="48">
        <f t="shared" si="269"/>
        <v>-83984297360.314194</v>
      </c>
      <c r="O978" s="28">
        <f t="shared" si="270"/>
        <v>-5.6139978106738875</v>
      </c>
      <c r="P978" s="94">
        <f t="shared" si="271"/>
        <v>-123362158476.15582</v>
      </c>
      <c r="Q978" s="95">
        <f t="shared" si="272"/>
        <v>-8.2462425640582051</v>
      </c>
      <c r="R978" s="44">
        <f>KONSTANTEN!$B$3 * $D$5 * $D$6 / H977^2</f>
        <v>3.6075939288372549E+22</v>
      </c>
      <c r="S978" s="46">
        <f t="shared" si="277"/>
        <v>29922.626825188188</v>
      </c>
      <c r="T978" s="48">
        <f t="shared" si="273"/>
        <v>147844453267.8576</v>
      </c>
      <c r="U978" s="28">
        <f t="shared" si="274"/>
        <v>9.8827812228412668</v>
      </c>
      <c r="V978" s="48">
        <f t="shared" si="283"/>
        <v>-81484723833.216385</v>
      </c>
      <c r="W978" s="28">
        <f t="shared" si="284"/>
        <v>-5.4469118106738881</v>
      </c>
      <c r="X978" s="50">
        <f t="shared" si="275"/>
        <v>1</v>
      </c>
      <c r="Y978" s="31">
        <f t="shared" si="276"/>
        <v>1</v>
      </c>
      <c r="Z978" s="50">
        <v>20671200</v>
      </c>
      <c r="AA978" s="62">
        <v>2.0186974E-7</v>
      </c>
      <c r="AB978" s="71">
        <v>4.3603864046199998E-3</v>
      </c>
      <c r="AC978" s="71">
        <v>4.13636814893247</v>
      </c>
      <c r="AD978" s="58">
        <v>148236527343.35999</v>
      </c>
      <c r="AE978" s="28">
        <v>-5.2798258106700002</v>
      </c>
      <c r="AF978" s="28">
        <v>8.2462425640599992</v>
      </c>
      <c r="AG978" s="50"/>
      <c r="AH978" s="62"/>
      <c r="AI978" s="65"/>
      <c r="AJ978" s="58"/>
      <c r="AK978" s="28"/>
      <c r="AL978" s="28"/>
    </row>
    <row r="979" spans="1:38">
      <c r="A979" s="11"/>
      <c r="B979" s="25">
        <v>958</v>
      </c>
      <c r="C979" s="1">
        <f>B979 * KONSTANTEN!$B$6</f>
        <v>20692800</v>
      </c>
      <c r="D979" s="63">
        <f>SQRT( KONSTANTEN!$B$3 * $D$6 / H978^3 )</f>
        <v>2.0185109654925394E-7</v>
      </c>
      <c r="E979" s="41">
        <f>(KONSTANTEN!$B$4 + D979 * C979) - (KONSTANTEN!$B$4 + D979 * C978)</f>
        <v>4.359983685463753E-3</v>
      </c>
      <c r="F979" s="41">
        <f t="shared" si="278"/>
        <v>4.1407281326179319</v>
      </c>
      <c r="G979" s="73">
        <f t="shared" si="266"/>
        <v>237.24624611009415</v>
      </c>
      <c r="H979" s="43">
        <f t="shared" si="279"/>
        <v>148245679801.49954</v>
      </c>
      <c r="I979" s="2">
        <f t="shared" si="280"/>
        <v>9.909601532735465</v>
      </c>
      <c r="J979" s="48">
        <f t="shared" si="267"/>
        <v>150950366198.50046</v>
      </c>
      <c r="K979" s="28">
        <f t="shared" si="268"/>
        <v>10.090398467264535</v>
      </c>
      <c r="L979" s="43">
        <f t="shared" si="281"/>
        <v>-78437381005.326263</v>
      </c>
      <c r="M979" s="2">
        <f t="shared" si="282"/>
        <v>-5.243209731810845</v>
      </c>
      <c r="N979" s="48">
        <f t="shared" si="269"/>
        <v>-83436528059.521851</v>
      </c>
      <c r="O979" s="28">
        <f t="shared" si="270"/>
        <v>-5.5773817318108438</v>
      </c>
      <c r="P979" s="94">
        <f t="shared" si="271"/>
        <v>-123710320815.04066</v>
      </c>
      <c r="Q979" s="95">
        <f t="shared" si="272"/>
        <v>-8.2695157552343233</v>
      </c>
      <c r="R979" s="44">
        <f>KONSTANTEN!$B$3 * $D$5 * $D$6 / H978^2</f>
        <v>3.6071496792711673E+22</v>
      </c>
      <c r="S979" s="46">
        <f t="shared" si="277"/>
        <v>29921.705592910745</v>
      </c>
      <c r="T979" s="48">
        <f t="shared" si="273"/>
        <v>147834482057.27905</v>
      </c>
      <c r="U979" s="28">
        <f t="shared" si="274"/>
        <v>9.8821146892615719</v>
      </c>
      <c r="V979" s="48">
        <f t="shared" si="283"/>
        <v>-80936954532.424057</v>
      </c>
      <c r="W979" s="28">
        <f t="shared" si="284"/>
        <v>-5.4102957318108444</v>
      </c>
      <c r="X979" s="50">
        <f t="shared" si="275"/>
        <v>1.0000000000000002</v>
      </c>
      <c r="Y979" s="31">
        <f t="shared" si="276"/>
        <v>1</v>
      </c>
      <c r="Z979" s="50">
        <v>20692800</v>
      </c>
      <c r="AA979" s="62">
        <v>2.0185109999999999E-7</v>
      </c>
      <c r="AB979" s="71">
        <v>4.35998368546E-3</v>
      </c>
      <c r="AC979" s="71">
        <v>4.1407281326179399</v>
      </c>
      <c r="AD979" s="58">
        <v>148245679801.49899</v>
      </c>
      <c r="AE979" s="28">
        <v>-5.2432097318100004</v>
      </c>
      <c r="AF979" s="28">
        <v>8.2695157552299996</v>
      </c>
      <c r="AG979" s="50"/>
      <c r="AH979" s="62"/>
      <c r="AI979" s="65"/>
      <c r="AJ979" s="58"/>
      <c r="AK979" s="28"/>
      <c r="AL979" s="28"/>
    </row>
    <row r="980" spans="1:38">
      <c r="A980" s="11"/>
      <c r="B980" s="25">
        <v>959</v>
      </c>
      <c r="C980" s="1">
        <f>B980 * KONSTANTEN!$B$6</f>
        <v>20714400</v>
      </c>
      <c r="D980" s="63">
        <f>SQRT( KONSTANTEN!$B$3 * $D$6 / H979^3 )</f>
        <v>2.018324038777446E-7</v>
      </c>
      <c r="E980" s="41">
        <f>(KONSTANTEN!$B$4 + D980 * C980) - (KONSTANTEN!$B$4 + D980 * C979)</f>
        <v>4.359579923758794E-3</v>
      </c>
      <c r="F980" s="41">
        <f t="shared" si="278"/>
        <v>4.1450877125416907</v>
      </c>
      <c r="G980" s="73">
        <f t="shared" si="266"/>
        <v>237.49603164017546</v>
      </c>
      <c r="H980" s="43">
        <f t="shared" si="279"/>
        <v>148254857115.76868</v>
      </c>
      <c r="I980" s="2">
        <f t="shared" si="280"/>
        <v>9.9102149976787235</v>
      </c>
      <c r="J980" s="48">
        <f t="shared" si="267"/>
        <v>150941188884.23132</v>
      </c>
      <c r="K980" s="28">
        <f t="shared" si="268"/>
        <v>10.089785002321277</v>
      </c>
      <c r="L980" s="43">
        <f t="shared" si="281"/>
        <v>-77888124079.603561</v>
      </c>
      <c r="M980" s="2">
        <f t="shared" si="282"/>
        <v>-5.2064942114645163</v>
      </c>
      <c r="N980" s="48">
        <f t="shared" si="269"/>
        <v>-82887271133.799149</v>
      </c>
      <c r="O980" s="28">
        <f t="shared" si="270"/>
        <v>-5.5406662114645151</v>
      </c>
      <c r="P980" s="94">
        <f t="shared" si="271"/>
        <v>-124056099576.39079</v>
      </c>
      <c r="Q980" s="95">
        <f t="shared" si="272"/>
        <v>-8.2926296142557181</v>
      </c>
      <c r="R980" s="44">
        <f>KONSTANTEN!$B$3 * $D$5 * $D$6 / H979^2</f>
        <v>3.6067042933771533E+22</v>
      </c>
      <c r="S980" s="46">
        <f t="shared" si="277"/>
        <v>29920.781918827059</v>
      </c>
      <c r="T980" s="48">
        <f t="shared" si="273"/>
        <v>147824550628.82434</v>
      </c>
      <c r="U980" s="28">
        <f t="shared" si="274"/>
        <v>9.881450814949897</v>
      </c>
      <c r="V980" s="48">
        <f t="shared" si="283"/>
        <v>-80387697606.701355</v>
      </c>
      <c r="W980" s="28">
        <f t="shared" si="284"/>
        <v>-5.3735802114645157</v>
      </c>
      <c r="X980" s="50">
        <f t="shared" si="275"/>
        <v>1</v>
      </c>
      <c r="Y980" s="31">
        <f t="shared" si="276"/>
        <v>1</v>
      </c>
      <c r="Z980" s="50">
        <v>20714400</v>
      </c>
      <c r="AA980" s="62">
        <v>2.018324E-7</v>
      </c>
      <c r="AB980" s="71">
        <v>4.3595799237599996E-3</v>
      </c>
      <c r="AC980" s="71">
        <v>4.1450877125416898</v>
      </c>
      <c r="AD980" s="58">
        <v>148254857115.76801</v>
      </c>
      <c r="AE980" s="28">
        <v>-5.2064942114599999</v>
      </c>
      <c r="AF980" s="28">
        <v>8.2926296142599991</v>
      </c>
      <c r="AG980" s="50"/>
      <c r="AH980" s="62"/>
      <c r="AI980" s="65"/>
      <c r="AJ980" s="58"/>
      <c r="AK980" s="28"/>
      <c r="AL980" s="28"/>
    </row>
    <row r="981" spans="1:38">
      <c r="A981" s="11"/>
      <c r="B981" s="25">
        <v>960</v>
      </c>
      <c r="C981" s="1">
        <f>B981 * KONSTANTEN!$B$6</f>
        <v>20736000</v>
      </c>
      <c r="D981" s="63">
        <f>SQRT( KONSTANTEN!$B$3 * $D$6 / H980^3 )</f>
        <v>2.0181366333759563E-7</v>
      </c>
      <c r="E981" s="41">
        <f>(KONSTANTEN!$B$4 + D981 * C981) - (KONSTANTEN!$B$4 + D981 * C980)</f>
        <v>4.359175128092474E-3</v>
      </c>
      <c r="F981" s="41">
        <f t="shared" si="278"/>
        <v>4.1494468876697832</v>
      </c>
      <c r="G981" s="73">
        <f t="shared" ref="G981:G1044" si="285">F981 * 180 / PI()</f>
        <v>237.74579397717358</v>
      </c>
      <c r="H981" s="43">
        <f t="shared" si="279"/>
        <v>148264059102.44183</v>
      </c>
      <c r="I981" s="2">
        <f t="shared" si="280"/>
        <v>9.9108301118686466</v>
      </c>
      <c r="J981" s="48">
        <f t="shared" ref="J981:J1044" si="286">$D$3 * ( 1 - $D$4 * COS(F981) )</f>
        <v>150931986897.55817</v>
      </c>
      <c r="K981" s="28">
        <f t="shared" ref="K981:K1044" si="287">$E$3 * ( 1 - $D$4 * COS(F981) )</f>
        <v>10.089169888131353</v>
      </c>
      <c r="L981" s="43">
        <f t="shared" si="281"/>
        <v>-77337390524.837677</v>
      </c>
      <c r="M981" s="2">
        <f t="shared" si="282"/>
        <v>-5.1696799846638131</v>
      </c>
      <c r="N981" s="48">
        <f t="shared" ref="N981:N1044" si="288">$D$3 * ( COS(F981) - $D$4 )</f>
        <v>-82336537579.033264</v>
      </c>
      <c r="O981" s="28">
        <f t="shared" ref="O981:O1044" si="289">$E$3 * ( COS(F981) - $D$4 )</f>
        <v>-5.5038519846638128</v>
      </c>
      <c r="P981" s="94">
        <f t="shared" ref="P981:P1044" si="290">$D$10 * SIN(F981)</f>
        <v>-124399488761.38437</v>
      </c>
      <c r="Q981" s="95">
        <f t="shared" ref="Q981:Q1044" si="291">$E$10 * SIN(F981)</f>
        <v>-8.3155837401263248</v>
      </c>
      <c r="R981" s="44">
        <f>KONSTANTEN!$B$3 * $D$5 * $D$6 / H980^2</f>
        <v>3.606257780730733E+22</v>
      </c>
      <c r="S981" s="46">
        <f t="shared" si="277"/>
        <v>29919.855822125082</v>
      </c>
      <c r="T981" s="48">
        <f t="shared" ref="T981:T1044" si="292">SQRT( V981^2 + P981^2 )</f>
        <v>147814659736.86044</v>
      </c>
      <c r="U981" s="28">
        <f t="shared" ref="U981:U1044" si="293">SQRT( W981^2 + Q981^2 )</f>
        <v>9.8807896503325097</v>
      </c>
      <c r="V981" s="48">
        <f t="shared" si="283"/>
        <v>-79836964051.935471</v>
      </c>
      <c r="W981" s="28">
        <f t="shared" si="284"/>
        <v>-5.3367659846638125</v>
      </c>
      <c r="X981" s="50">
        <f t="shared" ref="X981:X1044" si="294">(V981 / $D$3 )^2 + ( P981 / $D$10 )^2</f>
        <v>1</v>
      </c>
      <c r="Y981" s="31">
        <f t="shared" ref="Y981:Y1044" si="295">(W981 / $E$3 )^2 + ( Q981 / $E$10 )^2</f>
        <v>1</v>
      </c>
      <c r="Z981" s="50">
        <v>20736000</v>
      </c>
      <c r="AA981" s="62">
        <v>2.0181365999999999E-7</v>
      </c>
      <c r="AB981" s="71">
        <v>4.3591751280900003E-3</v>
      </c>
      <c r="AC981" s="71">
        <v>4.1494468876697903</v>
      </c>
      <c r="AD981" s="58">
        <v>148264059102.44101</v>
      </c>
      <c r="AE981" s="28">
        <v>-5.1696799846600001</v>
      </c>
      <c r="AF981" s="28">
        <v>8.3155837401300001</v>
      </c>
      <c r="AG981" s="50"/>
      <c r="AH981" s="62"/>
      <c r="AI981" s="65"/>
      <c r="AJ981" s="58"/>
      <c r="AK981" s="28"/>
      <c r="AL981" s="28"/>
    </row>
    <row r="982" spans="1:38">
      <c r="A982" s="11"/>
      <c r="B982" s="25">
        <v>961</v>
      </c>
      <c r="C982" s="1">
        <f>B982 * KONSTANTEN!$B$6</f>
        <v>20757600</v>
      </c>
      <c r="D982" s="63">
        <f>SQRT( KONSTANTEN!$B$3 * $D$6 / H981^3 )</f>
        <v>2.0179487532683477E-7</v>
      </c>
      <c r="E982" s="41">
        <f>(KONSTANTEN!$B$4 + D982 * C982) - (KONSTANTEN!$B$4 + D982 * C981)</f>
        <v>4.3587693070596956E-3</v>
      </c>
      <c r="F982" s="41">
        <f t="shared" si="278"/>
        <v>4.1538056569768429</v>
      </c>
      <c r="G982" s="73">
        <f t="shared" si="285"/>
        <v>237.99553306233923</v>
      </c>
      <c r="H982" s="43">
        <f t="shared" si="279"/>
        <v>148273285577.39999</v>
      </c>
      <c r="I982" s="2">
        <f t="shared" si="280"/>
        <v>9.9114468629976482</v>
      </c>
      <c r="J982" s="48">
        <f t="shared" si="286"/>
        <v>150922760422.60001</v>
      </c>
      <c r="K982" s="28">
        <f t="shared" si="287"/>
        <v>10.088553137002352</v>
      </c>
      <c r="L982" s="43">
        <f t="shared" si="281"/>
        <v>-76785191360.44458</v>
      </c>
      <c r="M982" s="2">
        <f t="shared" si="282"/>
        <v>-5.1327677880104456</v>
      </c>
      <c r="N982" s="48">
        <f t="shared" si="288"/>
        <v>-81784338414.640167</v>
      </c>
      <c r="O982" s="28">
        <f t="shared" si="289"/>
        <v>-5.4669397880104453</v>
      </c>
      <c r="P982" s="94">
        <f t="shared" si="290"/>
        <v>-124740482422.49741</v>
      </c>
      <c r="Q982" s="95">
        <f t="shared" si="291"/>
        <v>-8.3383777352791242</v>
      </c>
      <c r="R982" s="44">
        <f>KONSTANTEN!$B$3 * $D$5 * $D$6 / H981^2</f>
        <v>3.6058101509216432E+22</v>
      </c>
      <c r="S982" s="46">
        <f t="shared" ref="S982:S1045" si="296">D982 * H981</f>
        <v>29918.92732202771</v>
      </c>
      <c r="T982" s="48">
        <f t="shared" si="292"/>
        <v>147804810132.38458</v>
      </c>
      <c r="U982" s="28">
        <f t="shared" si="293"/>
        <v>9.8801312456104196</v>
      </c>
      <c r="V982" s="48">
        <f t="shared" si="283"/>
        <v>-79284764887.542374</v>
      </c>
      <c r="W982" s="28">
        <f t="shared" si="284"/>
        <v>-5.2998537880104459</v>
      </c>
      <c r="X982" s="50">
        <f t="shared" si="294"/>
        <v>0.99999999999999989</v>
      </c>
      <c r="Y982" s="31">
        <f t="shared" si="295"/>
        <v>0.99999999999999989</v>
      </c>
      <c r="Z982" s="50">
        <v>20757600</v>
      </c>
      <c r="AA982" s="62">
        <v>2.0179488E-7</v>
      </c>
      <c r="AB982" s="71">
        <v>4.35876930706E-3</v>
      </c>
      <c r="AC982" s="71">
        <v>4.15380565697685</v>
      </c>
      <c r="AD982" s="58">
        <v>148273285577.39999</v>
      </c>
      <c r="AE982" s="28">
        <v>-5.1327677880099998</v>
      </c>
      <c r="AF982" s="28">
        <v>8.3383777352799999</v>
      </c>
      <c r="AG982" s="50"/>
      <c r="AH982" s="62"/>
      <c r="AI982" s="65"/>
      <c r="AJ982" s="58"/>
      <c r="AK982" s="28"/>
      <c r="AL982" s="28"/>
    </row>
    <row r="983" spans="1:38">
      <c r="A983" s="11"/>
      <c r="B983" s="25">
        <v>962</v>
      </c>
      <c r="C983" s="1">
        <f>B983 * KONSTANTEN!$B$6</f>
        <v>20779200</v>
      </c>
      <c r="D983" s="63">
        <f>SQRT( KONSTANTEN!$B$3 * $D$6 / H982^3 )</f>
        <v>2.0177604024411249E-7</v>
      </c>
      <c r="E983" s="41">
        <f>(KONSTANTEN!$B$4 + D983 * C983) - (KONSTANTEN!$B$4 + D983 * C982)</f>
        <v>4.3583624692722367E-3</v>
      </c>
      <c r="F983" s="41">
        <f t="shared" ref="F983:F1046" si="297">IF( (F982 + E983) &gt; 2 * PI(), (F982 + E983) - 2 * PI(), (F982 + E983) )</f>
        <v>4.1581640194461151</v>
      </c>
      <c r="G983" s="73">
        <f t="shared" si="285"/>
        <v>238.24524883741677</v>
      </c>
      <c r="H983" s="43">
        <f t="shared" ref="H983:H1046" si="298">$D$3 * ( 1 + $D$4 * COS(F983) )</f>
        <v>148282536356.1355</v>
      </c>
      <c r="I983" s="2">
        <f t="shared" ref="I983:I1046" si="299">$E$3 * ( 1 + $D$4 * COS(F983) )</f>
        <v>9.9120652387321666</v>
      </c>
      <c r="J983" s="48">
        <f t="shared" si="286"/>
        <v>150913509643.8645</v>
      </c>
      <c r="K983" s="28">
        <f t="shared" si="287"/>
        <v>10.087934761267833</v>
      </c>
      <c r="L983" s="43">
        <f t="shared" ref="L983:L1046" si="300">$D$3 * ( COS(F983) + $D$4 )</f>
        <v>-76231537629.102554</v>
      </c>
      <c r="M983" s="2">
        <f t="shared" ref="M983:M1046" si="301">$E$3 * ( COS(F983) + $D$4 )</f>
        <v>-5.0957583596611133</v>
      </c>
      <c r="N983" s="48">
        <f t="shared" si="288"/>
        <v>-81230684683.298141</v>
      </c>
      <c r="O983" s="28">
        <f t="shared" si="289"/>
        <v>-5.4299303596611121</v>
      </c>
      <c r="P983" s="94">
        <f t="shared" si="290"/>
        <v>-125079074663.57825</v>
      </c>
      <c r="Q983" s="95">
        <f t="shared" si="291"/>
        <v>-8.3610112055811232</v>
      </c>
      <c r="R983" s="44">
        <f>KONSTANTEN!$B$3 * $D$5 * $D$6 / H982^2</f>
        <v>3.6053614135535657E+22</v>
      </c>
      <c r="S983" s="46">
        <f t="shared" si="296"/>
        <v>29917.996437792244</v>
      </c>
      <c r="T983" s="48">
        <f t="shared" si="292"/>
        <v>147795002562.96542</v>
      </c>
      <c r="U983" s="28">
        <f t="shared" si="293"/>
        <v>9.8794756507554542</v>
      </c>
      <c r="V983" s="48">
        <f t="shared" ref="V983:V1046" si="302">$D$3 * COS(F983)</f>
        <v>-78731111156.200348</v>
      </c>
      <c r="W983" s="28">
        <f t="shared" ref="W983:W1046" si="303">$E$3 * COS(F983)</f>
        <v>-5.2628443596611127</v>
      </c>
      <c r="X983" s="50">
        <f t="shared" si="294"/>
        <v>1</v>
      </c>
      <c r="Y983" s="31">
        <f t="shared" si="295"/>
        <v>1</v>
      </c>
      <c r="Z983" s="50">
        <v>20779200</v>
      </c>
      <c r="AA983" s="62">
        <v>2.0177604000000001E-7</v>
      </c>
      <c r="AB983" s="71">
        <v>4.3583624692699998E-3</v>
      </c>
      <c r="AC983" s="71">
        <v>4.1581640194461196</v>
      </c>
      <c r="AD983" s="58">
        <v>148282536356.13501</v>
      </c>
      <c r="AE983" s="28">
        <v>-5.0957583596599996</v>
      </c>
      <c r="AF983" s="28">
        <v>8.3610112055800005</v>
      </c>
      <c r="AG983" s="50"/>
      <c r="AH983" s="62"/>
      <c r="AI983" s="65"/>
      <c r="AJ983" s="58"/>
      <c r="AK983" s="28"/>
      <c r="AL983" s="28"/>
    </row>
    <row r="984" spans="1:38">
      <c r="A984" s="11"/>
      <c r="B984" s="25">
        <v>963</v>
      </c>
      <c r="C984" s="1">
        <f>B984 * KONSTANTEN!$B$6</f>
        <v>20800800</v>
      </c>
      <c r="D984" s="63">
        <f>SQRT( KONSTANTEN!$B$3 * $D$6 / H983^3 )</f>
        <v>2.0175715848869096E-7</v>
      </c>
      <c r="E984" s="41">
        <f>(KONSTANTEN!$B$4 + D984 * C984) - (KONSTANTEN!$B$4 + D984 * C983)</f>
        <v>4.357954623355198E-3</v>
      </c>
      <c r="F984" s="41">
        <f t="shared" si="297"/>
        <v>4.1625219740694703</v>
      </c>
      <c r="G984" s="73">
        <f t="shared" si="285"/>
        <v>238.49494124464456</v>
      </c>
      <c r="H984" s="43">
        <f t="shared" si="298"/>
        <v>148291811253.75641</v>
      </c>
      <c r="I984" s="2">
        <f t="shared" si="299"/>
        <v>9.9126852267129486</v>
      </c>
      <c r="J984" s="48">
        <f t="shared" si="286"/>
        <v>150904234746.24359</v>
      </c>
      <c r="K984" s="28">
        <f t="shared" si="287"/>
        <v>10.087314773287051</v>
      </c>
      <c r="L984" s="43">
        <f t="shared" si="300"/>
        <v>-75676440396.485992</v>
      </c>
      <c r="M984" s="2">
        <f t="shared" si="301"/>
        <v>-5.058652439309709</v>
      </c>
      <c r="N984" s="48">
        <f t="shared" si="288"/>
        <v>-80675587450.68158</v>
      </c>
      <c r="O984" s="28">
        <f t="shared" si="289"/>
        <v>-5.3928244393097078</v>
      </c>
      <c r="P984" s="94">
        <f t="shared" si="290"/>
        <v>-125415259639.91998</v>
      </c>
      <c r="Q984" s="95">
        <f t="shared" si="291"/>
        <v>-8.383483760338196</v>
      </c>
      <c r="R984" s="44">
        <f>KONSTANTEN!$B$3 * $D$5 * $D$6 / H983^2</f>
        <v>3.6049115782438426E+22</v>
      </c>
      <c r="S984" s="46">
        <f t="shared" si="296"/>
        <v>29917.063188709908</v>
      </c>
      <c r="T984" s="48">
        <f t="shared" si="292"/>
        <v>147785237772.68454</v>
      </c>
      <c r="U984" s="28">
        <f t="shared" si="293"/>
        <v>9.8788229155063476</v>
      </c>
      <c r="V984" s="48">
        <f t="shared" si="302"/>
        <v>-78176013923.583786</v>
      </c>
      <c r="W984" s="28">
        <f t="shared" si="303"/>
        <v>-5.2257384393097084</v>
      </c>
      <c r="X984" s="50">
        <f t="shared" si="294"/>
        <v>0.99999999999999989</v>
      </c>
      <c r="Y984" s="31">
        <f t="shared" si="295"/>
        <v>0.99999999999999978</v>
      </c>
      <c r="Z984" s="50">
        <v>20800800</v>
      </c>
      <c r="AA984" s="62">
        <v>2.0175716E-7</v>
      </c>
      <c r="AB984" s="71">
        <v>4.3579546233599997E-3</v>
      </c>
      <c r="AC984" s="71">
        <v>4.1625219740694801</v>
      </c>
      <c r="AD984" s="58">
        <v>148291811253.75601</v>
      </c>
      <c r="AE984" s="28">
        <v>-5.0586524393100003</v>
      </c>
      <c r="AF984" s="28">
        <v>8.3834837603400008</v>
      </c>
      <c r="AG984" s="50"/>
      <c r="AH984" s="62"/>
      <c r="AI984" s="65"/>
      <c r="AJ984" s="58"/>
      <c r="AK984" s="28"/>
      <c r="AL984" s="28"/>
    </row>
    <row r="985" spans="1:38">
      <c r="A985" s="11"/>
      <c r="B985" s="25">
        <v>964</v>
      </c>
      <c r="C985" s="1">
        <f>B985 * KONSTANTEN!$B$6</f>
        <v>20822400</v>
      </c>
      <c r="D985" s="63">
        <f>SQRT( KONSTANTEN!$B$3 * $D$6 / H984^3 )</f>
        <v>2.0173823046043267E-7</v>
      </c>
      <c r="E985" s="41">
        <f>(KONSTANTEN!$B$4 + D985 * C985) - (KONSTANTEN!$B$4 + D985 * C984)</f>
        <v>4.3575457779452265E-3</v>
      </c>
      <c r="F985" s="41">
        <f t="shared" si="297"/>
        <v>4.1668795198474156</v>
      </c>
      <c r="G985" s="73">
        <f t="shared" si="285"/>
        <v>238.74461022675584</v>
      </c>
      <c r="H985" s="43">
        <f t="shared" si="298"/>
        <v>148301110084.991</v>
      </c>
      <c r="I985" s="2">
        <f t="shared" si="299"/>
        <v>9.9133068145553622</v>
      </c>
      <c r="J985" s="48">
        <f t="shared" si="286"/>
        <v>150894935915.009</v>
      </c>
      <c r="K985" s="28">
        <f t="shared" si="287"/>
        <v>10.086693185444638</v>
      </c>
      <c r="L985" s="43">
        <f t="shared" si="300"/>
        <v>-75119910750.999451</v>
      </c>
      <c r="M985" s="2">
        <f t="shared" si="301"/>
        <v>-5.0214507681695402</v>
      </c>
      <c r="N985" s="48">
        <f t="shared" si="288"/>
        <v>-80119057805.195038</v>
      </c>
      <c r="O985" s="28">
        <f t="shared" si="289"/>
        <v>-5.355622768169539</v>
      </c>
      <c r="P985" s="94">
        <f t="shared" si="290"/>
        <v>-125749031558.33156</v>
      </c>
      <c r="Q985" s="95">
        <f t="shared" si="291"/>
        <v>-8.4057950122998335</v>
      </c>
      <c r="R985" s="44">
        <f>KONSTANTEN!$B$3 * $D$5 * $D$6 / H984^2</f>
        <v>3.6044606546232102E+22</v>
      </c>
      <c r="S985" s="46">
        <f t="shared" si="296"/>
        <v>29916.127594105295</v>
      </c>
      <c r="T985" s="48">
        <f t="shared" si="292"/>
        <v>147775516502.07843</v>
      </c>
      <c r="U985" s="28">
        <f t="shared" si="293"/>
        <v>9.8781730893648536</v>
      </c>
      <c r="V985" s="48">
        <f t="shared" si="302"/>
        <v>-77619484278.097244</v>
      </c>
      <c r="W985" s="28">
        <f t="shared" si="303"/>
        <v>-5.1885367681695396</v>
      </c>
      <c r="X985" s="50">
        <f t="shared" si="294"/>
        <v>1</v>
      </c>
      <c r="Y985" s="31">
        <f t="shared" si="295"/>
        <v>1</v>
      </c>
      <c r="Z985" s="50">
        <v>20822400</v>
      </c>
      <c r="AA985" s="62">
        <v>2.0173822999999999E-7</v>
      </c>
      <c r="AB985" s="71">
        <v>4.3575457779500004E-3</v>
      </c>
      <c r="AC985" s="71">
        <v>4.16687951984742</v>
      </c>
      <c r="AD985" s="58">
        <v>148301110084.98999</v>
      </c>
      <c r="AE985" s="28">
        <v>-5.0214507681700002</v>
      </c>
      <c r="AF985" s="28">
        <v>8.4057950123000005</v>
      </c>
      <c r="AG985" s="50"/>
      <c r="AH985" s="62"/>
      <c r="AI985" s="65"/>
      <c r="AJ985" s="58"/>
      <c r="AK985" s="28"/>
      <c r="AL985" s="28"/>
    </row>
    <row r="986" spans="1:38">
      <c r="A986" s="11"/>
      <c r="B986" s="25">
        <v>965</v>
      </c>
      <c r="C986" s="1">
        <f>B986 * KONSTANTEN!$B$6</f>
        <v>20844000</v>
      </c>
      <c r="D986" s="63">
        <f>SQRT( KONSTANTEN!$B$3 * $D$6 / H985^3 )</f>
        <v>2.0171925655978971E-7</v>
      </c>
      <c r="E986" s="41">
        <f>(KONSTANTEN!$B$4 + D986 * C986) - (KONSTANTEN!$B$4 + D986 * C985)</f>
        <v>4.3571359416914035E-3</v>
      </c>
      <c r="F986" s="41">
        <f t="shared" si="297"/>
        <v>4.171236655789107</v>
      </c>
      <c r="G986" s="73">
        <f t="shared" si="285"/>
        <v>238.99425572697953</v>
      </c>
      <c r="H986" s="43">
        <f t="shared" si="298"/>
        <v>148310432664.1922</v>
      </c>
      <c r="I986" s="2">
        <f t="shared" si="299"/>
        <v>9.9139299898496773</v>
      </c>
      <c r="J986" s="48">
        <f t="shared" si="286"/>
        <v>150885613335.80783</v>
      </c>
      <c r="K986" s="28">
        <f t="shared" si="287"/>
        <v>10.086070010150323</v>
      </c>
      <c r="L986" s="43">
        <f t="shared" si="300"/>
        <v>-74561959803.511398</v>
      </c>
      <c r="M986" s="2">
        <f t="shared" si="301"/>
        <v>-4.9841540889555338</v>
      </c>
      <c r="N986" s="48">
        <f t="shared" si="288"/>
        <v>-79561106857.707001</v>
      </c>
      <c r="O986" s="28">
        <f t="shared" si="289"/>
        <v>-5.3183260889555335</v>
      </c>
      <c r="P986" s="94">
        <f t="shared" si="290"/>
        <v>-126080384677.20721</v>
      </c>
      <c r="Q986" s="95">
        <f t="shared" si="291"/>
        <v>-8.4279445776637854</v>
      </c>
      <c r="R986" s="44">
        <f>KONSTANTEN!$B$3 * $D$5 * $D$6 / H985^2</f>
        <v>3.6040086523355177E+22</v>
      </c>
      <c r="S986" s="46">
        <f t="shared" si="296"/>
        <v>29915.189673335917</v>
      </c>
      <c r="T986" s="48">
        <f t="shared" si="292"/>
        <v>147765839488.08041</v>
      </c>
      <c r="U986" s="28">
        <f t="shared" si="293"/>
        <v>9.8775262215918733</v>
      </c>
      <c r="V986" s="48">
        <f t="shared" si="302"/>
        <v>-77061533330.609207</v>
      </c>
      <c r="W986" s="28">
        <f t="shared" si="303"/>
        <v>-5.1512400889555341</v>
      </c>
      <c r="X986" s="50">
        <f t="shared" si="294"/>
        <v>1</v>
      </c>
      <c r="Y986" s="31">
        <f t="shared" si="295"/>
        <v>0.99999999999999978</v>
      </c>
      <c r="Z986" s="50">
        <v>20844000</v>
      </c>
      <c r="AA986" s="62">
        <v>2.0171926E-7</v>
      </c>
      <c r="AB986" s="71">
        <v>4.3571359416900001E-3</v>
      </c>
      <c r="AC986" s="71">
        <v>4.1712366557891096</v>
      </c>
      <c r="AD986" s="58">
        <v>148310432664.19199</v>
      </c>
      <c r="AE986" s="28">
        <v>-4.9841540889599996</v>
      </c>
      <c r="AF986" s="28">
        <v>8.4279445776599999</v>
      </c>
      <c r="AG986" s="50"/>
      <c r="AH986" s="62"/>
      <c r="AI986" s="65"/>
      <c r="AJ986" s="58"/>
      <c r="AK986" s="28"/>
      <c r="AL986" s="28"/>
    </row>
    <row r="987" spans="1:38">
      <c r="A987" s="11"/>
      <c r="B987" s="25">
        <v>966</v>
      </c>
      <c r="C987" s="1">
        <f>B987 * KONSTANTEN!$B$6</f>
        <v>20865600</v>
      </c>
      <c r="D987" s="63">
        <f>SQRT( KONSTANTEN!$B$3 * $D$6 / H986^3 )</f>
        <v>2.017002371877921E-7</v>
      </c>
      <c r="E987" s="41">
        <f>(KONSTANTEN!$B$4 + D987 * C987) - (KONSTANTEN!$B$4 + D987 * C986)</f>
        <v>4.3567251232570214E-3</v>
      </c>
      <c r="F987" s="41">
        <f t="shared" si="297"/>
        <v>4.175593380912364</v>
      </c>
      <c r="G987" s="73">
        <f t="shared" si="285"/>
        <v>239.24387768904077</v>
      </c>
      <c r="H987" s="43">
        <f t="shared" si="298"/>
        <v>148319778805.34207</v>
      </c>
      <c r="I987" s="2">
        <f t="shared" si="299"/>
        <v>9.9145547401613765</v>
      </c>
      <c r="J987" s="48">
        <f t="shared" si="286"/>
        <v>150876267194.65793</v>
      </c>
      <c r="K987" s="28">
        <f t="shared" si="287"/>
        <v>10.085445259838623</v>
      </c>
      <c r="L987" s="43">
        <f t="shared" si="300"/>
        <v>-74002598687.087784</v>
      </c>
      <c r="M987" s="2">
        <f t="shared" si="301"/>
        <v>-4.9467631458664254</v>
      </c>
      <c r="N987" s="48">
        <f t="shared" si="288"/>
        <v>-79001745741.283386</v>
      </c>
      <c r="O987" s="28">
        <f t="shared" si="289"/>
        <v>-5.280935145866426</v>
      </c>
      <c r="P987" s="94">
        <f t="shared" si="290"/>
        <v>-126409313306.59494</v>
      </c>
      <c r="Q987" s="95">
        <f t="shared" si="291"/>
        <v>-8.4499320760806409</v>
      </c>
      <c r="R987" s="44">
        <f>KONSTANTEN!$B$3 * $D$5 * $D$6 / H986^2</f>
        <v>3.6035555810374547E+22</v>
      </c>
      <c r="S987" s="46">
        <f t="shared" si="296"/>
        <v>29914.249445791636</v>
      </c>
      <c r="T987" s="48">
        <f t="shared" si="292"/>
        <v>147756207463.96338</v>
      </c>
      <c r="U987" s="28">
        <f t="shared" si="293"/>
        <v>9.8768823612036236</v>
      </c>
      <c r="V987" s="48">
        <f t="shared" si="302"/>
        <v>-76502172214.185593</v>
      </c>
      <c r="W987" s="28">
        <f t="shared" si="303"/>
        <v>-5.1138491458664257</v>
      </c>
      <c r="X987" s="50">
        <f t="shared" si="294"/>
        <v>0.99999999999999978</v>
      </c>
      <c r="Y987" s="31">
        <f t="shared" si="295"/>
        <v>0.99999999999999978</v>
      </c>
      <c r="Z987" s="50">
        <v>20865600</v>
      </c>
      <c r="AA987" s="62">
        <v>2.0170024000000001E-7</v>
      </c>
      <c r="AB987" s="71">
        <v>4.35672512326E-3</v>
      </c>
      <c r="AC987" s="71">
        <v>4.1755933809123702</v>
      </c>
      <c r="AD987" s="58">
        <v>148319778805.34201</v>
      </c>
      <c r="AE987" s="28">
        <v>-4.9467631458700003</v>
      </c>
      <c r="AF987" s="28">
        <v>8.4499320760799996</v>
      </c>
      <c r="AG987" s="50"/>
      <c r="AH987" s="62"/>
      <c r="AI987" s="65"/>
      <c r="AJ987" s="58"/>
      <c r="AK987" s="28"/>
      <c r="AL987" s="28"/>
    </row>
    <row r="988" spans="1:38">
      <c r="A988" s="11"/>
      <c r="B988" s="25">
        <v>967</v>
      </c>
      <c r="C988" s="1">
        <f>B988 * KONSTANTEN!$B$6</f>
        <v>20887200</v>
      </c>
      <c r="D988" s="63">
        <f>SQRT( KONSTANTEN!$B$3 * $D$6 / H987^3 )</f>
        <v>2.0168117274603695E-7</v>
      </c>
      <c r="E988" s="41">
        <f>(KONSTANTEN!$B$4 + D988 * C988) - (KONSTANTEN!$B$4 + D988 * C987)</f>
        <v>4.3563133313151425E-3</v>
      </c>
      <c r="F988" s="41">
        <f t="shared" si="297"/>
        <v>4.1799496942436791</v>
      </c>
      <c r="G988" s="73">
        <f t="shared" si="285"/>
        <v>239.4934760571617</v>
      </c>
      <c r="H988" s="43">
        <f t="shared" si="298"/>
        <v>148329148322.05621</v>
      </c>
      <c r="I988" s="2">
        <f t="shared" si="299"/>
        <v>9.9151810530314446</v>
      </c>
      <c r="J988" s="48">
        <f t="shared" si="286"/>
        <v>150866897677.94379</v>
      </c>
      <c r="K988" s="28">
        <f t="shared" si="287"/>
        <v>10.084818946968557</v>
      </c>
      <c r="L988" s="43">
        <f t="shared" si="300"/>
        <v>-73441838556.725998</v>
      </c>
      <c r="M988" s="2">
        <f t="shared" si="301"/>
        <v>-4.9092786845669742</v>
      </c>
      <c r="N988" s="48">
        <f t="shared" si="288"/>
        <v>-78440985610.921585</v>
      </c>
      <c r="O988" s="28">
        <f t="shared" si="289"/>
        <v>-5.2434506845669739</v>
      </c>
      <c r="P988" s="94">
        <f t="shared" si="290"/>
        <v>-126735811808.26282</v>
      </c>
      <c r="Q988" s="95">
        <f t="shared" si="291"/>
        <v>-8.4717571306582595</v>
      </c>
      <c r="R988" s="44">
        <f>KONSTANTEN!$B$3 * $D$5 * $D$6 / H987^2</f>
        <v>3.6031014503982721E+22</v>
      </c>
      <c r="S988" s="46">
        <f t="shared" si="296"/>
        <v>29913.306930894185</v>
      </c>
      <c r="T988" s="48">
        <f t="shared" si="292"/>
        <v>147746621159.2825</v>
      </c>
      <c r="U988" s="28">
        <f t="shared" si="293"/>
        <v>9.8762415569678037</v>
      </c>
      <c r="V988" s="48">
        <f t="shared" si="302"/>
        <v>-75941412083.823792</v>
      </c>
      <c r="W988" s="28">
        <f t="shared" si="303"/>
        <v>-5.0763646845669737</v>
      </c>
      <c r="X988" s="50">
        <f t="shared" si="294"/>
        <v>1</v>
      </c>
      <c r="Y988" s="31">
        <f t="shared" si="295"/>
        <v>1</v>
      </c>
      <c r="Z988" s="50">
        <v>20887200</v>
      </c>
      <c r="AA988" s="62">
        <v>2.0168117E-7</v>
      </c>
      <c r="AB988" s="71">
        <v>4.3563133313099999E-3</v>
      </c>
      <c r="AC988" s="71">
        <v>4.17994969424368</v>
      </c>
      <c r="AD988" s="58">
        <v>148329148322.056</v>
      </c>
      <c r="AE988" s="28">
        <v>-4.9092786845700003</v>
      </c>
      <c r="AF988" s="28">
        <v>8.4717571306600004</v>
      </c>
      <c r="AG988" s="50"/>
      <c r="AH988" s="62"/>
      <c r="AI988" s="65"/>
      <c r="AJ988" s="58"/>
      <c r="AK988" s="28"/>
      <c r="AL988" s="28"/>
    </row>
    <row r="989" spans="1:38">
      <c r="A989" s="11"/>
      <c r="B989" s="25">
        <v>968</v>
      </c>
      <c r="C989" s="1">
        <f>B989 * KONSTANTEN!$B$6</f>
        <v>20908800</v>
      </c>
      <c r="D989" s="63">
        <f>SQRT( KONSTANTEN!$B$3 * $D$6 / H988^3 )</f>
        <v>2.0166206363667738E-7</v>
      </c>
      <c r="E989" s="41">
        <f>(KONSTANTEN!$B$4 + D989 * C989) - (KONSTANTEN!$B$4 + D989 * C988)</f>
        <v>4.3559005745521517E-3</v>
      </c>
      <c r="F989" s="41">
        <f t="shared" si="297"/>
        <v>4.1843055948182313</v>
      </c>
      <c r="G989" s="73">
        <f t="shared" si="285"/>
        <v>239.74305077606215</v>
      </c>
      <c r="H989" s="43">
        <f t="shared" si="298"/>
        <v>148338541027.58829</v>
      </c>
      <c r="I989" s="2">
        <f t="shared" si="299"/>
        <v>9.9158089159766689</v>
      </c>
      <c r="J989" s="48">
        <f t="shared" si="286"/>
        <v>150857504972.41171</v>
      </c>
      <c r="K989" s="28">
        <f t="shared" si="287"/>
        <v>10.084191084023331</v>
      </c>
      <c r="L989" s="43">
        <f t="shared" si="300"/>
        <v>-72879690589.088364</v>
      </c>
      <c r="M989" s="2">
        <f t="shared" si="301"/>
        <v>-4.8717014521701509</v>
      </c>
      <c r="N989" s="48">
        <f t="shared" si="288"/>
        <v>-77878837643.283966</v>
      </c>
      <c r="O989" s="28">
        <f t="shared" si="289"/>
        <v>-5.2058734521701506</v>
      </c>
      <c r="P989" s="94">
        <f t="shared" si="290"/>
        <v>-127059874595.76439</v>
      </c>
      <c r="Q989" s="95">
        <f t="shared" si="291"/>
        <v>-8.4934193679661405</v>
      </c>
      <c r="R989" s="44">
        <f>KONSTANTEN!$B$3 * $D$5 * $D$6 / H988^2</f>
        <v>3.6026462700995166E+22</v>
      </c>
      <c r="S989" s="46">
        <f t="shared" si="296"/>
        <v>29912.362148096658</v>
      </c>
      <c r="T989" s="48">
        <f t="shared" si="292"/>
        <v>147737081299.8183</v>
      </c>
      <c r="U989" s="28">
        <f t="shared" si="293"/>
        <v>9.8756038573997955</v>
      </c>
      <c r="V989" s="48">
        <f t="shared" si="302"/>
        <v>-75379264116.186172</v>
      </c>
      <c r="W989" s="28">
        <f t="shared" si="303"/>
        <v>-5.0387874521701512</v>
      </c>
      <c r="X989" s="50">
        <f t="shared" si="294"/>
        <v>1</v>
      </c>
      <c r="Y989" s="31">
        <f t="shared" si="295"/>
        <v>1.0000000000000002</v>
      </c>
      <c r="Z989" s="50">
        <v>20908800</v>
      </c>
      <c r="AA989" s="62">
        <v>2.0166206E-7</v>
      </c>
      <c r="AB989" s="71">
        <v>4.3559005745499998E-3</v>
      </c>
      <c r="AC989" s="71">
        <v>4.1843055948182304</v>
      </c>
      <c r="AD989" s="58">
        <v>148338541027.58801</v>
      </c>
      <c r="AE989" s="28">
        <v>-4.8717014521699999</v>
      </c>
      <c r="AF989" s="28">
        <v>8.4934193679700005</v>
      </c>
      <c r="AG989" s="50"/>
      <c r="AH989" s="62"/>
      <c r="AI989" s="65"/>
      <c r="AJ989" s="58"/>
      <c r="AK989" s="28"/>
      <c r="AL989" s="28"/>
    </row>
    <row r="990" spans="1:38">
      <c r="A990" s="11"/>
      <c r="B990" s="25">
        <v>969</v>
      </c>
      <c r="C990" s="1">
        <f>B990 * KONSTANTEN!$B$6</f>
        <v>20930400</v>
      </c>
      <c r="D990" s="63">
        <f>SQRT( KONSTANTEN!$B$3 * $D$6 / H989^3 )</f>
        <v>2.0164291026241114E-7</v>
      </c>
      <c r="E990" s="41">
        <f>(KONSTANTEN!$B$4 + D990 * C990) - (KONSTANTEN!$B$4 + D990 * C989)</f>
        <v>4.3554868616686448E-3</v>
      </c>
      <c r="F990" s="41">
        <f t="shared" si="297"/>
        <v>4.1886610816798999</v>
      </c>
      <c r="G990" s="73">
        <f t="shared" si="285"/>
        <v>239.99260179096046</v>
      </c>
      <c r="H990" s="43">
        <f t="shared" si="298"/>
        <v>148347956734.83435</v>
      </c>
      <c r="I990" s="2">
        <f t="shared" si="299"/>
        <v>9.9164383164899412</v>
      </c>
      <c r="J990" s="48">
        <f t="shared" si="286"/>
        <v>150848089265.16565</v>
      </c>
      <c r="K990" s="28">
        <f t="shared" si="287"/>
        <v>10.083561683510059</v>
      </c>
      <c r="L990" s="43">
        <f t="shared" si="300"/>
        <v>-72316165982.235626</v>
      </c>
      <c r="M990" s="2">
        <f t="shared" si="301"/>
        <v>-4.8340321972193196</v>
      </c>
      <c r="N990" s="48">
        <f t="shared" si="288"/>
        <v>-77315313036.431229</v>
      </c>
      <c r="O990" s="28">
        <f t="shared" si="289"/>
        <v>-5.1682041972193193</v>
      </c>
      <c r="P990" s="94">
        <f t="shared" si="290"/>
        <v>-127381496134.50259</v>
      </c>
      <c r="Q990" s="95">
        <f t="shared" si="291"/>
        <v>-8.5149184180396951</v>
      </c>
      <c r="R990" s="44">
        <f>KONSTANTEN!$B$3 * $D$5 * $D$6 / H989^2</f>
        <v>3.6021900498347454E+22</v>
      </c>
      <c r="S990" s="46">
        <f t="shared" si="296"/>
        <v>29911.415116882978</v>
      </c>
      <c r="T990" s="48">
        <f t="shared" si="292"/>
        <v>147727588607.5202</v>
      </c>
      <c r="U990" s="28">
        <f t="shared" si="293"/>
        <v>9.8749693107588872</v>
      </c>
      <c r="V990" s="48">
        <f t="shared" si="302"/>
        <v>-74815739509.333435</v>
      </c>
      <c r="W990" s="28">
        <f t="shared" si="303"/>
        <v>-5.0011181972193199</v>
      </c>
      <c r="X990" s="50">
        <f t="shared" si="294"/>
        <v>1</v>
      </c>
      <c r="Y990" s="31">
        <f t="shared" si="295"/>
        <v>0.99999999999999989</v>
      </c>
      <c r="Z990" s="50">
        <v>20930400</v>
      </c>
      <c r="AA990" s="62">
        <v>2.0164290999999999E-7</v>
      </c>
      <c r="AB990" s="71">
        <v>4.3554868616699997E-3</v>
      </c>
      <c r="AC990" s="71">
        <v>4.1886610816798999</v>
      </c>
      <c r="AD990" s="58">
        <v>148347956734.83401</v>
      </c>
      <c r="AE990" s="28">
        <v>-4.83403219722</v>
      </c>
      <c r="AF990" s="28">
        <v>8.5149184180400006</v>
      </c>
      <c r="AG990" s="50"/>
      <c r="AH990" s="62"/>
      <c r="AI990" s="65"/>
      <c r="AJ990" s="58"/>
      <c r="AK990" s="28"/>
      <c r="AL990" s="28"/>
    </row>
    <row r="991" spans="1:38">
      <c r="A991" s="11"/>
      <c r="B991" s="25">
        <v>970</v>
      </c>
      <c r="C991" s="1">
        <f>B991 * KONSTANTEN!$B$6</f>
        <v>20952000</v>
      </c>
      <c r="D991" s="63">
        <f>SQRT( KONSTANTEN!$B$3 * $D$6 / H990^3 )</f>
        <v>2.0162371302646999E-7</v>
      </c>
      <c r="E991" s="41">
        <f>(KONSTANTEN!$B$4 + D991 * C991) - (KONSTANTEN!$B$4 + D991 * C990)</f>
        <v>4.3550722013714349E-3</v>
      </c>
      <c r="F991" s="41">
        <f t="shared" si="297"/>
        <v>4.1930161538812714</v>
      </c>
      <c r="G991" s="73">
        <f t="shared" si="285"/>
        <v>240.2421290475738</v>
      </c>
      <c r="H991" s="43">
        <f t="shared" si="298"/>
        <v>148357395256.33737</v>
      </c>
      <c r="I991" s="2">
        <f t="shared" si="299"/>
        <v>9.9170692420405437</v>
      </c>
      <c r="J991" s="48">
        <f t="shared" si="286"/>
        <v>150838650743.66263</v>
      </c>
      <c r="K991" s="28">
        <f t="shared" si="287"/>
        <v>10.082930757959456</v>
      </c>
      <c r="L991" s="43">
        <f t="shared" si="300"/>
        <v>-71751275955.361176</v>
      </c>
      <c r="M991" s="2">
        <f t="shared" si="301"/>
        <v>-4.7962716696704719</v>
      </c>
      <c r="N991" s="48">
        <f t="shared" si="288"/>
        <v>-76750423009.556778</v>
      </c>
      <c r="O991" s="28">
        <f t="shared" si="289"/>
        <v>-5.1304436696704725</v>
      </c>
      <c r="P991" s="94">
        <f t="shared" si="290"/>
        <v>-127700670941.79164</v>
      </c>
      <c r="Q991" s="95">
        <f t="shared" si="291"/>
        <v>-8.5362539143843943</v>
      </c>
      <c r="R991" s="44">
        <f>KONSTANTEN!$B$3 * $D$5 * $D$6 / H990^2</f>
        <v>3.601732799309264E+22</v>
      </c>
      <c r="S991" s="46">
        <f t="shared" si="296"/>
        <v>29910.465856767427</v>
      </c>
      <c r="T991" s="48">
        <f t="shared" si="292"/>
        <v>147718143800.45035</v>
      </c>
      <c r="U991" s="28">
        <f t="shared" si="293"/>
        <v>9.8743379650445213</v>
      </c>
      <c r="V991" s="48">
        <f t="shared" si="302"/>
        <v>-74250849482.458969</v>
      </c>
      <c r="W991" s="28">
        <f t="shared" si="303"/>
        <v>-4.9633576696704722</v>
      </c>
      <c r="X991" s="50">
        <f t="shared" si="294"/>
        <v>1</v>
      </c>
      <c r="Y991" s="31">
        <f t="shared" si="295"/>
        <v>1</v>
      </c>
      <c r="Z991" s="50">
        <v>20952000</v>
      </c>
      <c r="AA991" s="62">
        <v>2.0162371000000001E-7</v>
      </c>
      <c r="AB991" s="71">
        <v>4.3550722013700003E-3</v>
      </c>
      <c r="AC991" s="71">
        <v>4.1930161538812696</v>
      </c>
      <c r="AD991" s="58">
        <v>148357395256.33701</v>
      </c>
      <c r="AE991" s="28">
        <v>-4.7962716696700003</v>
      </c>
      <c r="AF991" s="28">
        <v>8.5362539143799996</v>
      </c>
      <c r="AG991" s="50"/>
      <c r="AH991" s="62"/>
      <c r="AI991" s="65"/>
      <c r="AJ991" s="58"/>
      <c r="AK991" s="28"/>
      <c r="AL991" s="28"/>
    </row>
    <row r="992" spans="1:38">
      <c r="A992" s="11"/>
      <c r="B992" s="25">
        <v>971</v>
      </c>
      <c r="C992" s="1">
        <f>B992 * KONSTANTEN!$B$6</f>
        <v>20973600</v>
      </c>
      <c r="D992" s="63">
        <f>SQRT( KONSTANTEN!$B$3 * $D$6 / H991^3 )</f>
        <v>2.0160447233260827E-7</v>
      </c>
      <c r="E992" s="41">
        <f>(KONSTANTEN!$B$4 + D992 * C992) - (KONSTANTEN!$B$4 + D992 * C991)</f>
        <v>4.3546566023842104E-3</v>
      </c>
      <c r="F992" s="41">
        <f t="shared" si="297"/>
        <v>4.1973708104836556</v>
      </c>
      <c r="G992" s="73">
        <f t="shared" si="285"/>
        <v>240.49163249211918</v>
      </c>
      <c r="H992" s="43">
        <f t="shared" si="298"/>
        <v>148366856404.29175</v>
      </c>
      <c r="I992" s="2">
        <f t="shared" si="299"/>
        <v>9.9177016800744582</v>
      </c>
      <c r="J992" s="48">
        <f t="shared" si="286"/>
        <v>150829189595.70825</v>
      </c>
      <c r="K992" s="28">
        <f t="shared" si="287"/>
        <v>10.082298319925542</v>
      </c>
      <c r="L992" s="43">
        <f t="shared" si="300"/>
        <v>-71185031748.524094</v>
      </c>
      <c r="M992" s="2">
        <f t="shared" si="301"/>
        <v>-4.7584206208743876</v>
      </c>
      <c r="N992" s="48">
        <f t="shared" si="288"/>
        <v>-76184178802.719696</v>
      </c>
      <c r="O992" s="28">
        <f t="shared" si="289"/>
        <v>-5.0925926208743881</v>
      </c>
      <c r="P992" s="94">
        <f t="shared" si="290"/>
        <v>-128017393586.91832</v>
      </c>
      <c r="Q992" s="95">
        <f t="shared" si="291"/>
        <v>-8.5574254939798458</v>
      </c>
      <c r="R992" s="44">
        <f>KONSTANTEN!$B$3 * $D$5 * $D$6 / H991^2</f>
        <v>3.6012745282398519E+22</v>
      </c>
      <c r="S992" s="46">
        <f t="shared" si="296"/>
        <v>29909.514387294097</v>
      </c>
      <c r="T992" s="48">
        <f t="shared" si="292"/>
        <v>147708747592.72778</v>
      </c>
      <c r="U992" s="28">
        <f t="shared" si="293"/>
        <v>9.8737098679925577</v>
      </c>
      <c r="V992" s="48">
        <f t="shared" si="302"/>
        <v>-73684605275.621887</v>
      </c>
      <c r="W992" s="28">
        <f t="shared" si="303"/>
        <v>-4.9255066208743878</v>
      </c>
      <c r="X992" s="50">
        <f t="shared" si="294"/>
        <v>1</v>
      </c>
      <c r="Y992" s="31">
        <f t="shared" si="295"/>
        <v>1</v>
      </c>
      <c r="Z992" s="50">
        <v>20973600</v>
      </c>
      <c r="AA992" s="62">
        <v>2.0160446999999999E-7</v>
      </c>
      <c r="AB992" s="71">
        <v>4.3546566023800002E-3</v>
      </c>
      <c r="AC992" s="71">
        <v>4.19737081048366</v>
      </c>
      <c r="AD992" s="58">
        <v>148366856404.29099</v>
      </c>
      <c r="AE992" s="28">
        <v>-4.75842062087</v>
      </c>
      <c r="AF992" s="28">
        <v>8.5574254939800003</v>
      </c>
      <c r="AG992" s="50"/>
      <c r="AH992" s="62"/>
      <c r="AI992" s="65"/>
      <c r="AJ992" s="58"/>
      <c r="AK992" s="28"/>
      <c r="AL992" s="28"/>
    </row>
    <row r="993" spans="1:38">
      <c r="A993" s="11"/>
      <c r="B993" s="25">
        <v>972</v>
      </c>
      <c r="C993" s="1">
        <f>B993 * KONSTANTEN!$B$6</f>
        <v>20995200</v>
      </c>
      <c r="D993" s="63">
        <f>SQRT( KONSTANTEN!$B$3 * $D$6 / H992^3 )</f>
        <v>2.0158518858509191E-7</v>
      </c>
      <c r="E993" s="41">
        <f>(KONSTANTEN!$B$4 + D993 * C993) - (KONSTANTEN!$B$4 + D993 * C992)</f>
        <v>4.3542400734377651E-3</v>
      </c>
      <c r="F993" s="41">
        <f t="shared" si="297"/>
        <v>4.2017250505570933</v>
      </c>
      <c r="G993" s="73">
        <f t="shared" si="285"/>
        <v>240.74111207131389</v>
      </c>
      <c r="H993" s="43">
        <f t="shared" si="298"/>
        <v>148376339990.54758</v>
      </c>
      <c r="I993" s="2">
        <f t="shared" si="299"/>
        <v>9.9183356180146571</v>
      </c>
      <c r="J993" s="48">
        <f t="shared" si="286"/>
        <v>150819706009.45242</v>
      </c>
      <c r="K993" s="28">
        <f t="shared" si="287"/>
        <v>10.081664381985345</v>
      </c>
      <c r="L993" s="43">
        <f t="shared" si="300"/>
        <v>-70617444622.383392</v>
      </c>
      <c r="M993" s="2">
        <f t="shared" si="301"/>
        <v>-4.7204798035588604</v>
      </c>
      <c r="N993" s="48">
        <f t="shared" si="288"/>
        <v>-75616591676.578995</v>
      </c>
      <c r="O993" s="28">
        <f t="shared" si="289"/>
        <v>-5.0546518035588601</v>
      </c>
      <c r="P993" s="94">
        <f t="shared" si="290"/>
        <v>-128331658691.20099</v>
      </c>
      <c r="Q993" s="95">
        <f t="shared" si="291"/>
        <v>-8.5784327972837584</v>
      </c>
      <c r="R993" s="44">
        <f>KONSTANTEN!$B$3 * $D$5 * $D$6 / H992^2</f>
        <v>3.6008152463544819E+22</v>
      </c>
      <c r="S993" s="46">
        <f t="shared" si="296"/>
        <v>29908.560728036402</v>
      </c>
      <c r="T993" s="48">
        <f t="shared" si="292"/>
        <v>147699400694.4729</v>
      </c>
      <c r="U993" s="28">
        <f t="shared" si="293"/>
        <v>9.8730850670715711</v>
      </c>
      <c r="V993" s="48">
        <f t="shared" si="302"/>
        <v>-73117018149.481201</v>
      </c>
      <c r="W993" s="28">
        <f t="shared" si="303"/>
        <v>-4.8875658035588607</v>
      </c>
      <c r="X993" s="50">
        <f t="shared" si="294"/>
        <v>1</v>
      </c>
      <c r="Y993" s="31">
        <f t="shared" si="295"/>
        <v>1</v>
      </c>
      <c r="Z993" s="50">
        <v>20995200</v>
      </c>
      <c r="AA993" s="62">
        <v>2.0158518999999999E-7</v>
      </c>
      <c r="AB993" s="71">
        <v>4.3542400734400003E-3</v>
      </c>
      <c r="AC993" s="71">
        <v>4.2017250505571004</v>
      </c>
      <c r="AD993" s="58">
        <v>148376339990.547</v>
      </c>
      <c r="AE993" s="28">
        <v>-4.72047980356</v>
      </c>
      <c r="AF993" s="28">
        <v>8.5784327972799996</v>
      </c>
      <c r="AG993" s="50"/>
      <c r="AH993" s="62"/>
      <c r="AI993" s="65"/>
      <c r="AJ993" s="58"/>
      <c r="AK993" s="28"/>
      <c r="AL993" s="28"/>
    </row>
    <row r="994" spans="1:38">
      <c r="A994" s="11"/>
      <c r="B994" s="25">
        <v>973</v>
      </c>
      <c r="C994" s="1">
        <f>B994 * KONSTANTEN!$B$6</f>
        <v>21016800</v>
      </c>
      <c r="D994" s="63">
        <f>SQRT( KONSTANTEN!$B$3 * $D$6 / H993^3 )</f>
        <v>2.0156586218868773E-7</v>
      </c>
      <c r="E994" s="41">
        <f>(KONSTANTEN!$B$4 + D994 * C994) - (KONSTANTEN!$B$4 + D994 * C993)</f>
        <v>4.3538226232762156E-3</v>
      </c>
      <c r="F994" s="41">
        <f t="shared" si="297"/>
        <v>4.2060788731803695</v>
      </c>
      <c r="G994" s="73">
        <f t="shared" si="285"/>
        <v>240.99056773237618</v>
      </c>
      <c r="H994" s="43">
        <f t="shared" si="298"/>
        <v>148385845826.6153</v>
      </c>
      <c r="I994" s="2">
        <f t="shared" si="299"/>
        <v>9.9189710432614007</v>
      </c>
      <c r="J994" s="48">
        <f t="shared" si="286"/>
        <v>150810200173.3847</v>
      </c>
      <c r="K994" s="28">
        <f t="shared" si="287"/>
        <v>10.081028956738599</v>
      </c>
      <c r="L994" s="43">
        <f t="shared" si="300"/>
        <v>-70048525857.931396</v>
      </c>
      <c r="M994" s="2">
        <f t="shared" si="301"/>
        <v>-4.6824499718108834</v>
      </c>
      <c r="N994" s="48">
        <f t="shared" si="288"/>
        <v>-75047672912.126999</v>
      </c>
      <c r="O994" s="28">
        <f t="shared" si="289"/>
        <v>-5.016621971810884</v>
      </c>
      <c r="P994" s="94">
        <f t="shared" si="290"/>
        <v>-128643460928.04781</v>
      </c>
      <c r="Q994" s="95">
        <f t="shared" si="291"/>
        <v>-8.5992754682358221</v>
      </c>
      <c r="R994" s="44">
        <f>KONSTANTEN!$B$3 * $D$5 * $D$6 / H993^2</f>
        <v>3.600354963392062E+22</v>
      </c>
      <c r="S994" s="46">
        <f t="shared" si="296"/>
        <v>29907.60489859659</v>
      </c>
      <c r="T994" s="48">
        <f t="shared" si="292"/>
        <v>147690103811.7525</v>
      </c>
      <c r="U994" s="28">
        <f t="shared" si="293"/>
        <v>9.8724636094791531</v>
      </c>
      <c r="V994" s="48">
        <f t="shared" si="302"/>
        <v>-72548099385.02919</v>
      </c>
      <c r="W994" s="28">
        <f t="shared" si="303"/>
        <v>-4.8495359718108837</v>
      </c>
      <c r="X994" s="50">
        <f t="shared" si="294"/>
        <v>0.99999999999999989</v>
      </c>
      <c r="Y994" s="31">
        <f t="shared" si="295"/>
        <v>1</v>
      </c>
      <c r="Z994" s="50">
        <v>21016800</v>
      </c>
      <c r="AA994" s="62">
        <v>2.0156585999999999E-7</v>
      </c>
      <c r="AB994" s="71">
        <v>4.3538226232799999E-3</v>
      </c>
      <c r="AC994" s="71">
        <v>4.2060788731803704</v>
      </c>
      <c r="AD994" s="58">
        <v>148385845826.61499</v>
      </c>
      <c r="AE994" s="28">
        <v>-4.6824499718099997</v>
      </c>
      <c r="AF994" s="28">
        <v>8.5992754682400001</v>
      </c>
      <c r="AG994" s="50"/>
      <c r="AH994" s="62"/>
      <c r="AI994" s="65"/>
      <c r="AJ994" s="58"/>
      <c r="AK994" s="28"/>
      <c r="AL994" s="28"/>
    </row>
    <row r="995" spans="1:38">
      <c r="A995" s="11"/>
      <c r="B995" s="25">
        <v>974</v>
      </c>
      <c r="C995" s="1">
        <f>B995 * KONSTANTEN!$B$6</f>
        <v>21038400</v>
      </c>
      <c r="D995" s="63">
        <f>SQRT( KONSTANTEN!$B$3 * $D$6 / H994^3 )</f>
        <v>2.01546493548652E-7</v>
      </c>
      <c r="E995" s="41">
        <f>(KONSTANTEN!$B$4 + D995 * C995) - (KONSTANTEN!$B$4 + D995 * C994)</f>
        <v>4.3534042606507839E-3</v>
      </c>
      <c r="F995" s="41">
        <f t="shared" si="297"/>
        <v>4.2104322774410203</v>
      </c>
      <c r="G995" s="73">
        <f t="shared" si="285"/>
        <v>241.23999942302575</v>
      </c>
      <c r="H995" s="43">
        <f t="shared" si="298"/>
        <v>148395373723.67001</v>
      </c>
      <c r="I995" s="2">
        <f t="shared" si="299"/>
        <v>9.9196079431925401</v>
      </c>
      <c r="J995" s="48">
        <f t="shared" si="286"/>
        <v>150800672276.32999</v>
      </c>
      <c r="K995" s="28">
        <f t="shared" si="287"/>
        <v>10.080392056807462</v>
      </c>
      <c r="L995" s="43">
        <f t="shared" si="300"/>
        <v>-69478286756.227966</v>
      </c>
      <c r="M995" s="2">
        <f t="shared" si="301"/>
        <v>-4.6443318810588803</v>
      </c>
      <c r="N995" s="48">
        <f t="shared" si="288"/>
        <v>-74477433810.423569</v>
      </c>
      <c r="O995" s="28">
        <f t="shared" si="289"/>
        <v>-4.9785038810588809</v>
      </c>
      <c r="P995" s="94">
        <f t="shared" si="290"/>
        <v>-128952795023.01291</v>
      </c>
      <c r="Q995" s="95">
        <f t="shared" si="291"/>
        <v>-8.6199531542614647</v>
      </c>
      <c r="R995" s="44">
        <f>KONSTANTEN!$B$3 * $D$5 * $D$6 / H994^2</f>
        <v>3.5998936891021542E+22</v>
      </c>
      <c r="S995" s="46">
        <f t="shared" si="296"/>
        <v>29906.646918605191</v>
      </c>
      <c r="T995" s="48">
        <f t="shared" si="292"/>
        <v>147680857646.52487</v>
      </c>
      <c r="U995" s="28">
        <f t="shared" si="293"/>
        <v>9.8718455421382725</v>
      </c>
      <c r="V995" s="48">
        <f t="shared" si="302"/>
        <v>-71977860283.32576</v>
      </c>
      <c r="W995" s="28">
        <f t="shared" si="303"/>
        <v>-4.8114178810588806</v>
      </c>
      <c r="X995" s="50">
        <f t="shared" si="294"/>
        <v>1</v>
      </c>
      <c r="Y995" s="31">
        <f t="shared" si="295"/>
        <v>0.99999999999999989</v>
      </c>
      <c r="Z995" s="50">
        <v>21038400</v>
      </c>
      <c r="AA995" s="62">
        <v>2.0154649E-7</v>
      </c>
      <c r="AB995" s="71">
        <v>4.3534042606499998E-3</v>
      </c>
      <c r="AC995" s="71">
        <v>4.2104322774410203</v>
      </c>
      <c r="AD995" s="58">
        <v>148395373723.67001</v>
      </c>
      <c r="AE995" s="28">
        <v>-4.6443318810600003</v>
      </c>
      <c r="AF995" s="28">
        <v>8.6199531542599992</v>
      </c>
      <c r="AG995" s="50"/>
      <c r="AH995" s="62"/>
      <c r="AI995" s="65"/>
      <c r="AJ995" s="58"/>
      <c r="AK995" s="28"/>
      <c r="AL995" s="28"/>
    </row>
    <row r="996" spans="1:38">
      <c r="A996" s="11"/>
      <c r="B996" s="25">
        <v>975</v>
      </c>
      <c r="C996" s="1">
        <f>B996 * KONSTANTEN!$B$6</f>
        <v>21060000</v>
      </c>
      <c r="D996" s="63">
        <f>SQRT( KONSTANTEN!$B$3 * $D$6 / H995^3 )</f>
        <v>2.0152708307071975E-7</v>
      </c>
      <c r="E996" s="41">
        <f>(KONSTANTEN!$B$4 + D996 * C996) - (KONSTANTEN!$B$4 + D996 * C995)</f>
        <v>4.352984994327791E-3</v>
      </c>
      <c r="F996" s="41">
        <f t="shared" si="297"/>
        <v>4.2147852624353481</v>
      </c>
      <c r="G996" s="73">
        <f t="shared" si="285"/>
        <v>241.48940709148451</v>
      </c>
      <c r="H996" s="43">
        <f t="shared" si="298"/>
        <v>148404923492.55603</v>
      </c>
      <c r="I996" s="2">
        <f t="shared" si="299"/>
        <v>9.9202463051638077</v>
      </c>
      <c r="J996" s="48">
        <f t="shared" si="286"/>
        <v>150791122507.44397</v>
      </c>
      <c r="K996" s="28">
        <f t="shared" si="287"/>
        <v>10.079753694836192</v>
      </c>
      <c r="L996" s="43">
        <f t="shared" si="300"/>
        <v>-68906738638.133743</v>
      </c>
      <c r="M996" s="2">
        <f t="shared" si="301"/>
        <v>-4.6061262880548721</v>
      </c>
      <c r="N996" s="48">
        <f t="shared" si="288"/>
        <v>-73905885692.329346</v>
      </c>
      <c r="O996" s="28">
        <f t="shared" si="289"/>
        <v>-4.9402982880548727</v>
      </c>
      <c r="P996" s="94">
        <f t="shared" si="290"/>
        <v>-129259655753.85176</v>
      </c>
      <c r="Q996" s="95">
        <f t="shared" si="291"/>
        <v>-8.6404655062755591</v>
      </c>
      <c r="R996" s="44">
        <f>KONSTANTEN!$B$3 * $D$5 * $D$6 / H995^2</f>
        <v>3.5994314332447084E+22</v>
      </c>
      <c r="S996" s="46">
        <f t="shared" si="296"/>
        <v>29905.686807720547</v>
      </c>
      <c r="T996" s="48">
        <f t="shared" si="292"/>
        <v>147671662896.58542</v>
      </c>
      <c r="U996" s="28">
        <f t="shared" si="293"/>
        <v>9.8712309116936261</v>
      </c>
      <c r="V996" s="48">
        <f t="shared" si="302"/>
        <v>-71406312165.231552</v>
      </c>
      <c r="W996" s="28">
        <f t="shared" si="303"/>
        <v>-4.7732122880548724</v>
      </c>
      <c r="X996" s="50">
        <f t="shared" si="294"/>
        <v>1</v>
      </c>
      <c r="Y996" s="31">
        <f t="shared" si="295"/>
        <v>1</v>
      </c>
      <c r="Z996" s="50">
        <v>21060000</v>
      </c>
      <c r="AA996" s="62">
        <v>2.0152708E-7</v>
      </c>
      <c r="AB996" s="71">
        <v>4.3529849943300001E-3</v>
      </c>
      <c r="AC996" s="71">
        <v>4.2147852624353499</v>
      </c>
      <c r="AD996" s="58">
        <v>148404923492.556</v>
      </c>
      <c r="AE996" s="28">
        <v>-4.6061262880499996</v>
      </c>
      <c r="AF996" s="28">
        <v>8.64046550628</v>
      </c>
      <c r="AG996" s="50"/>
      <c r="AH996" s="62"/>
      <c r="AI996" s="65"/>
      <c r="AJ996" s="58"/>
      <c r="AK996" s="28"/>
      <c r="AL996" s="28"/>
    </row>
    <row r="997" spans="1:38">
      <c r="A997" s="11"/>
      <c r="B997" s="25">
        <v>976</v>
      </c>
      <c r="C997" s="1">
        <f>B997 * KONSTANTEN!$B$6</f>
        <v>21081600</v>
      </c>
      <c r="D997" s="63">
        <f>SQRT( KONSTANTEN!$B$3 * $D$6 / H996^3 )</f>
        <v>2.0150763116109367E-7</v>
      </c>
      <c r="E997" s="41">
        <f>(KONSTANTEN!$B$4 + D997 * C997) - (KONSTANTEN!$B$4 + D997 * C996)</f>
        <v>4.352564833079775E-3</v>
      </c>
      <c r="F997" s="41">
        <f t="shared" si="297"/>
        <v>4.2191378272684279</v>
      </c>
      <c r="G997" s="73">
        <f t="shared" si="285"/>
        <v>241.73879068647705</v>
      </c>
      <c r="H997" s="43">
        <f t="shared" si="298"/>
        <v>148414494943.79114</v>
      </c>
      <c r="I997" s="2">
        <f t="shared" si="299"/>
        <v>9.9208861165091164</v>
      </c>
      <c r="J997" s="48">
        <f t="shared" si="286"/>
        <v>150781551056.20886</v>
      </c>
      <c r="K997" s="28">
        <f t="shared" si="287"/>
        <v>10.079113883490884</v>
      </c>
      <c r="L997" s="43">
        <f t="shared" si="300"/>
        <v>-68333892844.044548</v>
      </c>
      <c r="M997" s="2">
        <f t="shared" si="301"/>
        <v>-4.5678339508567269</v>
      </c>
      <c r="N997" s="48">
        <f t="shared" si="288"/>
        <v>-73333039898.240158</v>
      </c>
      <c r="O997" s="28">
        <f t="shared" si="289"/>
        <v>-4.9020059508567275</v>
      </c>
      <c r="P997" s="94">
        <f t="shared" si="290"/>
        <v>-129564037950.57454</v>
      </c>
      <c r="Q997" s="95">
        <f t="shared" si="291"/>
        <v>-8.6608121786859815</v>
      </c>
      <c r="R997" s="44">
        <f>KONSTANTEN!$B$3 * $D$5 * $D$6 / H996^2</f>
        <v>3.5989682055897925E+22</v>
      </c>
      <c r="S997" s="46">
        <f t="shared" si="296"/>
        <v>29904.724585628304</v>
      </c>
      <c r="T997" s="48">
        <f t="shared" si="292"/>
        <v>147662520255.5126</v>
      </c>
      <c r="U997" s="28">
        <f t="shared" si="293"/>
        <v>9.8706197645080263</v>
      </c>
      <c r="V997" s="48">
        <f t="shared" si="302"/>
        <v>-70833466371.142349</v>
      </c>
      <c r="W997" s="28">
        <f t="shared" si="303"/>
        <v>-4.7349199508567272</v>
      </c>
      <c r="X997" s="50">
        <f t="shared" si="294"/>
        <v>0.99999999999999989</v>
      </c>
      <c r="Y997" s="31">
        <f t="shared" si="295"/>
        <v>0.99999999999999989</v>
      </c>
      <c r="Z997" s="50">
        <v>21081600</v>
      </c>
      <c r="AA997" s="62">
        <v>2.0150762999999999E-7</v>
      </c>
      <c r="AB997" s="71">
        <v>4.3525648330799997E-3</v>
      </c>
      <c r="AC997" s="71">
        <v>4.2191378272684297</v>
      </c>
      <c r="AD997" s="58">
        <v>148414494943.79099</v>
      </c>
      <c r="AE997" s="28">
        <v>-4.5678339508599999</v>
      </c>
      <c r="AF997" s="28">
        <v>8.6608121786899996</v>
      </c>
      <c r="AG997" s="50"/>
      <c r="AH997" s="62"/>
      <c r="AI997" s="65"/>
      <c r="AJ997" s="58"/>
      <c r="AK997" s="28"/>
      <c r="AL997" s="28"/>
    </row>
    <row r="998" spans="1:38">
      <c r="A998" s="11"/>
      <c r="B998" s="25">
        <v>977</v>
      </c>
      <c r="C998" s="1">
        <f>B998 * KONSTANTEN!$B$6</f>
        <v>21103200</v>
      </c>
      <c r="D998" s="63">
        <f>SQRT( KONSTANTEN!$B$3 * $D$6 / H997^3 )</f>
        <v>2.0148813822643346E-7</v>
      </c>
      <c r="E998" s="41">
        <f>(KONSTANTEN!$B$4 + D998 * C998) - (KONSTANTEN!$B$4 + D998 * C997)</f>
        <v>4.3521437856908207E-3</v>
      </c>
      <c r="F998" s="41">
        <f t="shared" si="297"/>
        <v>4.2234899710541187</v>
      </c>
      <c r="G998" s="73">
        <f t="shared" si="285"/>
        <v>241.98815015723122</v>
      </c>
      <c r="H998" s="43">
        <f t="shared" si="298"/>
        <v>148424087887.57129</v>
      </c>
      <c r="I998" s="2">
        <f t="shared" si="299"/>
        <v>9.921527364540859</v>
      </c>
      <c r="J998" s="48">
        <f t="shared" si="286"/>
        <v>150771958112.42871</v>
      </c>
      <c r="K998" s="28">
        <f t="shared" si="287"/>
        <v>10.078472635459141</v>
      </c>
      <c r="L998" s="43">
        <f t="shared" si="300"/>
        <v>-67759760733.625061</v>
      </c>
      <c r="M998" s="2">
        <f t="shared" si="301"/>
        <v>-4.5294556288103527</v>
      </c>
      <c r="N998" s="48">
        <f t="shared" si="288"/>
        <v>-72758907787.820663</v>
      </c>
      <c r="O998" s="28">
        <f t="shared" si="289"/>
        <v>-4.8636276288103533</v>
      </c>
      <c r="P998" s="94">
        <f t="shared" si="290"/>
        <v>-129865936495.49844</v>
      </c>
      <c r="Q998" s="95">
        <f t="shared" si="291"/>
        <v>-8.6809928293971144</v>
      </c>
      <c r="R998" s="44">
        <f>KONSTANTEN!$B$3 * $D$5 * $D$6 / H997^2</f>
        <v>3.5985040159173281E+22</v>
      </c>
      <c r="S998" s="46">
        <f t="shared" si="296"/>
        <v>29903.760272040898</v>
      </c>
      <c r="T998" s="48">
        <f t="shared" si="292"/>
        <v>147653430412.61459</v>
      </c>
      <c r="U998" s="28">
        <f t="shared" si="293"/>
        <v>9.8700121466588246</v>
      </c>
      <c r="V998" s="48">
        <f t="shared" si="302"/>
        <v>-70259334260.72287</v>
      </c>
      <c r="W998" s="28">
        <f t="shared" si="303"/>
        <v>-4.696541628810353</v>
      </c>
      <c r="X998" s="50">
        <f t="shared" si="294"/>
        <v>0.99999999999999989</v>
      </c>
      <c r="Y998" s="31">
        <f t="shared" si="295"/>
        <v>0.99999999999999989</v>
      </c>
      <c r="Z998" s="50">
        <v>21103200</v>
      </c>
      <c r="AA998" s="62">
        <v>2.0148813999999999E-7</v>
      </c>
      <c r="AB998" s="71">
        <v>4.3521437856900002E-3</v>
      </c>
      <c r="AC998" s="71">
        <v>4.2234899710541196</v>
      </c>
      <c r="AD998" s="58">
        <v>148424087887.57101</v>
      </c>
      <c r="AE998" s="28">
        <v>-4.5294556288100001</v>
      </c>
      <c r="AF998" s="28">
        <v>8.6809928293999992</v>
      </c>
      <c r="AG998" s="50"/>
      <c r="AH998" s="62"/>
      <c r="AI998" s="65"/>
      <c r="AJ998" s="58"/>
      <c r="AK998" s="28"/>
      <c r="AL998" s="28"/>
    </row>
    <row r="999" spans="1:38">
      <c r="A999" s="11"/>
      <c r="B999" s="25">
        <v>978</v>
      </c>
      <c r="C999" s="1">
        <f>B999 * KONSTANTEN!$B$6</f>
        <v>21124800</v>
      </c>
      <c r="D999" s="63">
        <f>SQRT( KONSTANTEN!$B$3 * $D$6 / H998^3 )</f>
        <v>2.0146860467384442E-7</v>
      </c>
      <c r="E999" s="41">
        <f>(KONSTANTEN!$B$4 + D999 * C999) - (KONSTANTEN!$B$4 + D999 * C998)</f>
        <v>4.3517218609547825E-3</v>
      </c>
      <c r="F999" s="41">
        <f t="shared" si="297"/>
        <v>4.2278416929150735</v>
      </c>
      <c r="G999" s="73">
        <f t="shared" si="285"/>
        <v>242.23748545347874</v>
      </c>
      <c r="H999" s="43">
        <f t="shared" si="298"/>
        <v>148433702133.77487</v>
      </c>
      <c r="I999" s="2">
        <f t="shared" si="299"/>
        <v>9.9221700365502077</v>
      </c>
      <c r="J999" s="48">
        <f t="shared" si="286"/>
        <v>150762343866.22513</v>
      </c>
      <c r="K999" s="28">
        <f t="shared" si="287"/>
        <v>10.077829963449794</v>
      </c>
      <c r="L999" s="43">
        <f t="shared" si="300"/>
        <v>-67184353685.542892</v>
      </c>
      <c r="M999" s="2">
        <f t="shared" si="301"/>
        <v>-4.4909920825319256</v>
      </c>
      <c r="N999" s="48">
        <f t="shared" si="288"/>
        <v>-72183500739.738495</v>
      </c>
      <c r="O999" s="28">
        <f t="shared" si="289"/>
        <v>-4.8251640825319262</v>
      </c>
      <c r="P999" s="94">
        <f t="shared" si="290"/>
        <v>-130165346323.29839</v>
      </c>
      <c r="Q999" s="95">
        <f t="shared" si="291"/>
        <v>-8.7010071198132337</v>
      </c>
      <c r="R999" s="44">
        <f>KONSTANTEN!$B$3 * $D$5 * $D$6 / H998^2</f>
        <v>3.5980388740168109E+22</v>
      </c>
      <c r="S999" s="46">
        <f t="shared" si="296"/>
        <v>29902.79388669704</v>
      </c>
      <c r="T999" s="48">
        <f t="shared" si="292"/>
        <v>147644394052.87561</v>
      </c>
      <c r="U999" s="28">
        <f t="shared" si="293"/>
        <v>9.8694081039343438</v>
      </c>
      <c r="V999" s="48">
        <f t="shared" si="302"/>
        <v>-69683927212.640686</v>
      </c>
      <c r="W999" s="28">
        <f t="shared" si="303"/>
        <v>-4.6580780825319259</v>
      </c>
      <c r="X999" s="50">
        <f t="shared" si="294"/>
        <v>1</v>
      </c>
      <c r="Y999" s="31">
        <f t="shared" si="295"/>
        <v>0.99999999999999989</v>
      </c>
      <c r="Z999" s="50">
        <v>21124800</v>
      </c>
      <c r="AA999" s="62">
        <v>2.0146859999999999E-7</v>
      </c>
      <c r="AB999" s="71">
        <v>4.3517218609499999E-3</v>
      </c>
      <c r="AC999" s="71">
        <v>4.2278416929150797</v>
      </c>
      <c r="AD999" s="58">
        <v>148433702133.77399</v>
      </c>
      <c r="AE999" s="28">
        <v>-4.49099208253</v>
      </c>
      <c r="AF999" s="28">
        <v>8.7010071198100007</v>
      </c>
      <c r="AG999" s="50"/>
      <c r="AH999" s="62"/>
      <c r="AI999" s="65"/>
      <c r="AJ999" s="58"/>
      <c r="AK999" s="28"/>
      <c r="AL999" s="28"/>
    </row>
    <row r="1000" spans="1:38">
      <c r="A1000" s="11"/>
      <c r="B1000" s="25">
        <v>979</v>
      </c>
      <c r="C1000" s="1">
        <f>B1000 * KONSTANTEN!$B$6</f>
        <v>21146400</v>
      </c>
      <c r="D1000" s="63">
        <f>SQRT( KONSTANTEN!$B$3 * $D$6 / H999^3 )</f>
        <v>2.0144903091086699E-7</v>
      </c>
      <c r="E1000" s="41">
        <f>(KONSTANTEN!$B$4 + D1000 * C1000) - (KONSTANTEN!$B$4 + D1000 * C999)</f>
        <v>4.3512990676743968E-3</v>
      </c>
      <c r="F1000" s="41">
        <f t="shared" si="297"/>
        <v>4.2321929919827479</v>
      </c>
      <c r="G1000" s="73">
        <f t="shared" si="285"/>
        <v>242.4867965254557</v>
      </c>
      <c r="H1000" s="43">
        <f t="shared" si="298"/>
        <v>148443337491.96719</v>
      </c>
      <c r="I1000" s="2">
        <f t="shared" si="299"/>
        <v>9.9228141198073985</v>
      </c>
      <c r="J1000" s="48">
        <f t="shared" si="286"/>
        <v>150752708508.03281</v>
      </c>
      <c r="K1000" s="28">
        <f t="shared" si="287"/>
        <v>10.077185880192602</v>
      </c>
      <c r="L1000" s="43">
        <f t="shared" si="300"/>
        <v>-66607683097.202705</v>
      </c>
      <c r="M1000" s="2">
        <f t="shared" si="301"/>
        <v>-4.4524440738901143</v>
      </c>
      <c r="N1000" s="48">
        <f t="shared" si="288"/>
        <v>-71606830151.398315</v>
      </c>
      <c r="O1000" s="28">
        <f t="shared" si="289"/>
        <v>-4.7866160738901149</v>
      </c>
      <c r="P1000" s="94">
        <f t="shared" si="290"/>
        <v>-130462262421.05623</v>
      </c>
      <c r="Q1000" s="95">
        <f t="shared" si="291"/>
        <v>-8.7208547148418027</v>
      </c>
      <c r="R1000" s="44">
        <f>KONSTANTEN!$B$3 * $D$5 * $D$6 / H999^2</f>
        <v>3.5975727896870538E+22</v>
      </c>
      <c r="S1000" s="46">
        <f t="shared" si="296"/>
        <v>29901.825449361237</v>
      </c>
      <c r="T1000" s="48">
        <f t="shared" si="292"/>
        <v>147635411856.90332</v>
      </c>
      <c r="U1000" s="28">
        <f t="shared" si="293"/>
        <v>9.868807681830349</v>
      </c>
      <c r="V1000" s="48">
        <f t="shared" si="302"/>
        <v>-69107256624.300507</v>
      </c>
      <c r="W1000" s="28">
        <f t="shared" si="303"/>
        <v>-4.6195300738901146</v>
      </c>
      <c r="X1000" s="50">
        <f t="shared" si="294"/>
        <v>1</v>
      </c>
      <c r="Y1000" s="31">
        <f t="shared" si="295"/>
        <v>1</v>
      </c>
      <c r="Z1000" s="50">
        <v>21146400</v>
      </c>
      <c r="AA1000" s="62">
        <v>2.0144903E-7</v>
      </c>
      <c r="AB1000" s="71">
        <v>4.3512990676700001E-3</v>
      </c>
      <c r="AC1000" s="71">
        <v>4.2321929919827497</v>
      </c>
      <c r="AD1000" s="58">
        <v>148443337491.96701</v>
      </c>
      <c r="AE1000" s="28">
        <v>-4.4524440738899997</v>
      </c>
      <c r="AF1000" s="28">
        <v>8.7208547148399997</v>
      </c>
      <c r="AG1000" s="50"/>
      <c r="AH1000" s="62"/>
      <c r="AI1000" s="65"/>
      <c r="AJ1000" s="58"/>
      <c r="AK1000" s="28"/>
      <c r="AL1000" s="28"/>
    </row>
    <row r="1001" spans="1:38">
      <c r="A1001" s="11"/>
      <c r="B1001" s="25">
        <v>980</v>
      </c>
      <c r="C1001" s="1">
        <f>B1001 * KONSTANTEN!$B$6</f>
        <v>21168000</v>
      </c>
      <c r="D1001" s="63">
        <f>SQRT( KONSTANTEN!$B$3 * $D$6 / H1000^3 )</f>
        <v>2.014294173454658E-7</v>
      </c>
      <c r="E1001" s="41">
        <f>(KONSTANTEN!$B$4 + D1001 * C1001) - (KONSTANTEN!$B$4 + D1001 * C1000)</f>
        <v>4.3508754146621698E-3</v>
      </c>
      <c r="F1001" s="41">
        <f t="shared" si="297"/>
        <v>4.2365438673974101</v>
      </c>
      <c r="G1001" s="73">
        <f t="shared" si="285"/>
        <v>242.7360833239031</v>
      </c>
      <c r="H1001" s="43">
        <f t="shared" si="298"/>
        <v>148452993771.405</v>
      </c>
      <c r="I1001" s="2">
        <f t="shared" si="299"/>
        <v>9.9234596015620475</v>
      </c>
      <c r="J1001" s="48">
        <f t="shared" si="286"/>
        <v>150743052228.595</v>
      </c>
      <c r="K1001" s="28">
        <f t="shared" si="287"/>
        <v>10.076540398437952</v>
      </c>
      <c r="L1001" s="43">
        <f t="shared" si="300"/>
        <v>-66029760384.480385</v>
      </c>
      <c r="M1001" s="2">
        <f t="shared" si="301"/>
        <v>-4.4138123659883117</v>
      </c>
      <c r="N1001" s="48">
        <f t="shared" si="288"/>
        <v>-71028907438.675995</v>
      </c>
      <c r="O1001" s="28">
        <f t="shared" si="289"/>
        <v>-4.7479843659883123</v>
      </c>
      <c r="P1001" s="94">
        <f t="shared" si="290"/>
        <v>-130756679828.30878</v>
      </c>
      <c r="Q1001" s="95">
        <f t="shared" si="291"/>
        <v>-8.7405352828966727</v>
      </c>
      <c r="R1001" s="44">
        <f>KONSTANTEN!$B$3 * $D$5 * $D$6 / H1000^2</f>
        <v>3.5971057727359152E+22</v>
      </c>
      <c r="S1001" s="46">
        <f t="shared" si="296"/>
        <v>29900.854979823293</v>
      </c>
      <c r="T1001" s="48">
        <f t="shared" si="292"/>
        <v>147626484500.87616</v>
      </c>
      <c r="U1001" s="28">
        <f t="shared" si="293"/>
        <v>9.8682109255465349</v>
      </c>
      <c r="V1001" s="48">
        <f t="shared" si="302"/>
        <v>-68529333911.578186</v>
      </c>
      <c r="W1001" s="28">
        <f t="shared" si="303"/>
        <v>-4.580898365988312</v>
      </c>
      <c r="X1001" s="50">
        <f t="shared" si="294"/>
        <v>1</v>
      </c>
      <c r="Y1001" s="31">
        <f t="shared" si="295"/>
        <v>1.0000000000000002</v>
      </c>
      <c r="Z1001" s="50">
        <v>21168000</v>
      </c>
      <c r="AA1001" s="62">
        <v>2.0142942000000001E-7</v>
      </c>
      <c r="AB1001" s="71">
        <v>4.3508754146599996E-3</v>
      </c>
      <c r="AC1001" s="71">
        <v>4.2365438673974101</v>
      </c>
      <c r="AD1001" s="58">
        <v>148452993771.40399</v>
      </c>
      <c r="AE1001" s="28">
        <v>-4.4138123659900002</v>
      </c>
      <c r="AF1001" s="28">
        <v>8.7405352828999998</v>
      </c>
      <c r="AG1001" s="50"/>
      <c r="AH1001" s="62"/>
      <c r="AI1001" s="65"/>
      <c r="AJ1001" s="58"/>
      <c r="AK1001" s="28"/>
      <c r="AL1001" s="28"/>
    </row>
    <row r="1002" spans="1:38">
      <c r="A1002" s="11"/>
      <c r="B1002" s="25">
        <v>981</v>
      </c>
      <c r="C1002" s="1">
        <f>B1002 * KONSTANTEN!$B$6</f>
        <v>21189600</v>
      </c>
      <c r="D1002" s="63">
        <f>SQRT( KONSTANTEN!$B$3 * $D$6 / H1001^3 )</f>
        <v>2.014097643860185E-7</v>
      </c>
      <c r="E1002" s="41">
        <f>(KONSTANTEN!$B$4 + D1002 * C1002) - (KONSTANTEN!$B$4 + D1002 * C1001)</f>
        <v>4.3504509107377132E-3</v>
      </c>
      <c r="F1002" s="41">
        <f t="shared" si="297"/>
        <v>4.2408943183081478</v>
      </c>
      <c r="G1002" s="73">
        <f t="shared" si="285"/>
        <v>242.98534580006719</v>
      </c>
      <c r="H1002" s="43">
        <f t="shared" si="298"/>
        <v>148462670781.04074</v>
      </c>
      <c r="I1002" s="2">
        <f t="shared" si="299"/>
        <v>9.9241064690434282</v>
      </c>
      <c r="J1002" s="48">
        <f t="shared" si="286"/>
        <v>150733375218.95926</v>
      </c>
      <c r="K1002" s="28">
        <f t="shared" si="287"/>
        <v>10.075893530956572</v>
      </c>
      <c r="L1002" s="43">
        <f t="shared" si="300"/>
        <v>-65450596981.457573</v>
      </c>
      <c r="M1002" s="2">
        <f t="shared" si="301"/>
        <v>-4.3750977231468875</v>
      </c>
      <c r="N1002" s="48">
        <f t="shared" si="288"/>
        <v>-70449744035.653168</v>
      </c>
      <c r="O1002" s="28">
        <f t="shared" si="289"/>
        <v>-4.7092697231468881</v>
      </c>
      <c r="P1002" s="94">
        <f t="shared" si="290"/>
        <v>-131048593637.09406</v>
      </c>
      <c r="Q1002" s="95">
        <f t="shared" si="291"/>
        <v>-8.7600484959011844</v>
      </c>
      <c r="R1002" s="44">
        <f>KONSTANTEN!$B$3 * $D$5 * $D$6 / H1001^2</f>
        <v>3.5966378329800303E+22</v>
      </c>
      <c r="S1002" s="46">
        <f t="shared" si="296"/>
        <v>29899.882497897754</v>
      </c>
      <c r="T1002" s="48">
        <f t="shared" si="292"/>
        <v>147617612656.49149</v>
      </c>
      <c r="U1002" s="28">
        <f t="shared" si="293"/>
        <v>9.8676178799830474</v>
      </c>
      <c r="V1002" s="48">
        <f t="shared" si="302"/>
        <v>-67950170508.555374</v>
      </c>
      <c r="W1002" s="28">
        <f t="shared" si="303"/>
        <v>-4.5421837231468878</v>
      </c>
      <c r="X1002" s="50">
        <f t="shared" si="294"/>
        <v>0.99999999999999989</v>
      </c>
      <c r="Y1002" s="31">
        <f t="shared" si="295"/>
        <v>0.99999999999999989</v>
      </c>
      <c r="Z1002" s="50">
        <v>21189600</v>
      </c>
      <c r="AA1002" s="62">
        <v>2.0140976E-7</v>
      </c>
      <c r="AB1002" s="71">
        <v>4.3504509107400004E-3</v>
      </c>
      <c r="AC1002" s="71">
        <v>4.2408943183081496</v>
      </c>
      <c r="AD1002" s="58">
        <v>148462670781.04001</v>
      </c>
      <c r="AE1002" s="28">
        <v>-4.3750977231499997</v>
      </c>
      <c r="AF1002" s="28">
        <v>8.7600484958999996</v>
      </c>
      <c r="AG1002" s="50"/>
      <c r="AH1002" s="62"/>
      <c r="AI1002" s="65"/>
      <c r="AJ1002" s="58"/>
      <c r="AK1002" s="28"/>
      <c r="AL1002" s="28"/>
    </row>
    <row r="1003" spans="1:38">
      <c r="A1003" s="11"/>
      <c r="B1003" s="25">
        <v>982</v>
      </c>
      <c r="C1003" s="1">
        <f>B1003 * KONSTANTEN!$B$6</f>
        <v>21211200</v>
      </c>
      <c r="D1003" s="63">
        <f>SQRT( KONSTANTEN!$B$3 * $D$6 / H1002^3 )</f>
        <v>2.0139007244130546E-7</v>
      </c>
      <c r="E1003" s="41">
        <f>(KONSTANTEN!$B$4 + D1003 * C1003) - (KONSTANTEN!$B$4 + D1003 * C1002)</f>
        <v>4.350025564732185E-3</v>
      </c>
      <c r="F1003" s="41">
        <f t="shared" si="297"/>
        <v>4.24524434387288</v>
      </c>
      <c r="G1003" s="73">
        <f t="shared" si="285"/>
        <v>243.23458390570036</v>
      </c>
      <c r="H1003" s="43">
        <f t="shared" si="298"/>
        <v>148472368329.52722</v>
      </c>
      <c r="I1003" s="2">
        <f t="shared" si="299"/>
        <v>9.92475470946078</v>
      </c>
      <c r="J1003" s="48">
        <f t="shared" si="286"/>
        <v>150723677670.47281</v>
      </c>
      <c r="K1003" s="28">
        <f t="shared" si="287"/>
        <v>10.075245290539222</v>
      </c>
      <c r="L1003" s="43">
        <f t="shared" si="300"/>
        <v>-64870204340.15567</v>
      </c>
      <c r="M1003" s="2">
        <f t="shared" si="301"/>
        <v>-4.3363009108854111</v>
      </c>
      <c r="N1003" s="48">
        <f t="shared" si="288"/>
        <v>-69869351394.351273</v>
      </c>
      <c r="O1003" s="28">
        <f t="shared" si="289"/>
        <v>-4.6704729108854117</v>
      </c>
      <c r="P1003" s="94">
        <f t="shared" si="290"/>
        <v>-131337998991.99661</v>
      </c>
      <c r="Q1003" s="95">
        <f t="shared" si="291"/>
        <v>-8.7793940292911916</v>
      </c>
      <c r="R1003" s="44">
        <f>KONSTANTEN!$B$3 * $D$5 * $D$6 / H1002^2</f>
        <v>3.5961689802445534E+22</v>
      </c>
      <c r="S1003" s="46">
        <f t="shared" si="296"/>
        <v>29898.908023423479</v>
      </c>
      <c r="T1003" s="48">
        <f t="shared" si="292"/>
        <v>147608796990.91373</v>
      </c>
      <c r="U1003" s="28">
        <f t="shared" si="293"/>
        <v>9.8670285897370285</v>
      </c>
      <c r="V1003" s="48">
        <f t="shared" si="302"/>
        <v>-67369777867.253471</v>
      </c>
      <c r="W1003" s="28">
        <f t="shared" si="303"/>
        <v>-4.5033869108854114</v>
      </c>
      <c r="X1003" s="50">
        <f t="shared" si="294"/>
        <v>1</v>
      </c>
      <c r="Y1003" s="31">
        <f t="shared" si="295"/>
        <v>1</v>
      </c>
      <c r="Z1003" s="50">
        <v>21211200</v>
      </c>
      <c r="AA1003" s="62">
        <v>2.0139006999999999E-7</v>
      </c>
      <c r="AB1003" s="71">
        <v>4.3500255647300002E-3</v>
      </c>
      <c r="AC1003" s="71">
        <v>4.24524434387288</v>
      </c>
      <c r="AD1003" s="58">
        <v>148472368329.52701</v>
      </c>
      <c r="AE1003" s="28">
        <v>-4.3363009108900004</v>
      </c>
      <c r="AF1003" s="28">
        <v>8.7793940292899997</v>
      </c>
      <c r="AG1003" s="50"/>
      <c r="AH1003" s="62"/>
      <c r="AI1003" s="65"/>
      <c r="AJ1003" s="58"/>
      <c r="AK1003" s="28"/>
      <c r="AL1003" s="28"/>
    </row>
    <row r="1004" spans="1:38">
      <c r="A1004" s="11"/>
      <c r="B1004" s="25">
        <v>983</v>
      </c>
      <c r="C1004" s="1">
        <f>B1004 * KONSTANTEN!$B$6</f>
        <v>21232800</v>
      </c>
      <c r="D1004" s="63">
        <f>SQRT( KONSTANTEN!$B$3 * $D$6 / H1003^3 )</f>
        <v>2.013703419204986E-7</v>
      </c>
      <c r="E1004" s="41">
        <f>(KONSTANTEN!$B$4 + D1004 * C1004) - (KONSTANTEN!$B$4 + D1004 * C1003)</f>
        <v>4.3495993854829607E-3</v>
      </c>
      <c r="F1004" s="41">
        <f t="shared" si="297"/>
        <v>4.2495939432583629</v>
      </c>
      <c r="G1004" s="73">
        <f t="shared" si="285"/>
        <v>243.48379759306124</v>
      </c>
      <c r="H1004" s="43">
        <f t="shared" si="298"/>
        <v>148482086225.2218</v>
      </c>
      <c r="I1004" s="2">
        <f t="shared" si="299"/>
        <v>9.9254043100036036</v>
      </c>
      <c r="J1004" s="48">
        <f t="shared" si="286"/>
        <v>150713959774.7782</v>
      </c>
      <c r="K1004" s="28">
        <f t="shared" si="287"/>
        <v>10.074595689996396</v>
      </c>
      <c r="L1004" s="43">
        <f t="shared" si="300"/>
        <v>-64288593930.270714</v>
      </c>
      <c r="M1004" s="2">
        <f t="shared" si="301"/>
        <v>-4.2974226959049258</v>
      </c>
      <c r="N1004" s="48">
        <f t="shared" si="288"/>
        <v>-69287740984.466324</v>
      </c>
      <c r="O1004" s="28">
        <f t="shared" si="289"/>
        <v>-4.6315946959049263</v>
      </c>
      <c r="P1004" s="94">
        <f t="shared" si="290"/>
        <v>-131624891090.19086</v>
      </c>
      <c r="Q1004" s="95">
        <f t="shared" si="291"/>
        <v>-8.7985715620179601</v>
      </c>
      <c r="R1004" s="44">
        <f>KONSTANTEN!$B$3 * $D$5 * $D$6 / H1003^2</f>
        <v>3.5956992243628824E+22</v>
      </c>
      <c r="S1004" s="46">
        <f t="shared" si="296"/>
        <v>29897.931576263105</v>
      </c>
      <c r="T1004" s="48">
        <f t="shared" si="292"/>
        <v>147600038166.72305</v>
      </c>
      <c r="U1004" s="28">
        <f t="shared" si="293"/>
        <v>9.8664430990991807</v>
      </c>
      <c r="V1004" s="48">
        <f t="shared" si="302"/>
        <v>-66788167457.368515</v>
      </c>
      <c r="W1004" s="28">
        <f t="shared" si="303"/>
        <v>-4.464508695904926</v>
      </c>
      <c r="X1004" s="50">
        <f t="shared" si="294"/>
        <v>1</v>
      </c>
      <c r="Y1004" s="31">
        <f t="shared" si="295"/>
        <v>1</v>
      </c>
      <c r="Z1004" s="50">
        <v>21232800</v>
      </c>
      <c r="AA1004" s="62">
        <v>2.0137034E-7</v>
      </c>
      <c r="AB1004" s="71">
        <v>4.3495993854800004E-3</v>
      </c>
      <c r="AC1004" s="71">
        <v>4.24959394325837</v>
      </c>
      <c r="AD1004" s="58">
        <v>148482086225.22101</v>
      </c>
      <c r="AE1004" s="28">
        <v>-4.2974226958999999</v>
      </c>
      <c r="AF1004" s="28">
        <v>8.7985715620199993</v>
      </c>
      <c r="AG1004" s="50"/>
      <c r="AH1004" s="62"/>
      <c r="AI1004" s="65"/>
      <c r="AJ1004" s="58"/>
      <c r="AK1004" s="28"/>
      <c r="AL1004" s="28"/>
    </row>
    <row r="1005" spans="1:38">
      <c r="A1005" s="11"/>
      <c r="B1005" s="25">
        <v>984</v>
      </c>
      <c r="C1005" s="1">
        <f>B1005 * KONSTANTEN!$B$6</f>
        <v>21254400</v>
      </c>
      <c r="D1005" s="63">
        <f>SQRT( KONSTANTEN!$B$3 * $D$6 / H1004^3 )</f>
        <v>2.0135057323315085E-7</v>
      </c>
      <c r="E1005" s="41">
        <f>(KONSTANTEN!$B$4 + D1005 * C1005) - (KONSTANTEN!$B$4 + D1005 * C1004)</f>
        <v>4.3491723818362971E-3</v>
      </c>
      <c r="F1005" s="41">
        <f t="shared" si="297"/>
        <v>4.2539431156401992</v>
      </c>
      <c r="G1005" s="73">
        <f t="shared" si="285"/>
        <v>243.73298681491531</v>
      </c>
      <c r="H1005" s="43">
        <f t="shared" si="298"/>
        <v>148491824276.19113</v>
      </c>
      <c r="I1005" s="2">
        <f t="shared" si="299"/>
        <v>9.9260552578419521</v>
      </c>
      <c r="J1005" s="48">
        <f t="shared" si="286"/>
        <v>150704221723.8089</v>
      </c>
      <c r="K1005" s="28">
        <f t="shared" si="287"/>
        <v>10.07394474215805</v>
      </c>
      <c r="L1005" s="43">
        <f t="shared" si="300"/>
        <v>-63705777238.907928</v>
      </c>
      <c r="M1005" s="2">
        <f t="shared" si="301"/>
        <v>-4.2584638460702067</v>
      </c>
      <c r="N1005" s="48">
        <f t="shared" si="288"/>
        <v>-68704924293.103531</v>
      </c>
      <c r="O1005" s="28">
        <f t="shared" si="289"/>
        <v>-4.5926358460702073</v>
      </c>
      <c r="P1005" s="94">
        <f t="shared" si="290"/>
        <v>-131909265181.48337</v>
      </c>
      <c r="Q1005" s="95">
        <f t="shared" si="291"/>
        <v>-8.8175807765509955</v>
      </c>
      <c r="R1005" s="44">
        <f>KONSTANTEN!$B$3 * $D$5 * $D$6 / H1004^2</f>
        <v>3.595228575176406E+22</v>
      </c>
      <c r="S1005" s="46">
        <f t="shared" si="296"/>
        <v>29896.953176302541</v>
      </c>
      <c r="T1005" s="48">
        <f t="shared" si="292"/>
        <v>147591336841.86465</v>
      </c>
      <c r="U1005" s="28">
        <f t="shared" si="293"/>
        <v>9.8658614520503818</v>
      </c>
      <c r="V1005" s="48">
        <f t="shared" si="302"/>
        <v>-66205350766.00573</v>
      </c>
      <c r="W1005" s="28">
        <f t="shared" si="303"/>
        <v>-4.425549846070207</v>
      </c>
      <c r="X1005" s="50">
        <f t="shared" si="294"/>
        <v>1</v>
      </c>
      <c r="Y1005" s="31">
        <f t="shared" si="295"/>
        <v>0.99999999999999978</v>
      </c>
      <c r="Z1005" s="50">
        <v>21254400</v>
      </c>
      <c r="AA1005" s="62">
        <v>2.0135056999999999E-7</v>
      </c>
      <c r="AB1005" s="71">
        <v>4.3491723818399998E-3</v>
      </c>
      <c r="AC1005" s="71">
        <v>4.2539431156402001</v>
      </c>
      <c r="AD1005" s="58">
        <v>148491824276.19101</v>
      </c>
      <c r="AE1005" s="28">
        <v>-4.2584638460699997</v>
      </c>
      <c r="AF1005" s="28">
        <v>8.8175807765500007</v>
      </c>
      <c r="AG1005" s="50"/>
      <c r="AH1005" s="62"/>
      <c r="AI1005" s="65"/>
      <c r="AJ1005" s="58"/>
      <c r="AK1005" s="28"/>
      <c r="AL1005" s="28"/>
    </row>
    <row r="1006" spans="1:38">
      <c r="A1006" s="11"/>
      <c r="B1006" s="25">
        <v>985</v>
      </c>
      <c r="C1006" s="1">
        <f>B1006 * KONSTANTEN!$B$6</f>
        <v>21276000</v>
      </c>
      <c r="D1006" s="63">
        <f>SQRT( KONSTANTEN!$B$3 * $D$6 / H1005^3 )</f>
        <v>2.0133076678918501E-7</v>
      </c>
      <c r="E1006" s="41">
        <f>(KONSTANTEN!$B$4 + D1006 * C1006) - (KONSTANTEN!$B$4 + D1006 * C1005)</f>
        <v>4.3487445626464449E-3</v>
      </c>
      <c r="F1006" s="41">
        <f t="shared" si="297"/>
        <v>4.2582918602028457</v>
      </c>
      <c r="G1006" s="73">
        <f t="shared" si="285"/>
        <v>243.98215152453542</v>
      </c>
      <c r="H1006" s="43">
        <f t="shared" si="298"/>
        <v>148501582290.21521</v>
      </c>
      <c r="I1006" s="2">
        <f t="shared" si="299"/>
        <v>9.9267075401267313</v>
      </c>
      <c r="J1006" s="48">
        <f t="shared" si="286"/>
        <v>150694463709.78479</v>
      </c>
      <c r="K1006" s="28">
        <f t="shared" si="287"/>
        <v>10.073292459873269</v>
      </c>
      <c r="L1006" s="43">
        <f t="shared" si="300"/>
        <v>-63121765770.31649</v>
      </c>
      <c r="M1006" s="2">
        <f t="shared" si="301"/>
        <v>-4.2194251303920298</v>
      </c>
      <c r="N1006" s="48">
        <f t="shared" si="288"/>
        <v>-68120912824.512093</v>
      </c>
      <c r="O1006" s="28">
        <f t="shared" si="289"/>
        <v>-4.5535971303920304</v>
      </c>
      <c r="P1006" s="94">
        <f t="shared" si="290"/>
        <v>-132191116568.35373</v>
      </c>
      <c r="Q1006" s="95">
        <f t="shared" si="291"/>
        <v>-8.8364213588807754</v>
      </c>
      <c r="R1006" s="44">
        <f>KONSTANTEN!$B$3 * $D$5 * $D$6 / H1005^2</f>
        <v>3.5947570425342254E+22</v>
      </c>
      <c r="S1006" s="46">
        <f t="shared" si="296"/>
        <v>29895.972843450476</v>
      </c>
      <c r="T1006" s="48">
        <f t="shared" si="292"/>
        <v>147582693669.59818</v>
      </c>
      <c r="U1006" s="28">
        <f t="shared" si="293"/>
        <v>9.8652836922582985</v>
      </c>
      <c r="V1006" s="48">
        <f t="shared" si="302"/>
        <v>-65621339297.414291</v>
      </c>
      <c r="W1006" s="28">
        <f t="shared" si="303"/>
        <v>-4.3865111303920301</v>
      </c>
      <c r="X1006" s="50">
        <f t="shared" si="294"/>
        <v>1</v>
      </c>
      <c r="Y1006" s="31">
        <f t="shared" si="295"/>
        <v>1</v>
      </c>
      <c r="Z1006" s="50">
        <v>21276000</v>
      </c>
      <c r="AA1006" s="62">
        <v>2.0133077E-7</v>
      </c>
      <c r="AB1006" s="71">
        <v>4.3487445626500002E-3</v>
      </c>
      <c r="AC1006" s="71">
        <v>4.2582918602028501</v>
      </c>
      <c r="AD1006" s="58">
        <v>148501582290.215</v>
      </c>
      <c r="AE1006" s="28">
        <v>-4.2194251303900003</v>
      </c>
      <c r="AF1006" s="28">
        <v>8.8364213588799991</v>
      </c>
      <c r="AG1006" s="50"/>
      <c r="AH1006" s="62"/>
      <c r="AI1006" s="65"/>
      <c r="AJ1006" s="58"/>
      <c r="AK1006" s="28"/>
      <c r="AL1006" s="28"/>
    </row>
    <row r="1007" spans="1:38">
      <c r="A1007" s="11"/>
      <c r="B1007" s="25">
        <v>986</v>
      </c>
      <c r="C1007" s="1">
        <f>B1007 * KONSTANTEN!$B$6</f>
        <v>21297600</v>
      </c>
      <c r="D1007" s="63">
        <f>SQRT( KONSTANTEN!$B$3 * $D$6 / H1006^3 )</f>
        <v>2.0131092299888362E-7</v>
      </c>
      <c r="E1007" s="41">
        <f>(KONSTANTEN!$B$4 + D1007 * C1007) - (KONSTANTEN!$B$4 + D1007 * C1006)</f>
        <v>4.3483159367756485E-3</v>
      </c>
      <c r="F1007" s="41">
        <f t="shared" si="297"/>
        <v>4.2626401761396213</v>
      </c>
      <c r="G1007" s="73">
        <f t="shared" si="285"/>
        <v>244.23129167570215</v>
      </c>
      <c r="H1007" s="43">
        <f t="shared" si="298"/>
        <v>148511360074.79221</v>
      </c>
      <c r="I1007" s="2">
        <f t="shared" si="299"/>
        <v>9.927361143989998</v>
      </c>
      <c r="J1007" s="48">
        <f t="shared" si="286"/>
        <v>150684685925.20779</v>
      </c>
      <c r="K1007" s="28">
        <f t="shared" si="287"/>
        <v>10.072638856010002</v>
      </c>
      <c r="L1007" s="43">
        <f t="shared" si="300"/>
        <v>-62536571045.624504</v>
      </c>
      <c r="M1007" s="2">
        <f t="shared" si="301"/>
        <v>-4.1803073190094571</v>
      </c>
      <c r="N1007" s="48">
        <f t="shared" si="288"/>
        <v>-67535718099.820114</v>
      </c>
      <c r="O1007" s="28">
        <f t="shared" si="289"/>
        <v>-4.5144793190094576</v>
      </c>
      <c r="P1007" s="94">
        <f t="shared" si="290"/>
        <v>-132470440605.99391</v>
      </c>
      <c r="Q1007" s="95">
        <f t="shared" si="291"/>
        <v>-8.8550929985213731</v>
      </c>
      <c r="R1007" s="44">
        <f>KONSTANTEN!$B$3 * $D$5 * $D$6 / H1006^2</f>
        <v>3.5942846362929089E+22</v>
      </c>
      <c r="S1007" s="46">
        <f t="shared" si="296"/>
        <v>29894.990597637894</v>
      </c>
      <c r="T1007" s="48">
        <f t="shared" si="292"/>
        <v>147574109298.44772</v>
      </c>
      <c r="U1007" s="28">
        <f t="shared" si="293"/>
        <v>9.864709863074042</v>
      </c>
      <c r="V1007" s="48">
        <f t="shared" si="302"/>
        <v>-65036144572.722313</v>
      </c>
      <c r="W1007" s="28">
        <f t="shared" si="303"/>
        <v>-4.3473933190094574</v>
      </c>
      <c r="X1007" s="50">
        <f t="shared" si="294"/>
        <v>1</v>
      </c>
      <c r="Y1007" s="31">
        <f t="shared" si="295"/>
        <v>1</v>
      </c>
      <c r="Z1007" s="50">
        <v>21297600</v>
      </c>
      <c r="AA1007" s="62">
        <v>2.0131092E-7</v>
      </c>
      <c r="AB1007" s="71">
        <v>4.3483159367800001E-3</v>
      </c>
      <c r="AC1007" s="71">
        <v>4.2626401761396204</v>
      </c>
      <c r="AD1007" s="58">
        <v>148511360074.79199</v>
      </c>
      <c r="AE1007" s="28">
        <v>-4.1803073190099997</v>
      </c>
      <c r="AF1007" s="28">
        <v>8.85509299852</v>
      </c>
      <c r="AG1007" s="50"/>
      <c r="AH1007" s="62"/>
      <c r="AI1007" s="65"/>
      <c r="AJ1007" s="58"/>
      <c r="AK1007" s="28"/>
      <c r="AL1007" s="28"/>
    </row>
    <row r="1008" spans="1:38">
      <c r="A1008" s="11"/>
      <c r="B1008" s="25">
        <v>987</v>
      </c>
      <c r="C1008" s="1">
        <f>B1008 * KONSTANTEN!$B$6</f>
        <v>21319200</v>
      </c>
      <c r="D1008" s="63">
        <f>SQRT( KONSTANTEN!$B$3 * $D$6 / H1007^3 )</f>
        <v>2.0129104227287767E-7</v>
      </c>
      <c r="E1008" s="41">
        <f>(KONSTANTEN!$B$4 + D1008 * C1008) - (KONSTANTEN!$B$4 + D1008 * C1007)</f>
        <v>4.3478865130941458E-3</v>
      </c>
      <c r="F1008" s="41">
        <f t="shared" si="297"/>
        <v>4.2669880626527155</v>
      </c>
      <c r="G1008" s="73">
        <f t="shared" si="285"/>
        <v>244.48040722270429</v>
      </c>
      <c r="H1008" s="43">
        <f t="shared" si="298"/>
        <v>148521157437.14258</v>
      </c>
      <c r="I1008" s="2">
        <f t="shared" si="299"/>
        <v>9.9280160565452498</v>
      </c>
      <c r="J1008" s="48">
        <f t="shared" si="286"/>
        <v>150674888562.85742</v>
      </c>
      <c r="K1008" s="28">
        <f t="shared" si="287"/>
        <v>10.07198394345475</v>
      </c>
      <c r="L1008" s="43">
        <f t="shared" si="300"/>
        <v>-61950204602.573982</v>
      </c>
      <c r="M1008" s="2">
        <f t="shared" si="301"/>
        <v>-4.1411111831721188</v>
      </c>
      <c r="N1008" s="48">
        <f t="shared" si="288"/>
        <v>-66949351656.769585</v>
      </c>
      <c r="O1008" s="28">
        <f t="shared" si="289"/>
        <v>-4.4752831831721194</v>
      </c>
      <c r="P1008" s="94">
        <f t="shared" si="290"/>
        <v>-132747232702.34624</v>
      </c>
      <c r="Q1008" s="95">
        <f t="shared" si="291"/>
        <v>-8.8735953885130048</v>
      </c>
      <c r="R1008" s="44">
        <f>KONSTANTEN!$B$3 * $D$5 * $D$6 / H1007^2</f>
        <v>3.5938113663162108E+22</v>
      </c>
      <c r="S1008" s="46">
        <f t="shared" si="296"/>
        <v>29894.006458817556</v>
      </c>
      <c r="T1008" s="48">
        <f t="shared" si="292"/>
        <v>147565584372.15225</v>
      </c>
      <c r="U1008" s="28">
        <f t="shared" si="293"/>
        <v>9.8641400075288601</v>
      </c>
      <c r="V1008" s="48">
        <f t="shared" si="302"/>
        <v>-64449778129.671783</v>
      </c>
      <c r="W1008" s="28">
        <f t="shared" si="303"/>
        <v>-4.3081971831721191</v>
      </c>
      <c r="X1008" s="50">
        <f t="shared" si="294"/>
        <v>0.99999999999999989</v>
      </c>
      <c r="Y1008" s="31">
        <f t="shared" si="295"/>
        <v>0.99999999999999967</v>
      </c>
      <c r="Z1008" s="50">
        <v>21319200</v>
      </c>
      <c r="AA1008" s="62">
        <v>2.0129104000000001E-7</v>
      </c>
      <c r="AB1008" s="71">
        <v>4.3478865130899998E-3</v>
      </c>
      <c r="AC1008" s="71">
        <v>4.2669880626527199</v>
      </c>
      <c r="AD1008" s="58">
        <v>148521157437.142</v>
      </c>
      <c r="AE1008" s="28">
        <v>-4.1411111831699996</v>
      </c>
      <c r="AF1008" s="28">
        <v>8.8735953885099992</v>
      </c>
      <c r="AG1008" s="50"/>
      <c r="AH1008" s="62"/>
      <c r="AI1008" s="65"/>
      <c r="AJ1008" s="58"/>
      <c r="AK1008" s="28"/>
      <c r="AL1008" s="28"/>
    </row>
    <row r="1009" spans="1:38">
      <c r="A1009" s="11"/>
      <c r="B1009" s="25">
        <v>988</v>
      </c>
      <c r="C1009" s="1">
        <f>B1009 * KONSTANTEN!$B$6</f>
        <v>21340800</v>
      </c>
      <c r="D1009" s="63">
        <f>SQRT( KONSTANTEN!$B$3 * $D$6 / H1008^3 )</f>
        <v>2.0127112502213626E-7</v>
      </c>
      <c r="E1009" s="41">
        <f>(KONSTANTEN!$B$4 + D1009 * C1009) - (KONSTANTEN!$B$4 + D1009 * C1008)</f>
        <v>4.3474563004783917E-3</v>
      </c>
      <c r="F1009" s="41">
        <f t="shared" si="297"/>
        <v>4.2713355189531939</v>
      </c>
      <c r="G1009" s="73">
        <f t="shared" si="285"/>
        <v>244.72949812033929</v>
      </c>
      <c r="H1009" s="43">
        <f t="shared" si="298"/>
        <v>148530974184.21359</v>
      </c>
      <c r="I1009" s="2">
        <f t="shared" si="299"/>
        <v>9.9286722648877248</v>
      </c>
      <c r="J1009" s="48">
        <f t="shared" si="286"/>
        <v>150665071815.78638</v>
      </c>
      <c r="K1009" s="28">
        <f t="shared" si="287"/>
        <v>10.071327735112273</v>
      </c>
      <c r="L1009" s="43">
        <f t="shared" si="300"/>
        <v>-61362677995.256218</v>
      </c>
      <c r="M1009" s="2">
        <f t="shared" si="301"/>
        <v>-4.1018374952225285</v>
      </c>
      <c r="N1009" s="48">
        <f t="shared" si="288"/>
        <v>-66361825049.451828</v>
      </c>
      <c r="O1009" s="28">
        <f t="shared" si="289"/>
        <v>-4.4360094952225291</v>
      </c>
      <c r="P1009" s="94">
        <f t="shared" si="290"/>
        <v>-133021488318.13995</v>
      </c>
      <c r="Q1009" s="95">
        <f t="shared" si="291"/>
        <v>-8.8919282254244738</v>
      </c>
      <c r="R1009" s="44">
        <f>KONSTANTEN!$B$3 * $D$5 * $D$6 / H1008^2</f>
        <v>3.5933372424748244E+22</v>
      </c>
      <c r="S1009" s="46">
        <f t="shared" si="296"/>
        <v>29893.020446963506</v>
      </c>
      <c r="T1009" s="48">
        <f t="shared" si="292"/>
        <v>147557119529.61624</v>
      </c>
      <c r="U1009" s="28">
        <f t="shared" si="293"/>
        <v>9.8635741683308371</v>
      </c>
      <c r="V1009" s="48">
        <f t="shared" si="302"/>
        <v>-63862251522.354019</v>
      </c>
      <c r="W1009" s="28">
        <f t="shared" si="303"/>
        <v>-4.2689234952225288</v>
      </c>
      <c r="X1009" s="50">
        <f t="shared" si="294"/>
        <v>1.0000000000000002</v>
      </c>
      <c r="Y1009" s="31">
        <f t="shared" si="295"/>
        <v>0.99999999999999989</v>
      </c>
      <c r="Z1009" s="50">
        <v>21340800</v>
      </c>
      <c r="AA1009" s="62">
        <v>2.0127113E-7</v>
      </c>
      <c r="AB1009" s="71">
        <v>4.3474563004799998E-3</v>
      </c>
      <c r="AC1009" s="71">
        <v>4.2713355189532001</v>
      </c>
      <c r="AD1009" s="58">
        <v>148530974184.21301</v>
      </c>
      <c r="AE1009" s="28">
        <v>-4.1018374952199999</v>
      </c>
      <c r="AF1009" s="28">
        <v>8.8919282254199992</v>
      </c>
      <c r="AG1009" s="50"/>
      <c r="AH1009" s="62"/>
      <c r="AI1009" s="65"/>
      <c r="AJ1009" s="58"/>
      <c r="AK1009" s="28"/>
      <c r="AL1009" s="28"/>
    </row>
    <row r="1010" spans="1:38">
      <c r="A1010" s="11"/>
      <c r="B1010" s="25">
        <v>989</v>
      </c>
      <c r="C1010" s="1">
        <f>B1010 * KONSTANTEN!$B$6</f>
        <v>21362400</v>
      </c>
      <c r="D1010" s="63">
        <f>SQRT( KONSTANTEN!$B$3 * $D$6 / H1009^3 )</f>
        <v>2.012511716579561E-7</v>
      </c>
      <c r="E1010" s="41">
        <f>(KONSTANTEN!$B$4 + D1010 * C1010) - (KONSTANTEN!$B$4 + D1010 * C1009)</f>
        <v>4.347025307811947E-3</v>
      </c>
      <c r="F1010" s="41">
        <f t="shared" si="297"/>
        <v>4.2756825442610058</v>
      </c>
      <c r="G1010" s="73">
        <f t="shared" si="285"/>
        <v>244.97856432391345</v>
      </c>
      <c r="H1010" s="43">
        <f t="shared" si="298"/>
        <v>148540810122.68384</v>
      </c>
      <c r="I1010" s="2">
        <f t="shared" si="299"/>
        <v>9.9293297560946954</v>
      </c>
      <c r="J1010" s="48">
        <f t="shared" si="286"/>
        <v>150655235877.31613</v>
      </c>
      <c r="K1010" s="28">
        <f t="shared" si="287"/>
        <v>10.070670243905305</v>
      </c>
      <c r="L1010" s="43">
        <f t="shared" si="300"/>
        <v>-60774002793.847275</v>
      </c>
      <c r="M1010" s="2">
        <f t="shared" si="301"/>
        <v>-4.0624870285783974</v>
      </c>
      <c r="N1010" s="48">
        <f t="shared" si="288"/>
        <v>-65773149848.042885</v>
      </c>
      <c r="O1010" s="28">
        <f t="shared" si="289"/>
        <v>-4.396659028578398</v>
      </c>
      <c r="P1010" s="94">
        <f t="shared" si="290"/>
        <v>-133293202966.92638</v>
      </c>
      <c r="Q1010" s="95">
        <f t="shared" si="291"/>
        <v>-8.9100912093555138</v>
      </c>
      <c r="R1010" s="44">
        <f>KONSTANTEN!$B$3 * $D$5 * $D$6 / H1009^2</f>
        <v>3.5928622746461178E+22</v>
      </c>
      <c r="S1010" s="46">
        <f t="shared" si="296"/>
        <v>29892.032582070617</v>
      </c>
      <c r="T1010" s="48">
        <f t="shared" si="292"/>
        <v>147548715404.86108</v>
      </c>
      <c r="U1010" s="28">
        <f t="shared" si="293"/>
        <v>9.8630123878616445</v>
      </c>
      <c r="V1010" s="48">
        <f t="shared" si="302"/>
        <v>-63273576320.945084</v>
      </c>
      <c r="W1010" s="28">
        <f t="shared" si="303"/>
        <v>-4.2295730285783977</v>
      </c>
      <c r="X1010" s="50">
        <f t="shared" si="294"/>
        <v>1</v>
      </c>
      <c r="Y1010" s="31">
        <f t="shared" si="295"/>
        <v>1</v>
      </c>
      <c r="Z1010" s="50">
        <v>21362400</v>
      </c>
      <c r="AA1010" s="62">
        <v>2.0125116999999999E-7</v>
      </c>
      <c r="AB1010" s="71">
        <v>4.3470253078099997E-3</v>
      </c>
      <c r="AC1010" s="71">
        <v>4.2756825442610102</v>
      </c>
      <c r="AD1010" s="58">
        <v>148540810122.68301</v>
      </c>
      <c r="AE1010" s="28">
        <v>-4.0624870285799997</v>
      </c>
      <c r="AF1010" s="28">
        <v>8.9100912093600009</v>
      </c>
      <c r="AG1010" s="50"/>
      <c r="AH1010" s="62"/>
      <c r="AI1010" s="65"/>
      <c r="AJ1010" s="58"/>
      <c r="AK1010" s="28"/>
      <c r="AL1010" s="28"/>
    </row>
    <row r="1011" spans="1:38">
      <c r="A1011" s="11"/>
      <c r="B1011" s="25">
        <v>990</v>
      </c>
      <c r="C1011" s="1">
        <f>B1011 * KONSTANTEN!$B$6</f>
        <v>21384000</v>
      </c>
      <c r="D1011" s="63">
        <f>SQRT( KONSTANTEN!$B$3 * $D$6 / H1010^3 )</f>
        <v>2.0123118259195047E-7</v>
      </c>
      <c r="E1011" s="41">
        <f>(KONSTANTEN!$B$4 + D1011 * C1011) - (KONSTANTEN!$B$4 + D1011 * C1010)</f>
        <v>4.3465935439854775E-3</v>
      </c>
      <c r="F1011" s="41">
        <f t="shared" si="297"/>
        <v>4.2800291378049913</v>
      </c>
      <c r="G1011" s="73">
        <f t="shared" si="285"/>
        <v>245.2276057892426</v>
      </c>
      <c r="H1011" s="43">
        <f t="shared" si="298"/>
        <v>148550665058.96756</v>
      </c>
      <c r="I1011" s="2">
        <f t="shared" si="299"/>
        <v>9.9299885172257643</v>
      </c>
      <c r="J1011" s="48">
        <f t="shared" si="286"/>
        <v>150645380941.03244</v>
      </c>
      <c r="K1011" s="28">
        <f t="shared" si="287"/>
        <v>10.070011482774238</v>
      </c>
      <c r="L1011" s="43">
        <f t="shared" si="300"/>
        <v>-60184190584.343513</v>
      </c>
      <c r="M1011" s="2">
        <f t="shared" si="301"/>
        <v>-4.0230605577149579</v>
      </c>
      <c r="N1011" s="48">
        <f t="shared" si="288"/>
        <v>-65183337638.539116</v>
      </c>
      <c r="O1011" s="28">
        <f t="shared" si="289"/>
        <v>-4.3572325577149584</v>
      </c>
      <c r="P1011" s="94">
        <f t="shared" si="290"/>
        <v>-133562372215.11281</v>
      </c>
      <c r="Q1011" s="95">
        <f t="shared" si="291"/>
        <v>-8.9280840439390587</v>
      </c>
      <c r="R1011" s="44">
        <f>KONSTANTEN!$B$3 * $D$5 * $D$6 / H1010^2</f>
        <v>3.5923864727138687E+22</v>
      </c>
      <c r="S1011" s="46">
        <f t="shared" si="296"/>
        <v>29891.042884154034</v>
      </c>
      <c r="T1011" s="48">
        <f t="shared" si="292"/>
        <v>147540372626.97678</v>
      </c>
      <c r="U1011" s="28">
        <f t="shared" si="293"/>
        <v>9.8624547081733009</v>
      </c>
      <c r="V1011" s="48">
        <f t="shared" si="302"/>
        <v>-62683764111.441315</v>
      </c>
      <c r="W1011" s="28">
        <f t="shared" si="303"/>
        <v>-4.1901465577149581</v>
      </c>
      <c r="X1011" s="50">
        <f t="shared" si="294"/>
        <v>0.99999999999999989</v>
      </c>
      <c r="Y1011" s="31">
        <f t="shared" si="295"/>
        <v>0.99999999999999989</v>
      </c>
      <c r="Z1011" s="50">
        <v>21384000</v>
      </c>
      <c r="AA1011" s="62">
        <v>2.0123118E-7</v>
      </c>
      <c r="AB1011" s="71">
        <v>4.3465935439899999E-3</v>
      </c>
      <c r="AC1011" s="71">
        <v>4.2800291378049904</v>
      </c>
      <c r="AD1011" s="58">
        <v>148550665058.96701</v>
      </c>
      <c r="AE1011" s="28">
        <v>-4.02306055771</v>
      </c>
      <c r="AF1011" s="28">
        <v>8.9280840439400002</v>
      </c>
      <c r="AG1011" s="50"/>
      <c r="AH1011" s="62"/>
      <c r="AI1011" s="65"/>
      <c r="AJ1011" s="58"/>
      <c r="AK1011" s="28"/>
      <c r="AL1011" s="28"/>
    </row>
    <row r="1012" spans="1:38">
      <c r="A1012" s="11"/>
      <c r="B1012" s="25">
        <v>991</v>
      </c>
      <c r="C1012" s="1">
        <f>B1012 * KONSTANTEN!$B$6</f>
        <v>21405600</v>
      </c>
      <c r="D1012" s="63">
        <f>SQRT( KONSTANTEN!$B$3 * $D$6 / H1011^3 )</f>
        <v>2.0121115823603876E-7</v>
      </c>
      <c r="E1012" s="41">
        <f>(KONSTANTEN!$B$4 + D1012 * C1012) - (KONSTANTEN!$B$4 + D1012 * C1011)</f>
        <v>4.346161017898531E-3</v>
      </c>
      <c r="F1012" s="41">
        <f t="shared" si="297"/>
        <v>4.2843752988228898</v>
      </c>
      <c r="G1012" s="73">
        <f t="shared" si="285"/>
        <v>245.47662247265248</v>
      </c>
      <c r="H1012" s="43">
        <f t="shared" si="298"/>
        <v>148560538799.21902</v>
      </c>
      <c r="I1012" s="2">
        <f t="shared" si="299"/>
        <v>9.9306485353231597</v>
      </c>
      <c r="J1012" s="48">
        <f t="shared" si="286"/>
        <v>150635507200.78094</v>
      </c>
      <c r="K1012" s="28">
        <f t="shared" si="287"/>
        <v>10.069351464676839</v>
      </c>
      <c r="L1012" s="43">
        <f t="shared" si="300"/>
        <v>-59593252968.297028</v>
      </c>
      <c r="M1012" s="2">
        <f t="shared" si="301"/>
        <v>-3.9835588581472781</v>
      </c>
      <c r="N1012" s="48">
        <f t="shared" si="288"/>
        <v>-64592400022.49263</v>
      </c>
      <c r="O1012" s="28">
        <f t="shared" si="289"/>
        <v>-4.3177308581472786</v>
      </c>
      <c r="P1012" s="94">
        <f t="shared" si="290"/>
        <v>-133828991681.99503</v>
      </c>
      <c r="Q1012" s="95">
        <f t="shared" si="291"/>
        <v>-8.9459064363434155</v>
      </c>
      <c r="R1012" s="44">
        <f>KONSTANTEN!$B$3 * $D$5 * $D$6 / H1011^2</f>
        <v>3.5919098465680083E+22</v>
      </c>
      <c r="S1012" s="46">
        <f t="shared" si="296"/>
        <v>29890.051373248716</v>
      </c>
      <c r="T1012" s="48">
        <f t="shared" si="292"/>
        <v>147532091820.07385</v>
      </c>
      <c r="U1012" s="28">
        <f t="shared" si="293"/>
        <v>9.861901170984984</v>
      </c>
      <c r="V1012" s="48">
        <f t="shared" si="302"/>
        <v>-62092826495.394829</v>
      </c>
      <c r="W1012" s="28">
        <f t="shared" si="303"/>
        <v>-4.1506448581472783</v>
      </c>
      <c r="X1012" s="50">
        <f t="shared" si="294"/>
        <v>1</v>
      </c>
      <c r="Y1012" s="31">
        <f t="shared" si="295"/>
        <v>0.99999999999999978</v>
      </c>
      <c r="Z1012" s="50">
        <v>21405600</v>
      </c>
      <c r="AA1012" s="62">
        <v>2.0121116000000001E-7</v>
      </c>
      <c r="AB1012" s="71">
        <v>4.3461610179000004E-3</v>
      </c>
      <c r="AC1012" s="71">
        <v>4.2843752988228898</v>
      </c>
      <c r="AD1012" s="58">
        <v>148560538799.21899</v>
      </c>
      <c r="AE1012" s="28">
        <v>-3.9835588581499999</v>
      </c>
      <c r="AF1012" s="28">
        <v>8.9459064363399996</v>
      </c>
      <c r="AG1012" s="50"/>
      <c r="AH1012" s="62"/>
      <c r="AI1012" s="65"/>
      <c r="AJ1012" s="58"/>
      <c r="AK1012" s="28"/>
      <c r="AL1012" s="28"/>
    </row>
    <row r="1013" spans="1:38">
      <c r="A1013" s="11"/>
      <c r="B1013" s="25">
        <v>992</v>
      </c>
      <c r="C1013" s="1">
        <f>B1013 * KONSTANTEN!$B$6</f>
        <v>21427200</v>
      </c>
      <c r="D1013" s="63">
        <f>SQRT( KONSTANTEN!$B$3 * $D$6 / H1012^3 )</f>
        <v>2.0119109900243623E-7</v>
      </c>
      <c r="E1013" s="41">
        <f>(KONSTANTEN!$B$4 + D1013 * C1013) - (KONSTANTEN!$B$4 + D1013 * C1012)</f>
        <v>4.3457277384524318E-3</v>
      </c>
      <c r="F1013" s="41">
        <f t="shared" si="297"/>
        <v>4.2887210265613422</v>
      </c>
      <c r="G1013" s="73">
        <f t="shared" si="285"/>
        <v>245.72561433097877</v>
      </c>
      <c r="H1013" s="43">
        <f t="shared" si="298"/>
        <v>148570431149.33707</v>
      </c>
      <c r="I1013" s="2">
        <f t="shared" si="299"/>
        <v>9.9313097974120339</v>
      </c>
      <c r="J1013" s="48">
        <f t="shared" si="286"/>
        <v>150625614850.66293</v>
      </c>
      <c r="K1013" s="28">
        <f t="shared" si="287"/>
        <v>10.068690202587966</v>
      </c>
      <c r="L1013" s="43">
        <f t="shared" si="300"/>
        <v>-59001201562.552307</v>
      </c>
      <c r="M1013" s="2">
        <f t="shared" si="301"/>
        <v>-3.9439827064126582</v>
      </c>
      <c r="N1013" s="48">
        <f t="shared" si="288"/>
        <v>-64000348616.74791</v>
      </c>
      <c r="O1013" s="28">
        <f t="shared" si="289"/>
        <v>-4.2781547064126588</v>
      </c>
      <c r="P1013" s="94">
        <f t="shared" si="290"/>
        <v>-134093057039.78799</v>
      </c>
      <c r="Q1013" s="95">
        <f t="shared" si="291"/>
        <v>-8.963558097274321</v>
      </c>
      <c r="R1013" s="44">
        <f>KONSTANTEN!$B$3 * $D$5 * $D$6 / H1012^2</f>
        <v>3.5914324061043642E+22</v>
      </c>
      <c r="S1013" s="46">
        <f t="shared" si="296"/>
        <v>29889.058069408944</v>
      </c>
      <c r="T1013" s="48">
        <f t="shared" si="292"/>
        <v>147523873603.23605</v>
      </c>
      <c r="U1013" s="28">
        <f t="shared" si="293"/>
        <v>9.8613518176798411</v>
      </c>
      <c r="V1013" s="48">
        <f t="shared" si="302"/>
        <v>-61500775089.650108</v>
      </c>
      <c r="W1013" s="28">
        <f t="shared" si="303"/>
        <v>-4.1110687064126585</v>
      </c>
      <c r="X1013" s="50">
        <f t="shared" si="294"/>
        <v>1</v>
      </c>
      <c r="Y1013" s="31">
        <f t="shared" si="295"/>
        <v>1</v>
      </c>
      <c r="Z1013" s="50">
        <v>21427200</v>
      </c>
      <c r="AA1013" s="62">
        <v>2.0119110000000001E-7</v>
      </c>
      <c r="AB1013" s="71">
        <v>4.3457277384499997E-3</v>
      </c>
      <c r="AC1013" s="71">
        <v>4.2887210265613396</v>
      </c>
      <c r="AD1013" s="58">
        <v>148570431149.33701</v>
      </c>
      <c r="AE1013" s="28">
        <v>-3.9439827064099999</v>
      </c>
      <c r="AF1013" s="28">
        <v>8.9635580972700009</v>
      </c>
      <c r="AG1013" s="50"/>
      <c r="AH1013" s="62"/>
      <c r="AI1013" s="65"/>
      <c r="AJ1013" s="58"/>
      <c r="AK1013" s="28"/>
      <c r="AL1013" s="28"/>
    </row>
    <row r="1014" spans="1:38">
      <c r="A1014" s="11"/>
      <c r="B1014" s="25">
        <v>993</v>
      </c>
      <c r="C1014" s="1">
        <f>B1014 * KONSTANTEN!$B$6</f>
        <v>21448800</v>
      </c>
      <c r="D1014" s="63">
        <f>SQRT( KONSTANTEN!$B$3 * $D$6 / H1013^3 )</f>
        <v>2.0117100530364301E-7</v>
      </c>
      <c r="E1014" s="41">
        <f>(KONSTANTEN!$B$4 + D1014 * C1014) - (KONSTANTEN!$B$4 + D1014 * C1013)</f>
        <v>4.3452937145582737E-3</v>
      </c>
      <c r="F1014" s="41">
        <f t="shared" si="297"/>
        <v>4.2930663202759005</v>
      </c>
      <c r="G1014" s="73">
        <f t="shared" si="285"/>
        <v>245.97458132156765</v>
      </c>
      <c r="H1014" s="43">
        <f t="shared" si="298"/>
        <v>148580341914.96933</v>
      </c>
      <c r="I1014" s="2">
        <f t="shared" si="299"/>
        <v>9.931972290500747</v>
      </c>
      <c r="J1014" s="48">
        <f t="shared" si="286"/>
        <v>150615704085.03064</v>
      </c>
      <c r="K1014" s="28">
        <f t="shared" si="287"/>
        <v>10.068027709499251</v>
      </c>
      <c r="L1014" s="43">
        <f t="shared" si="300"/>
        <v>-58408047998.981918</v>
      </c>
      <c r="M1014" s="2">
        <f t="shared" si="301"/>
        <v>-3.9043328800529613</v>
      </c>
      <c r="N1014" s="48">
        <f t="shared" si="288"/>
        <v>-63407195053.177521</v>
      </c>
      <c r="O1014" s="28">
        <f t="shared" si="289"/>
        <v>-4.2385048800529619</v>
      </c>
      <c r="P1014" s="94">
        <f t="shared" si="290"/>
        <v>-134354564013.65588</v>
      </c>
      <c r="Q1014" s="95">
        <f t="shared" si="291"/>
        <v>-8.9810387409769383</v>
      </c>
      <c r="R1014" s="44">
        <f>KONSTANTEN!$B$3 * $D$5 * $D$6 / H1013^2</f>
        <v>3.5909541612243995E+22</v>
      </c>
      <c r="S1014" s="46">
        <f t="shared" si="296"/>
        <v>29888.062992707815</v>
      </c>
      <c r="T1014" s="48">
        <f t="shared" si="292"/>
        <v>147515718590.47336</v>
      </c>
      <c r="U1014" s="28">
        <f t="shared" si="293"/>
        <v>9.860806689301862</v>
      </c>
      <c r="V1014" s="48">
        <f t="shared" si="302"/>
        <v>-60907621526.07972</v>
      </c>
      <c r="W1014" s="28">
        <f t="shared" si="303"/>
        <v>-4.0714188800529616</v>
      </c>
      <c r="X1014" s="50">
        <f t="shared" si="294"/>
        <v>1</v>
      </c>
      <c r="Y1014" s="31">
        <f t="shared" si="295"/>
        <v>1</v>
      </c>
      <c r="Z1014" s="50">
        <v>21448800</v>
      </c>
      <c r="AA1014" s="62">
        <v>2.0117101000000001E-7</v>
      </c>
      <c r="AB1014" s="71">
        <v>4.3452937145599998E-3</v>
      </c>
      <c r="AC1014" s="71">
        <v>4.2930663202758996</v>
      </c>
      <c r="AD1014" s="58">
        <v>148580341914.96899</v>
      </c>
      <c r="AE1014" s="28">
        <v>-3.9043328800500001</v>
      </c>
      <c r="AF1014" s="28">
        <v>8.9810387409800008</v>
      </c>
      <c r="AG1014" s="50"/>
      <c r="AH1014" s="62"/>
      <c r="AI1014" s="65"/>
      <c r="AJ1014" s="58"/>
      <c r="AK1014" s="28"/>
      <c r="AL1014" s="28"/>
    </row>
    <row r="1015" spans="1:38">
      <c r="A1015" s="11"/>
      <c r="B1015" s="25">
        <v>994</v>
      </c>
      <c r="C1015" s="1">
        <f>B1015 * KONSTANTEN!$B$6</f>
        <v>21470400</v>
      </c>
      <c r="D1015" s="63">
        <f>SQRT( KONSTANTEN!$B$3 * $D$6 / H1014^3 )</f>
        <v>2.0115087755243402E-7</v>
      </c>
      <c r="E1015" s="41">
        <f>(KONSTANTEN!$B$4 + D1015 * C1015) - (KONSTANTEN!$B$4 + D1015 * C1014)</f>
        <v>4.3448589551324801E-3</v>
      </c>
      <c r="F1015" s="41">
        <f t="shared" si="297"/>
        <v>4.297411179231033</v>
      </c>
      <c r="G1015" s="73">
        <f t="shared" si="285"/>
        <v>246.22352340227638</v>
      </c>
      <c r="H1015" s="43">
        <f t="shared" si="298"/>
        <v>148590270901.51685</v>
      </c>
      <c r="I1015" s="2">
        <f t="shared" si="299"/>
        <v>9.9326360015811748</v>
      </c>
      <c r="J1015" s="48">
        <f t="shared" si="286"/>
        <v>150605775098.48315</v>
      </c>
      <c r="K1015" s="28">
        <f t="shared" si="287"/>
        <v>10.067363998418825</v>
      </c>
      <c r="L1015" s="43">
        <f t="shared" si="300"/>
        <v>-57813803924.222931</v>
      </c>
      <c r="M1015" s="2">
        <f t="shared" si="301"/>
        <v>-3.8646101575969976</v>
      </c>
      <c r="N1015" s="48">
        <f t="shared" si="288"/>
        <v>-62812950978.418533</v>
      </c>
      <c r="O1015" s="28">
        <f t="shared" si="289"/>
        <v>-4.1987821575969981</v>
      </c>
      <c r="P1015" s="94">
        <f t="shared" si="290"/>
        <v>-134613508381.74016</v>
      </c>
      <c r="Q1015" s="95">
        <f t="shared" si="291"/>
        <v>-8.9983480852377422</v>
      </c>
      <c r="R1015" s="44">
        <f>KONSTANTEN!$B$3 * $D$5 * $D$6 / H1014^2</f>
        <v>3.5904751218349614E+22</v>
      </c>
      <c r="S1015" s="46">
        <f t="shared" si="296"/>
        <v>29887.066163236774</v>
      </c>
      <c r="T1015" s="48">
        <f t="shared" si="292"/>
        <v>147507627390.67532</v>
      </c>
      <c r="U1015" s="28">
        <f t="shared" si="293"/>
        <v>9.8602658265527587</v>
      </c>
      <c r="V1015" s="48">
        <f t="shared" si="302"/>
        <v>-60313377451.320732</v>
      </c>
      <c r="W1015" s="28">
        <f t="shared" si="303"/>
        <v>-4.0316961575969978</v>
      </c>
      <c r="X1015" s="50">
        <f t="shared" si="294"/>
        <v>1</v>
      </c>
      <c r="Y1015" s="31">
        <f t="shared" si="295"/>
        <v>1</v>
      </c>
      <c r="Z1015" s="50">
        <v>21470400</v>
      </c>
      <c r="AA1015" s="62">
        <v>2.0115087999999999E-7</v>
      </c>
      <c r="AB1015" s="71">
        <v>4.3448589551300003E-3</v>
      </c>
      <c r="AC1015" s="71">
        <v>4.2974111792310401</v>
      </c>
      <c r="AD1015" s="58">
        <v>148590270901.51599</v>
      </c>
      <c r="AE1015" s="28">
        <v>-3.8646101576</v>
      </c>
      <c r="AF1015" s="28">
        <v>8.99834808524</v>
      </c>
      <c r="AG1015" s="50"/>
      <c r="AH1015" s="62"/>
      <c r="AI1015" s="65"/>
      <c r="AJ1015" s="58"/>
      <c r="AK1015" s="28"/>
      <c r="AL1015" s="28"/>
    </row>
    <row r="1016" spans="1:38">
      <c r="A1016" s="11"/>
      <c r="B1016" s="25">
        <v>995</v>
      </c>
      <c r="C1016" s="1">
        <f>B1016 * KONSTANTEN!$B$6</f>
        <v>21492000</v>
      </c>
      <c r="D1016" s="63">
        <f>SQRT( KONSTANTEN!$B$3 * $D$6 / H1015^3 )</f>
        <v>2.0113071616184802E-7</v>
      </c>
      <c r="E1016" s="41">
        <f>(KONSTANTEN!$B$4 + D1016 * C1016) - (KONSTANTEN!$B$4 + D1016 * C1015)</f>
        <v>4.3444234690968031E-3</v>
      </c>
      <c r="F1016" s="41">
        <f t="shared" si="297"/>
        <v>4.3017556027001298</v>
      </c>
      <c r="G1016" s="73">
        <f t="shared" si="285"/>
        <v>246.47244053147321</v>
      </c>
      <c r="H1016" s="43">
        <f t="shared" si="298"/>
        <v>148600217914.13834</v>
      </c>
      <c r="I1016" s="2">
        <f t="shared" si="299"/>
        <v>9.9333009176289941</v>
      </c>
      <c r="J1016" s="48">
        <f t="shared" si="286"/>
        <v>150595828085.86166</v>
      </c>
      <c r="K1016" s="28">
        <f t="shared" si="287"/>
        <v>10.066699082371006</v>
      </c>
      <c r="L1016" s="43">
        <f t="shared" si="300"/>
        <v>-57218480999.413628</v>
      </c>
      <c r="M1016" s="2">
        <f t="shared" si="301"/>
        <v>-3.824815318542921</v>
      </c>
      <c r="N1016" s="48">
        <f t="shared" si="288"/>
        <v>-62217628053.60923</v>
      </c>
      <c r="O1016" s="28">
        <f t="shared" si="289"/>
        <v>-4.1589873185429216</v>
      </c>
      <c r="P1016" s="94">
        <f t="shared" si="290"/>
        <v>-134869885975.18658</v>
      </c>
      <c r="Q1016" s="95">
        <f t="shared" si="291"/>
        <v>-9.015485851386325</v>
      </c>
      <c r="R1016" s="44">
        <f>KONSTANTEN!$B$3 * $D$5 * $D$6 / H1015^2</f>
        <v>3.5899952978480159E+22</v>
      </c>
      <c r="S1016" s="46">
        <f t="shared" si="296"/>
        <v>29886.067601105089</v>
      </c>
      <c r="T1016" s="48">
        <f t="shared" si="292"/>
        <v>147499600607.56512</v>
      </c>
      <c r="U1016" s="28">
        <f t="shared" si="293"/>
        <v>9.8597292697888879</v>
      </c>
      <c r="V1016" s="48">
        <f t="shared" si="302"/>
        <v>-59718054526.511429</v>
      </c>
      <c r="W1016" s="28">
        <f t="shared" si="303"/>
        <v>-3.9919013185429213</v>
      </c>
      <c r="X1016" s="50">
        <f t="shared" si="294"/>
        <v>0.99999999999999989</v>
      </c>
      <c r="Y1016" s="31">
        <f t="shared" si="295"/>
        <v>0.99999999999999989</v>
      </c>
      <c r="Z1016" s="50">
        <v>21492000</v>
      </c>
      <c r="AA1016" s="62">
        <v>2.0113071999999999E-7</v>
      </c>
      <c r="AB1016" s="71">
        <v>4.3444234691000002E-3</v>
      </c>
      <c r="AC1016" s="71">
        <v>4.3017556027001298</v>
      </c>
      <c r="AD1016" s="58">
        <v>148600217914.138</v>
      </c>
      <c r="AE1016" s="28">
        <v>-3.8248153185399998</v>
      </c>
      <c r="AF1016" s="28">
        <v>9.0154858513900002</v>
      </c>
      <c r="AG1016" s="50"/>
      <c r="AH1016" s="62"/>
      <c r="AI1016" s="65"/>
      <c r="AJ1016" s="58"/>
      <c r="AK1016" s="28"/>
      <c r="AL1016" s="28"/>
    </row>
    <row r="1017" spans="1:38">
      <c r="A1017" s="11"/>
      <c r="B1017" s="25">
        <v>996</v>
      </c>
      <c r="C1017" s="1">
        <f>B1017 * KONSTANTEN!$B$6</f>
        <v>21513600</v>
      </c>
      <c r="D1017" s="63">
        <f>SQRT( KONSTANTEN!$B$3 * $D$6 / H1016^3 )</f>
        <v>2.0111052154517758E-7</v>
      </c>
      <c r="E1017" s="41">
        <f>(KONSTANTEN!$B$4 + D1017 * C1017) - (KONSTANTEN!$B$4 + D1017 * C1016)</f>
        <v>4.3439872653765477E-3</v>
      </c>
      <c r="F1017" s="41">
        <f t="shared" si="297"/>
        <v>4.3060995899655063</v>
      </c>
      <c r="G1017" s="73">
        <f t="shared" si="285"/>
        <v>246.72133266803786</v>
      </c>
      <c r="H1017" s="43">
        <f t="shared" si="298"/>
        <v>148610182757.75455</v>
      </c>
      <c r="I1017" s="2">
        <f t="shared" si="299"/>
        <v>9.9339670256039785</v>
      </c>
      <c r="J1017" s="48">
        <f t="shared" si="286"/>
        <v>150585863242.24545</v>
      </c>
      <c r="K1017" s="28">
        <f t="shared" si="287"/>
        <v>10.066032974396022</v>
      </c>
      <c r="L1017" s="43">
        <f t="shared" si="300"/>
        <v>-56622090899.93058</v>
      </c>
      <c r="M1017" s="2">
        <f t="shared" si="301"/>
        <v>-3.7849491433406564</v>
      </c>
      <c r="N1017" s="48">
        <f t="shared" si="288"/>
        <v>-61621237954.126183</v>
      </c>
      <c r="O1017" s="28">
        <f t="shared" si="289"/>
        <v>-4.1191211433406565</v>
      </c>
      <c r="P1017" s="94">
        <f t="shared" si="290"/>
        <v>-135123692678.17065</v>
      </c>
      <c r="Q1017" s="95">
        <f t="shared" si="291"/>
        <v>-9.0324517642970896</v>
      </c>
      <c r="R1017" s="44">
        <f>KONSTANTEN!$B$3 * $D$5 * $D$6 / H1016^2</f>
        <v>3.5895146991803999E+22</v>
      </c>
      <c r="S1017" s="46">
        <f t="shared" si="296"/>
        <v>29885.067326439403</v>
      </c>
      <c r="T1017" s="48">
        <f t="shared" si="292"/>
        <v>147491638839.65375</v>
      </c>
      <c r="U1017" s="28">
        <f t="shared" si="293"/>
        <v>9.8591970590182036</v>
      </c>
      <c r="V1017" s="48">
        <f t="shared" si="302"/>
        <v>-59121664427.028381</v>
      </c>
      <c r="W1017" s="28">
        <f t="shared" si="303"/>
        <v>-3.9520351433406562</v>
      </c>
      <c r="X1017" s="50">
        <f t="shared" si="294"/>
        <v>1</v>
      </c>
      <c r="Y1017" s="31">
        <f t="shared" si="295"/>
        <v>1</v>
      </c>
      <c r="Z1017" s="50">
        <v>21513600</v>
      </c>
      <c r="AA1017" s="62">
        <v>2.0111052000000001E-7</v>
      </c>
      <c r="AB1017" s="71">
        <v>4.3439872653799998E-3</v>
      </c>
      <c r="AC1017" s="71">
        <v>4.3060995899655099</v>
      </c>
      <c r="AD1017" s="58">
        <v>148610182757.754</v>
      </c>
      <c r="AE1017" s="28">
        <v>-3.78494914334</v>
      </c>
      <c r="AF1017" s="28">
        <v>9.0324517642999993</v>
      </c>
      <c r="AG1017" s="50"/>
      <c r="AH1017" s="62"/>
      <c r="AI1017" s="65"/>
      <c r="AJ1017" s="58"/>
      <c r="AK1017" s="28"/>
      <c r="AL1017" s="28"/>
    </row>
    <row r="1018" spans="1:38">
      <c r="A1018" s="11"/>
      <c r="B1018" s="25">
        <v>997</v>
      </c>
      <c r="C1018" s="1">
        <f>B1018 * KONSTANTEN!$B$6</f>
        <v>21535200</v>
      </c>
      <c r="D1018" s="63">
        <f>SQRT( KONSTANTEN!$B$3 * $D$6 / H1017^3 )</f>
        <v>2.0109029411595856E-7</v>
      </c>
      <c r="E1018" s="41">
        <f>(KONSTANTEN!$B$4 + D1018 * C1018) - (KONSTANTEN!$B$4 + D1018 * C1017)</f>
        <v>4.3435503529050123E-3</v>
      </c>
      <c r="F1018" s="41">
        <f t="shared" si="297"/>
        <v>4.3104431403184114</v>
      </c>
      <c r="G1018" s="73">
        <f t="shared" si="285"/>
        <v>246.97019977136188</v>
      </c>
      <c r="H1018" s="43">
        <f t="shared" si="298"/>
        <v>148620165237.05283</v>
      </c>
      <c r="I1018" s="2">
        <f t="shared" si="299"/>
        <v>9.934634312450294</v>
      </c>
      <c r="J1018" s="48">
        <f t="shared" si="286"/>
        <v>150575880762.94717</v>
      </c>
      <c r="K1018" s="28">
        <f t="shared" si="287"/>
        <v>10.065365687549706</v>
      </c>
      <c r="L1018" s="43">
        <f t="shared" si="300"/>
        <v>-56024645315.12532</v>
      </c>
      <c r="M1018" s="2">
        <f t="shared" si="301"/>
        <v>-3.7450124133742948</v>
      </c>
      <c r="N1018" s="48">
        <f t="shared" si="288"/>
        <v>-61023792369.32093</v>
      </c>
      <c r="O1018" s="28">
        <f t="shared" si="289"/>
        <v>-4.0791844133742945</v>
      </c>
      <c r="P1018" s="94">
        <f t="shared" si="290"/>
        <v>-135374924427.92186</v>
      </c>
      <c r="Q1018" s="95">
        <f t="shared" si="291"/>
        <v>-9.0492455523908806</v>
      </c>
      <c r="R1018" s="44">
        <f>KONSTANTEN!$B$3 * $D$5 * $D$6 / H1017^2</f>
        <v>3.5890333357535647E+22</v>
      </c>
      <c r="S1018" s="46">
        <f t="shared" si="296"/>
        <v>29884.065359383218</v>
      </c>
      <c r="T1018" s="48">
        <f t="shared" si="292"/>
        <v>147483742680.19501</v>
      </c>
      <c r="U1018" s="28">
        <f t="shared" si="293"/>
        <v>9.8586692338972313</v>
      </c>
      <c r="V1018" s="48">
        <f t="shared" si="302"/>
        <v>-58524218842.223129</v>
      </c>
      <c r="W1018" s="28">
        <f t="shared" si="303"/>
        <v>-3.9120984133742946</v>
      </c>
      <c r="X1018" s="50">
        <f t="shared" si="294"/>
        <v>1</v>
      </c>
      <c r="Y1018" s="31">
        <f t="shared" si="295"/>
        <v>1</v>
      </c>
      <c r="Z1018" s="50">
        <v>21535200</v>
      </c>
      <c r="AA1018" s="62">
        <v>2.0109029E-7</v>
      </c>
      <c r="AB1018" s="71">
        <v>4.3435503528999999E-3</v>
      </c>
      <c r="AC1018" s="71">
        <v>4.3104431403184096</v>
      </c>
      <c r="AD1018" s="58">
        <v>148620165237.052</v>
      </c>
      <c r="AE1018" s="28">
        <v>-3.74501241337</v>
      </c>
      <c r="AF1018" s="28">
        <v>9.0492455523899995</v>
      </c>
      <c r="AG1018" s="50"/>
      <c r="AH1018" s="62"/>
      <c r="AI1018" s="65"/>
      <c r="AJ1018" s="58"/>
      <c r="AK1018" s="28"/>
      <c r="AL1018" s="28"/>
    </row>
    <row r="1019" spans="1:38">
      <c r="A1019" s="11"/>
      <c r="B1019" s="25">
        <v>998</v>
      </c>
      <c r="C1019" s="1">
        <f>B1019 * KONSTANTEN!$B$6</f>
        <v>21556800</v>
      </c>
      <c r="D1019" s="63">
        <f>SQRT( KONSTANTEN!$B$3 * $D$6 / H1018^3 )</f>
        <v>2.0107003428795944E-7</v>
      </c>
      <c r="E1019" s="41">
        <f>(KONSTANTEN!$B$4 + D1019 * C1019) - (KONSTANTEN!$B$4 + D1019 * C1018)</f>
        <v>4.3431127406199366E-3</v>
      </c>
      <c r="F1019" s="41">
        <f t="shared" si="297"/>
        <v>4.3147862530590313</v>
      </c>
      <c r="G1019" s="73">
        <f t="shared" si="285"/>
        <v>247.21904180134888</v>
      </c>
      <c r="H1019" s="43">
        <f t="shared" si="298"/>
        <v>148630165156.49133</v>
      </c>
      <c r="I1019" s="2">
        <f t="shared" si="299"/>
        <v>9.9353027650967913</v>
      </c>
      <c r="J1019" s="48">
        <f t="shared" si="286"/>
        <v>150565880843.50867</v>
      </c>
      <c r="K1019" s="28">
        <f t="shared" si="287"/>
        <v>10.064697234903209</v>
      </c>
      <c r="L1019" s="43">
        <f t="shared" si="300"/>
        <v>-55426155948.061775</v>
      </c>
      <c r="M1019" s="2">
        <f t="shared" si="301"/>
        <v>-3.7050059109445432</v>
      </c>
      <c r="N1019" s="48">
        <f t="shared" si="288"/>
        <v>-60425303002.257378</v>
      </c>
      <c r="O1019" s="28">
        <f t="shared" si="289"/>
        <v>-4.0391779109445434</v>
      </c>
      <c r="P1019" s="94">
        <f t="shared" si="290"/>
        <v>-135623577214.7466</v>
      </c>
      <c r="Q1019" s="95">
        <f t="shared" si="291"/>
        <v>-9.0658669476365077</v>
      </c>
      <c r="R1019" s="44">
        <f>KONSTANTEN!$B$3 * $D$5 * $D$6 / H1018^2</f>
        <v>3.5885512174933199E+22</v>
      </c>
      <c r="S1019" s="46">
        <f t="shared" si="296"/>
        <v>29883.061720096408</v>
      </c>
      <c r="T1019" s="48">
        <f t="shared" si="292"/>
        <v>147475912717.14072</v>
      </c>
      <c r="U1019" s="28">
        <f t="shared" si="293"/>
        <v>9.8581458337280772</v>
      </c>
      <c r="V1019" s="48">
        <f t="shared" si="302"/>
        <v>-57925729475.159576</v>
      </c>
      <c r="W1019" s="28">
        <f t="shared" si="303"/>
        <v>-3.8720919109445435</v>
      </c>
      <c r="X1019" s="50">
        <f t="shared" si="294"/>
        <v>1</v>
      </c>
      <c r="Y1019" s="31">
        <f t="shared" si="295"/>
        <v>0.99999999999999978</v>
      </c>
      <c r="Z1019" s="50">
        <v>21556800</v>
      </c>
      <c r="AA1019" s="62">
        <v>2.0107002999999999E-7</v>
      </c>
      <c r="AB1019" s="71">
        <v>4.3431127406199999E-3</v>
      </c>
      <c r="AC1019" s="71">
        <v>4.3147862530590304</v>
      </c>
      <c r="AD1019" s="58">
        <v>148630165156.491</v>
      </c>
      <c r="AE1019" s="28">
        <v>-3.7050059109400002</v>
      </c>
      <c r="AF1019" s="28">
        <v>9.06586694764</v>
      </c>
      <c r="AG1019" s="50"/>
      <c r="AH1019" s="62"/>
      <c r="AI1019" s="65"/>
      <c r="AJ1019" s="58"/>
      <c r="AK1019" s="28"/>
      <c r="AL1019" s="28"/>
    </row>
    <row r="1020" spans="1:38">
      <c r="A1020" s="11"/>
      <c r="B1020" s="25">
        <v>999</v>
      </c>
      <c r="C1020" s="1">
        <f>B1020 * KONSTANTEN!$B$6</f>
        <v>21578400</v>
      </c>
      <c r="D1020" s="63">
        <f>SQRT( KONSTANTEN!$B$3 * $D$6 / H1019^3 )</f>
        <v>2.0104974247517133E-7</v>
      </c>
      <c r="E1020" s="41">
        <f>(KONSTANTEN!$B$4 + D1020 * C1020) - (KONSTANTEN!$B$4 + D1020 * C1019)</f>
        <v>4.3426744374635007E-3</v>
      </c>
      <c r="F1020" s="41">
        <f t="shared" si="297"/>
        <v>4.3191289274964948</v>
      </c>
      <c r="G1020" s="73">
        <f t="shared" si="285"/>
        <v>247.46785871841487</v>
      </c>
      <c r="H1020" s="43">
        <f t="shared" si="298"/>
        <v>148640182320.30356</v>
      </c>
      <c r="I1020" s="2">
        <f t="shared" si="299"/>
        <v>9.9359723704573</v>
      </c>
      <c r="J1020" s="48">
        <f t="shared" si="286"/>
        <v>150555863679.69644</v>
      </c>
      <c r="K1020" s="28">
        <f t="shared" si="287"/>
        <v>10.0640276295427</v>
      </c>
      <c r="L1020" s="43">
        <f t="shared" si="300"/>
        <v>-54826634515.253845</v>
      </c>
      <c r="M1020" s="2">
        <f t="shared" si="301"/>
        <v>-3.6649304192511849</v>
      </c>
      <c r="N1020" s="48">
        <f t="shared" si="288"/>
        <v>-59825781569.449448</v>
      </c>
      <c r="O1020" s="28">
        <f t="shared" si="289"/>
        <v>-3.9991024192511855</v>
      </c>
      <c r="P1020" s="94">
        <f t="shared" si="290"/>
        <v>-135869647082.04959</v>
      </c>
      <c r="Q1020" s="95">
        <f t="shared" si="291"/>
        <v>-9.0823156855521816</v>
      </c>
      <c r="R1020" s="44">
        <f>KONSTANTEN!$B$3 * $D$5 * $D$6 / H1019^2</f>
        <v>3.5880683543295831E+22</v>
      </c>
      <c r="S1020" s="46">
        <f t="shared" si="296"/>
        <v>29882.056428754764</v>
      </c>
      <c r="T1020" s="48">
        <f t="shared" si="292"/>
        <v>147468149533.09644</v>
      </c>
      <c r="U1020" s="28">
        <f t="shared" si="293"/>
        <v>9.8576268974554857</v>
      </c>
      <c r="V1020" s="48">
        <f t="shared" si="302"/>
        <v>-57326208042.351646</v>
      </c>
      <c r="W1020" s="28">
        <f t="shared" si="303"/>
        <v>-3.8320164192511852</v>
      </c>
      <c r="X1020" s="50">
        <f t="shared" si="294"/>
        <v>1</v>
      </c>
      <c r="Y1020" s="31">
        <f t="shared" si="295"/>
        <v>1</v>
      </c>
      <c r="Z1020" s="50">
        <v>21578400</v>
      </c>
      <c r="AA1020" s="62">
        <v>2.0104974E-7</v>
      </c>
      <c r="AB1020" s="71">
        <v>4.34267443746E-3</v>
      </c>
      <c r="AC1020" s="71">
        <v>4.3191289274965001</v>
      </c>
      <c r="AD1020" s="58">
        <v>148640182320.30301</v>
      </c>
      <c r="AE1020" s="28">
        <v>-3.6649304192500001</v>
      </c>
      <c r="AF1020" s="28">
        <v>9.0823156855500002</v>
      </c>
      <c r="AG1020" s="50"/>
      <c r="AH1020" s="62"/>
      <c r="AI1020" s="65"/>
      <c r="AJ1020" s="58"/>
      <c r="AK1020" s="28"/>
      <c r="AL1020" s="28"/>
    </row>
    <row r="1021" spans="1:38">
      <c r="A1021" s="11"/>
      <c r="B1021" s="25">
        <v>1000</v>
      </c>
      <c r="C1021" s="1">
        <f>B1021 * KONSTANTEN!$B$6</f>
        <v>21600000</v>
      </c>
      <c r="D1021" s="63">
        <f>SQRT( KONSTANTEN!$B$3 * $D$6 / H1020^3 )</f>
        <v>2.0102941909179733E-7</v>
      </c>
      <c r="E1021" s="41">
        <f>(KONSTANTEN!$B$4 + D1021 * C1021) - (KONSTANTEN!$B$4 + D1021 * C1020)</f>
        <v>4.3422354523832141E-3</v>
      </c>
      <c r="F1021" s="41">
        <f t="shared" si="297"/>
        <v>4.323471162948878</v>
      </c>
      <c r="G1021" s="73">
        <f t="shared" si="285"/>
        <v>247.71665048348854</v>
      </c>
      <c r="H1021" s="43">
        <f t="shared" si="298"/>
        <v>148650216532.50259</v>
      </c>
      <c r="I1021" s="2">
        <f t="shared" si="299"/>
        <v>9.9366431154309165</v>
      </c>
      <c r="J1021" s="48">
        <f t="shared" si="286"/>
        <v>150545829467.49741</v>
      </c>
      <c r="K1021" s="28">
        <f t="shared" si="287"/>
        <v>10.063356884569084</v>
      </c>
      <c r="L1021" s="43">
        <f t="shared" si="300"/>
        <v>-54226092746.403122</v>
      </c>
      <c r="M1021" s="2">
        <f t="shared" si="301"/>
        <v>-3.6247867223755437</v>
      </c>
      <c r="N1021" s="48">
        <f t="shared" si="288"/>
        <v>-59225239800.598724</v>
      </c>
      <c r="O1021" s="28">
        <f t="shared" si="289"/>
        <v>-3.9589587223755442</v>
      </c>
      <c r="P1021" s="94">
        <f t="shared" si="290"/>
        <v>-136113130126.354</v>
      </c>
      <c r="Q1021" s="95">
        <f t="shared" si="291"/>
        <v>-9.0985915052068584</v>
      </c>
      <c r="R1021" s="44">
        <f>KONSTANTEN!$B$3 * $D$5 * $D$6 / H1020^2</f>
        <v>3.5875847561961244E+22</v>
      </c>
      <c r="S1021" s="46">
        <f t="shared" si="296"/>
        <v>29881.049505549468</v>
      </c>
      <c r="T1021" s="48">
        <f t="shared" si="292"/>
        <v>147460453705.2778</v>
      </c>
      <c r="U1021" s="28">
        <f t="shared" si="293"/>
        <v>9.8571124636638956</v>
      </c>
      <c r="V1021" s="48">
        <f t="shared" si="302"/>
        <v>-56725666273.500923</v>
      </c>
      <c r="W1021" s="28">
        <f t="shared" si="303"/>
        <v>-3.791872722375544</v>
      </c>
      <c r="X1021" s="50">
        <f t="shared" si="294"/>
        <v>0.99999999999999989</v>
      </c>
      <c r="Y1021" s="31">
        <f t="shared" si="295"/>
        <v>0.99999999999999989</v>
      </c>
      <c r="Z1021" s="50">
        <v>21600000</v>
      </c>
      <c r="AA1021" s="62">
        <v>2.0102942000000001E-7</v>
      </c>
      <c r="AB1021" s="71">
        <v>4.3422354523799996E-3</v>
      </c>
      <c r="AC1021" s="71">
        <v>4.3234711629488798</v>
      </c>
      <c r="AD1021" s="58">
        <v>148650216532.50201</v>
      </c>
      <c r="AE1021" s="28">
        <v>-3.6247867223800001</v>
      </c>
      <c r="AF1021" s="28">
        <v>9.0985915052100008</v>
      </c>
      <c r="AG1021" s="50"/>
      <c r="AH1021" s="62"/>
      <c r="AI1021" s="65"/>
      <c r="AJ1021" s="58"/>
      <c r="AK1021" s="28"/>
      <c r="AL1021" s="28"/>
    </row>
    <row r="1022" spans="1:38">
      <c r="A1022" s="11"/>
      <c r="B1022" s="25">
        <v>1001</v>
      </c>
      <c r="C1022" s="1">
        <f>B1022 * KONSTANTEN!$B$6</f>
        <v>21621600</v>
      </c>
      <c r="D1022" s="63">
        <f>SQRT( KONSTANTEN!$B$3 * $D$6 / H1021^3 )</f>
        <v>2.010090645522425E-7</v>
      </c>
      <c r="E1022" s="41">
        <f>(KONSTANTEN!$B$4 + D1022 * C1022) - (KONSTANTEN!$B$4 + D1022 * C1021)</f>
        <v>4.3417957943283625E-3</v>
      </c>
      <c r="F1022" s="41">
        <f t="shared" si="297"/>
        <v>4.3278129587432064</v>
      </c>
      <c r="G1022" s="73">
        <f t="shared" si="285"/>
        <v>247.96541705801121</v>
      </c>
      <c r="H1022" s="43">
        <f t="shared" si="298"/>
        <v>148660267596.88553</v>
      </c>
      <c r="I1022" s="2">
        <f t="shared" si="299"/>
        <v>9.9373149869023027</v>
      </c>
      <c r="J1022" s="48">
        <f t="shared" si="286"/>
        <v>150535778403.11444</v>
      </c>
      <c r="K1022" s="28">
        <f t="shared" si="287"/>
        <v>10.062685013097695</v>
      </c>
      <c r="L1022" s="43">
        <f t="shared" si="300"/>
        <v>-53624542384.137321</v>
      </c>
      <c r="M1022" s="2">
        <f t="shared" si="301"/>
        <v>-3.5845756052630002</v>
      </c>
      <c r="N1022" s="48">
        <f t="shared" si="288"/>
        <v>-58623689438.332924</v>
      </c>
      <c r="O1022" s="28">
        <f t="shared" si="289"/>
        <v>-3.9187476052630004</v>
      </c>
      <c r="P1022" s="94">
        <f t="shared" si="290"/>
        <v>-136354022497.32019</v>
      </c>
      <c r="Q1022" s="95">
        <f t="shared" si="291"/>
        <v>-9.1146941492214921</v>
      </c>
      <c r="R1022" s="44">
        <f>KONSTANTEN!$B$3 * $D$5 * $D$6 / H1021^2</f>
        <v>3.587100433030319E+22</v>
      </c>
      <c r="S1022" s="46">
        <f t="shared" si="296"/>
        <v>29880.040970686638</v>
      </c>
      <c r="T1022" s="48">
        <f t="shared" si="292"/>
        <v>147452825805.46719</v>
      </c>
      <c r="U1022" s="28">
        <f t="shared" si="293"/>
        <v>9.8566025705745606</v>
      </c>
      <c r="V1022" s="48">
        <f t="shared" si="302"/>
        <v>-56124115911.235123</v>
      </c>
      <c r="W1022" s="28">
        <f t="shared" si="303"/>
        <v>-3.7516616052630001</v>
      </c>
      <c r="X1022" s="50">
        <f t="shared" si="294"/>
        <v>1</v>
      </c>
      <c r="Y1022" s="31">
        <f t="shared" si="295"/>
        <v>1.0000000000000002</v>
      </c>
      <c r="Z1022" s="50">
        <v>21621600</v>
      </c>
      <c r="AA1022" s="62">
        <v>2.0100906E-7</v>
      </c>
      <c r="AB1022" s="71">
        <v>4.3417957943300001E-3</v>
      </c>
      <c r="AC1022" s="71">
        <v>4.3278129587432099</v>
      </c>
      <c r="AD1022" s="58">
        <v>148660267596.88501</v>
      </c>
      <c r="AE1022" s="28">
        <v>-3.58457560526</v>
      </c>
      <c r="AF1022" s="28">
        <v>9.11469414922</v>
      </c>
      <c r="AG1022" s="50"/>
      <c r="AH1022" s="62"/>
      <c r="AI1022" s="65"/>
      <c r="AJ1022" s="58"/>
      <c r="AK1022" s="28"/>
      <c r="AL1022" s="28"/>
    </row>
    <row r="1023" spans="1:38">
      <c r="A1023" s="11"/>
      <c r="B1023" s="25">
        <v>1002</v>
      </c>
      <c r="C1023" s="1">
        <f>B1023 * KONSTANTEN!$B$6</f>
        <v>21643200</v>
      </c>
      <c r="D1023" s="63">
        <f>SQRT( KONSTANTEN!$B$3 * $D$6 / H1022^3 )</f>
        <v>2.0098867927110351E-7</v>
      </c>
      <c r="E1023" s="41">
        <f>(KONSTANTEN!$B$4 + D1023 * C1023) - (KONSTANTEN!$B$4 + D1023 * C1022)</f>
        <v>4.3413554722562253E-3</v>
      </c>
      <c r="F1023" s="41">
        <f t="shared" si="297"/>
        <v>4.3321543142154626</v>
      </c>
      <c r="G1023" s="73">
        <f t="shared" si="285"/>
        <v>248.21415840393752</v>
      </c>
      <c r="H1023" s="43">
        <f t="shared" si="298"/>
        <v>148670335317.03796</v>
      </c>
      <c r="I1023" s="2">
        <f t="shared" si="299"/>
        <v>9.9379879717419772</v>
      </c>
      <c r="J1023" s="48">
        <f t="shared" si="286"/>
        <v>150525710682.96204</v>
      </c>
      <c r="K1023" s="28">
        <f t="shared" si="287"/>
        <v>10.062012028258023</v>
      </c>
      <c r="L1023" s="43">
        <f t="shared" si="300"/>
        <v>-53021995183.748123</v>
      </c>
      <c r="M1023" s="2">
        <f t="shared" si="301"/>
        <v>-3.5442978537054683</v>
      </c>
      <c r="N1023" s="48">
        <f t="shared" si="288"/>
        <v>-58021142237.943733</v>
      </c>
      <c r="O1023" s="28">
        <f t="shared" si="289"/>
        <v>-3.8784698537054685</v>
      </c>
      <c r="P1023" s="94">
        <f t="shared" si="290"/>
        <v>-136592320397.76328</v>
      </c>
      <c r="Q1023" s="95">
        <f t="shared" si="291"/>
        <v>-9.1306233637702086</v>
      </c>
      <c r="R1023" s="44">
        <f>KONSTANTEN!$B$3 * $D$5 * $D$6 / H1022^2</f>
        <v>3.5866153947728968E+22</v>
      </c>
      <c r="S1023" s="46">
        <f t="shared" si="296"/>
        <v>29879.030844386849</v>
      </c>
      <c r="T1023" s="48">
        <f t="shared" si="292"/>
        <v>147445266399.97095</v>
      </c>
      <c r="U1023" s="28">
        <f t="shared" si="293"/>
        <v>9.8560972560426805</v>
      </c>
      <c r="V1023" s="48">
        <f t="shared" si="302"/>
        <v>-55521568710.845932</v>
      </c>
      <c r="W1023" s="28">
        <f t="shared" si="303"/>
        <v>-3.7113838537054682</v>
      </c>
      <c r="X1023" s="50">
        <f t="shared" si="294"/>
        <v>1</v>
      </c>
      <c r="Y1023" s="31">
        <f t="shared" si="295"/>
        <v>1</v>
      </c>
      <c r="Z1023" s="50">
        <v>21643200</v>
      </c>
      <c r="AA1023" s="62">
        <v>2.0098868E-7</v>
      </c>
      <c r="AB1023" s="71">
        <v>4.3413554722600001E-3</v>
      </c>
      <c r="AC1023" s="71">
        <v>4.3321543142154599</v>
      </c>
      <c r="AD1023" s="58">
        <v>148670335317.03699</v>
      </c>
      <c r="AE1023" s="28">
        <v>-3.5442978537099998</v>
      </c>
      <c r="AF1023" s="28">
        <v>9.1306233637700007</v>
      </c>
      <c r="AG1023" s="50"/>
      <c r="AH1023" s="62"/>
      <c r="AI1023" s="65"/>
      <c r="AJ1023" s="58"/>
      <c r="AK1023" s="28"/>
      <c r="AL1023" s="28"/>
    </row>
    <row r="1024" spans="1:38">
      <c r="A1024" s="11"/>
      <c r="B1024" s="25">
        <v>1003</v>
      </c>
      <c r="C1024" s="1">
        <f>B1024 * KONSTANTEN!$B$6</f>
        <v>21664800</v>
      </c>
      <c r="D1024" s="63">
        <f>SQRT( KONSTANTEN!$B$3 * $D$6 / H1023^3 )</f>
        <v>2.0096826366315803E-7</v>
      </c>
      <c r="E1024" s="41">
        <f>(KONSTANTEN!$B$4 + D1024 * C1024) - (KONSTANTEN!$B$4 + D1024 * C1023)</f>
        <v>4.3409144951240819E-3</v>
      </c>
      <c r="F1024" s="41">
        <f t="shared" si="297"/>
        <v>4.3364952287105867</v>
      </c>
      <c r="G1024" s="73">
        <f t="shared" si="285"/>
        <v>248.46287448373528</v>
      </c>
      <c r="H1024" s="43">
        <f t="shared" si="298"/>
        <v>148680419496.33817</v>
      </c>
      <c r="I1024" s="2">
        <f t="shared" si="299"/>
        <v>9.9386620568066029</v>
      </c>
      <c r="J1024" s="48">
        <f t="shared" si="286"/>
        <v>150515626503.66187</v>
      </c>
      <c r="K1024" s="28">
        <f t="shared" si="287"/>
        <v>10.061337943193397</v>
      </c>
      <c r="L1024" s="43">
        <f t="shared" si="300"/>
        <v>-52418462912.930336</v>
      </c>
      <c r="M1024" s="2">
        <f t="shared" si="301"/>
        <v>-3.5039542543239581</v>
      </c>
      <c r="N1024" s="48">
        <f t="shared" si="288"/>
        <v>-57417609967.125938</v>
      </c>
      <c r="O1024" s="28">
        <f t="shared" si="289"/>
        <v>-3.8381262543239587</v>
      </c>
      <c r="P1024" s="94">
        <f t="shared" si="290"/>
        <v>-136828020083.66914</v>
      </c>
      <c r="Q1024" s="95">
        <f t="shared" si="291"/>
        <v>-9.1463788985813768</v>
      </c>
      <c r="R1024" s="44">
        <f>KONSTANTEN!$B$3 * $D$5 * $D$6 / H1023^2</f>
        <v>3.5861296513676856E+22</v>
      </c>
      <c r="S1024" s="46">
        <f t="shared" si="296"/>
        <v>29878.019146884602</v>
      </c>
      <c r="T1024" s="48">
        <f t="shared" si="292"/>
        <v>147437776049.57703</v>
      </c>
      <c r="U1024" s="28">
        <f t="shared" si="293"/>
        <v>9.8555965575545752</v>
      </c>
      <c r="V1024" s="48">
        <f t="shared" si="302"/>
        <v>-54918036440.028137</v>
      </c>
      <c r="W1024" s="28">
        <f t="shared" si="303"/>
        <v>-3.6710402543239584</v>
      </c>
      <c r="X1024" s="50">
        <f t="shared" si="294"/>
        <v>0.99999999999999989</v>
      </c>
      <c r="Y1024" s="31">
        <f t="shared" si="295"/>
        <v>0.99999999999999967</v>
      </c>
      <c r="Z1024" s="50">
        <v>21664800</v>
      </c>
      <c r="AA1024" s="62">
        <v>2.0096825999999999E-7</v>
      </c>
      <c r="AB1024" s="71">
        <v>4.3409144951200001E-3</v>
      </c>
      <c r="AC1024" s="71">
        <v>4.3364952287105902</v>
      </c>
      <c r="AD1024" s="58">
        <v>148680419496.33801</v>
      </c>
      <c r="AE1024" s="28">
        <v>-3.50395425432</v>
      </c>
      <c r="AF1024" s="28">
        <v>9.1463788985800001</v>
      </c>
      <c r="AG1024" s="50"/>
      <c r="AH1024" s="62"/>
      <c r="AI1024" s="65"/>
      <c r="AJ1024" s="58"/>
      <c r="AK1024" s="28"/>
      <c r="AL1024" s="28"/>
    </row>
    <row r="1025" spans="1:38">
      <c r="A1025" s="11"/>
      <c r="B1025" s="25">
        <v>1004</v>
      </c>
      <c r="C1025" s="1">
        <f>B1025 * KONSTANTEN!$B$6</f>
        <v>21686400</v>
      </c>
      <c r="D1025" s="63">
        <f>SQRT( KONSTANTEN!$B$3 * $D$6 / H1024^3 )</f>
        <v>2.0094781814335512E-7</v>
      </c>
      <c r="E1025" s="41">
        <f>(KONSTANTEN!$B$4 + D1025 * C1025) - (KONSTANTEN!$B$4 + D1025 * C1024)</f>
        <v>4.3404728718972052E-3</v>
      </c>
      <c r="F1025" s="41">
        <f t="shared" si="297"/>
        <v>4.3408357015824839</v>
      </c>
      <c r="G1025" s="73">
        <f t="shared" si="285"/>
        <v>248.71156526038601</v>
      </c>
      <c r="H1025" s="43">
        <f t="shared" si="298"/>
        <v>148690519937.96152</v>
      </c>
      <c r="I1025" s="2">
        <f t="shared" si="299"/>
        <v>9.9393372289392836</v>
      </c>
      <c r="J1025" s="48">
        <f t="shared" si="286"/>
        <v>150505526062.03845</v>
      </c>
      <c r="K1025" s="28">
        <f t="shared" si="287"/>
        <v>10.060662771060716</v>
      </c>
      <c r="L1025" s="43">
        <f t="shared" si="300"/>
        <v>-51813957351.520218</v>
      </c>
      <c r="M1025" s="2">
        <f t="shared" si="301"/>
        <v>-3.4635455945510869</v>
      </c>
      <c r="N1025" s="48">
        <f t="shared" si="288"/>
        <v>-56813104405.71582</v>
      </c>
      <c r="O1025" s="28">
        <f t="shared" si="289"/>
        <v>-3.797717594551087</v>
      </c>
      <c r="P1025" s="94">
        <f t="shared" si="290"/>
        <v>-137061117864.20937</v>
      </c>
      <c r="Q1025" s="95">
        <f t="shared" si="291"/>
        <v>-9.1619605069386107</v>
      </c>
      <c r="R1025" s="44">
        <f>KONSTANTEN!$B$3 * $D$5 * $D$6 / H1024^2</f>
        <v>3.5856432127613709E+22</v>
      </c>
      <c r="S1025" s="46">
        <f t="shared" si="296"/>
        <v>29877.005898427913</v>
      </c>
      <c r="T1025" s="48">
        <f t="shared" si="292"/>
        <v>147430355309.51312</v>
      </c>
      <c r="U1025" s="28">
        <f t="shared" si="293"/>
        <v>9.8551005122248938</v>
      </c>
      <c r="V1025" s="48">
        <f t="shared" si="302"/>
        <v>-54313530878.618019</v>
      </c>
      <c r="W1025" s="28">
        <f t="shared" si="303"/>
        <v>-3.6306315945510867</v>
      </c>
      <c r="X1025" s="50">
        <f t="shared" si="294"/>
        <v>1</v>
      </c>
      <c r="Y1025" s="31">
        <f t="shared" si="295"/>
        <v>1</v>
      </c>
      <c r="Z1025" s="50">
        <v>21686400</v>
      </c>
      <c r="AA1025" s="62">
        <v>2.0094781999999999E-7</v>
      </c>
      <c r="AB1025" s="71">
        <v>4.3404728718999998E-3</v>
      </c>
      <c r="AC1025" s="71">
        <v>4.3408357015824803</v>
      </c>
      <c r="AD1025" s="58">
        <v>148690519937.961</v>
      </c>
      <c r="AE1025" s="28">
        <v>-3.4635455945500002</v>
      </c>
      <c r="AF1025" s="28">
        <v>9.1619605069399999</v>
      </c>
      <c r="AG1025" s="50"/>
      <c r="AH1025" s="62"/>
      <c r="AI1025" s="65"/>
      <c r="AJ1025" s="58"/>
      <c r="AK1025" s="28"/>
      <c r="AL1025" s="28"/>
    </row>
    <row r="1026" spans="1:38">
      <c r="A1026" s="11"/>
      <c r="B1026" s="25">
        <v>1005</v>
      </c>
      <c r="C1026" s="1">
        <f>B1026 * KONSTANTEN!$B$6</f>
        <v>21708000</v>
      </c>
      <c r="D1026" s="63">
        <f>SQRT( KONSTANTEN!$B$3 * $D$6 / H1025^3 )</f>
        <v>2.0092734312680479E-7</v>
      </c>
      <c r="E1026" s="41">
        <f>(KONSTANTEN!$B$4 + D1026 * C1026) - (KONSTANTEN!$B$4 + D1026 * C1025)</f>
        <v>4.3400306115390919E-3</v>
      </c>
      <c r="F1026" s="41">
        <f t="shared" si="297"/>
        <v>4.345175732194023</v>
      </c>
      <c r="G1026" s="73">
        <f t="shared" si="285"/>
        <v>248.96023069738479</v>
      </c>
      <c r="H1026" s="43">
        <f t="shared" si="298"/>
        <v>148700636444.88501</v>
      </c>
      <c r="I1026" s="2">
        <f t="shared" si="299"/>
        <v>9.9400134749698523</v>
      </c>
      <c r="J1026" s="48">
        <f t="shared" si="286"/>
        <v>150495409555.11499</v>
      </c>
      <c r="K1026" s="28">
        <f t="shared" si="287"/>
        <v>10.059986525030148</v>
      </c>
      <c r="L1026" s="43">
        <f t="shared" si="300"/>
        <v>-51208490291.23542</v>
      </c>
      <c r="M1026" s="2">
        <f t="shared" si="301"/>
        <v>-3.4230726626136909</v>
      </c>
      <c r="N1026" s="48">
        <f t="shared" si="288"/>
        <v>-56207637345.431023</v>
      </c>
      <c r="O1026" s="28">
        <f t="shared" si="289"/>
        <v>-3.7572446626136911</v>
      </c>
      <c r="P1026" s="94">
        <f t="shared" si="290"/>
        <v>-137291610101.75446</v>
      </c>
      <c r="Q1026" s="95">
        <f t="shared" si="291"/>
        <v>-9.1773679456816399</v>
      </c>
      <c r="R1026" s="44">
        <f>KONSTANTEN!$B$3 * $D$5 * $D$6 / H1025^2</f>
        <v>3.585156088903246E+22</v>
      </c>
      <c r="S1026" s="46">
        <f t="shared" si="296"/>
        <v>29875.991119277802</v>
      </c>
      <c r="T1026" s="48">
        <f t="shared" si="292"/>
        <v>147423004729.40552</v>
      </c>
      <c r="U1026" s="28">
        <f t="shared" si="293"/>
        <v>9.8546091567938383</v>
      </c>
      <c r="V1026" s="48">
        <f t="shared" si="302"/>
        <v>-53708063818.333221</v>
      </c>
      <c r="W1026" s="28">
        <f t="shared" si="303"/>
        <v>-3.5901586626136912</v>
      </c>
      <c r="X1026" s="50">
        <f t="shared" si="294"/>
        <v>0.99999999999999989</v>
      </c>
      <c r="Y1026" s="31">
        <f t="shared" si="295"/>
        <v>0.99999999999999989</v>
      </c>
      <c r="Z1026" s="50">
        <v>21708000</v>
      </c>
      <c r="AA1026" s="62">
        <v>2.0092734E-7</v>
      </c>
      <c r="AB1026" s="71">
        <v>4.34003061154E-3</v>
      </c>
      <c r="AC1026" s="71">
        <v>4.3451757321940203</v>
      </c>
      <c r="AD1026" s="58">
        <v>148700636444.88501</v>
      </c>
      <c r="AE1026" s="28">
        <v>-3.4230726626100001</v>
      </c>
      <c r="AF1026" s="28">
        <v>9.1773679456800004</v>
      </c>
      <c r="AG1026" s="50"/>
      <c r="AH1026" s="62"/>
      <c r="AI1026" s="65"/>
      <c r="AJ1026" s="58"/>
      <c r="AK1026" s="28"/>
      <c r="AL1026" s="28"/>
    </row>
    <row r="1027" spans="1:38">
      <c r="A1027" s="11"/>
      <c r="B1027" s="25">
        <v>1006</v>
      </c>
      <c r="C1027" s="1">
        <f>B1027 * KONSTANTEN!$B$6</f>
        <v>21729600</v>
      </c>
      <c r="D1027" s="63">
        <f>SQRT( KONSTANTEN!$B$3 * $D$6 / H1026^3 )</f>
        <v>2.0090683902876758E-7</v>
      </c>
      <c r="E1027" s="41">
        <f>(KONSTANTEN!$B$4 + D1027 * C1027) - (KONSTANTEN!$B$4 + D1027 * C1026)</f>
        <v>4.3395877230212321E-3</v>
      </c>
      <c r="F1027" s="41">
        <f t="shared" si="297"/>
        <v>4.3495153199170442</v>
      </c>
      <c r="G1027" s="73">
        <f t="shared" si="285"/>
        <v>249.20887075874069</v>
      </c>
      <c r="H1027" s="43">
        <f t="shared" si="298"/>
        <v>148710768819.89133</v>
      </c>
      <c r="I1027" s="2">
        <f t="shared" si="299"/>
        <v>9.9406907817151655</v>
      </c>
      <c r="J1027" s="48">
        <f t="shared" si="286"/>
        <v>150485277180.10867</v>
      </c>
      <c r="K1027" s="28">
        <f t="shared" si="287"/>
        <v>10.059309218284834</v>
      </c>
      <c r="L1027" s="43">
        <f t="shared" si="300"/>
        <v>-50602073535.413879</v>
      </c>
      <c r="M1027" s="2">
        <f t="shared" si="301"/>
        <v>-3.3825362475153753</v>
      </c>
      <c r="N1027" s="48">
        <f t="shared" si="288"/>
        <v>-55601220589.609489</v>
      </c>
      <c r="O1027" s="28">
        <f t="shared" si="289"/>
        <v>-3.7167082475153759</v>
      </c>
      <c r="P1027" s="94">
        <f t="shared" si="290"/>
        <v>-137519493211.88623</v>
      </c>
      <c r="Q1027" s="95">
        <f t="shared" si="291"/>
        <v>-9.1926009752071547</v>
      </c>
      <c r="R1027" s="44">
        <f>KONSTANTEN!$B$3 * $D$5 * $D$6 / H1026^2</f>
        <v>3.5846682897449579E+22</v>
      </c>
      <c r="S1027" s="46">
        <f t="shared" si="296"/>
        <v>29874.974829707804</v>
      </c>
      <c r="T1027" s="48">
        <f t="shared" si="292"/>
        <v>147415724853.23804</v>
      </c>
      <c r="U1027" s="28">
        <f t="shared" si="293"/>
        <v>9.8541225276244475</v>
      </c>
      <c r="V1027" s="48">
        <f t="shared" si="302"/>
        <v>-53101647062.511681</v>
      </c>
      <c r="W1027" s="28">
        <f t="shared" si="303"/>
        <v>-3.5496222475153756</v>
      </c>
      <c r="X1027" s="50">
        <f t="shared" si="294"/>
        <v>1.0000000000000002</v>
      </c>
      <c r="Y1027" s="31">
        <f t="shared" si="295"/>
        <v>0.99999999999999989</v>
      </c>
      <c r="Z1027" s="50">
        <v>21729600</v>
      </c>
      <c r="AA1027" s="62">
        <v>2.0090683999999999E-7</v>
      </c>
      <c r="AB1027" s="71">
        <v>4.3395877230200004E-3</v>
      </c>
      <c r="AC1027" s="71">
        <v>4.3495153199170398</v>
      </c>
      <c r="AD1027" s="58">
        <v>148710768819.89099</v>
      </c>
      <c r="AE1027" s="28">
        <v>-3.38253624752</v>
      </c>
      <c r="AF1027" s="28">
        <v>9.1926009752100004</v>
      </c>
      <c r="AG1027" s="50"/>
      <c r="AH1027" s="62"/>
      <c r="AI1027" s="65"/>
      <c r="AJ1027" s="58"/>
      <c r="AK1027" s="28"/>
      <c r="AL1027" s="28"/>
    </row>
    <row r="1028" spans="1:38">
      <c r="A1028" s="11"/>
      <c r="B1028" s="25">
        <v>1007</v>
      </c>
      <c r="C1028" s="1">
        <f>B1028 * KONSTANTEN!$B$6</f>
        <v>21751200</v>
      </c>
      <c r="D1028" s="63">
        <f>SQRT( KONSTANTEN!$B$3 * $D$6 / H1027^3 )</f>
        <v>2.00886306264645E-7</v>
      </c>
      <c r="E1028" s="41">
        <f>(KONSTANTEN!$B$4 + D1028 * C1028) - (KONSTANTEN!$B$4 + D1028 * C1027)</f>
        <v>4.3391442153168924E-3</v>
      </c>
      <c r="F1028" s="41">
        <f t="shared" si="297"/>
        <v>4.3538544641323611</v>
      </c>
      <c r="G1028" s="73">
        <f t="shared" si="285"/>
        <v>249.45748540897694</v>
      </c>
      <c r="H1028" s="43">
        <f t="shared" si="298"/>
        <v>148720916865.57343</v>
      </c>
      <c r="I1028" s="2">
        <f t="shared" si="299"/>
        <v>9.9413691359793859</v>
      </c>
      <c r="J1028" s="48">
        <f t="shared" si="286"/>
        <v>150475129134.42657</v>
      </c>
      <c r="K1028" s="28">
        <f t="shared" si="287"/>
        <v>10.058630864020614</v>
      </c>
      <c r="L1028" s="43">
        <f t="shared" si="300"/>
        <v>-49994718898.753792</v>
      </c>
      <c r="M1028" s="2">
        <f t="shared" si="301"/>
        <v>-3.3419371390191293</v>
      </c>
      <c r="N1028" s="48">
        <f t="shared" si="288"/>
        <v>-54993865952.949394</v>
      </c>
      <c r="O1028" s="28">
        <f t="shared" si="289"/>
        <v>-3.6761091390191298</v>
      </c>
      <c r="P1028" s="94">
        <f t="shared" si="290"/>
        <v>-137744763663.40857</v>
      </c>
      <c r="Q1028" s="95">
        <f t="shared" si="291"/>
        <v>-9.2076593594695169</v>
      </c>
      <c r="R1028" s="44">
        <f>KONSTANTEN!$B$3 * $D$5 * $D$6 / H1027^2</f>
        <v>3.5841798252402739E+22</v>
      </c>
      <c r="S1028" s="46">
        <f t="shared" si="296"/>
        <v>29873.957050003512</v>
      </c>
      <c r="T1028" s="48">
        <f t="shared" si="292"/>
        <v>147408516219.31177</v>
      </c>
      <c r="U1028" s="28">
        <f t="shared" si="293"/>
        <v>9.8536406606998952</v>
      </c>
      <c r="V1028" s="48">
        <f t="shared" si="302"/>
        <v>-52494292425.851593</v>
      </c>
      <c r="W1028" s="28">
        <f t="shared" si="303"/>
        <v>-3.5090231390191295</v>
      </c>
      <c r="X1028" s="50">
        <f t="shared" si="294"/>
        <v>0.99999999999999978</v>
      </c>
      <c r="Y1028" s="31">
        <f t="shared" si="295"/>
        <v>1.0000000000000002</v>
      </c>
      <c r="Z1028" s="50">
        <v>21751200</v>
      </c>
      <c r="AA1028" s="62">
        <v>2.0088631E-7</v>
      </c>
      <c r="AB1028" s="71">
        <v>4.3391442153200002E-3</v>
      </c>
      <c r="AC1028" s="71">
        <v>4.3538544641323602</v>
      </c>
      <c r="AD1028" s="58">
        <v>148720916865.573</v>
      </c>
      <c r="AE1028" s="28">
        <v>-3.3419371390200001</v>
      </c>
      <c r="AF1028" s="28">
        <v>9.20765935947</v>
      </c>
      <c r="AG1028" s="50"/>
      <c r="AH1028" s="62"/>
      <c r="AI1028" s="65"/>
      <c r="AJ1028" s="58"/>
      <c r="AK1028" s="28"/>
      <c r="AL1028" s="28"/>
    </row>
    <row r="1029" spans="1:38">
      <c r="A1029" s="11"/>
      <c r="B1029" s="25">
        <v>1008</v>
      </c>
      <c r="C1029" s="1">
        <f>B1029 * KONSTANTEN!$B$6</f>
        <v>21772800</v>
      </c>
      <c r="D1029" s="63">
        <f>SQRT( KONSTANTEN!$B$3 * $D$6 / H1028^3 )</f>
        <v>2.0086574524996895E-7</v>
      </c>
      <c r="E1029" s="41">
        <f>(KONSTANTEN!$B$4 + D1029 * C1029) - (KONSTANTEN!$B$4 + D1029 * C1028)</f>
        <v>4.3387000973993395E-3</v>
      </c>
      <c r="F1029" s="41">
        <f t="shared" si="297"/>
        <v>4.3581931642297604</v>
      </c>
      <c r="G1029" s="73">
        <f t="shared" si="285"/>
        <v>249.70607461313094</v>
      </c>
      <c r="H1029" s="43">
        <f t="shared" si="298"/>
        <v>148731080384.33875</v>
      </c>
      <c r="I1029" s="2">
        <f t="shared" si="299"/>
        <v>9.9420485245542807</v>
      </c>
      <c r="J1029" s="48">
        <f t="shared" si="286"/>
        <v>150464965615.66125</v>
      </c>
      <c r="K1029" s="28">
        <f t="shared" si="287"/>
        <v>10.057951475445719</v>
      </c>
      <c r="L1029" s="43">
        <f t="shared" si="300"/>
        <v>-49386438207.054161</v>
      </c>
      <c r="M1029" s="2">
        <f t="shared" si="301"/>
        <v>-3.3012761276299862</v>
      </c>
      <c r="N1029" s="48">
        <f t="shared" si="288"/>
        <v>-54385585261.249763</v>
      </c>
      <c r="O1029" s="28">
        <f t="shared" si="289"/>
        <v>-3.6354481276299868</v>
      </c>
      <c r="P1029" s="94">
        <f t="shared" si="290"/>
        <v>-137967417978.35684</v>
      </c>
      <c r="Q1029" s="95">
        <f t="shared" si="291"/>
        <v>-9.2225428659813815</v>
      </c>
      <c r="R1029" s="44">
        <f>KONSTANTEN!$B$3 * $D$5 * $D$6 / H1028^2</f>
        <v>3.5836907053448235E+22</v>
      </c>
      <c r="S1029" s="46">
        <f t="shared" si="296"/>
        <v>29872.937800462081</v>
      </c>
      <c r="T1029" s="48">
        <f t="shared" si="292"/>
        <v>147401379360.20535</v>
      </c>
      <c r="U1029" s="28">
        <f t="shared" si="293"/>
        <v>9.8531635916208185</v>
      </c>
      <c r="V1029" s="48">
        <f t="shared" si="302"/>
        <v>-51886011734.151962</v>
      </c>
      <c r="W1029" s="28">
        <f t="shared" si="303"/>
        <v>-3.4683621276299865</v>
      </c>
      <c r="X1029" s="50">
        <f t="shared" si="294"/>
        <v>0.99999999999999989</v>
      </c>
      <c r="Y1029" s="31">
        <f t="shared" si="295"/>
        <v>0.99999999999999989</v>
      </c>
      <c r="Z1029" s="50">
        <v>21772800</v>
      </c>
      <c r="AA1029" s="62">
        <v>2.0086575000000001E-7</v>
      </c>
      <c r="AB1029" s="71">
        <v>4.3387000974000004E-3</v>
      </c>
      <c r="AC1029" s="71">
        <v>4.3581931642297604</v>
      </c>
      <c r="AD1029" s="58">
        <v>148731080384.33801</v>
      </c>
      <c r="AE1029" s="28">
        <v>-3.30127612763</v>
      </c>
      <c r="AF1029" s="28">
        <v>9.2225428659799995</v>
      </c>
      <c r="AG1029" s="50"/>
      <c r="AH1029" s="62"/>
      <c r="AI1029" s="65"/>
      <c r="AJ1029" s="58"/>
      <c r="AK1029" s="28"/>
      <c r="AL1029" s="28"/>
    </row>
    <row r="1030" spans="1:38">
      <c r="A1030" s="11"/>
      <c r="B1030" s="25">
        <v>1009</v>
      </c>
      <c r="C1030" s="1">
        <f>B1030 * KONSTANTEN!$B$6</f>
        <v>21794400</v>
      </c>
      <c r="D1030" s="63">
        <f>SQRT( KONSTANTEN!$B$3 * $D$6 / H1029^3 )</f>
        <v>2.0084515640039195E-7</v>
      </c>
      <c r="E1030" s="41">
        <f>(KONSTANTEN!$B$4 + D1030 * C1030) - (KONSTANTEN!$B$4 + D1030 * C1029)</f>
        <v>4.3382553782489452E-3</v>
      </c>
      <c r="F1030" s="41">
        <f t="shared" si="297"/>
        <v>4.3625314196080094</v>
      </c>
      <c r="G1030" s="73">
        <f t="shared" si="285"/>
        <v>249.95463833675453</v>
      </c>
      <c r="H1030" s="43">
        <f t="shared" si="298"/>
        <v>148741259178.41364</v>
      </c>
      <c r="I1030" s="2">
        <f t="shared" si="299"/>
        <v>9.9427289342195149</v>
      </c>
      <c r="J1030" s="48">
        <f t="shared" si="286"/>
        <v>150454786821.58636</v>
      </c>
      <c r="K1030" s="28">
        <f t="shared" si="287"/>
        <v>10.057271065780487</v>
      </c>
      <c r="L1030" s="43">
        <f t="shared" si="300"/>
        <v>-48777243296.954643</v>
      </c>
      <c r="M1030" s="2">
        <f t="shared" si="301"/>
        <v>-3.2605540045776307</v>
      </c>
      <c r="N1030" s="48">
        <f t="shared" si="288"/>
        <v>-53776390351.150253</v>
      </c>
      <c r="O1030" s="28">
        <f t="shared" si="289"/>
        <v>-3.5947260045776308</v>
      </c>
      <c r="P1030" s="94">
        <f t="shared" si="290"/>
        <v>-138187452732.00629</v>
      </c>
      <c r="Q1030" s="95">
        <f t="shared" si="291"/>
        <v>-9.2372512658142742</v>
      </c>
      <c r="R1030" s="44">
        <f>KONSTANTEN!$B$3 * $D$5 * $D$6 / H1029^2</f>
        <v>3.5832009400158628E+22</v>
      </c>
      <c r="S1030" s="46">
        <f t="shared" si="296"/>
        <v>29871.917101391784</v>
      </c>
      <c r="T1030" s="48">
        <f t="shared" si="292"/>
        <v>147394314802.73553</v>
      </c>
      <c r="U1030" s="28">
        <f t="shared" si="293"/>
        <v>9.8526913556027083</v>
      </c>
      <c r="V1030" s="48">
        <f t="shared" si="302"/>
        <v>-51276816824.052452</v>
      </c>
      <c r="W1030" s="28">
        <f t="shared" si="303"/>
        <v>-3.4276400045776305</v>
      </c>
      <c r="X1030" s="50">
        <f t="shared" si="294"/>
        <v>1</v>
      </c>
      <c r="Y1030" s="31">
        <f t="shared" si="295"/>
        <v>1</v>
      </c>
      <c r="Z1030" s="50">
        <v>21794400</v>
      </c>
      <c r="AA1030" s="62">
        <v>2.0084515999999999E-7</v>
      </c>
      <c r="AB1030" s="71">
        <v>4.33825537825E-3</v>
      </c>
      <c r="AC1030" s="71">
        <v>4.3625314196080103</v>
      </c>
      <c r="AD1030" s="58">
        <v>148741259178.41299</v>
      </c>
      <c r="AE1030" s="28">
        <v>-3.2605540045799999</v>
      </c>
      <c r="AF1030" s="28">
        <v>9.2372512658100003</v>
      </c>
      <c r="AG1030" s="50"/>
      <c r="AH1030" s="62"/>
      <c r="AI1030" s="65"/>
      <c r="AJ1030" s="58"/>
      <c r="AK1030" s="28"/>
      <c r="AL1030" s="28"/>
    </row>
    <row r="1031" spans="1:38">
      <c r="A1031" s="11"/>
      <c r="B1031" s="25">
        <v>1010</v>
      </c>
      <c r="C1031" s="1">
        <f>B1031 * KONSTANTEN!$B$6</f>
        <v>21816000</v>
      </c>
      <c r="D1031" s="63">
        <f>SQRT( KONSTANTEN!$B$3 * $D$6 / H1030^3 )</f>
        <v>2.0082454013167699E-7</v>
      </c>
      <c r="E1031" s="41">
        <f>(KONSTANTEN!$B$4 + D1031 * C1031) - (KONSTANTEN!$B$4 + D1031 * C1030)</f>
        <v>4.3378100668443054E-3</v>
      </c>
      <c r="F1031" s="41">
        <f t="shared" si="297"/>
        <v>4.3668692296748537</v>
      </c>
      <c r="G1031" s="73">
        <f t="shared" si="285"/>
        <v>250.20317654591406</v>
      </c>
      <c r="H1031" s="43">
        <f t="shared" si="298"/>
        <v>148751453049.8476</v>
      </c>
      <c r="I1031" s="2">
        <f t="shared" si="299"/>
        <v>9.9434103517429229</v>
      </c>
      <c r="J1031" s="48">
        <f t="shared" si="286"/>
        <v>150444592950.1524</v>
      </c>
      <c r="K1031" s="28">
        <f t="shared" si="287"/>
        <v>10.056589648257077</v>
      </c>
      <c r="L1031" s="43">
        <f t="shared" si="300"/>
        <v>-48167146015.676964</v>
      </c>
      <c r="M1031" s="2">
        <f t="shared" si="301"/>
        <v>-3.2197715617991127</v>
      </c>
      <c r="N1031" s="48">
        <f t="shared" si="288"/>
        <v>-53166293069.872566</v>
      </c>
      <c r="O1031" s="28">
        <f t="shared" si="289"/>
        <v>-3.5539435617991133</v>
      </c>
      <c r="P1031" s="94">
        <f t="shared" si="290"/>
        <v>-138404864552.87866</v>
      </c>
      <c r="Q1031" s="95">
        <f t="shared" si="291"/>
        <v>-9.2517843335990264</v>
      </c>
      <c r="R1031" s="44">
        <f>KONSTANTEN!$B$3 * $D$5 * $D$6 / H1030^2</f>
        <v>3.5827105392120249E+22</v>
      </c>
      <c r="S1031" s="46">
        <f t="shared" si="296"/>
        <v>29870.894973111499</v>
      </c>
      <c r="T1031" s="48">
        <f t="shared" si="292"/>
        <v>147387323067.91815</v>
      </c>
      <c r="U1031" s="28">
        <f t="shared" si="293"/>
        <v>9.8522239874732964</v>
      </c>
      <c r="V1031" s="48">
        <f t="shared" si="302"/>
        <v>-50666719542.774765</v>
      </c>
      <c r="W1031" s="28">
        <f t="shared" si="303"/>
        <v>-3.386857561799113</v>
      </c>
      <c r="X1031" s="50">
        <f t="shared" si="294"/>
        <v>1</v>
      </c>
      <c r="Y1031" s="31">
        <f t="shared" si="295"/>
        <v>1</v>
      </c>
      <c r="Z1031" s="50">
        <v>21816000</v>
      </c>
      <c r="AA1031" s="62">
        <v>2.0082454E-7</v>
      </c>
      <c r="AB1031" s="71">
        <v>4.3378100668399998E-3</v>
      </c>
      <c r="AC1031" s="71">
        <v>4.3668692296748501</v>
      </c>
      <c r="AD1031" s="58">
        <v>148751453049.84698</v>
      </c>
      <c r="AE1031" s="28">
        <v>-3.2197715618</v>
      </c>
      <c r="AF1031" s="28">
        <v>9.2517843335999999</v>
      </c>
      <c r="AG1031" s="50"/>
      <c r="AH1031" s="62"/>
      <c r="AI1031" s="65"/>
      <c r="AJ1031" s="58"/>
      <c r="AK1031" s="28"/>
      <c r="AL1031" s="28"/>
    </row>
    <row r="1032" spans="1:38">
      <c r="A1032" s="11"/>
      <c r="B1032" s="25">
        <v>1011</v>
      </c>
      <c r="C1032" s="1">
        <f>B1032 * KONSTANTEN!$B$6</f>
        <v>21837600</v>
      </c>
      <c r="D1032" s="63">
        <f>SQRT( KONSTANTEN!$B$3 * $D$6 / H1031^3 )</f>
        <v>2.0080389685968767E-7</v>
      </c>
      <c r="E1032" s="41">
        <f>(KONSTANTEN!$B$4 + D1032 * C1032) - (KONSTANTEN!$B$4 + D1032 * C1031)</f>
        <v>4.3373641721693446E-3</v>
      </c>
      <c r="F1032" s="41">
        <f t="shared" si="297"/>
        <v>4.371206593847023</v>
      </c>
      <c r="G1032" s="73">
        <f t="shared" si="285"/>
        <v>250.45168920719064</v>
      </c>
      <c r="H1032" s="43">
        <f t="shared" si="298"/>
        <v>148761661800.51764</v>
      </c>
      <c r="I1032" s="2">
        <f t="shared" si="299"/>
        <v>9.9440927638808194</v>
      </c>
      <c r="J1032" s="48">
        <f t="shared" si="286"/>
        <v>150434384199.48233</v>
      </c>
      <c r="K1032" s="28">
        <f t="shared" si="287"/>
        <v>10.055907236119179</v>
      </c>
      <c r="L1032" s="43">
        <f t="shared" si="300"/>
        <v>-47556158220.765549</v>
      </c>
      <c r="M1032" s="2">
        <f t="shared" si="301"/>
        <v>-3.1789295919215155</v>
      </c>
      <c r="N1032" s="48">
        <f t="shared" si="288"/>
        <v>-52555305274.961151</v>
      </c>
      <c r="O1032" s="28">
        <f t="shared" si="289"/>
        <v>-3.5131015919215161</v>
      </c>
      <c r="P1032" s="94">
        <f t="shared" si="290"/>
        <v>-138619650122.7482</v>
      </c>
      <c r="Q1032" s="95">
        <f t="shared" si="291"/>
        <v>-9.2661418475261677</v>
      </c>
      <c r="R1032" s="44">
        <f>KONSTANTEN!$B$3 * $D$5 * $D$6 / H1031^2</f>
        <v>3.582219512893083E+22</v>
      </c>
      <c r="S1032" s="46">
        <f t="shared" si="296"/>
        <v>29869.87143595027</v>
      </c>
      <c r="T1032" s="48">
        <f t="shared" si="292"/>
        <v>147380404670.93033</v>
      </c>
      <c r="U1032" s="28">
        <f t="shared" si="293"/>
        <v>9.8517615216699976</v>
      </c>
      <c r="V1032" s="48">
        <f t="shared" si="302"/>
        <v>-50055731747.86335</v>
      </c>
      <c r="W1032" s="28">
        <f t="shared" si="303"/>
        <v>-3.3460155919215158</v>
      </c>
      <c r="X1032" s="50">
        <f t="shared" si="294"/>
        <v>1</v>
      </c>
      <c r="Y1032" s="31">
        <f t="shared" si="295"/>
        <v>1</v>
      </c>
      <c r="Z1032" s="50">
        <v>21837600</v>
      </c>
      <c r="AA1032" s="62">
        <v>2.0080390000000001E-7</v>
      </c>
      <c r="AB1032" s="71">
        <v>4.3373641721700003E-3</v>
      </c>
      <c r="AC1032" s="71">
        <v>4.3712065938470204</v>
      </c>
      <c r="AD1032" s="58">
        <v>148761661800.517</v>
      </c>
      <c r="AE1032" s="28">
        <v>-3.1789295919199998</v>
      </c>
      <c r="AF1032" s="28">
        <v>9.2661418475299993</v>
      </c>
      <c r="AG1032" s="50"/>
      <c r="AH1032" s="62"/>
      <c r="AI1032" s="65"/>
      <c r="AJ1032" s="58"/>
      <c r="AK1032" s="28"/>
      <c r="AL1032" s="28"/>
    </row>
    <row r="1033" spans="1:38">
      <c r="A1033" s="11"/>
      <c r="B1033" s="25">
        <v>1012</v>
      </c>
      <c r="C1033" s="1">
        <f>B1033 * KONSTANTEN!$B$6</f>
        <v>21859200</v>
      </c>
      <c r="D1033" s="63">
        <f>SQRT( KONSTANTEN!$B$3 * $D$6 / H1032^3 )</f>
        <v>2.0078322700037826E-7</v>
      </c>
      <c r="E1033" s="41">
        <f>(KONSTANTEN!$B$4 + D1033 * C1033) - (KONSTANTEN!$B$4 + D1033 * C1032)</f>
        <v>4.3369177032079875E-3</v>
      </c>
      <c r="F1033" s="41">
        <f t="shared" si="297"/>
        <v>4.375543511550231</v>
      </c>
      <c r="G1033" s="73">
        <f t="shared" si="285"/>
        <v>250.70017628768002</v>
      </c>
      <c r="H1033" s="43">
        <f t="shared" si="298"/>
        <v>148771885232.13266</v>
      </c>
      <c r="I1033" s="2">
        <f t="shared" si="299"/>
        <v>9.9447761573782749</v>
      </c>
      <c r="J1033" s="48">
        <f t="shared" si="286"/>
        <v>150424160767.86734</v>
      </c>
      <c r="K1033" s="28">
        <f t="shared" si="287"/>
        <v>10.055223842621725</v>
      </c>
      <c r="L1033" s="43">
        <f t="shared" si="300"/>
        <v>-46944291779.829369</v>
      </c>
      <c r="M1033" s="2">
        <f t="shared" si="301"/>
        <v>-3.138028888244691</v>
      </c>
      <c r="N1033" s="48">
        <f t="shared" si="288"/>
        <v>-51943438834.024979</v>
      </c>
      <c r="O1033" s="28">
        <f t="shared" si="289"/>
        <v>-3.4722008882446915</v>
      </c>
      <c r="P1033" s="94">
        <f t="shared" si="290"/>
        <v>-138831806176.64563</v>
      </c>
      <c r="Q1033" s="95">
        <f t="shared" si="291"/>
        <v>-9.2803235893462084</v>
      </c>
      <c r="R1033" s="44">
        <f>KONSTANTEN!$B$3 * $D$5 * $D$6 / H1032^2</f>
        <v>3.5817278710197067E+22</v>
      </c>
      <c r="S1033" s="46">
        <f t="shared" si="296"/>
        <v>29868.846510246833</v>
      </c>
      <c r="T1033" s="48">
        <f t="shared" si="292"/>
        <v>147373560121.07211</v>
      </c>
      <c r="U1033" s="28">
        <f t="shared" si="293"/>
        <v>9.8513039922373942</v>
      </c>
      <c r="V1033" s="48">
        <f t="shared" si="302"/>
        <v>-49443865306.927177</v>
      </c>
      <c r="W1033" s="28">
        <f t="shared" si="303"/>
        <v>-3.3051148882446912</v>
      </c>
      <c r="X1033" s="50">
        <f t="shared" si="294"/>
        <v>0.99999999999999989</v>
      </c>
      <c r="Y1033" s="31">
        <f t="shared" si="295"/>
        <v>1.0000000000000002</v>
      </c>
      <c r="Z1033" s="50">
        <v>21859200</v>
      </c>
      <c r="AA1033" s="62">
        <v>2.0078322999999999E-7</v>
      </c>
      <c r="AB1033" s="71">
        <v>4.3369177032099998E-3</v>
      </c>
      <c r="AC1033" s="71">
        <v>4.3755435115502301</v>
      </c>
      <c r="AD1033" s="58">
        <v>148771885232.13199</v>
      </c>
      <c r="AE1033" s="28">
        <v>-3.13802888824</v>
      </c>
      <c r="AF1033" s="28">
        <v>9.2803235893499991</v>
      </c>
      <c r="AG1033" s="50"/>
      <c r="AH1033" s="62"/>
      <c r="AI1033" s="65"/>
      <c r="AJ1033" s="58"/>
      <c r="AK1033" s="28"/>
      <c r="AL1033" s="28"/>
    </row>
    <row r="1034" spans="1:38">
      <c r="A1034" s="11"/>
      <c r="B1034" s="25">
        <v>1013</v>
      </c>
      <c r="C1034" s="1">
        <f>B1034 * KONSTANTEN!$B$6</f>
        <v>21880800</v>
      </c>
      <c r="D1034" s="63">
        <f>SQRT( KONSTANTEN!$B$3 * $D$6 / H1033^3 )</f>
        <v>2.0076253096978358E-7</v>
      </c>
      <c r="E1034" s="41">
        <f>(KONSTANTEN!$B$4 + D1034 * C1034) - (KONSTANTEN!$B$4 + D1034 * C1033)</f>
        <v>4.3364706689468235E-3</v>
      </c>
      <c r="F1034" s="41">
        <f t="shared" si="297"/>
        <v>4.3798799822191778</v>
      </c>
      <c r="G1034" s="73">
        <f t="shared" si="285"/>
        <v>250.94863775499294</v>
      </c>
      <c r="H1034" s="43">
        <f t="shared" si="298"/>
        <v>148782123146.2377</v>
      </c>
      <c r="I1034" s="2">
        <f t="shared" si="299"/>
        <v>9.945460518969405</v>
      </c>
      <c r="J1034" s="48">
        <f t="shared" si="286"/>
        <v>150413922853.7623</v>
      </c>
      <c r="K1034" s="28">
        <f t="shared" si="287"/>
        <v>10.054539481030595</v>
      </c>
      <c r="L1034" s="43">
        <f t="shared" si="300"/>
        <v>-46331558570.2836</v>
      </c>
      <c r="M1034" s="2">
        <f t="shared" si="301"/>
        <v>-3.0970702447239962</v>
      </c>
      <c r="N1034" s="48">
        <f t="shared" si="288"/>
        <v>-51330705624.47921</v>
      </c>
      <c r="O1034" s="28">
        <f t="shared" si="289"/>
        <v>-3.4312422447239967</v>
      </c>
      <c r="P1034" s="94">
        <f t="shared" si="290"/>
        <v>-139041329502.86142</v>
      </c>
      <c r="Q1034" s="95">
        <f t="shared" si="291"/>
        <v>-9.2943293443698405</v>
      </c>
      <c r="R1034" s="44">
        <f>KONSTANTEN!$B$3 * $D$5 * $D$6 / H1033^2</f>
        <v>3.5812356235532175E+22</v>
      </c>
      <c r="S1034" s="46">
        <f t="shared" si="296"/>
        <v>29867.820216349122</v>
      </c>
      <c r="T1034" s="48">
        <f t="shared" si="292"/>
        <v>147366789921.72964</v>
      </c>
      <c r="U1034" s="28">
        <f t="shared" si="293"/>
        <v>9.8508514328247276</v>
      </c>
      <c r="V1034" s="48">
        <f t="shared" si="302"/>
        <v>-48831132097.381401</v>
      </c>
      <c r="W1034" s="28">
        <f t="shared" si="303"/>
        <v>-3.2641562447239965</v>
      </c>
      <c r="X1034" s="50">
        <f t="shared" si="294"/>
        <v>1</v>
      </c>
      <c r="Y1034" s="31">
        <f t="shared" si="295"/>
        <v>1</v>
      </c>
      <c r="Z1034" s="50">
        <v>21880800</v>
      </c>
      <c r="AA1034" s="62">
        <v>2.0076253E-7</v>
      </c>
      <c r="AB1034" s="71">
        <v>4.3364706689499998E-3</v>
      </c>
      <c r="AC1034" s="71">
        <v>4.3798799822191796</v>
      </c>
      <c r="AD1034" s="58">
        <v>148782123146.237</v>
      </c>
      <c r="AE1034" s="28">
        <v>-3.0970702447199998</v>
      </c>
      <c r="AF1034" s="28">
        <v>9.2943293443700004</v>
      </c>
      <c r="AG1034" s="50"/>
      <c r="AH1034" s="62"/>
      <c r="AI1034" s="65"/>
      <c r="AJ1034" s="58"/>
      <c r="AK1034" s="28"/>
      <c r="AL1034" s="28"/>
    </row>
    <row r="1035" spans="1:38">
      <c r="A1035" s="11"/>
      <c r="B1035" s="25">
        <v>1014</v>
      </c>
      <c r="C1035" s="1">
        <f>B1035 * KONSTANTEN!$B$6</f>
        <v>21902400</v>
      </c>
      <c r="D1035" s="63">
        <f>SQRT( KONSTANTEN!$B$3 * $D$6 / H1034^3 )</f>
        <v>2.0074180918400929E-7</v>
      </c>
      <c r="E1035" s="41">
        <f>(KONSTANTEN!$B$4 + D1035 * C1035) - (KONSTANTEN!$B$4 + D1035 * C1034)</f>
        <v>4.3360230783751064E-3</v>
      </c>
      <c r="F1035" s="41">
        <f t="shared" si="297"/>
        <v>4.384216005297553</v>
      </c>
      <c r="G1035" s="73">
        <f t="shared" si="285"/>
        <v>251.19707357725517</v>
      </c>
      <c r="H1035" s="43">
        <f t="shared" si="298"/>
        <v>148792375344.2182</v>
      </c>
      <c r="I1035" s="2">
        <f t="shared" si="299"/>
        <v>9.9461458353776635</v>
      </c>
      <c r="J1035" s="48">
        <f t="shared" si="286"/>
        <v>150403670655.78183</v>
      </c>
      <c r="K1035" s="28">
        <f t="shared" si="287"/>
        <v>10.053854164622338</v>
      </c>
      <c r="L1035" s="43">
        <f t="shared" si="300"/>
        <v>-45717970479.09169</v>
      </c>
      <c r="M1035" s="2">
        <f t="shared" si="301"/>
        <v>-3.05605445595305</v>
      </c>
      <c r="N1035" s="48">
        <f t="shared" si="288"/>
        <v>-50717117533.287292</v>
      </c>
      <c r="O1035" s="28">
        <f t="shared" si="289"/>
        <v>-3.3902264559530506</v>
      </c>
      <c r="P1035" s="94">
        <f t="shared" si="290"/>
        <v>-139248216942.94745</v>
      </c>
      <c r="Q1035" s="95">
        <f t="shared" si="291"/>
        <v>-9.3081589014680688</v>
      </c>
      <c r="R1035" s="44">
        <f>KONSTANTEN!$B$3 * $D$5 * $D$6 / H1034^2</f>
        <v>3.5807427804553529E+22</v>
      </c>
      <c r="S1035" s="46">
        <f t="shared" si="296"/>
        <v>29866.792574613821</v>
      </c>
      <c r="T1035" s="48">
        <f t="shared" si="292"/>
        <v>147360094570.33807</v>
      </c>
      <c r="U1035" s="28">
        <f t="shared" si="293"/>
        <v>9.8504038766834583</v>
      </c>
      <c r="V1035" s="48">
        <f t="shared" si="302"/>
        <v>-48217544006.189491</v>
      </c>
      <c r="W1035" s="28">
        <f t="shared" si="303"/>
        <v>-3.2231404559530503</v>
      </c>
      <c r="X1035" s="50">
        <f t="shared" si="294"/>
        <v>0.99999999999999989</v>
      </c>
      <c r="Y1035" s="31">
        <f t="shared" si="295"/>
        <v>1.0000000000000002</v>
      </c>
      <c r="Z1035" s="50">
        <v>21902400</v>
      </c>
      <c r="AA1035" s="62">
        <v>2.0074181000000001E-7</v>
      </c>
      <c r="AB1035" s="71">
        <v>4.3360230783700002E-3</v>
      </c>
      <c r="AC1035" s="71">
        <v>4.3842160052975503</v>
      </c>
      <c r="AD1035" s="58">
        <v>148792375344.21799</v>
      </c>
      <c r="AE1035" s="28">
        <v>-3.05605445595</v>
      </c>
      <c r="AF1035" s="28">
        <v>9.3081589014699997</v>
      </c>
      <c r="AG1035" s="50"/>
      <c r="AH1035" s="62"/>
      <c r="AI1035" s="65"/>
      <c r="AJ1035" s="58"/>
      <c r="AK1035" s="28"/>
      <c r="AL1035" s="28"/>
    </row>
    <row r="1036" spans="1:38">
      <c r="A1036" s="11"/>
      <c r="B1036" s="25">
        <v>1015</v>
      </c>
      <c r="C1036" s="1">
        <f>B1036 * KONSTANTEN!$B$6</f>
        <v>21924000</v>
      </c>
      <c r="D1036" s="63">
        <f>SQRT( KONSTANTEN!$B$3 * $D$6 / H1035^3 )</f>
        <v>2.0072106205922214E-7</v>
      </c>
      <c r="E1036" s="41">
        <f>(KONSTANTEN!$B$4 + D1036 * C1036) - (KONSTANTEN!$B$4 + D1036 * C1035)</f>
        <v>4.3355749404785371E-3</v>
      </c>
      <c r="F1036" s="41">
        <f t="shared" si="297"/>
        <v>4.3885515802380315</v>
      </c>
      <c r="G1036" s="73">
        <f t="shared" si="285"/>
        <v>251.44548372310726</v>
      </c>
      <c r="H1036" s="43">
        <f t="shared" si="298"/>
        <v>148802641627.30438</v>
      </c>
      <c r="I1036" s="2">
        <f t="shared" si="299"/>
        <v>9.9468320933161252</v>
      </c>
      <c r="J1036" s="48">
        <f t="shared" si="286"/>
        <v>150393404372.69562</v>
      </c>
      <c r="K1036" s="28">
        <f t="shared" si="287"/>
        <v>10.053167906683875</v>
      </c>
      <c r="L1036" s="43">
        <f t="shared" si="300"/>
        <v>-45103539402.508598</v>
      </c>
      <c r="M1036" s="2">
        <f t="shared" si="301"/>
        <v>-3.0149823171465706</v>
      </c>
      <c r="N1036" s="48">
        <f t="shared" si="288"/>
        <v>-50102686456.704201</v>
      </c>
      <c r="O1036" s="28">
        <f t="shared" si="289"/>
        <v>-3.3491543171465707</v>
      </c>
      <c r="P1036" s="94">
        <f t="shared" si="290"/>
        <v>-139452465391.71741</v>
      </c>
      <c r="Q1036" s="95">
        <f t="shared" si="291"/>
        <v>-9.3218120530722128</v>
      </c>
      <c r="R1036" s="44">
        <f>KONSTANTEN!$B$3 * $D$5 * $D$6 / H1035^2</f>
        <v>3.5802493516880307E+22</v>
      </c>
      <c r="S1036" s="46">
        <f t="shared" si="296"/>
        <v>29865.763605405897</v>
      </c>
      <c r="T1036" s="48">
        <f t="shared" si="292"/>
        <v>147353474558.34558</v>
      </c>
      <c r="U1036" s="28">
        <f t="shared" si="293"/>
        <v>9.8499613566648261</v>
      </c>
      <c r="V1036" s="48">
        <f t="shared" si="302"/>
        <v>-47603112929.6064</v>
      </c>
      <c r="W1036" s="28">
        <f t="shared" si="303"/>
        <v>-3.1820683171465709</v>
      </c>
      <c r="X1036" s="50">
        <f t="shared" si="294"/>
        <v>1</v>
      </c>
      <c r="Y1036" s="31">
        <f t="shared" si="295"/>
        <v>1</v>
      </c>
      <c r="Z1036" s="50">
        <v>21924000</v>
      </c>
      <c r="AA1036" s="62">
        <v>2.0072105999999999E-7</v>
      </c>
      <c r="AB1036" s="71">
        <v>4.3355749404800003E-3</v>
      </c>
      <c r="AC1036" s="71">
        <v>4.3885515802380297</v>
      </c>
      <c r="AD1036" s="58">
        <v>148802641627.30399</v>
      </c>
      <c r="AE1036" s="28">
        <v>-3.0149823171499999</v>
      </c>
      <c r="AF1036" s="28">
        <v>9.3218120530699995</v>
      </c>
      <c r="AG1036" s="50"/>
      <c r="AH1036" s="62"/>
      <c r="AI1036" s="65"/>
      <c r="AJ1036" s="58"/>
      <c r="AK1036" s="28"/>
      <c r="AL1036" s="28"/>
    </row>
    <row r="1037" spans="1:38">
      <c r="A1037" s="11"/>
      <c r="B1037" s="25">
        <v>1016</v>
      </c>
      <c r="C1037" s="1">
        <f>B1037 * KONSTANTEN!$B$6</f>
        <v>21945600</v>
      </c>
      <c r="D1037" s="63">
        <f>SQRT( KONSTANTEN!$B$3 * $D$6 / H1036^3 )</f>
        <v>2.0070029001164002E-7</v>
      </c>
      <c r="E1037" s="41">
        <f>(KONSTANTEN!$B$4 + D1037 * C1037) - (KONSTANTEN!$B$4 + D1037 * C1036)</f>
        <v>4.3351262642508104E-3</v>
      </c>
      <c r="F1037" s="41">
        <f t="shared" si="297"/>
        <v>4.3928867065022823</v>
      </c>
      <c r="G1037" s="73">
        <f t="shared" si="285"/>
        <v>251.69386816170513</v>
      </c>
      <c r="H1037" s="43">
        <f t="shared" si="298"/>
        <v>148812921796.57559</v>
      </c>
      <c r="I1037" s="2">
        <f t="shared" si="299"/>
        <v>9.9475192794877767</v>
      </c>
      <c r="J1037" s="48">
        <f t="shared" si="286"/>
        <v>150383124203.42444</v>
      </c>
      <c r="K1037" s="28">
        <f t="shared" si="287"/>
        <v>10.052480720512225</v>
      </c>
      <c r="L1037" s="43">
        <f t="shared" si="300"/>
        <v>-44488277245.822784</v>
      </c>
      <c r="M1037" s="2">
        <f t="shared" si="301"/>
        <v>-2.9738546241231267</v>
      </c>
      <c r="N1037" s="48">
        <f t="shared" si="288"/>
        <v>-49487424300.018394</v>
      </c>
      <c r="O1037" s="28">
        <f t="shared" si="289"/>
        <v>-3.3080266241231273</v>
      </c>
      <c r="P1037" s="94">
        <f t="shared" si="290"/>
        <v>-139654071797.24612</v>
      </c>
      <c r="Q1037" s="95">
        <f t="shared" si="291"/>
        <v>-9.3352885951738926</v>
      </c>
      <c r="R1037" s="44">
        <f>KONSTANTEN!$B$3 * $D$5 * $D$6 / H1036^2</f>
        <v>3.5797553472131041E+22</v>
      </c>
      <c r="S1037" s="46">
        <f t="shared" si="296"/>
        <v>29864.733329098126</v>
      </c>
      <c r="T1037" s="48">
        <f t="shared" si="292"/>
        <v>147346930371.17749</v>
      </c>
      <c r="U1037" s="28">
        <f t="shared" si="293"/>
        <v>9.8495239052174863</v>
      </c>
      <c r="V1037" s="48">
        <f t="shared" si="302"/>
        <v>-46987850772.920593</v>
      </c>
      <c r="W1037" s="28">
        <f t="shared" si="303"/>
        <v>-3.140940624123127</v>
      </c>
      <c r="X1037" s="50">
        <f t="shared" si="294"/>
        <v>0.99999999999999967</v>
      </c>
      <c r="Y1037" s="31">
        <f t="shared" si="295"/>
        <v>1.0000000000000002</v>
      </c>
      <c r="Z1037" s="50">
        <v>21945600</v>
      </c>
      <c r="AA1037" s="62">
        <v>2.0070029000000001E-7</v>
      </c>
      <c r="AB1037" s="71">
        <v>4.3351262642500003E-3</v>
      </c>
      <c r="AC1037" s="71">
        <v>4.3928867065022796</v>
      </c>
      <c r="AD1037" s="58">
        <v>148812921796.57501</v>
      </c>
      <c r="AE1037" s="28">
        <v>-2.9738546241199999</v>
      </c>
      <c r="AF1037" s="28">
        <v>9.3352885951700006</v>
      </c>
      <c r="AG1037" s="50"/>
      <c r="AH1037" s="62"/>
      <c r="AI1037" s="65"/>
      <c r="AJ1037" s="58"/>
      <c r="AK1037" s="28"/>
      <c r="AL1037" s="28"/>
    </row>
    <row r="1038" spans="1:38">
      <c r="A1038" s="11"/>
      <c r="B1038" s="25">
        <v>1017</v>
      </c>
      <c r="C1038" s="1">
        <f>B1038 * KONSTANTEN!$B$6</f>
        <v>21967200</v>
      </c>
      <c r="D1038" s="63">
        <f>SQRT( KONSTANTEN!$B$3 * $D$6 / H1037^3 )</f>
        <v>2.0067949345752208E-7</v>
      </c>
      <c r="E1038" s="41">
        <f>(KONSTANTEN!$B$4 + D1038 * C1038) - (KONSTANTEN!$B$4 + D1038 * C1037)</f>
        <v>4.3346770586829564E-3</v>
      </c>
      <c r="F1038" s="41">
        <f t="shared" si="297"/>
        <v>4.3972213835609653</v>
      </c>
      <c r="G1038" s="73">
        <f t="shared" si="285"/>
        <v>251.94222686271988</v>
      </c>
      <c r="H1038" s="43">
        <f t="shared" si="298"/>
        <v>148823215652.96442</v>
      </c>
      <c r="I1038" s="2">
        <f t="shared" si="299"/>
        <v>9.9482073805857993</v>
      </c>
      <c r="J1038" s="48">
        <f t="shared" si="286"/>
        <v>150372830347.03555</v>
      </c>
      <c r="K1038" s="28">
        <f t="shared" si="287"/>
        <v>10.051792619414199</v>
      </c>
      <c r="L1038" s="43">
        <f t="shared" si="300"/>
        <v>-43872195923.100037</v>
      </c>
      <c r="M1038" s="2">
        <f t="shared" si="301"/>
        <v>-2.9326721732880143</v>
      </c>
      <c r="N1038" s="48">
        <f t="shared" si="288"/>
        <v>-48871342977.295647</v>
      </c>
      <c r="O1038" s="28">
        <f t="shared" si="289"/>
        <v>-3.2668441732880149</v>
      </c>
      <c r="P1038" s="94">
        <f t="shared" si="290"/>
        <v>-139853033160.86765</v>
      </c>
      <c r="Q1038" s="95">
        <f t="shared" si="291"/>
        <v>-9.3485883273248636</v>
      </c>
      <c r="R1038" s="44">
        <f>KONSTANTEN!$B$3 * $D$5 * $D$6 / H1037^2</f>
        <v>3.5792607769921275E+22</v>
      </c>
      <c r="S1038" s="46">
        <f t="shared" si="296"/>
        <v>29863.701766070637</v>
      </c>
      <c r="T1038" s="48">
        <f t="shared" si="292"/>
        <v>147340462488.20126</v>
      </c>
      <c r="U1038" s="28">
        <f t="shared" si="293"/>
        <v>9.8490915543851312</v>
      </c>
      <c r="V1038" s="48">
        <f t="shared" si="302"/>
        <v>-46371769450.197838</v>
      </c>
      <c r="W1038" s="28">
        <f t="shared" si="303"/>
        <v>-3.0997581732880146</v>
      </c>
      <c r="X1038" s="50">
        <f t="shared" si="294"/>
        <v>1.0000000000000002</v>
      </c>
      <c r="Y1038" s="31">
        <f t="shared" si="295"/>
        <v>1</v>
      </c>
      <c r="Z1038" s="50">
        <v>21967200</v>
      </c>
      <c r="AA1038" s="62">
        <v>2.0067949E-7</v>
      </c>
      <c r="AB1038" s="71">
        <v>4.3346770586800004E-3</v>
      </c>
      <c r="AC1038" s="71">
        <v>4.3972213835609697</v>
      </c>
      <c r="AD1038" s="58">
        <v>148823215652.96399</v>
      </c>
      <c r="AE1038" s="28">
        <v>-2.9326721732899999</v>
      </c>
      <c r="AF1038" s="28">
        <v>9.3485883273199999</v>
      </c>
      <c r="AG1038" s="50"/>
      <c r="AH1038" s="62"/>
      <c r="AI1038" s="65"/>
      <c r="AJ1038" s="58"/>
      <c r="AK1038" s="28"/>
      <c r="AL1038" s="28"/>
    </row>
    <row r="1039" spans="1:38">
      <c r="A1039" s="11"/>
      <c r="B1039" s="25">
        <v>1018</v>
      </c>
      <c r="C1039" s="1">
        <f>B1039 * KONSTANTEN!$B$6</f>
        <v>21988800</v>
      </c>
      <c r="D1039" s="63">
        <f>SQRT( KONSTANTEN!$B$3 * $D$6 / H1038^3 )</f>
        <v>2.0065867281315938E-7</v>
      </c>
      <c r="E1039" s="41">
        <f>(KONSTANTEN!$B$4 + D1039 * C1039) - (KONSTANTEN!$B$4 + D1039 * C1038)</f>
        <v>4.3342273327642289E-3</v>
      </c>
      <c r="F1039" s="41">
        <f t="shared" si="297"/>
        <v>4.4015556108937295</v>
      </c>
      <c r="G1039" s="73">
        <f t="shared" si="285"/>
        <v>252.19055979633751</v>
      </c>
      <c r="H1039" s="43">
        <f t="shared" si="298"/>
        <v>148833522997.26117</v>
      </c>
      <c r="I1039" s="2">
        <f t="shared" si="299"/>
        <v>9.9488963832938602</v>
      </c>
      <c r="J1039" s="48">
        <f t="shared" si="286"/>
        <v>150362523002.7388</v>
      </c>
      <c r="K1039" s="28">
        <f t="shared" si="287"/>
        <v>10.051103616706138</v>
      </c>
      <c r="L1039" s="43">
        <f t="shared" si="300"/>
        <v>-43255307356.927528</v>
      </c>
      <c r="M1039" s="2">
        <f t="shared" si="301"/>
        <v>-2.8914357616161497</v>
      </c>
      <c r="N1039" s="48">
        <f t="shared" si="288"/>
        <v>-48254454411.123131</v>
      </c>
      <c r="O1039" s="28">
        <f t="shared" si="289"/>
        <v>-3.2256077616161498</v>
      </c>
      <c r="P1039" s="94">
        <f t="shared" si="290"/>
        <v>-140049346537.17142</v>
      </c>
      <c r="Q1039" s="95">
        <f t="shared" si="291"/>
        <v>-9.3617110526368013</v>
      </c>
      <c r="R1039" s="44">
        <f>KONSTANTEN!$B$3 * $D$5 * $D$6 / H1038^2</f>
        <v>3.5787656509861235E+22</v>
      </c>
      <c r="S1039" s="46">
        <f t="shared" si="296"/>
        <v>29862.668936710448</v>
      </c>
      <c r="T1039" s="48">
        <f t="shared" si="292"/>
        <v>147334071382.69165</v>
      </c>
      <c r="U1039" s="28">
        <f t="shared" si="293"/>
        <v>9.8486643358042016</v>
      </c>
      <c r="V1039" s="48">
        <f t="shared" si="302"/>
        <v>-45754880884.02533</v>
      </c>
      <c r="W1039" s="28">
        <f t="shared" si="303"/>
        <v>-3.0585217616161495</v>
      </c>
      <c r="X1039" s="50">
        <f t="shared" si="294"/>
        <v>1</v>
      </c>
      <c r="Y1039" s="31">
        <f t="shared" si="295"/>
        <v>1</v>
      </c>
      <c r="Z1039" s="50">
        <v>21988800</v>
      </c>
      <c r="AA1039" s="62">
        <v>2.0065866999999999E-7</v>
      </c>
      <c r="AB1039" s="71">
        <v>4.3342273327599996E-3</v>
      </c>
      <c r="AC1039" s="71">
        <v>4.4015556108937304</v>
      </c>
      <c r="AD1039" s="58">
        <v>148833522997.26099</v>
      </c>
      <c r="AE1039" s="28">
        <v>-2.8914357616199999</v>
      </c>
      <c r="AF1039" s="28">
        <v>9.3617110526400005</v>
      </c>
      <c r="AG1039" s="50"/>
      <c r="AH1039" s="62"/>
      <c r="AI1039" s="65"/>
      <c r="AJ1039" s="58"/>
      <c r="AK1039" s="28"/>
      <c r="AL1039" s="28"/>
    </row>
    <row r="1040" spans="1:38">
      <c r="A1040" s="11"/>
      <c r="B1040" s="25">
        <v>1019</v>
      </c>
      <c r="C1040" s="1">
        <f>B1040 * KONSTANTEN!$B$6</f>
        <v>22010400</v>
      </c>
      <c r="D1040" s="63">
        <f>SQRT( KONSTANTEN!$B$3 * $D$6 / H1039^3 )</f>
        <v>2.0063782849486464E-7</v>
      </c>
      <c r="E1040" s="41">
        <f>(KONSTANTEN!$B$4 + D1040 * C1040) - (KONSTANTEN!$B$4 + D1040 * C1039)</f>
        <v>4.3337770954892108E-3</v>
      </c>
      <c r="F1040" s="41">
        <f t="shared" si="297"/>
        <v>4.4058893879892187</v>
      </c>
      <c r="G1040" s="73">
        <f t="shared" si="285"/>
        <v>252.4388669332595</v>
      </c>
      <c r="H1040" s="43">
        <f t="shared" si="298"/>
        <v>148843843630.11798</v>
      </c>
      <c r="I1040" s="2">
        <f t="shared" si="299"/>
        <v>9.949586274286391</v>
      </c>
      <c r="J1040" s="48">
        <f t="shared" si="286"/>
        <v>150352202369.88199</v>
      </c>
      <c r="K1040" s="28">
        <f t="shared" si="287"/>
        <v>10.050413725713607</v>
      </c>
      <c r="L1040" s="43">
        <f t="shared" si="300"/>
        <v>-42637623478.157204</v>
      </c>
      <c r="M1040" s="2">
        <f t="shared" si="301"/>
        <v>-2.8501461866349134</v>
      </c>
      <c r="N1040" s="48">
        <f t="shared" si="288"/>
        <v>-47636770532.352806</v>
      </c>
      <c r="O1040" s="28">
        <f t="shared" si="289"/>
        <v>-3.1843181866349135</v>
      </c>
      <c r="P1040" s="94">
        <f t="shared" si="290"/>
        <v>-140243009033.99829</v>
      </c>
      <c r="Q1040" s="95">
        <f t="shared" si="291"/>
        <v>-9.3746565777809998</v>
      </c>
      <c r="R1040" s="44">
        <f>KONSTANTEN!$B$3 * $D$5 * $D$6 / H1039^2</f>
        <v>3.5782699791553424E+22</v>
      </c>
      <c r="S1040" s="46">
        <f t="shared" si="296"/>
        <v>29861.634861410977</v>
      </c>
      <c r="T1040" s="48">
        <f t="shared" si="292"/>
        <v>147327757521.79672</v>
      </c>
      <c r="U1040" s="28">
        <f t="shared" si="293"/>
        <v>9.8482422807015801</v>
      </c>
      <c r="V1040" s="48">
        <f t="shared" si="302"/>
        <v>-45137197005.255005</v>
      </c>
      <c r="W1040" s="28">
        <f t="shared" si="303"/>
        <v>-3.0172321866349132</v>
      </c>
      <c r="X1040" s="50">
        <f t="shared" si="294"/>
        <v>0.99999999999999978</v>
      </c>
      <c r="Y1040" s="31">
        <f t="shared" si="295"/>
        <v>1.0000000000000002</v>
      </c>
      <c r="Z1040" s="50">
        <v>22010400</v>
      </c>
      <c r="AA1040" s="62">
        <v>2.0063782999999999E-7</v>
      </c>
      <c r="AB1040" s="71">
        <v>4.3337770954900001E-3</v>
      </c>
      <c r="AC1040" s="71">
        <v>4.4058893879892196</v>
      </c>
      <c r="AD1040" s="58">
        <v>148843843630.117</v>
      </c>
      <c r="AE1040" s="28">
        <v>-2.85014618663</v>
      </c>
      <c r="AF1040" s="28">
        <v>9.3746565777799997</v>
      </c>
      <c r="AG1040" s="50"/>
      <c r="AH1040" s="62"/>
      <c r="AI1040" s="65"/>
      <c r="AJ1040" s="58"/>
      <c r="AK1040" s="28"/>
      <c r="AL1040" s="28"/>
    </row>
    <row r="1041" spans="1:38">
      <c r="A1041" s="11"/>
      <c r="B1041" s="25">
        <v>1020</v>
      </c>
      <c r="C1041" s="1">
        <f>B1041 * KONSTANTEN!$B$6</f>
        <v>22032000</v>
      </c>
      <c r="D1041" s="63">
        <f>SQRT( KONSTANTEN!$B$3 * $D$6 / H1040^3 )</f>
        <v>2.0061696091896316E-7</v>
      </c>
      <c r="E1041" s="41">
        <f>(KONSTANTEN!$B$4 + D1041 * C1041) - (KONSTANTEN!$B$4 + D1041 * C1040)</f>
        <v>4.3333263558498203E-3</v>
      </c>
      <c r="F1041" s="41">
        <f t="shared" si="297"/>
        <v>4.4102227143450685</v>
      </c>
      <c r="G1041" s="73">
        <f t="shared" si="285"/>
        <v>252.68714824470248</v>
      </c>
      <c r="H1041" s="43">
        <f t="shared" si="298"/>
        <v>148854177352.05322</v>
      </c>
      <c r="I1041" s="2">
        <f t="shared" si="299"/>
        <v>9.9502770402288814</v>
      </c>
      <c r="J1041" s="48">
        <f t="shared" si="286"/>
        <v>150341868647.94675</v>
      </c>
      <c r="K1041" s="28">
        <f t="shared" si="287"/>
        <v>10.049722959771117</v>
      </c>
      <c r="L1041" s="43">
        <f t="shared" si="300"/>
        <v>-42019156225.65078</v>
      </c>
      <c r="M1041" s="2">
        <f t="shared" si="301"/>
        <v>-2.8088042464071048</v>
      </c>
      <c r="N1041" s="48">
        <f t="shared" si="288"/>
        <v>-47018303279.846382</v>
      </c>
      <c r="O1041" s="28">
        <f t="shared" si="289"/>
        <v>-3.1429762464071054</v>
      </c>
      <c r="P1041" s="94">
        <f t="shared" si="290"/>
        <v>-140434017812.43436</v>
      </c>
      <c r="Q1041" s="95">
        <f t="shared" si="291"/>
        <v>-9.3874247129879755</v>
      </c>
      <c r="R1041" s="44">
        <f>KONSTANTEN!$B$3 * $D$5 * $D$6 / H1040^2</f>
        <v>3.5777737714590345E+22</v>
      </c>
      <c r="S1041" s="46">
        <f t="shared" si="296"/>
        <v>29860.599560571642</v>
      </c>
      <c r="T1041" s="48">
        <f t="shared" si="292"/>
        <v>147321521366.50433</v>
      </c>
      <c r="U1041" s="28">
        <f t="shared" si="293"/>
        <v>9.8478254198923683</v>
      </c>
      <c r="V1041" s="48">
        <f t="shared" si="302"/>
        <v>-44518729752.748581</v>
      </c>
      <c r="W1041" s="28">
        <f t="shared" si="303"/>
        <v>-2.9758902464071051</v>
      </c>
      <c r="X1041" s="50">
        <f t="shared" si="294"/>
        <v>0.99999999999999989</v>
      </c>
      <c r="Y1041" s="31">
        <f t="shared" si="295"/>
        <v>0.99999999999999967</v>
      </c>
      <c r="Z1041" s="50">
        <v>22032000</v>
      </c>
      <c r="AA1041" s="62">
        <v>2.0061695999999999E-7</v>
      </c>
      <c r="AB1041" s="71">
        <v>4.3333263558499998E-3</v>
      </c>
      <c r="AC1041" s="71">
        <v>4.4102227143450703</v>
      </c>
      <c r="AD1041" s="58">
        <v>148854177352.05301</v>
      </c>
      <c r="AE1041" s="28">
        <v>-2.8088042464099998</v>
      </c>
      <c r="AF1041" s="28">
        <v>9.3874247129900006</v>
      </c>
      <c r="AG1041" s="50"/>
      <c r="AH1041" s="62"/>
      <c r="AI1041" s="65"/>
      <c r="AJ1041" s="58"/>
      <c r="AK1041" s="28"/>
      <c r="AL1041" s="28"/>
    </row>
    <row r="1042" spans="1:38">
      <c r="A1042" s="11"/>
      <c r="B1042" s="25">
        <v>1021</v>
      </c>
      <c r="C1042" s="1">
        <f>B1042 * KONSTANTEN!$B$6</f>
        <v>22053600</v>
      </c>
      <c r="D1042" s="63">
        <f>SQRT( KONSTANTEN!$B$3 * $D$6 / H1041^3 )</f>
        <v>2.0059607050178268E-7</v>
      </c>
      <c r="E1042" s="41">
        <f>(KONSTANTEN!$B$4 + D1042 * C1042) - (KONSTANTEN!$B$4 + D1042 * C1041)</f>
        <v>4.3328751228379758E-3</v>
      </c>
      <c r="F1042" s="41">
        <f t="shared" si="297"/>
        <v>4.4145555894679065</v>
      </c>
      <c r="G1042" s="73">
        <f t="shared" si="285"/>
        <v>252.93540370239833</v>
      </c>
      <c r="H1042" s="43">
        <f t="shared" si="298"/>
        <v>148864523963.45563</v>
      </c>
      <c r="I1042" s="2">
        <f t="shared" si="299"/>
        <v>9.9509686677781577</v>
      </c>
      <c r="J1042" s="48">
        <f t="shared" si="286"/>
        <v>150331522036.54437</v>
      </c>
      <c r="K1042" s="28">
        <f t="shared" si="287"/>
        <v>10.049031332221842</v>
      </c>
      <c r="L1042" s="43">
        <f t="shared" si="300"/>
        <v>-41399917546.02459</v>
      </c>
      <c r="M1042" s="2">
        <f t="shared" si="301"/>
        <v>-2.7674107395138896</v>
      </c>
      <c r="N1042" s="48">
        <f t="shared" si="288"/>
        <v>-46399064600.220192</v>
      </c>
      <c r="O1042" s="28">
        <f t="shared" si="289"/>
        <v>-3.1015827395138902</v>
      </c>
      <c r="P1042" s="94">
        <f t="shared" si="290"/>
        <v>-140622370086.80392</v>
      </c>
      <c r="Q1042" s="95">
        <f t="shared" si="291"/>
        <v>-9.4000152720470069</v>
      </c>
      <c r="R1042" s="44">
        <f>KONSTANTEN!$B$3 * $D$5 * $D$6 / H1041^2</f>
        <v>3.5772770378552105E+22</v>
      </c>
      <c r="S1042" s="46">
        <f t="shared" si="296"/>
        <v>29859.563054597333</v>
      </c>
      <c r="T1042" s="48">
        <f t="shared" si="292"/>
        <v>147315363371.60901</v>
      </c>
      <c r="U1042" s="28">
        <f t="shared" si="293"/>
        <v>9.8474137837776787</v>
      </c>
      <c r="V1042" s="48">
        <f t="shared" si="302"/>
        <v>-43899491073.122391</v>
      </c>
      <c r="W1042" s="28">
        <f t="shared" si="303"/>
        <v>-2.9344967395138899</v>
      </c>
      <c r="X1042" s="50">
        <f t="shared" si="294"/>
        <v>1.0000000000000002</v>
      </c>
      <c r="Y1042" s="31">
        <f t="shared" si="295"/>
        <v>1.0000000000000002</v>
      </c>
      <c r="Z1042" s="50">
        <v>22053600</v>
      </c>
      <c r="AA1042" s="62">
        <v>2.0059606999999999E-7</v>
      </c>
      <c r="AB1042" s="71">
        <v>4.3328751228400002E-3</v>
      </c>
      <c r="AC1042" s="71">
        <v>4.41455558946791</v>
      </c>
      <c r="AD1042" s="58">
        <v>148864523963.45499</v>
      </c>
      <c r="AE1042" s="28">
        <v>-2.7674107395099998</v>
      </c>
      <c r="AF1042" s="28">
        <v>9.4000152720500001</v>
      </c>
      <c r="AG1042" s="50"/>
      <c r="AH1042" s="62"/>
      <c r="AI1042" s="65"/>
      <c r="AJ1042" s="58"/>
      <c r="AK1042" s="28"/>
      <c r="AL1042" s="28"/>
    </row>
    <row r="1043" spans="1:38">
      <c r="A1043" s="11"/>
      <c r="B1043" s="25">
        <v>1022</v>
      </c>
      <c r="C1043" s="1">
        <f>B1043 * KONSTANTEN!$B$6</f>
        <v>22075200</v>
      </c>
      <c r="D1043" s="63">
        <f>SQRT( KONSTANTEN!$B$3 * $D$6 / H1042^3 )</f>
        <v>2.0057515765964416E-7</v>
      </c>
      <c r="E1043" s="41">
        <f>(KONSTANTEN!$B$4 + D1043 * C1043) - (KONSTANTEN!$B$4 + D1043 * C1042)</f>
        <v>4.3324234054482602E-3</v>
      </c>
      <c r="F1043" s="41">
        <f t="shared" si="297"/>
        <v>4.4188880128733548</v>
      </c>
      <c r="G1043" s="73">
        <f t="shared" si="285"/>
        <v>253.18363327859421</v>
      </c>
      <c r="H1043" s="43">
        <f t="shared" si="298"/>
        <v>148874883264.58865</v>
      </c>
      <c r="I1043" s="2">
        <f t="shared" si="299"/>
        <v>9.9516611435826707</v>
      </c>
      <c r="J1043" s="48">
        <f t="shared" si="286"/>
        <v>150321162735.41135</v>
      </c>
      <c r="K1043" s="28">
        <f t="shared" si="287"/>
        <v>10.048338856417329</v>
      </c>
      <c r="L1043" s="43">
        <f t="shared" si="300"/>
        <v>-40779919393.394539</v>
      </c>
      <c r="M1043" s="2">
        <f t="shared" si="301"/>
        <v>-2.7259664650377458</v>
      </c>
      <c r="N1043" s="48">
        <f t="shared" si="288"/>
        <v>-45779066447.590141</v>
      </c>
      <c r="O1043" s="28">
        <f t="shared" si="289"/>
        <v>-3.0601384650377463</v>
      </c>
      <c r="P1043" s="94">
        <f t="shared" si="290"/>
        <v>-140808063124.66132</v>
      </c>
      <c r="Q1043" s="95">
        <f t="shared" si="291"/>
        <v>-9.4124280723055627</v>
      </c>
      <c r="R1043" s="44">
        <f>KONSTANTEN!$B$3 * $D$5 * $D$6 / H1042^2</f>
        <v>3.576779788300416E+22</v>
      </c>
      <c r="S1043" s="46">
        <f t="shared" si="296"/>
        <v>29858.525363897988</v>
      </c>
      <c r="T1043" s="48">
        <f t="shared" si="292"/>
        <v>147309283985.67944</v>
      </c>
      <c r="U1043" s="28">
        <f t="shared" si="293"/>
        <v>9.8470074023424399</v>
      </c>
      <c r="V1043" s="48">
        <f t="shared" si="302"/>
        <v>-43279492920.49234</v>
      </c>
      <c r="W1043" s="28">
        <f t="shared" si="303"/>
        <v>-2.893052465037746</v>
      </c>
      <c r="X1043" s="50">
        <f t="shared" si="294"/>
        <v>0.99999999999999989</v>
      </c>
      <c r="Y1043" s="31">
        <f t="shared" si="295"/>
        <v>0.99999999999999989</v>
      </c>
      <c r="Z1043" s="50">
        <v>22075200</v>
      </c>
      <c r="AA1043" s="62">
        <v>2.0057516000000001E-7</v>
      </c>
      <c r="AB1043" s="71">
        <v>4.3324234054500001E-3</v>
      </c>
      <c r="AC1043" s="71">
        <v>4.4188880128733601</v>
      </c>
      <c r="AD1043" s="58">
        <v>148874883264.58801</v>
      </c>
      <c r="AE1043" s="28">
        <v>-2.72596646504</v>
      </c>
      <c r="AF1043" s="28">
        <v>9.41242807231</v>
      </c>
      <c r="AG1043" s="50"/>
      <c r="AH1043" s="62"/>
      <c r="AI1043" s="65"/>
      <c r="AJ1043" s="58"/>
      <c r="AK1043" s="28"/>
      <c r="AL1043" s="28"/>
    </row>
    <row r="1044" spans="1:38">
      <c r="A1044" s="11"/>
      <c r="B1044" s="25">
        <v>1023</v>
      </c>
      <c r="C1044" s="1">
        <f>B1044 * KONSTANTEN!$B$6</f>
        <v>22096800</v>
      </c>
      <c r="D1044" s="63">
        <f>SQRT( KONSTANTEN!$B$3 * $D$6 / H1043^3 )</f>
        <v>2.0055422280885216E-7</v>
      </c>
      <c r="E1044" s="41">
        <f>(KONSTANTEN!$B$4 + D1044 * C1044) - (KONSTANTEN!$B$4 + D1044 * C1043)</f>
        <v>4.3319712126717036E-3</v>
      </c>
      <c r="F1044" s="41">
        <f t="shared" si="297"/>
        <v>4.4232199840860265</v>
      </c>
      <c r="G1044" s="73">
        <f t="shared" si="285"/>
        <v>253.43183694605247</v>
      </c>
      <c r="H1044" s="43">
        <f t="shared" si="298"/>
        <v>148885255055.59473</v>
      </c>
      <c r="I1044" s="2">
        <f t="shared" si="299"/>
        <v>9.9523544542827764</v>
      </c>
      <c r="J1044" s="48">
        <f t="shared" si="286"/>
        <v>150310790944.40527</v>
      </c>
      <c r="K1044" s="28">
        <f t="shared" si="287"/>
        <v>10.047645545717224</v>
      </c>
      <c r="L1044" s="43">
        <f t="shared" si="300"/>
        <v>-40159173729.122353</v>
      </c>
      <c r="M1044" s="2">
        <f t="shared" si="301"/>
        <v>-2.6844722225455047</v>
      </c>
      <c r="N1044" s="48">
        <f t="shared" si="288"/>
        <v>-45158320783.317963</v>
      </c>
      <c r="O1044" s="28">
        <f t="shared" si="289"/>
        <v>-3.0186442225455052</v>
      </c>
      <c r="P1044" s="94">
        <f t="shared" si="290"/>
        <v>-140991094246.78128</v>
      </c>
      <c r="Q1044" s="95">
        <f t="shared" si="291"/>
        <v>-9.4246629346686817</v>
      </c>
      <c r="R1044" s="44">
        <f>KONSTANTEN!$B$3 * $D$5 * $D$6 / H1043^2</f>
        <v>3.5762820327494958E+22</v>
      </c>
      <c r="S1044" s="46">
        <f t="shared" si="296"/>
        <v>29857.486508888171</v>
      </c>
      <c r="T1044" s="48">
        <f t="shared" si="292"/>
        <v>147303283651.0267</v>
      </c>
      <c r="U1044" s="28">
        <f t="shared" si="293"/>
        <v>9.8466063051532924</v>
      </c>
      <c r="V1044" s="48">
        <f t="shared" si="302"/>
        <v>-42658747256.220154</v>
      </c>
      <c r="W1044" s="28">
        <f t="shared" si="303"/>
        <v>-2.851558222545505</v>
      </c>
      <c r="X1044" s="50">
        <f t="shared" si="294"/>
        <v>1</v>
      </c>
      <c r="Y1044" s="31">
        <f t="shared" si="295"/>
        <v>1</v>
      </c>
      <c r="Z1044" s="50">
        <v>22096800</v>
      </c>
      <c r="AA1044" s="62">
        <v>2.0055421999999999E-7</v>
      </c>
      <c r="AB1044" s="71">
        <v>4.3319712126700001E-3</v>
      </c>
      <c r="AC1044" s="71">
        <v>4.42321998408603</v>
      </c>
      <c r="AD1044" s="58">
        <v>148885255055.59399</v>
      </c>
      <c r="AE1044" s="28">
        <v>-2.6844722225500002</v>
      </c>
      <c r="AF1044" s="28">
        <v>9.4246629346699997</v>
      </c>
      <c r="AG1044" s="50"/>
      <c r="AH1044" s="62"/>
      <c r="AI1044" s="65"/>
      <c r="AJ1044" s="58"/>
      <c r="AK1044" s="28"/>
      <c r="AL1044" s="28"/>
    </row>
    <row r="1045" spans="1:38">
      <c r="A1045" s="11"/>
      <c r="B1045" s="25">
        <v>1024</v>
      </c>
      <c r="C1045" s="1">
        <f>B1045 * KONSTANTEN!$B$6</f>
        <v>22118400</v>
      </c>
      <c r="D1045" s="63">
        <f>SQRT( KONSTANTEN!$B$3 * $D$6 / H1044^3 )</f>
        <v>2.0053326636568501E-7</v>
      </c>
      <c r="E1045" s="41">
        <f>(KONSTANTEN!$B$4 + D1045 * C1045) - (KONSTANTEN!$B$4 + D1045 * C1044)</f>
        <v>4.3315185534984479E-3</v>
      </c>
      <c r="F1045" s="41">
        <f t="shared" si="297"/>
        <v>4.4275515026395249</v>
      </c>
      <c r="G1045" s="73">
        <f t="shared" ref="G1045:G1108" si="304">F1045 * 180 / PI()</f>
        <v>253.68001467805055</v>
      </c>
      <c r="H1045" s="43">
        <f t="shared" si="298"/>
        <v>148895639136.49936</v>
      </c>
      <c r="I1045" s="2">
        <f t="shared" si="299"/>
        <v>9.9530485865110236</v>
      </c>
      <c r="J1045" s="48">
        <f t="shared" ref="J1045:J1108" si="305">$D$3 * ( 1 - $D$4 * COS(F1045) )</f>
        <v>150300406863.50064</v>
      </c>
      <c r="K1045" s="28">
        <f t="shared" ref="K1045:K1108" si="306">$E$3 * ( 1 - $D$4 * COS(F1045) )</f>
        <v>10.046951413488976</v>
      </c>
      <c r="L1045" s="43">
        <f t="shared" si="300"/>
        <v>-39537692521.561722</v>
      </c>
      <c r="M1045" s="2">
        <f t="shared" si="301"/>
        <v>-2.6429288120713816</v>
      </c>
      <c r="N1045" s="48">
        <f t="shared" ref="N1045:N1108" si="307">$D$3 * ( COS(F1045) - $D$4 )</f>
        <v>-44536839575.757332</v>
      </c>
      <c r="O1045" s="28">
        <f t="shared" ref="O1045:O1108" si="308">$E$3 * ( COS(F1045) - $D$4 )</f>
        <v>-2.9771008120713822</v>
      </c>
      <c r="P1045" s="94">
        <f t="shared" ref="P1045:P1108" si="309">$D$10 * SIN(F1045)</f>
        <v>-141171460827.14804</v>
      </c>
      <c r="Q1045" s="95">
        <f t="shared" ref="Q1045:Q1108" si="310">$E$10 * SIN(F1045)</f>
        <v>-9.4367196835982288</v>
      </c>
      <c r="R1045" s="44">
        <f>KONSTANTEN!$B$3 * $D$5 * $D$6 / H1044^2</f>
        <v>3.5757837811553636E+22</v>
      </c>
      <c r="S1045" s="46">
        <f t="shared" si="296"/>
        <v>29856.446509986527</v>
      </c>
      <c r="T1045" s="48">
        <f t="shared" ref="T1045:T1108" si="311">SQRT( V1045^2 + P1045^2 )</f>
        <v>147297362803.6727</v>
      </c>
      <c r="U1045" s="28">
        <f t="shared" ref="U1045:U1108" si="312">SQRT( W1045^2 + Q1045^2 )</f>
        <v>9.8462105213564683</v>
      </c>
      <c r="V1045" s="48">
        <f t="shared" si="302"/>
        <v>-42037266048.659531</v>
      </c>
      <c r="W1045" s="28">
        <f t="shared" si="303"/>
        <v>-2.8100148120713819</v>
      </c>
      <c r="X1045" s="50">
        <f t="shared" ref="X1045:X1108" si="313">(V1045 / $D$3 )^2 + ( P1045 / $D$10 )^2</f>
        <v>1</v>
      </c>
      <c r="Y1045" s="31">
        <f t="shared" ref="Y1045:Y1108" si="314">(W1045 / $E$3 )^2 + ( Q1045 / $E$10 )^2</f>
        <v>1</v>
      </c>
      <c r="Z1045" s="50">
        <v>22118400</v>
      </c>
      <c r="AA1045" s="62">
        <v>2.0053327000000001E-7</v>
      </c>
      <c r="AB1045" s="71">
        <v>4.3315185534999997E-3</v>
      </c>
      <c r="AC1045" s="71">
        <v>4.4275515026395302</v>
      </c>
      <c r="AD1045" s="58">
        <v>148895639136.49899</v>
      </c>
      <c r="AE1045" s="28">
        <v>-2.6429288120700001</v>
      </c>
      <c r="AF1045" s="28">
        <v>9.4367196835999998</v>
      </c>
      <c r="AG1045" s="50"/>
      <c r="AH1045" s="62"/>
      <c r="AI1045" s="65"/>
      <c r="AJ1045" s="58"/>
      <c r="AK1045" s="28"/>
      <c r="AL1045" s="28"/>
    </row>
    <row r="1046" spans="1:38">
      <c r="A1046" s="11"/>
      <c r="B1046" s="25">
        <v>1025</v>
      </c>
      <c r="C1046" s="1">
        <f>B1046 * KONSTANTEN!$B$6</f>
        <v>22140000</v>
      </c>
      <c r="D1046" s="63">
        <f>SQRT( KONSTANTEN!$B$3 * $D$6 / H1045^3 )</f>
        <v>2.0051228874638585E-7</v>
      </c>
      <c r="E1046" s="41">
        <f>(KONSTANTEN!$B$4 + D1046 * C1046) - (KONSTANTEN!$B$4 + D1046 * C1045)</f>
        <v>4.3310654369212997E-3</v>
      </c>
      <c r="F1046" s="41">
        <f t="shared" si="297"/>
        <v>4.4318825680764462</v>
      </c>
      <c r="G1046" s="73">
        <f t="shared" si="304"/>
        <v>253.92816644838112</v>
      </c>
      <c r="H1046" s="43">
        <f t="shared" si="298"/>
        <v>148906035307.21558</v>
      </c>
      <c r="I1046" s="2">
        <f t="shared" si="299"/>
        <v>9.9537435268924366</v>
      </c>
      <c r="J1046" s="48">
        <f t="shared" si="305"/>
        <v>150290010692.78442</v>
      </c>
      <c r="K1046" s="28">
        <f t="shared" si="306"/>
        <v>10.046256473107565</v>
      </c>
      <c r="L1046" s="43">
        <f t="shared" si="300"/>
        <v>-38915487745.804489</v>
      </c>
      <c r="M1046" s="2">
        <f t="shared" si="301"/>
        <v>-2.6013370341000086</v>
      </c>
      <c r="N1046" s="48">
        <f t="shared" si="307"/>
        <v>-43914634800.000092</v>
      </c>
      <c r="O1046" s="28">
        <f t="shared" si="308"/>
        <v>-2.9355090341000087</v>
      </c>
      <c r="P1046" s="94">
        <f t="shared" si="309"/>
        <v>-141349160292.9436</v>
      </c>
      <c r="Q1046" s="95">
        <f t="shared" si="310"/>
        <v>-9.4485981471121203</v>
      </c>
      <c r="R1046" s="44">
        <f>KONSTANTEN!$B$3 * $D$5 * $D$6 / H1045^2</f>
        <v>3.5752850434687794E+22</v>
      </c>
      <c r="S1046" s="46">
        <f t="shared" ref="S1046:S1109" si="315">D1046 * H1045</f>
        <v>29855.405387615428</v>
      </c>
      <c r="T1046" s="48">
        <f t="shared" si="311"/>
        <v>147291521873.31937</v>
      </c>
      <c r="U1046" s="28">
        <f t="shared" si="312"/>
        <v>9.8458200796757449</v>
      </c>
      <c r="V1046" s="48">
        <f t="shared" si="302"/>
        <v>-41415061272.90229</v>
      </c>
      <c r="W1046" s="28">
        <f t="shared" si="303"/>
        <v>-2.7684230341000089</v>
      </c>
      <c r="X1046" s="50">
        <f t="shared" si="313"/>
        <v>1</v>
      </c>
      <c r="Y1046" s="31">
        <f t="shared" si="314"/>
        <v>1.0000000000000002</v>
      </c>
      <c r="Z1046" s="50">
        <v>22140000</v>
      </c>
      <c r="AA1046" s="62">
        <v>2.0051229000000001E-7</v>
      </c>
      <c r="AB1046" s="71">
        <v>4.3310654369199996E-3</v>
      </c>
      <c r="AC1046" s="71">
        <v>4.4318825680764498</v>
      </c>
      <c r="AD1046" s="58">
        <v>148906035307.215</v>
      </c>
      <c r="AE1046" s="28">
        <v>-2.6013370341000002</v>
      </c>
      <c r="AF1046" s="28">
        <v>9.4485981471099993</v>
      </c>
      <c r="AG1046" s="50"/>
      <c r="AH1046" s="62"/>
      <c r="AI1046" s="65"/>
      <c r="AJ1046" s="58"/>
      <c r="AK1046" s="28"/>
      <c r="AL1046" s="28"/>
    </row>
    <row r="1047" spans="1:38">
      <c r="A1047" s="11"/>
      <c r="B1047" s="25">
        <v>1026</v>
      </c>
      <c r="C1047" s="1">
        <f>B1047 * KONSTANTEN!$B$6</f>
        <v>22161600</v>
      </c>
      <c r="D1047" s="63">
        <f>SQRT( KONSTANTEN!$B$3 * $D$6 / H1046^3 )</f>
        <v>2.0049129036715269E-7</v>
      </c>
      <c r="E1047" s="41">
        <f>(KONSTANTEN!$B$4 + D1047 * C1047) - (KONSTANTEN!$B$4 + D1047 * C1046)</f>
        <v>4.330611871930401E-3</v>
      </c>
      <c r="F1047" s="41">
        <f t="shared" ref="F1047:F1110" si="316">IF( (F1046 + E1047) &gt; 2 * PI(), (F1046 + E1047) - 2 * PI(), (F1046 + E1047) )</f>
        <v>4.4362131799483766</v>
      </c>
      <c r="G1047" s="73">
        <f t="shared" si="304"/>
        <v>254.17629223135197</v>
      </c>
      <c r="H1047" s="43">
        <f t="shared" ref="H1047:H1110" si="317">$D$3 * ( 1 + $D$4 * COS(F1047) )</f>
        <v>148916443367.548</v>
      </c>
      <c r="I1047" s="2">
        <f t="shared" ref="I1047:I1110" si="318">$E$3 * ( 1 + $D$4 * COS(F1047) )</f>
        <v>9.9544392620447937</v>
      </c>
      <c r="J1047" s="48">
        <f t="shared" si="305"/>
        <v>150279602632.45203</v>
      </c>
      <c r="K1047" s="28">
        <f t="shared" si="306"/>
        <v>10.045560737955208</v>
      </c>
      <c r="L1047" s="43">
        <f t="shared" ref="L1047:L1110" si="319">$D$3 * ( COS(F1047) + $D$4 )</f>
        <v>-38292571383.427902</v>
      </c>
      <c r="M1047" s="2">
        <f t="shared" ref="M1047:M1110" si="320">$E$3 * ( COS(F1047) + $D$4 )</f>
        <v>-2.5596976895495405</v>
      </c>
      <c r="N1047" s="48">
        <f t="shared" si="307"/>
        <v>-43291718437.623505</v>
      </c>
      <c r="O1047" s="28">
        <f t="shared" si="308"/>
        <v>-2.8938696895495406</v>
      </c>
      <c r="P1047" s="94">
        <f t="shared" si="309"/>
        <v>-141524190124.53436</v>
      </c>
      <c r="Q1047" s="95">
        <f t="shared" si="310"/>
        <v>-9.4602981567834199</v>
      </c>
      <c r="R1047" s="44">
        <f>KONSTANTEN!$B$3 * $D$5 * $D$6 / H1046^2</f>
        <v>3.574785829638111E+22</v>
      </c>
      <c r="S1047" s="46">
        <f t="shared" si="315"/>
        <v>29854.363162200447</v>
      </c>
      <c r="T1047" s="48">
        <f t="shared" si="311"/>
        <v>147285761283.31848</v>
      </c>
      <c r="U1047" s="28">
        <f t="shared" si="312"/>
        <v>9.8454350084104032</v>
      </c>
      <c r="V1047" s="48">
        <f t="shared" ref="V1047:V1110" si="321">$D$3 * COS(F1047)</f>
        <v>-40792144910.525703</v>
      </c>
      <c r="W1047" s="28">
        <f t="shared" ref="W1047:W1110" si="322">$E$3 * COS(F1047)</f>
        <v>-2.7267836895495408</v>
      </c>
      <c r="X1047" s="50">
        <f t="shared" si="313"/>
        <v>1.0000000000000002</v>
      </c>
      <c r="Y1047" s="31">
        <f t="shared" si="314"/>
        <v>1</v>
      </c>
      <c r="Z1047" s="50">
        <v>22161600</v>
      </c>
      <c r="AA1047" s="62">
        <v>2.0049129000000001E-7</v>
      </c>
      <c r="AB1047" s="71">
        <v>4.3306118719300003E-3</v>
      </c>
      <c r="AC1047" s="71">
        <v>4.4362131799483802</v>
      </c>
      <c r="AD1047" s="58">
        <v>148916443367.548</v>
      </c>
      <c r="AE1047" s="28">
        <v>-2.5596976895500001</v>
      </c>
      <c r="AF1047" s="28">
        <v>9.4602981567800004</v>
      </c>
      <c r="AG1047" s="50"/>
      <c r="AH1047" s="62"/>
      <c r="AI1047" s="65"/>
      <c r="AJ1047" s="58"/>
      <c r="AK1047" s="28"/>
      <c r="AL1047" s="28"/>
    </row>
    <row r="1048" spans="1:38">
      <c r="A1048" s="11"/>
      <c r="B1048" s="25">
        <v>1027</v>
      </c>
      <c r="C1048" s="1">
        <f>B1048 * KONSTANTEN!$B$6</f>
        <v>22183200</v>
      </c>
      <c r="D1048" s="63">
        <f>SQRT( KONSTANTEN!$B$3 * $D$6 / H1047^3 )</f>
        <v>2.0047027164412927E-7</v>
      </c>
      <c r="E1048" s="41">
        <f>(KONSTANTEN!$B$4 + D1048 * C1048) - (KONSTANTEN!$B$4 + D1048 * C1047)</f>
        <v>4.3301578675123409E-3</v>
      </c>
      <c r="F1048" s="41">
        <f t="shared" si="316"/>
        <v>4.4405433378158889</v>
      </c>
      <c r="G1048" s="73">
        <f t="shared" si="304"/>
        <v>254.4243920017858</v>
      </c>
      <c r="H1048" s="43">
        <f t="shared" si="317"/>
        <v>148926863117.19705</v>
      </c>
      <c r="I1048" s="2">
        <f t="shared" si="318"/>
        <v>9.9551357785789083</v>
      </c>
      <c r="J1048" s="48">
        <f t="shared" si="305"/>
        <v>150269182882.80295</v>
      </c>
      <c r="K1048" s="28">
        <f t="shared" si="306"/>
        <v>10.04486422142109</v>
      </c>
      <c r="L1048" s="43">
        <f t="shared" si="319"/>
        <v>-37668955422.242455</v>
      </c>
      <c r="M1048" s="2">
        <f t="shared" si="320"/>
        <v>-2.5180115797547975</v>
      </c>
      <c r="N1048" s="48">
        <f t="shared" si="307"/>
        <v>-42668102476.438057</v>
      </c>
      <c r="O1048" s="28">
        <f t="shared" si="308"/>
        <v>-2.8521835797547981</v>
      </c>
      <c r="P1048" s="94">
        <f t="shared" si="309"/>
        <v>-141696547855.4566</v>
      </c>
      <c r="Q1048" s="95">
        <f t="shared" si="310"/>
        <v>-9.4718195477393845</v>
      </c>
      <c r="R1048" s="44">
        <f>KONSTANTEN!$B$3 * $D$5 * $D$6 / H1047^2</f>
        <v>3.5742861496091144E+22</v>
      </c>
      <c r="S1048" s="46">
        <f t="shared" si="315"/>
        <v>29853.319854169942</v>
      </c>
      <c r="T1048" s="48">
        <f t="shared" si="311"/>
        <v>147280081450.64182</v>
      </c>
      <c r="U1048" s="28">
        <f t="shared" si="312"/>
        <v>9.8450553354332655</v>
      </c>
      <c r="V1048" s="48">
        <f t="shared" si="321"/>
        <v>-40168528949.340256</v>
      </c>
      <c r="W1048" s="28">
        <f t="shared" si="322"/>
        <v>-2.6850975797547978</v>
      </c>
      <c r="X1048" s="50">
        <f t="shared" si="313"/>
        <v>1.0000000000000002</v>
      </c>
      <c r="Y1048" s="31">
        <f t="shared" si="314"/>
        <v>1</v>
      </c>
      <c r="Z1048" s="50">
        <v>22183200</v>
      </c>
      <c r="AA1048" s="62">
        <v>2.0047026999999999E-7</v>
      </c>
      <c r="AB1048" s="71">
        <v>4.3301578675099999E-3</v>
      </c>
      <c r="AC1048" s="71">
        <v>4.4405433378158898</v>
      </c>
      <c r="AD1048" s="58">
        <v>148926863117.19699</v>
      </c>
      <c r="AE1048" s="28">
        <v>-2.51801157975</v>
      </c>
      <c r="AF1048" s="28">
        <v>9.4718195477399991</v>
      </c>
      <c r="AG1048" s="50"/>
      <c r="AH1048" s="62"/>
      <c r="AI1048" s="65"/>
      <c r="AJ1048" s="58"/>
      <c r="AK1048" s="28"/>
      <c r="AL1048" s="28"/>
    </row>
    <row r="1049" spans="1:38">
      <c r="A1049" s="11"/>
      <c r="B1049" s="25">
        <v>1028</v>
      </c>
      <c r="C1049" s="1">
        <f>B1049 * KONSTANTEN!$B$6</f>
        <v>22204800</v>
      </c>
      <c r="D1049" s="63">
        <f>SQRT( KONSTANTEN!$B$3 * $D$6 / H1048^3 )</f>
        <v>2.0044923299339586E-7</v>
      </c>
      <c r="E1049" s="41">
        <f>(KONSTANTEN!$B$4 + D1049 * C1049) - (KONSTANTEN!$B$4 + D1049 * C1048)</f>
        <v>4.3297034326572614E-3</v>
      </c>
      <c r="F1049" s="41">
        <f t="shared" si="316"/>
        <v>4.4448730412485462</v>
      </c>
      <c r="G1049" s="73">
        <f t="shared" si="304"/>
        <v>254.67246573502038</v>
      </c>
      <c r="H1049" s="43">
        <f t="shared" si="317"/>
        <v>148937294355.76331</v>
      </c>
      <c r="I1049" s="2">
        <f t="shared" si="318"/>
        <v>9.9558330630989236</v>
      </c>
      <c r="J1049" s="48">
        <f t="shared" si="305"/>
        <v>150258751644.23669</v>
      </c>
      <c r="K1049" s="28">
        <f t="shared" si="306"/>
        <v>10.044166936901078</v>
      </c>
      <c r="L1049" s="43">
        <f t="shared" si="319"/>
        <v>-37044651856.039139</v>
      </c>
      <c r="M1049" s="2">
        <f t="shared" si="320"/>
        <v>-2.4762795064503722</v>
      </c>
      <c r="N1049" s="48">
        <f t="shared" si="307"/>
        <v>-42043798910.234741</v>
      </c>
      <c r="O1049" s="28">
        <f t="shared" si="308"/>
        <v>-2.8104515064503719</v>
      </c>
      <c r="P1049" s="94">
        <f t="shared" si="309"/>
        <v>-141866231072.40106</v>
      </c>
      <c r="Q1049" s="95">
        <f t="shared" si="310"/>
        <v>-9.4831621586604182</v>
      </c>
      <c r="R1049" s="44">
        <f>KONSTANTEN!$B$3 * $D$5 * $D$6 / H1048^2</f>
        <v>3.5737860133247106E+22</v>
      </c>
      <c r="S1049" s="46">
        <f t="shared" si="315"/>
        <v>29852.275483954603</v>
      </c>
      <c r="T1049" s="48">
        <f t="shared" si="311"/>
        <v>147274482785.85202</v>
      </c>
      <c r="U1049" s="28">
        <f t="shared" si="312"/>
        <v>9.8446810881887163</v>
      </c>
      <c r="V1049" s="48">
        <f t="shared" si="321"/>
        <v>-39544225383.13694</v>
      </c>
      <c r="W1049" s="28">
        <f t="shared" si="322"/>
        <v>-2.643365506450372</v>
      </c>
      <c r="X1049" s="50">
        <f t="shared" si="313"/>
        <v>1</v>
      </c>
      <c r="Y1049" s="31">
        <f t="shared" si="314"/>
        <v>1.0000000000000002</v>
      </c>
      <c r="Z1049" s="50">
        <v>22204800</v>
      </c>
      <c r="AA1049" s="62">
        <v>2.0044923000000001E-7</v>
      </c>
      <c r="AB1049" s="71">
        <v>4.3297034326599997E-3</v>
      </c>
      <c r="AC1049" s="71">
        <v>4.4448730412485498</v>
      </c>
      <c r="AD1049" s="58">
        <v>148937294355.763</v>
      </c>
      <c r="AE1049" s="28">
        <v>-2.4762795064500001</v>
      </c>
      <c r="AF1049" s="28">
        <v>9.4831621586600008</v>
      </c>
      <c r="AG1049" s="50"/>
      <c r="AH1049" s="62"/>
      <c r="AI1049" s="65"/>
      <c r="AJ1049" s="58"/>
      <c r="AK1049" s="28"/>
      <c r="AL1049" s="28"/>
    </row>
    <row r="1050" spans="1:38">
      <c r="A1050" s="11"/>
      <c r="B1050" s="25">
        <v>1029</v>
      </c>
      <c r="C1050" s="1">
        <f>B1050 * KONSTANTEN!$B$6</f>
        <v>22226400</v>
      </c>
      <c r="D1050" s="63">
        <f>SQRT( KONSTANTEN!$B$3 * $D$6 / H1049^3 )</f>
        <v>2.0042817483095946E-7</v>
      </c>
      <c r="E1050" s="41">
        <f>(KONSTANTEN!$B$4 + D1050 * C1050) - (KONSTANTEN!$B$4 + D1050 * C1049)</f>
        <v>4.3292485763481992E-3</v>
      </c>
      <c r="F1050" s="41">
        <f t="shared" si="316"/>
        <v>4.4492022898248944</v>
      </c>
      <c r="G1050" s="73">
        <f t="shared" si="304"/>
        <v>254.92051340690816</v>
      </c>
      <c r="H1050" s="43">
        <f t="shared" si="317"/>
        <v>148947736882.75159</v>
      </c>
      <c r="I1050" s="2">
        <f t="shared" si="318"/>
        <v>9.9565311022025735</v>
      </c>
      <c r="J1050" s="48">
        <f t="shared" si="305"/>
        <v>150248309117.24841</v>
      </c>
      <c r="K1050" s="28">
        <f t="shared" si="306"/>
        <v>10.043468897797428</v>
      </c>
      <c r="L1050" s="43">
        <f t="shared" si="319"/>
        <v>-36419672684.338638</v>
      </c>
      <c r="M1050" s="2">
        <f t="shared" si="320"/>
        <v>-2.4345022717538614</v>
      </c>
      <c r="N1050" s="48">
        <f t="shared" si="307"/>
        <v>-41418819738.534241</v>
      </c>
      <c r="O1050" s="28">
        <f t="shared" si="308"/>
        <v>-2.7686742717538615</v>
      </c>
      <c r="P1050" s="94">
        <f t="shared" si="309"/>
        <v>-142033237415.19589</v>
      </c>
      <c r="Q1050" s="95">
        <f t="shared" si="310"/>
        <v>-9.4943258317789336</v>
      </c>
      <c r="R1050" s="44">
        <f>KONSTANTEN!$B$3 * $D$5 * $D$6 / H1049^2</f>
        <v>3.5732854307247494E+22</v>
      </c>
      <c r="S1050" s="46">
        <f t="shared" si="315"/>
        <v>29851.230071987</v>
      </c>
      <c r="T1050" s="48">
        <f t="shared" si="311"/>
        <v>147268965693.07401</v>
      </c>
      <c r="U1050" s="28">
        <f t="shared" si="312"/>
        <v>9.844312293690809</v>
      </c>
      <c r="V1050" s="48">
        <f t="shared" si="321"/>
        <v>-38919246211.43644</v>
      </c>
      <c r="W1050" s="28">
        <f t="shared" si="322"/>
        <v>-2.6015882717538612</v>
      </c>
      <c r="X1050" s="50">
        <f t="shared" si="313"/>
        <v>1</v>
      </c>
      <c r="Y1050" s="31">
        <f t="shared" si="314"/>
        <v>1</v>
      </c>
      <c r="Z1050" s="50">
        <v>22226400</v>
      </c>
      <c r="AA1050" s="62">
        <v>2.0042817000000001E-7</v>
      </c>
      <c r="AB1050" s="71">
        <v>4.3292485763499998E-3</v>
      </c>
      <c r="AC1050" s="71">
        <v>4.4492022898248997</v>
      </c>
      <c r="AD1050" s="58">
        <v>148947736882.75101</v>
      </c>
      <c r="AE1050" s="28">
        <v>-2.43450227175</v>
      </c>
      <c r="AF1050" s="28">
        <v>9.4943258317799994</v>
      </c>
      <c r="AG1050" s="50"/>
      <c r="AH1050" s="62"/>
      <c r="AI1050" s="65"/>
      <c r="AJ1050" s="58"/>
      <c r="AK1050" s="28"/>
      <c r="AL1050" s="28"/>
    </row>
    <row r="1051" spans="1:38">
      <c r="A1051" s="11"/>
      <c r="B1051" s="25">
        <v>1030</v>
      </c>
      <c r="C1051" s="1">
        <f>B1051 * KONSTANTEN!$B$6</f>
        <v>22248000</v>
      </c>
      <c r="D1051" s="63">
        <f>SQRT( KONSTANTEN!$B$3 * $D$6 / H1050^3 )</f>
        <v>2.0040709757274484E-7</v>
      </c>
      <c r="E1051" s="41">
        <f>(KONSTANTEN!$B$4 + D1051 * C1051) - (KONSTANTEN!$B$4 + D1051 * C1050)</f>
        <v>4.3287933075717433E-3</v>
      </c>
      <c r="F1051" s="41">
        <f t="shared" si="316"/>
        <v>4.4535310831324662</v>
      </c>
      <c r="G1051" s="73">
        <f t="shared" si="304"/>
        <v>255.16853499381648</v>
      </c>
      <c r="H1051" s="43">
        <f t="shared" si="317"/>
        <v>148958190497.57516</v>
      </c>
      <c r="I1051" s="2">
        <f t="shared" si="318"/>
        <v>9.957229882481478</v>
      </c>
      <c r="J1051" s="48">
        <f t="shared" si="305"/>
        <v>150237855502.42484</v>
      </c>
      <c r="K1051" s="28">
        <f t="shared" si="306"/>
        <v>10.04277011751852</v>
      </c>
      <c r="L1051" s="43">
        <f t="shared" si="319"/>
        <v>-35794029912.139435</v>
      </c>
      <c r="M1051" s="2">
        <f t="shared" si="320"/>
        <v>-2.3926806781490311</v>
      </c>
      <c r="N1051" s="48">
        <f t="shared" si="307"/>
        <v>-40793176966.335037</v>
      </c>
      <c r="O1051" s="28">
        <f t="shared" si="308"/>
        <v>-2.7268526781490312</v>
      </c>
      <c r="P1051" s="94">
        <f t="shared" si="309"/>
        <v>-142197564576.78882</v>
      </c>
      <c r="Q1051" s="95">
        <f t="shared" si="310"/>
        <v>-9.5053104128781722</v>
      </c>
      <c r="R1051" s="44">
        <f>KONSTANTEN!$B$3 * $D$5 * $D$6 / H1050^2</f>
        <v>3.5727844117457951E+22</v>
      </c>
      <c r="S1051" s="46">
        <f t="shared" si="315"/>
        <v>29850.183638701124</v>
      </c>
      <c r="T1051" s="48">
        <f t="shared" si="311"/>
        <v>147263530569.96692</v>
      </c>
      <c r="U1051" s="28">
        <f t="shared" si="312"/>
        <v>9.8439489785213912</v>
      </c>
      <c r="V1051" s="48">
        <f t="shared" si="321"/>
        <v>-38293603439.237228</v>
      </c>
      <c r="W1051" s="28">
        <f t="shared" si="322"/>
        <v>-2.5597666781490309</v>
      </c>
      <c r="X1051" s="50">
        <f t="shared" si="313"/>
        <v>1.0000000000000002</v>
      </c>
      <c r="Y1051" s="31">
        <f t="shared" si="314"/>
        <v>1.0000000000000002</v>
      </c>
      <c r="Z1051" s="50">
        <v>22248000</v>
      </c>
      <c r="AA1051" s="62">
        <v>2.0040709999999999E-7</v>
      </c>
      <c r="AB1051" s="71">
        <v>4.3287933075699999E-3</v>
      </c>
      <c r="AC1051" s="71">
        <v>4.4535310831324697</v>
      </c>
      <c r="AD1051" s="58">
        <v>148958190497.57501</v>
      </c>
      <c r="AE1051" s="28">
        <v>-2.3926806781500001</v>
      </c>
      <c r="AF1051" s="28">
        <v>9.5053104128800001</v>
      </c>
      <c r="AG1051" s="50"/>
      <c r="AH1051" s="62"/>
      <c r="AI1051" s="65"/>
      <c r="AJ1051" s="58"/>
      <c r="AK1051" s="28"/>
      <c r="AL1051" s="28"/>
    </row>
    <row r="1052" spans="1:38">
      <c r="A1052" s="11"/>
      <c r="B1052" s="25">
        <v>1031</v>
      </c>
      <c r="C1052" s="1">
        <f>B1052 * KONSTANTEN!$B$6</f>
        <v>22269600</v>
      </c>
      <c r="D1052" s="63">
        <f>SQRT( KONSTANTEN!$B$3 * $D$6 / H1051^3 )</f>
        <v>2.0038600163458534E-7</v>
      </c>
      <c r="E1052" s="41">
        <f>(KONSTANTEN!$B$4 + D1052 * C1052) - (KONSTANTEN!$B$4 + D1052 * C1051)</f>
        <v>4.3283376353073777E-3</v>
      </c>
      <c r="F1052" s="41">
        <f t="shared" si="316"/>
        <v>4.4578594207677735</v>
      </c>
      <c r="G1052" s="73">
        <f t="shared" si="304"/>
        <v>255.41653047262724</v>
      </c>
      <c r="H1052" s="43">
        <f t="shared" si="317"/>
        <v>148968654999.55994</v>
      </c>
      <c r="I1052" s="2">
        <f t="shared" si="318"/>
        <v>9.9579293905214215</v>
      </c>
      <c r="J1052" s="48">
        <f t="shared" si="305"/>
        <v>150227391000.44006</v>
      </c>
      <c r="K1052" s="28">
        <f t="shared" si="306"/>
        <v>10.042070609478579</v>
      </c>
      <c r="L1052" s="43">
        <f t="shared" si="319"/>
        <v>-35167735549.667854</v>
      </c>
      <c r="M1052" s="2">
        <f t="shared" si="320"/>
        <v>-2.3508155284691066</v>
      </c>
      <c r="N1052" s="48">
        <f t="shared" si="307"/>
        <v>-40166882603.863457</v>
      </c>
      <c r="O1052" s="28">
        <f t="shared" si="308"/>
        <v>-2.6849875284691067</v>
      </c>
      <c r="P1052" s="94">
        <f t="shared" si="309"/>
        <v>-142359210303.22763</v>
      </c>
      <c r="Q1052" s="95">
        <f t="shared" si="310"/>
        <v>-9.5161157512908883</v>
      </c>
      <c r="R1052" s="44">
        <f>KONSTANTEN!$B$3 * $D$5 * $D$6 / H1051^2</f>
        <v>3.5722829663209016E+22</v>
      </c>
      <c r="S1052" s="46">
        <f t="shared" si="315"/>
        <v>29849.136204531973</v>
      </c>
      <c r="T1052" s="48">
        <f t="shared" si="311"/>
        <v>147258177807.69659</v>
      </c>
      <c r="U1052" s="28">
        <f t="shared" si="312"/>
        <v>9.8435911688282545</v>
      </c>
      <c r="V1052" s="48">
        <f t="shared" si="321"/>
        <v>-37667309076.765656</v>
      </c>
      <c r="W1052" s="28">
        <f t="shared" si="322"/>
        <v>-2.5179015284691064</v>
      </c>
      <c r="X1052" s="50">
        <f t="shared" si="313"/>
        <v>1</v>
      </c>
      <c r="Y1052" s="31">
        <f t="shared" si="314"/>
        <v>1</v>
      </c>
      <c r="Z1052" s="50">
        <v>22269600</v>
      </c>
      <c r="AA1052" s="62">
        <v>2.0038600000000001E-7</v>
      </c>
      <c r="AB1052" s="71">
        <v>4.3283376353099997E-3</v>
      </c>
      <c r="AC1052" s="71">
        <v>4.4578594207677797</v>
      </c>
      <c r="AD1052" s="58">
        <v>148968654999.55899</v>
      </c>
      <c r="AE1052" s="28">
        <v>-2.3508155284700001</v>
      </c>
      <c r="AF1052" s="28">
        <v>9.5161157512900001</v>
      </c>
      <c r="AG1052" s="50"/>
      <c r="AH1052" s="62"/>
      <c r="AI1052" s="65"/>
      <c r="AJ1052" s="58"/>
      <c r="AK1052" s="28"/>
      <c r="AL1052" s="28"/>
    </row>
    <row r="1053" spans="1:38">
      <c r="A1053" s="11"/>
      <c r="B1053" s="25">
        <v>1032</v>
      </c>
      <c r="C1053" s="1">
        <f>B1053 * KONSTANTEN!$B$6</f>
        <v>22291200</v>
      </c>
      <c r="D1053" s="63">
        <f>SQRT( KONSTANTEN!$B$3 * $D$6 / H1052^3 )</f>
        <v>2.0036488743221351E-7</v>
      </c>
      <c r="E1053" s="41">
        <f>(KONSTANTEN!$B$4 + D1053 * C1053) - (KONSTANTEN!$B$4 + D1053 * C1052)</f>
        <v>4.3278815685354743E-3</v>
      </c>
      <c r="F1053" s="41">
        <f t="shared" si="316"/>
        <v>4.462187302336309</v>
      </c>
      <c r="G1053" s="73">
        <f t="shared" si="304"/>
        <v>255.66449982073675</v>
      </c>
      <c r="H1053" s="43">
        <f t="shared" si="317"/>
        <v>148979130187.94873</v>
      </c>
      <c r="I1053" s="2">
        <f t="shared" si="318"/>
        <v>9.9586296129026213</v>
      </c>
      <c r="J1053" s="48">
        <f t="shared" si="305"/>
        <v>150216915812.05127</v>
      </c>
      <c r="K1053" s="28">
        <f t="shared" si="306"/>
        <v>10.041370387097379</v>
      </c>
      <c r="L1053" s="43">
        <f t="shared" si="319"/>
        <v>-34540801612.127487</v>
      </c>
      <c r="M1053" s="2">
        <f t="shared" si="320"/>
        <v>-2.3089076258800216</v>
      </c>
      <c r="N1053" s="48">
        <f t="shared" si="307"/>
        <v>-39539948666.32309</v>
      </c>
      <c r="O1053" s="28">
        <f t="shared" si="308"/>
        <v>-2.6430796258800218</v>
      </c>
      <c r="P1053" s="94">
        <f t="shared" si="309"/>
        <v>-142518172393.64008</v>
      </c>
      <c r="Q1053" s="95">
        <f t="shared" si="310"/>
        <v>-9.5267416998980039</v>
      </c>
      <c r="R1053" s="44">
        <f>KONSTANTEN!$B$3 * $D$5 * $D$6 / H1052^2</f>
        <v>3.5717811043793885E+22</v>
      </c>
      <c r="S1053" s="46">
        <f t="shared" si="315"/>
        <v>29848.087789915076</v>
      </c>
      <c r="T1053" s="48">
        <f t="shared" si="311"/>
        <v>147252907790.90866</v>
      </c>
      <c r="U1053" s="28">
        <f t="shared" si="312"/>
        <v>9.843238890323347</v>
      </c>
      <c r="V1053" s="48">
        <f t="shared" si="321"/>
        <v>-37040375139.225288</v>
      </c>
      <c r="W1053" s="28">
        <f t="shared" si="322"/>
        <v>-2.4759936258800215</v>
      </c>
      <c r="X1053" s="50">
        <f t="shared" si="313"/>
        <v>1.0000000000000002</v>
      </c>
      <c r="Y1053" s="31">
        <f t="shared" si="314"/>
        <v>0.99999999999999978</v>
      </c>
      <c r="Z1053" s="50">
        <v>22291200</v>
      </c>
      <c r="AA1053" s="62">
        <v>2.0036489000000001E-7</v>
      </c>
      <c r="AB1053" s="71">
        <v>4.3278815685400002E-3</v>
      </c>
      <c r="AC1053" s="71">
        <v>4.4621873023363099</v>
      </c>
      <c r="AD1053" s="58">
        <v>148979130187.948</v>
      </c>
      <c r="AE1053" s="28">
        <v>-2.3089076258799999</v>
      </c>
      <c r="AF1053" s="28">
        <v>9.5267416999000005</v>
      </c>
      <c r="AG1053" s="50"/>
      <c r="AH1053" s="62"/>
      <c r="AI1053" s="65"/>
      <c r="AJ1053" s="58"/>
      <c r="AK1053" s="28"/>
      <c r="AL1053" s="28"/>
    </row>
    <row r="1054" spans="1:38">
      <c r="A1054" s="11"/>
      <c r="B1054" s="25">
        <v>1033</v>
      </c>
      <c r="C1054" s="1">
        <f>B1054 * KONSTANTEN!$B$6</f>
        <v>22312800</v>
      </c>
      <c r="D1054" s="63">
        <f>SQRT( KONSTANTEN!$B$3 * $D$6 / H1053^3 )</f>
        <v>2.0034375538125185E-7</v>
      </c>
      <c r="E1054" s="41">
        <f>(KONSTANTEN!$B$4 + D1054 * C1054) - (KONSTANTEN!$B$4 + D1054 * C1053)</f>
        <v>4.3274251162346289E-3</v>
      </c>
      <c r="F1054" s="41">
        <f t="shared" si="316"/>
        <v>4.4665147274525436</v>
      </c>
      <c r="G1054" s="73">
        <f t="shared" si="304"/>
        <v>255.9124430160559</v>
      </c>
      <c r="H1054" s="43">
        <f t="shared" si="317"/>
        <v>148989615861.9053</v>
      </c>
      <c r="I1054" s="2">
        <f t="shared" si="318"/>
        <v>9.9593305362000208</v>
      </c>
      <c r="J1054" s="48">
        <f t="shared" si="305"/>
        <v>150206430138.0947</v>
      </c>
      <c r="K1054" s="28">
        <f t="shared" si="306"/>
        <v>10.040669463799979</v>
      </c>
      <c r="L1054" s="43">
        <f t="shared" si="319"/>
        <v>-33913240119.449379</v>
      </c>
      <c r="M1054" s="2">
        <f t="shared" si="320"/>
        <v>-2.2669577738637212</v>
      </c>
      <c r="N1054" s="48">
        <f t="shared" si="307"/>
        <v>-38912387173.644974</v>
      </c>
      <c r="O1054" s="28">
        <f t="shared" si="308"/>
        <v>-2.6011297738637214</v>
      </c>
      <c r="P1054" s="94">
        <f t="shared" si="309"/>
        <v>-142674448700.21207</v>
      </c>
      <c r="Q1054" s="95">
        <f t="shared" si="310"/>
        <v>-9.5371881151271687</v>
      </c>
      <c r="R1054" s="44">
        <f>KONSTANTEN!$B$3 * $D$5 * $D$6 / H1053^2</f>
        <v>3.57127883584662E+22</v>
      </c>
      <c r="S1054" s="46">
        <f t="shared" si="315"/>
        <v>29847.038415286075</v>
      </c>
      <c r="T1054" s="48">
        <f t="shared" si="311"/>
        <v>147247720897.70224</v>
      </c>
      <c r="U1054" s="28">
        <f t="shared" si="312"/>
        <v>9.8428921682810113</v>
      </c>
      <c r="V1054" s="48">
        <f t="shared" si="321"/>
        <v>-36412813646.54718</v>
      </c>
      <c r="W1054" s="28">
        <f t="shared" si="322"/>
        <v>-2.4340437738637215</v>
      </c>
      <c r="X1054" s="50">
        <f t="shared" si="313"/>
        <v>0.99999999999999989</v>
      </c>
      <c r="Y1054" s="31">
        <f t="shared" si="314"/>
        <v>1</v>
      </c>
      <c r="Z1054" s="50">
        <v>22312800</v>
      </c>
      <c r="AA1054" s="62">
        <v>2.0034375999999999E-7</v>
      </c>
      <c r="AB1054" s="71">
        <v>4.3274251162299998E-3</v>
      </c>
      <c r="AC1054" s="71">
        <v>4.4665147274525498</v>
      </c>
      <c r="AD1054" s="58">
        <v>148989615861.905</v>
      </c>
      <c r="AE1054" s="28">
        <v>-2.2669577738600002</v>
      </c>
      <c r="AF1054" s="28">
        <v>9.5371881151300002</v>
      </c>
      <c r="AG1054" s="50"/>
      <c r="AH1054" s="62"/>
      <c r="AI1054" s="65"/>
      <c r="AJ1054" s="58"/>
      <c r="AK1054" s="28"/>
      <c r="AL1054" s="28"/>
    </row>
    <row r="1055" spans="1:38">
      <c r="A1055" s="11"/>
      <c r="B1055" s="25">
        <v>1034</v>
      </c>
      <c r="C1055" s="1">
        <f>B1055 * KONSTANTEN!$B$6</f>
        <v>22334400</v>
      </c>
      <c r="D1055" s="63">
        <f>SQRT( KONSTANTEN!$B$3 * $D$6 / H1054^3 )</f>
        <v>2.0032260589720396E-7</v>
      </c>
      <c r="E1055" s="41">
        <f>(KONSTANTEN!$B$4 + D1055 * C1055) - (KONSTANTEN!$B$4 + D1055 * C1054)</f>
        <v>4.3269682873798843E-3</v>
      </c>
      <c r="F1055" s="41">
        <f t="shared" si="316"/>
        <v>4.4708416957399235</v>
      </c>
      <c r="G1055" s="73">
        <f t="shared" si="304"/>
        <v>256.16036003700975</v>
      </c>
      <c r="H1055" s="43">
        <f t="shared" si="317"/>
        <v>149000111820.51859</v>
      </c>
      <c r="I1055" s="2">
        <f t="shared" si="318"/>
        <v>9.9600321469835595</v>
      </c>
      <c r="J1055" s="48">
        <f t="shared" si="305"/>
        <v>150195934179.48141</v>
      </c>
      <c r="K1055" s="28">
        <f t="shared" si="306"/>
        <v>10.03996785301644</v>
      </c>
      <c r="L1055" s="43">
        <f t="shared" si="319"/>
        <v>-33285063096.042934</v>
      </c>
      <c r="M1055" s="2">
        <f t="shared" si="320"/>
        <v>-2.22496677620151</v>
      </c>
      <c r="N1055" s="48">
        <f t="shared" si="307"/>
        <v>-38284210150.238533</v>
      </c>
      <c r="O1055" s="28">
        <f t="shared" si="308"/>
        <v>-2.5591387762015101</v>
      </c>
      <c r="P1055" s="94">
        <f t="shared" si="309"/>
        <v>-142828037128.16507</v>
      </c>
      <c r="Q1055" s="95">
        <f t="shared" si="310"/>
        <v>-9.547454856951223</v>
      </c>
      <c r="R1055" s="44">
        <f>KONSTANTEN!$B$3 * $D$5 * $D$6 / H1054^2</f>
        <v>3.5707761706437892E+22</v>
      </c>
      <c r="S1055" s="46">
        <f t="shared" si="315"/>
        <v>29845.988101080264</v>
      </c>
      <c r="T1055" s="48">
        <f t="shared" si="311"/>
        <v>147242617499.6041</v>
      </c>
      <c r="U1055" s="28">
        <f t="shared" si="312"/>
        <v>9.8425510275362473</v>
      </c>
      <c r="V1055" s="48">
        <f t="shared" si="321"/>
        <v>-35784636623.140732</v>
      </c>
      <c r="W1055" s="28">
        <f t="shared" si="322"/>
        <v>-2.3920527762015098</v>
      </c>
      <c r="X1055" s="50">
        <f t="shared" si="313"/>
        <v>1.0000000000000002</v>
      </c>
      <c r="Y1055" s="31">
        <f t="shared" si="314"/>
        <v>1.0000000000000002</v>
      </c>
      <c r="Z1055" s="50">
        <v>22334400</v>
      </c>
      <c r="AA1055" s="62">
        <v>2.0032261E-7</v>
      </c>
      <c r="AB1055" s="71">
        <v>4.3269682873799996E-3</v>
      </c>
      <c r="AC1055" s="71">
        <v>4.4708416957399297</v>
      </c>
      <c r="AD1055" s="58">
        <v>149000111820.51801</v>
      </c>
      <c r="AE1055" s="28">
        <v>-2.2249667762000001</v>
      </c>
      <c r="AF1055" s="28">
        <v>9.5474548569500008</v>
      </c>
      <c r="AG1055" s="50"/>
      <c r="AH1055" s="62"/>
      <c r="AI1055" s="65"/>
      <c r="AJ1055" s="58"/>
      <c r="AK1055" s="28"/>
      <c r="AL1055" s="28"/>
    </row>
    <row r="1056" spans="1:38">
      <c r="A1056" s="11"/>
      <c r="B1056" s="25">
        <v>1035</v>
      </c>
      <c r="C1056" s="1">
        <f>B1056 * KONSTANTEN!$B$6</f>
        <v>22356000</v>
      </c>
      <c r="D1056" s="63">
        <f>SQRT( KONSTANTEN!$B$3 * $D$6 / H1055^3 )</f>
        <v>2.0030143939544529E-7</v>
      </c>
      <c r="E1056" s="41">
        <f>(KONSTANTEN!$B$4 + D1056 * C1056) - (KONSTANTEN!$B$4 + D1056 * C1055)</f>
        <v>4.3265110909418425E-3</v>
      </c>
      <c r="F1056" s="41">
        <f t="shared" si="316"/>
        <v>4.4751682068308654</v>
      </c>
      <c r="G1056" s="73">
        <f t="shared" si="304"/>
        <v>256.40825086253722</v>
      </c>
      <c r="H1056" s="43">
        <f t="shared" si="317"/>
        <v>149010617862.80688</v>
      </c>
      <c r="I1056" s="2">
        <f t="shared" si="318"/>
        <v>9.9607344318184534</v>
      </c>
      <c r="J1056" s="48">
        <f t="shared" si="305"/>
        <v>150185428137.19312</v>
      </c>
      <c r="K1056" s="28">
        <f t="shared" si="306"/>
        <v>10.039265568181548</v>
      </c>
      <c r="L1056" s="43">
        <f t="shared" si="319"/>
        <v>-32656282570.547462</v>
      </c>
      <c r="M1056" s="2">
        <f t="shared" si="320"/>
        <v>-2.1829354369574432</v>
      </c>
      <c r="N1056" s="48">
        <f t="shared" si="307"/>
        <v>-37655429624.743065</v>
      </c>
      <c r="O1056" s="28">
        <f t="shared" si="308"/>
        <v>-2.5171074369574429</v>
      </c>
      <c r="P1056" s="94">
        <f t="shared" si="309"/>
        <v>-142978935635.73193</v>
      </c>
      <c r="Q1056" s="95">
        <f t="shared" si="310"/>
        <v>-9.5575417888866046</v>
      </c>
      <c r="R1056" s="44">
        <f>KONSTANTEN!$B$3 * $D$5 * $D$6 / H1055^2</f>
        <v>3.5702731186876952E+22</v>
      </c>
      <c r="S1056" s="46">
        <f t="shared" si="315"/>
        <v>29844.936867732176</v>
      </c>
      <c r="T1056" s="48">
        <f t="shared" si="311"/>
        <v>147237597961.54349</v>
      </c>
      <c r="U1056" s="28">
        <f t="shared" si="312"/>
        <v>9.8422154924830458</v>
      </c>
      <c r="V1056" s="48">
        <f t="shared" si="321"/>
        <v>-35155856097.645256</v>
      </c>
      <c r="W1056" s="28">
        <f t="shared" si="322"/>
        <v>-2.350021436957443</v>
      </c>
      <c r="X1056" s="50">
        <f t="shared" si="313"/>
        <v>1</v>
      </c>
      <c r="Y1056" s="31">
        <f t="shared" si="314"/>
        <v>1</v>
      </c>
      <c r="Z1056" s="50">
        <v>22356000</v>
      </c>
      <c r="AA1056" s="62">
        <v>2.0030144E-7</v>
      </c>
      <c r="AB1056" s="71">
        <v>4.3265110909400002E-3</v>
      </c>
      <c r="AC1056" s="71">
        <v>4.4751682068308698</v>
      </c>
      <c r="AD1056" s="58">
        <v>149010617862.806</v>
      </c>
      <c r="AE1056" s="28">
        <v>-2.1829354369599998</v>
      </c>
      <c r="AF1056" s="28">
        <v>9.5575417888899992</v>
      </c>
      <c r="AG1056" s="50"/>
      <c r="AH1056" s="62"/>
      <c r="AI1056" s="65"/>
      <c r="AJ1056" s="58"/>
      <c r="AK1056" s="28"/>
      <c r="AL1056" s="28"/>
    </row>
    <row r="1057" spans="1:38">
      <c r="A1057" s="11"/>
      <c r="B1057" s="25">
        <v>1036</v>
      </c>
      <c r="C1057" s="1">
        <f>B1057 * KONSTANTEN!$B$6</f>
        <v>22377600</v>
      </c>
      <c r="D1057" s="63">
        <f>SQRT( KONSTANTEN!$B$3 * $D$6 / H1056^3 )</f>
        <v>2.0028025629121397E-7</v>
      </c>
      <c r="E1057" s="41">
        <f>(KONSTANTEN!$B$4 + D1057 * C1057) - (KONSTANTEN!$B$4 + D1057 * C1056)</f>
        <v>4.3260535358902175E-3</v>
      </c>
      <c r="F1057" s="41">
        <f t="shared" si="316"/>
        <v>4.4794942603667556</v>
      </c>
      <c r="G1057" s="73">
        <f t="shared" si="304"/>
        <v>256.65611547209141</v>
      </c>
      <c r="H1057" s="43">
        <f t="shared" si="317"/>
        <v>149021133787.72195</v>
      </c>
      <c r="I1057" s="2">
        <f t="shared" si="318"/>
        <v>9.9614373772654687</v>
      </c>
      <c r="J1057" s="48">
        <f t="shared" si="305"/>
        <v>150174912212.27805</v>
      </c>
      <c r="K1057" s="28">
        <f t="shared" si="306"/>
        <v>10.038562622734531</v>
      </c>
      <c r="L1057" s="43">
        <f t="shared" si="319"/>
        <v>-32026910575.583641</v>
      </c>
      <c r="M1057" s="2">
        <f t="shared" si="320"/>
        <v>-2.140864560461714</v>
      </c>
      <c r="N1057" s="48">
        <f t="shared" si="307"/>
        <v>-37026057629.779236</v>
      </c>
      <c r="O1057" s="28">
        <f t="shared" si="308"/>
        <v>-2.4750365604617137</v>
      </c>
      <c r="P1057" s="94">
        <f t="shared" si="309"/>
        <v>-143127142234.13202</v>
      </c>
      <c r="Q1057" s="95">
        <f t="shared" si="310"/>
        <v>-9.5674487779916735</v>
      </c>
      <c r="R1057" s="44">
        <f>KONSTANTEN!$B$3 * $D$5 * $D$6 / H1056^2</f>
        <v>3.5697696898905264E+22</v>
      </c>
      <c r="S1057" s="46">
        <f t="shared" si="315"/>
        <v>29843.88473567511</v>
      </c>
      <c r="T1057" s="48">
        <f t="shared" si="311"/>
        <v>147232662641.82745</v>
      </c>
      <c r="U1057" s="28">
        <f t="shared" si="312"/>
        <v>9.8418855870727295</v>
      </c>
      <c r="V1057" s="48">
        <f t="shared" si="321"/>
        <v>-34526484102.681435</v>
      </c>
      <c r="W1057" s="28">
        <f t="shared" si="322"/>
        <v>-2.3079505604617139</v>
      </c>
      <c r="X1057" s="50">
        <f t="shared" si="313"/>
        <v>1</v>
      </c>
      <c r="Y1057" s="31">
        <f t="shared" si="314"/>
        <v>0.99999999999999989</v>
      </c>
      <c r="Z1057" s="50">
        <v>22377600</v>
      </c>
      <c r="AA1057" s="62">
        <v>2.0028026000000001E-7</v>
      </c>
      <c r="AB1057" s="71">
        <v>4.3260535358899998E-3</v>
      </c>
      <c r="AC1057" s="71">
        <v>4.47949426036676</v>
      </c>
      <c r="AD1057" s="58">
        <v>149021133787.72101</v>
      </c>
      <c r="AE1057" s="28">
        <v>-2.1408645604599998</v>
      </c>
      <c r="AF1057" s="28">
        <v>9.5674487779900002</v>
      </c>
      <c r="AG1057" s="50"/>
      <c r="AH1057" s="62"/>
      <c r="AI1057" s="65"/>
      <c r="AJ1057" s="58"/>
      <c r="AK1057" s="28"/>
      <c r="AL1057" s="28"/>
    </row>
    <row r="1058" spans="1:38">
      <c r="A1058" s="11"/>
      <c r="B1058" s="25">
        <v>1037</v>
      </c>
      <c r="C1058" s="1">
        <f>B1058 * KONSTANTEN!$B$6</f>
        <v>22399200</v>
      </c>
      <c r="D1058" s="63">
        <f>SQRT( KONSTANTEN!$B$3 * $D$6 / H1057^3 )</f>
        <v>2.0025905699960202E-7</v>
      </c>
      <c r="E1058" s="41">
        <f>(KONSTANTEN!$B$4 + D1058 * C1058) - (KONSTANTEN!$B$4 + D1058 * C1057)</f>
        <v>4.3255956311911703E-3</v>
      </c>
      <c r="F1058" s="41">
        <f t="shared" si="316"/>
        <v>4.4838198559979467</v>
      </c>
      <c r="G1058" s="73">
        <f t="shared" si="304"/>
        <v>256.90395384563885</v>
      </c>
      <c r="H1058" s="43">
        <f t="shared" si="317"/>
        <v>149031659394.15311</v>
      </c>
      <c r="I1058" s="2">
        <f t="shared" si="318"/>
        <v>9.9621409698812062</v>
      </c>
      <c r="J1058" s="48">
        <f t="shared" si="305"/>
        <v>150164386605.84686</v>
      </c>
      <c r="K1058" s="28">
        <f t="shared" si="306"/>
        <v>10.037859030118792</v>
      </c>
      <c r="L1058" s="43">
        <f t="shared" si="319"/>
        <v>-31396959147.505867</v>
      </c>
      <c r="M1058" s="2">
        <f t="shared" si="320"/>
        <v>-2.0987549512940999</v>
      </c>
      <c r="N1058" s="48">
        <f t="shared" si="307"/>
        <v>-36396106201.701462</v>
      </c>
      <c r="O1058" s="28">
        <f t="shared" si="308"/>
        <v>-2.4329269512940996</v>
      </c>
      <c r="P1058" s="94">
        <f t="shared" si="309"/>
        <v>-143272654987.5448</v>
      </c>
      <c r="Q1058" s="95">
        <f t="shared" si="310"/>
        <v>-9.5771756948649536</v>
      </c>
      <c r="R1058" s="44">
        <f>KONSTANTEN!$B$3 * $D$5 * $D$6 / H1057^2</f>
        <v>3.5692658941596449E+22</v>
      </c>
      <c r="S1058" s="46">
        <f t="shared" si="315"/>
        <v>29842.831725340729</v>
      </c>
      <c r="T1058" s="48">
        <f t="shared" si="311"/>
        <v>147227811892.11676</v>
      </c>
      <c r="U1058" s="28">
        <f t="shared" si="312"/>
        <v>9.8415613348123454</v>
      </c>
      <c r="V1058" s="48">
        <f t="shared" si="321"/>
        <v>-33896532674.603664</v>
      </c>
      <c r="W1058" s="28">
        <f t="shared" si="322"/>
        <v>-2.2658409512940998</v>
      </c>
      <c r="X1058" s="50">
        <f t="shared" si="313"/>
        <v>0.99999999999999978</v>
      </c>
      <c r="Y1058" s="31">
        <f t="shared" si="314"/>
        <v>1</v>
      </c>
      <c r="Z1058" s="50">
        <v>22399200</v>
      </c>
      <c r="AA1058" s="62">
        <v>2.0025906E-7</v>
      </c>
      <c r="AB1058" s="71">
        <v>4.3255956311900002E-3</v>
      </c>
      <c r="AC1058" s="71">
        <v>4.4838198559979503</v>
      </c>
      <c r="AD1058" s="58">
        <v>149031659394.15302</v>
      </c>
      <c r="AE1058" s="28">
        <v>-2.0987549512900001</v>
      </c>
      <c r="AF1058" s="28">
        <v>9.5771756948599993</v>
      </c>
      <c r="AG1058" s="50"/>
      <c r="AH1058" s="62"/>
      <c r="AI1058" s="65"/>
      <c r="AJ1058" s="58"/>
      <c r="AK1058" s="28"/>
      <c r="AL1058" s="28"/>
    </row>
    <row r="1059" spans="1:38">
      <c r="A1059" s="11"/>
      <c r="B1059" s="25">
        <v>1038</v>
      </c>
      <c r="C1059" s="1">
        <f>B1059 * KONSTANTEN!$B$6</f>
        <v>22420800</v>
      </c>
      <c r="D1059" s="63">
        <f>SQRT( KONSTANTEN!$B$3 * $D$6 / H1058^3 )</f>
        <v>2.0023784193554625E-7</v>
      </c>
      <c r="E1059" s="41">
        <f>(KONSTANTEN!$B$4 + D1059 * C1059) - (KONSTANTEN!$B$4 + D1059 * C1058)</f>
        <v>4.3251373858073094E-3</v>
      </c>
      <c r="F1059" s="41">
        <f t="shared" si="316"/>
        <v>4.4881449933837541</v>
      </c>
      <c r="G1059" s="73">
        <f t="shared" si="304"/>
        <v>257.1517659636599</v>
      </c>
      <c r="H1059" s="43">
        <f t="shared" si="317"/>
        <v>149042194480.93152</v>
      </c>
      <c r="I1059" s="2">
        <f t="shared" si="318"/>
        <v>9.9628451962183711</v>
      </c>
      <c r="J1059" s="48">
        <f t="shared" si="305"/>
        <v>150153851519.06848</v>
      </c>
      <c r="K1059" s="28">
        <f t="shared" si="306"/>
        <v>10.037154803781629</v>
      </c>
      <c r="L1059" s="43">
        <f t="shared" si="319"/>
        <v>-30766440326.15506</v>
      </c>
      <c r="M1059" s="2">
        <f t="shared" si="320"/>
        <v>-2.0566074142674373</v>
      </c>
      <c r="N1059" s="48">
        <f t="shared" si="307"/>
        <v>-35765587380.350662</v>
      </c>
      <c r="O1059" s="28">
        <f t="shared" si="308"/>
        <v>-2.390779414267437</v>
      </c>
      <c r="P1059" s="94">
        <f t="shared" si="309"/>
        <v>-143415472013.08255</v>
      </c>
      <c r="Q1059" s="95">
        <f t="shared" si="310"/>
        <v>-9.5867224136432991</v>
      </c>
      <c r="R1059" s="44">
        <f>KONSTANTEN!$B$3 * $D$5 * $D$6 / H1058^2</f>
        <v>3.5687617413973721E+22</v>
      </c>
      <c r="S1059" s="46">
        <f t="shared" si="315"/>
        <v>29841.777857158595</v>
      </c>
      <c r="T1059" s="48">
        <f t="shared" si="311"/>
        <v>147223046057.40256</v>
      </c>
      <c r="U1059" s="28">
        <f t="shared" si="312"/>
        <v>9.8412427587631015</v>
      </c>
      <c r="V1059" s="48">
        <f t="shared" si="321"/>
        <v>-33266013853.252861</v>
      </c>
      <c r="W1059" s="28">
        <f t="shared" si="322"/>
        <v>-2.2236934142674372</v>
      </c>
      <c r="X1059" s="50">
        <f t="shared" si="313"/>
        <v>0.99999999999999978</v>
      </c>
      <c r="Y1059" s="31">
        <f t="shared" si="314"/>
        <v>1</v>
      </c>
      <c r="Z1059" s="50">
        <v>22420800</v>
      </c>
      <c r="AA1059" s="62">
        <v>2.0023784E-7</v>
      </c>
      <c r="AB1059" s="71">
        <v>4.32513738581E-3</v>
      </c>
      <c r="AC1059" s="71">
        <v>4.4881449933837603</v>
      </c>
      <c r="AD1059" s="58">
        <v>149042194480.931</v>
      </c>
      <c r="AE1059" s="28">
        <v>-2.0566074142700002</v>
      </c>
      <c r="AF1059" s="28">
        <v>9.5867224136400004</v>
      </c>
      <c r="AG1059" s="50"/>
      <c r="AH1059" s="62"/>
      <c r="AI1059" s="65"/>
      <c r="AJ1059" s="58"/>
      <c r="AK1059" s="28"/>
      <c r="AL1059" s="28"/>
    </row>
    <row r="1060" spans="1:38">
      <c r="A1060" s="11"/>
      <c r="B1060" s="25">
        <v>1039</v>
      </c>
      <c r="C1060" s="1">
        <f>B1060 * KONSTANTEN!$B$6</f>
        <v>22442400</v>
      </c>
      <c r="D1060" s="63">
        <f>SQRT( KONSTANTEN!$B$3 * $D$6 / H1059^3 )</f>
        <v>2.0021661151381931E-7</v>
      </c>
      <c r="E1060" s="41">
        <f>(KONSTANTEN!$B$4 + D1060 * C1060) - (KONSTANTEN!$B$4 + D1060 * C1059)</f>
        <v>4.3246788086985788E-3</v>
      </c>
      <c r="F1060" s="41">
        <f t="shared" si="316"/>
        <v>4.4924696721924526</v>
      </c>
      <c r="G1060" s="73">
        <f t="shared" si="304"/>
        <v>257.39955180714799</v>
      </c>
      <c r="H1060" s="43">
        <f t="shared" si="317"/>
        <v>149052738846.83417</v>
      </c>
      <c r="I1060" s="2">
        <f t="shared" si="318"/>
        <v>9.9635500428260464</v>
      </c>
      <c r="J1060" s="48">
        <f t="shared" si="305"/>
        <v>150143307153.16583</v>
      </c>
      <c r="K1060" s="28">
        <f t="shared" si="306"/>
        <v>10.036449957173954</v>
      </c>
      <c r="L1060" s="43">
        <f t="shared" si="319"/>
        <v>-30135366154.611862</v>
      </c>
      <c r="M1060" s="2">
        <f t="shared" si="320"/>
        <v>-2.0144227544111235</v>
      </c>
      <c r="N1060" s="48">
        <f t="shared" si="307"/>
        <v>-35134513208.807465</v>
      </c>
      <c r="O1060" s="28">
        <f t="shared" si="308"/>
        <v>-2.3485947544111236</v>
      </c>
      <c r="P1060" s="94">
        <f t="shared" si="309"/>
        <v>-143555591480.76175</v>
      </c>
      <c r="Q1060" s="95">
        <f t="shared" si="310"/>
        <v>-9.5960888119999925</v>
      </c>
      <c r="R1060" s="44">
        <f>KONSTANTEN!$B$3 * $D$5 * $D$6 / H1059^2</f>
        <v>3.5682572415007686E+22</v>
      </c>
      <c r="S1060" s="46">
        <f t="shared" si="315"/>
        <v>29840.723151555769</v>
      </c>
      <c r="T1060" s="48">
        <f t="shared" si="311"/>
        <v>147218365475.98328</v>
      </c>
      <c r="U1060" s="28">
        <f t="shared" si="312"/>
        <v>9.8409298815388269</v>
      </c>
      <c r="V1060" s="48">
        <f t="shared" si="321"/>
        <v>-32634939681.709663</v>
      </c>
      <c r="W1060" s="28">
        <f t="shared" si="322"/>
        <v>-2.1815087544111238</v>
      </c>
      <c r="X1060" s="50">
        <f t="shared" si="313"/>
        <v>1</v>
      </c>
      <c r="Y1060" s="31">
        <f t="shared" si="314"/>
        <v>1</v>
      </c>
      <c r="Z1060" s="50">
        <v>22442400</v>
      </c>
      <c r="AA1060" s="62">
        <v>2.0021660999999999E-7</v>
      </c>
      <c r="AB1060" s="71">
        <v>4.3246788087000004E-3</v>
      </c>
      <c r="AC1060" s="71">
        <v>4.4924696721924597</v>
      </c>
      <c r="AD1060" s="58">
        <v>149052738846.83401</v>
      </c>
      <c r="AE1060" s="28">
        <v>-2.01442275441</v>
      </c>
      <c r="AF1060" s="28">
        <v>9.5960888119999996</v>
      </c>
      <c r="AG1060" s="50"/>
      <c r="AH1060" s="62"/>
      <c r="AI1060" s="65"/>
      <c r="AJ1060" s="58"/>
      <c r="AK1060" s="28"/>
      <c r="AL1060" s="28"/>
    </row>
    <row r="1061" spans="1:38">
      <c r="A1061" s="11"/>
      <c r="B1061" s="25">
        <v>1040</v>
      </c>
      <c r="C1061" s="1">
        <f>B1061 * KONSTANTEN!$B$6</f>
        <v>22464000</v>
      </c>
      <c r="D1061" s="63">
        <f>SQRT( KONSTANTEN!$B$3 * $D$6 / H1060^3 )</f>
        <v>2.0019536614902087E-7</v>
      </c>
      <c r="E1061" s="41">
        <f>(KONSTANTEN!$B$4 + D1061 * C1061) - (KONSTANTEN!$B$4 + D1061 * C1060)</f>
        <v>4.3242199088195932E-3</v>
      </c>
      <c r="F1061" s="41">
        <f t="shared" si="316"/>
        <v>4.4967938921012722</v>
      </c>
      <c r="G1061" s="73">
        <f t="shared" si="304"/>
        <v>257.64731135760979</v>
      </c>
      <c r="H1061" s="43">
        <f t="shared" si="317"/>
        <v>149063292290.58801</v>
      </c>
      <c r="I1061" s="2">
        <f t="shared" si="318"/>
        <v>9.9642554962499759</v>
      </c>
      <c r="J1061" s="48">
        <f t="shared" si="305"/>
        <v>150132753709.41199</v>
      </c>
      <c r="K1061" s="28">
        <f t="shared" si="306"/>
        <v>10.035744503750026</v>
      </c>
      <c r="L1061" s="43">
        <f t="shared" si="319"/>
        <v>-29503748678.950668</v>
      </c>
      <c r="M1061" s="2">
        <f t="shared" si="320"/>
        <v>-1.9722017769546774</v>
      </c>
      <c r="N1061" s="48">
        <f t="shared" si="307"/>
        <v>-34502895733.146263</v>
      </c>
      <c r="O1061" s="28">
        <f t="shared" si="308"/>
        <v>-2.3063737769546773</v>
      </c>
      <c r="P1061" s="94">
        <f t="shared" si="309"/>
        <v>-143693011613.4733</v>
      </c>
      <c r="Q1061" s="95">
        <f t="shared" si="310"/>
        <v>-9.6052747711427529</v>
      </c>
      <c r="R1061" s="44">
        <f>KONSTANTEN!$B$3 * $D$5 * $D$6 / H1060^2</f>
        <v>3.5677524043614271E+22</v>
      </c>
      <c r="S1061" s="46">
        <f t="shared" si="315"/>
        <v>29839.667628956351</v>
      </c>
      <c r="T1061" s="48">
        <f t="shared" si="311"/>
        <v>147213770479.44232</v>
      </c>
      <c r="U1061" s="28">
        <f t="shared" si="312"/>
        <v>9.84062272530449</v>
      </c>
      <c r="V1061" s="48">
        <f t="shared" si="321"/>
        <v>-32003322206.04847</v>
      </c>
      <c r="W1061" s="28">
        <f t="shared" si="322"/>
        <v>-2.1392877769546774</v>
      </c>
      <c r="X1061" s="50">
        <f t="shared" si="313"/>
        <v>0.99999999999999967</v>
      </c>
      <c r="Y1061" s="31">
        <f t="shared" si="314"/>
        <v>1</v>
      </c>
      <c r="Z1061" s="50">
        <v>22464000</v>
      </c>
      <c r="AA1061" s="62">
        <v>2.0019536999999999E-7</v>
      </c>
      <c r="AB1061" s="71">
        <v>4.32421990882E-3</v>
      </c>
      <c r="AC1061" s="71">
        <v>4.4967938921012696</v>
      </c>
      <c r="AD1061" s="58">
        <v>149063292290.58801</v>
      </c>
      <c r="AE1061" s="28">
        <v>-1.97220177695</v>
      </c>
      <c r="AF1061" s="28">
        <v>9.6052747711399995</v>
      </c>
      <c r="AG1061" s="50"/>
      <c r="AH1061" s="62"/>
      <c r="AI1061" s="65"/>
      <c r="AJ1061" s="58"/>
      <c r="AK1061" s="28"/>
      <c r="AL1061" s="28"/>
    </row>
    <row r="1062" spans="1:38">
      <c r="A1062" s="11"/>
      <c r="B1062" s="25">
        <v>1041</v>
      </c>
      <c r="C1062" s="1">
        <f>B1062 * KONSTANTEN!$B$6</f>
        <v>22485600</v>
      </c>
      <c r="D1062" s="63">
        <f>SQRT( KONSTANTEN!$B$3 * $D$6 / H1061^3 )</f>
        <v>2.0017410625556873E-7</v>
      </c>
      <c r="E1062" s="41">
        <f>(KONSTANTEN!$B$4 + D1062 * C1062) - (KONSTANTEN!$B$4 + D1062 * C1061)</f>
        <v>4.3237606951196383E-3</v>
      </c>
      <c r="F1062" s="41">
        <f t="shared" si="316"/>
        <v>4.5011176527963919</v>
      </c>
      <c r="G1062" s="73">
        <f t="shared" si="304"/>
        <v>257.89504459706473</v>
      </c>
      <c r="H1062" s="43">
        <f t="shared" si="317"/>
        <v>149073854610.87408</v>
      </c>
      <c r="I1062" s="2">
        <f t="shared" si="318"/>
        <v>9.96496154303283</v>
      </c>
      <c r="J1062" s="48">
        <f t="shared" si="305"/>
        <v>150122191389.12592</v>
      </c>
      <c r="K1062" s="28">
        <f t="shared" si="306"/>
        <v>10.035038456967168</v>
      </c>
      <c r="L1062" s="43">
        <f t="shared" si="319"/>
        <v>-28871599947.994221</v>
      </c>
      <c r="M1062" s="2">
        <f t="shared" si="320"/>
        <v>-1.9299452873113319</v>
      </c>
      <c r="N1062" s="48">
        <f t="shared" si="307"/>
        <v>-33870747002.189819</v>
      </c>
      <c r="O1062" s="28">
        <f t="shared" si="308"/>
        <v>-2.2641172873113318</v>
      </c>
      <c r="P1062" s="94">
        <f t="shared" si="309"/>
        <v>-143827730686.95181</v>
      </c>
      <c r="Q1062" s="95">
        <f t="shared" si="310"/>
        <v>-9.61428017581167</v>
      </c>
      <c r="R1062" s="44">
        <f>KONSTANTEN!$B$3 * $D$5 * $D$6 / H1061^2</f>
        <v>3.5672472398652588E+22</v>
      </c>
      <c r="S1062" s="46">
        <f t="shared" si="315"/>
        <v>29838.611309781063</v>
      </c>
      <c r="T1062" s="48">
        <f t="shared" si="311"/>
        <v>147209261392.62659</v>
      </c>
      <c r="U1062" s="28">
        <f t="shared" si="312"/>
        <v>9.8403213117747281</v>
      </c>
      <c r="V1062" s="48">
        <f t="shared" si="321"/>
        <v>-31371173475.092022</v>
      </c>
      <c r="W1062" s="28">
        <f t="shared" si="322"/>
        <v>-2.0970312873113315</v>
      </c>
      <c r="X1062" s="50">
        <f t="shared" si="313"/>
        <v>0.99999999999999989</v>
      </c>
      <c r="Y1062" s="31">
        <f t="shared" si="314"/>
        <v>0.99999999999999978</v>
      </c>
      <c r="Z1062" s="50">
        <v>22485600</v>
      </c>
      <c r="AA1062" s="62">
        <v>2.0017411E-7</v>
      </c>
      <c r="AB1062" s="71">
        <v>4.32376069512E-3</v>
      </c>
      <c r="AC1062" s="71">
        <v>4.5011176527963999</v>
      </c>
      <c r="AD1062" s="58">
        <v>149073854610.87399</v>
      </c>
      <c r="AE1062" s="28">
        <v>-1.92994528731</v>
      </c>
      <c r="AF1062" s="28">
        <v>9.6142801758100003</v>
      </c>
      <c r="AG1062" s="50"/>
      <c r="AH1062" s="62"/>
      <c r="AI1062" s="65"/>
      <c r="AJ1062" s="58"/>
      <c r="AK1062" s="28"/>
      <c r="AL1062" s="28"/>
    </row>
    <row r="1063" spans="1:38">
      <c r="A1063" s="11"/>
      <c r="B1063" s="25">
        <v>1042</v>
      </c>
      <c r="C1063" s="1">
        <f>B1063 * KONSTANTEN!$B$6</f>
        <v>22507200</v>
      </c>
      <c r="D1063" s="63">
        <f>SQRT( KONSTANTEN!$B$3 * $D$6 / H1062^3 )</f>
        <v>2.0015283224769004E-7</v>
      </c>
      <c r="E1063" s="41">
        <f>(KONSTANTEN!$B$4 + D1063 * C1063) - (KONSTANTEN!$B$4 + D1063 * C1062)</f>
        <v>4.3233011765497764E-3</v>
      </c>
      <c r="F1063" s="41">
        <f t="shared" si="316"/>
        <v>4.5054409539729416</v>
      </c>
      <c r="G1063" s="73">
        <f t="shared" si="304"/>
        <v>258.14275150804491</v>
      </c>
      <c r="H1063" s="43">
        <f t="shared" si="317"/>
        <v>149084425606.33157</v>
      </c>
      <c r="I1063" s="2">
        <f t="shared" si="318"/>
        <v>9.9656681697144869</v>
      </c>
      <c r="J1063" s="48">
        <f t="shared" si="305"/>
        <v>150111620393.66843</v>
      </c>
      <c r="K1063" s="28">
        <f t="shared" si="306"/>
        <v>10.034331830285513</v>
      </c>
      <c r="L1063" s="43">
        <f t="shared" si="319"/>
        <v>-28238932013.067608</v>
      </c>
      <c r="M1063" s="2">
        <f t="shared" si="320"/>
        <v>-1.8876540910615915</v>
      </c>
      <c r="N1063" s="48">
        <f t="shared" si="307"/>
        <v>-33238079067.263203</v>
      </c>
      <c r="O1063" s="28">
        <f t="shared" si="308"/>
        <v>-2.2218260910615912</v>
      </c>
      <c r="P1063" s="94">
        <f t="shared" si="309"/>
        <v>-143959747029.74362</v>
      </c>
      <c r="Q1063" s="95">
        <f t="shared" si="310"/>
        <v>-9.6231049142770857</v>
      </c>
      <c r="R1063" s="44">
        <f>KONSTANTEN!$B$3 * $D$5 * $D$6 / H1062^2</f>
        <v>3.566741757892279E+22</v>
      </c>
      <c r="S1063" s="46">
        <f t="shared" si="315"/>
        <v>29837.554214446816</v>
      </c>
      <c r="T1063" s="48">
        <f t="shared" si="311"/>
        <v>147204838533.62482</v>
      </c>
      <c r="U1063" s="28">
        <f t="shared" si="312"/>
        <v>9.8400256622124509</v>
      </c>
      <c r="V1063" s="48">
        <f t="shared" si="321"/>
        <v>-30738505540.165405</v>
      </c>
      <c r="W1063" s="28">
        <f t="shared" si="322"/>
        <v>-2.0547400910615914</v>
      </c>
      <c r="X1063" s="50">
        <f t="shared" si="313"/>
        <v>1</v>
      </c>
      <c r="Y1063" s="31">
        <f t="shared" si="314"/>
        <v>1.0000000000000002</v>
      </c>
      <c r="Z1063" s="50">
        <v>22507200</v>
      </c>
      <c r="AA1063" s="62">
        <v>2.0015283E-7</v>
      </c>
      <c r="AB1063" s="71">
        <v>4.3233011765500002E-3</v>
      </c>
      <c r="AC1063" s="71">
        <v>4.5054409539729496</v>
      </c>
      <c r="AD1063" s="58">
        <v>149084425606.33099</v>
      </c>
      <c r="AE1063" s="28">
        <v>-1.8876540910599999</v>
      </c>
      <c r="AF1063" s="28">
        <v>9.6231049142800007</v>
      </c>
      <c r="AG1063" s="50"/>
      <c r="AH1063" s="62"/>
      <c r="AI1063" s="65"/>
      <c r="AJ1063" s="58"/>
      <c r="AK1063" s="28"/>
      <c r="AL1063" s="28"/>
    </row>
    <row r="1064" spans="1:38">
      <c r="A1064" s="11"/>
      <c r="B1064" s="25">
        <v>1043</v>
      </c>
      <c r="C1064" s="1">
        <f>B1064 * KONSTANTEN!$B$6</f>
        <v>22528800</v>
      </c>
      <c r="D1064" s="63">
        <f>SQRT( KONSTANTEN!$B$3 * $D$6 / H1063^3 )</f>
        <v>2.0013154453941265E-7</v>
      </c>
      <c r="E1064" s="41">
        <f>(KONSTANTEN!$B$4 + D1064 * C1064) - (KONSTANTEN!$B$4 + D1064 * C1063)</f>
        <v>4.3228413620512995E-3</v>
      </c>
      <c r="F1064" s="41">
        <f t="shared" si="316"/>
        <v>4.5097637953349929</v>
      </c>
      <c r="G1064" s="73">
        <f t="shared" si="304"/>
        <v>258.39043207359509</v>
      </c>
      <c r="H1064" s="43">
        <f t="shared" si="317"/>
        <v>149095005075.56204</v>
      </c>
      <c r="I1064" s="2">
        <f t="shared" si="318"/>
        <v>9.9663753628323057</v>
      </c>
      <c r="J1064" s="48">
        <f t="shared" si="305"/>
        <v>150101040924.43796</v>
      </c>
      <c r="K1064" s="28">
        <f t="shared" si="306"/>
        <v>10.033624637167694</v>
      </c>
      <c r="L1064" s="43">
        <f t="shared" si="319"/>
        <v>-27605756927.754509</v>
      </c>
      <c r="M1064" s="2">
        <f t="shared" si="320"/>
        <v>-1.8453289939369391</v>
      </c>
      <c r="N1064" s="48">
        <f t="shared" si="307"/>
        <v>-32604903981.950104</v>
      </c>
      <c r="O1064" s="28">
        <f t="shared" si="308"/>
        <v>-2.179500993936939</v>
      </c>
      <c r="P1064" s="94">
        <f t="shared" si="309"/>
        <v>-144089059023.17371</v>
      </c>
      <c r="Q1064" s="95">
        <f t="shared" si="310"/>
        <v>-9.6317488783373637</v>
      </c>
      <c r="R1064" s="44">
        <f>KONSTANTEN!$B$3 * $D$5 * $D$6 / H1063^2</f>
        <v>3.5662359683164044E+22</v>
      </c>
      <c r="S1064" s="46">
        <f t="shared" si="315"/>
        <v>29836.496363366299</v>
      </c>
      <c r="T1064" s="48">
        <f t="shared" si="311"/>
        <v>147200502213.74753</v>
      </c>
      <c r="U1064" s="28">
        <f t="shared" si="312"/>
        <v>9.8397357974274531</v>
      </c>
      <c r="V1064" s="48">
        <f t="shared" si="321"/>
        <v>-30105330454.852306</v>
      </c>
      <c r="W1064" s="28">
        <f t="shared" si="322"/>
        <v>-2.0124149939369391</v>
      </c>
      <c r="X1064" s="50">
        <f t="shared" si="313"/>
        <v>1.0000000000000002</v>
      </c>
      <c r="Y1064" s="31">
        <f t="shared" si="314"/>
        <v>1</v>
      </c>
      <c r="Z1064" s="50">
        <v>22528800</v>
      </c>
      <c r="AA1064" s="62">
        <v>2.0013154000000001E-7</v>
      </c>
      <c r="AB1064" s="71">
        <v>4.3228413620500002E-3</v>
      </c>
      <c r="AC1064" s="71">
        <v>4.509763795335</v>
      </c>
      <c r="AD1064" s="58">
        <v>149095005075.56201</v>
      </c>
      <c r="AE1064" s="28">
        <v>-1.8453289939399999</v>
      </c>
      <c r="AF1064" s="28">
        <v>9.6317488783399998</v>
      </c>
      <c r="AG1064" s="50"/>
      <c r="AH1064" s="62"/>
      <c r="AI1064" s="65"/>
      <c r="AJ1064" s="58"/>
      <c r="AK1064" s="28"/>
      <c r="AL1064" s="28"/>
    </row>
    <row r="1065" spans="1:38">
      <c r="A1065" s="11"/>
      <c r="B1065" s="25">
        <v>1044</v>
      </c>
      <c r="C1065" s="1">
        <f>B1065 * KONSTANTEN!$B$6</f>
        <v>22550400</v>
      </c>
      <c r="D1065" s="63">
        <f>SQRT( KONSTANTEN!$B$3 * $D$6 / H1064^3 )</f>
        <v>2.0011024354455591E-7</v>
      </c>
      <c r="E1065" s="41">
        <f>(KONSTANTEN!$B$4 + D1065 * C1065) - (KONSTANTEN!$B$4 + D1065 * C1064)</f>
        <v>4.3223812605619472E-3</v>
      </c>
      <c r="F1065" s="41">
        <f t="shared" si="316"/>
        <v>4.5140861765955549</v>
      </c>
      <c r="G1065" s="73">
        <f t="shared" si="304"/>
        <v>258.63808627727173</v>
      </c>
      <c r="H1065" s="43">
        <f t="shared" si="317"/>
        <v>149105592817.1333</v>
      </c>
      <c r="I1065" s="2">
        <f t="shared" si="318"/>
        <v>9.9670831089213863</v>
      </c>
      <c r="J1065" s="48">
        <f t="shared" si="305"/>
        <v>150090453182.8667</v>
      </c>
      <c r="K1065" s="28">
        <f t="shared" si="306"/>
        <v>10.032916891078614</v>
      </c>
      <c r="L1065" s="43">
        <f t="shared" si="319"/>
        <v>-26972086747.653</v>
      </c>
      <c r="M1065" s="2">
        <f t="shared" si="320"/>
        <v>-1.8029708018035104</v>
      </c>
      <c r="N1065" s="48">
        <f t="shared" si="307"/>
        <v>-31971233801.848595</v>
      </c>
      <c r="O1065" s="28">
        <f t="shared" si="308"/>
        <v>-2.1371428018035101</v>
      </c>
      <c r="P1065" s="94">
        <f t="shared" si="309"/>
        <v>-144215665101.31137</v>
      </c>
      <c r="Q1065" s="95">
        <f t="shared" si="310"/>
        <v>-9.640211963316613</v>
      </c>
      <c r="R1065" s="44">
        <f>KONSTANTEN!$B$3 * $D$5 * $D$6 / H1064^2</f>
        <v>3.5657298810052301E+22</v>
      </c>
      <c r="S1065" s="46">
        <f t="shared" si="315"/>
        <v>29835.437776947521</v>
      </c>
      <c r="T1065" s="48">
        <f t="shared" si="311"/>
        <v>147196252737.50662</v>
      </c>
      <c r="U1065" s="28">
        <f t="shared" si="312"/>
        <v>9.8394517377750788</v>
      </c>
      <c r="V1065" s="48">
        <f t="shared" si="321"/>
        <v>-29471660274.750797</v>
      </c>
      <c r="W1065" s="28">
        <f t="shared" si="322"/>
        <v>-1.9700568018035103</v>
      </c>
      <c r="X1065" s="50">
        <f t="shared" si="313"/>
        <v>1</v>
      </c>
      <c r="Y1065" s="31">
        <f t="shared" si="314"/>
        <v>0.99999999999999989</v>
      </c>
      <c r="Z1065" s="50">
        <v>22550400</v>
      </c>
      <c r="AA1065" s="62">
        <v>2.0011024000000001E-7</v>
      </c>
      <c r="AB1065" s="71">
        <v>4.3223812605599999E-3</v>
      </c>
      <c r="AC1065" s="71">
        <v>4.5140861765955602</v>
      </c>
      <c r="AD1065" s="58">
        <v>149105592817.133</v>
      </c>
      <c r="AE1065" s="28">
        <v>-1.8029708017999999</v>
      </c>
      <c r="AF1065" s="28">
        <v>9.6402119633200005</v>
      </c>
      <c r="AG1065" s="50"/>
      <c r="AH1065" s="62"/>
      <c r="AI1065" s="65"/>
      <c r="AJ1065" s="58"/>
      <c r="AK1065" s="28"/>
      <c r="AL1065" s="28"/>
    </row>
    <row r="1066" spans="1:38">
      <c r="A1066" s="11"/>
      <c r="B1066" s="25">
        <v>1045</v>
      </c>
      <c r="C1066" s="1">
        <f>B1066 * KONSTANTEN!$B$6</f>
        <v>22572000</v>
      </c>
      <c r="D1066" s="63">
        <f>SQRT( KONSTANTEN!$B$3 * $D$6 / H1065^3 )</f>
        <v>2.0008892967672257E-7</v>
      </c>
      <c r="E1066" s="41">
        <f>(KONSTANTEN!$B$4 + D1066 * C1066) - (KONSTANTEN!$B$4 + D1066 * C1065)</f>
        <v>4.3219208810167942E-3</v>
      </c>
      <c r="F1066" s="41">
        <f t="shared" si="316"/>
        <v>4.5184080974765717</v>
      </c>
      <c r="G1066" s="73">
        <f t="shared" si="304"/>
        <v>258.88571410314341</v>
      </c>
      <c r="H1066" s="43">
        <f t="shared" si="317"/>
        <v>149116188629.58359</v>
      </c>
      <c r="I1066" s="2">
        <f t="shared" si="318"/>
        <v>9.9677913945148582</v>
      </c>
      <c r="J1066" s="48">
        <f t="shared" si="305"/>
        <v>150079857370.41641</v>
      </c>
      <c r="K1066" s="28">
        <f t="shared" si="306"/>
        <v>10.032208605485142</v>
      </c>
      <c r="L1066" s="43">
        <f t="shared" si="319"/>
        <v>-26337933530.131802</v>
      </c>
      <c r="M1066" s="2">
        <f t="shared" si="320"/>
        <v>-1.7605803206458017</v>
      </c>
      <c r="N1066" s="48">
        <f t="shared" si="307"/>
        <v>-31337080584.3274</v>
      </c>
      <c r="O1066" s="28">
        <f t="shared" si="308"/>
        <v>-2.0947523206458016</v>
      </c>
      <c r="P1066" s="94">
        <f t="shared" si="309"/>
        <v>-144339563750.93515</v>
      </c>
      <c r="Q1066" s="95">
        <f t="shared" si="310"/>
        <v>-9.6484940680623286</v>
      </c>
      <c r="R1066" s="44">
        <f>KONSTANTEN!$B$3 * $D$5 * $D$6 / H1065^2</f>
        <v>3.5652235058198362E+22</v>
      </c>
      <c r="S1066" s="46">
        <f t="shared" si="315"/>
        <v>29834.378475593414</v>
      </c>
      <c r="T1066" s="48">
        <f t="shared" si="311"/>
        <v>147192090402.59616</v>
      </c>
      <c r="U1066" s="28">
        <f t="shared" si="312"/>
        <v>9.8391735031549317</v>
      </c>
      <c r="V1066" s="48">
        <f t="shared" si="321"/>
        <v>-28837507057.229603</v>
      </c>
      <c r="W1066" s="28">
        <f t="shared" si="322"/>
        <v>-1.9276663206458018</v>
      </c>
      <c r="X1066" s="50">
        <f t="shared" si="313"/>
        <v>0.99999999999999978</v>
      </c>
      <c r="Y1066" s="31">
        <f t="shared" si="314"/>
        <v>1</v>
      </c>
      <c r="Z1066" s="50">
        <v>22572000</v>
      </c>
      <c r="AA1066" s="62">
        <v>2.0008893E-7</v>
      </c>
      <c r="AB1066" s="71">
        <v>4.3219208810199999E-3</v>
      </c>
      <c r="AC1066" s="71">
        <v>4.5184080974765797</v>
      </c>
      <c r="AD1066" s="58">
        <v>149116188629.58301</v>
      </c>
      <c r="AE1066" s="28">
        <v>-1.7605803206499999</v>
      </c>
      <c r="AF1066" s="28">
        <v>9.6484940680599998</v>
      </c>
      <c r="AG1066" s="50"/>
      <c r="AH1066" s="62"/>
      <c r="AI1066" s="65"/>
      <c r="AJ1066" s="58"/>
      <c r="AK1066" s="28"/>
      <c r="AL1066" s="28"/>
    </row>
    <row r="1067" spans="1:38">
      <c r="A1067" s="11"/>
      <c r="B1067" s="25">
        <v>1046</v>
      </c>
      <c r="C1067" s="1">
        <f>B1067 * KONSTANTEN!$B$6</f>
        <v>22593600</v>
      </c>
      <c r="D1067" s="63">
        <f>SQRT( KONSTANTEN!$B$3 * $D$6 / H1066^3 )</f>
        <v>2.0006760334928984E-7</v>
      </c>
      <c r="E1067" s="41">
        <f>(KONSTANTEN!$B$4 + D1067 * C1067) - (KONSTANTEN!$B$4 + D1067 * C1066)</f>
        <v>4.3214602323446982E-3</v>
      </c>
      <c r="F1067" s="41">
        <f t="shared" si="316"/>
        <v>4.5227295577089164</v>
      </c>
      <c r="G1067" s="73">
        <f t="shared" si="304"/>
        <v>259.13331553579042</v>
      </c>
      <c r="H1067" s="43">
        <f t="shared" si="317"/>
        <v>149126792311.4256</v>
      </c>
      <c r="I1067" s="2">
        <f t="shared" si="318"/>
        <v>9.9685002061441406</v>
      </c>
      <c r="J1067" s="48">
        <f t="shared" si="305"/>
        <v>150069253688.5744</v>
      </c>
      <c r="K1067" s="28">
        <f t="shared" si="306"/>
        <v>10.031499793855858</v>
      </c>
      <c r="L1067" s="43">
        <f t="shared" si="319"/>
        <v>-25703309334.087521</v>
      </c>
      <c r="M1067" s="2">
        <f t="shared" si="320"/>
        <v>-1.7181583565504419</v>
      </c>
      <c r="N1067" s="48">
        <f t="shared" si="307"/>
        <v>-30702456388.283115</v>
      </c>
      <c r="O1067" s="28">
        <f t="shared" si="308"/>
        <v>-2.0523303565504416</v>
      </c>
      <c r="P1067" s="94">
        <f t="shared" si="309"/>
        <v>-144460753511.49628</v>
      </c>
      <c r="Q1067" s="95">
        <f t="shared" si="310"/>
        <v>-9.6565950949429507</v>
      </c>
      <c r="R1067" s="44">
        <f>KONSTANTEN!$B$3 * $D$5 * $D$6 / H1066^2</f>
        <v>3.5647168526145756E+22</v>
      </c>
      <c r="S1067" s="46">
        <f t="shared" si="315"/>
        <v>29833.318479701415</v>
      </c>
      <c r="T1067" s="48">
        <f t="shared" si="311"/>
        <v>147188015499.8736</v>
      </c>
      <c r="U1067" s="28">
        <f t="shared" si="312"/>
        <v>9.8389011130095998</v>
      </c>
      <c r="V1067" s="48">
        <f t="shared" si="321"/>
        <v>-28202882861.185318</v>
      </c>
      <c r="W1067" s="28">
        <f t="shared" si="322"/>
        <v>-1.8852443565504418</v>
      </c>
      <c r="X1067" s="50">
        <f t="shared" si="313"/>
        <v>1</v>
      </c>
      <c r="Y1067" s="31">
        <f t="shared" si="314"/>
        <v>0.99999999999999967</v>
      </c>
      <c r="Z1067" s="50">
        <v>22593600</v>
      </c>
      <c r="AA1067" s="62">
        <v>2.0006759999999999E-7</v>
      </c>
      <c r="AB1067" s="71">
        <v>4.3214602323399997E-3</v>
      </c>
      <c r="AC1067" s="71">
        <v>4.5227295577089199</v>
      </c>
      <c r="AD1067" s="58">
        <v>149126792311.42499</v>
      </c>
      <c r="AE1067" s="28">
        <v>-1.71815835655</v>
      </c>
      <c r="AF1067" s="28">
        <v>9.6565950949400001</v>
      </c>
      <c r="AG1067" s="50"/>
      <c r="AH1067" s="62"/>
      <c r="AI1067" s="65"/>
      <c r="AJ1067" s="58"/>
      <c r="AK1067" s="28"/>
      <c r="AL1067" s="28"/>
    </row>
    <row r="1068" spans="1:38">
      <c r="A1068" s="11"/>
      <c r="B1068" s="25">
        <v>1047</v>
      </c>
      <c r="C1068" s="1">
        <f>B1068 * KONSTANTEN!$B$6</f>
        <v>22615200</v>
      </c>
      <c r="D1068" s="63">
        <f>SQRT( KONSTANTEN!$B$3 * $D$6 / H1067^3 )</f>
        <v>2.0004626497540086E-7</v>
      </c>
      <c r="E1068" s="41">
        <f>(KONSTANTEN!$B$4 + D1068 * C1068) - (KONSTANTEN!$B$4 + D1068 * C1067)</f>
        <v>4.3209993234682997E-3</v>
      </c>
      <c r="F1068" s="41">
        <f t="shared" si="316"/>
        <v>4.5270505570323847</v>
      </c>
      <c r="G1068" s="73">
        <f t="shared" si="304"/>
        <v>259.38089056030401</v>
      </c>
      <c r="H1068" s="43">
        <f t="shared" si="317"/>
        <v>149137403661.15063</v>
      </c>
      <c r="I1068" s="2">
        <f t="shared" si="318"/>
        <v>9.9692095303392225</v>
      </c>
      <c r="J1068" s="48">
        <f t="shared" si="305"/>
        <v>150058642338.84937</v>
      </c>
      <c r="K1068" s="28">
        <f t="shared" si="306"/>
        <v>10.030790469660777</v>
      </c>
      <c r="L1068" s="43">
        <f t="shared" si="319"/>
        <v>-25068226219.702457</v>
      </c>
      <c r="M1068" s="2">
        <f t="shared" si="320"/>
        <v>-1.6757057156900033</v>
      </c>
      <c r="N1068" s="48">
        <f t="shared" si="307"/>
        <v>-30067373273.898052</v>
      </c>
      <c r="O1068" s="28">
        <f t="shared" si="308"/>
        <v>-2.0098777156900032</v>
      </c>
      <c r="P1068" s="94">
        <f t="shared" si="309"/>
        <v>-144579232975.08105</v>
      </c>
      <c r="Q1068" s="95">
        <f t="shared" si="310"/>
        <v>-9.6645149498453655</v>
      </c>
      <c r="R1068" s="44">
        <f>KONSTANTEN!$B$3 * $D$5 * $D$6 / H1067^2</f>
        <v>3.5642099312368661E+22</v>
      </c>
      <c r="S1068" s="46">
        <f t="shared" si="315"/>
        <v>29832.257809663017</v>
      </c>
      <c r="T1068" s="48">
        <f t="shared" si="311"/>
        <v>147184028313.34128</v>
      </c>
      <c r="U1068" s="28">
        <f t="shared" si="312"/>
        <v>9.8386345863234634</v>
      </c>
      <c r="V1068" s="48">
        <f t="shared" si="321"/>
        <v>-27567799746.800255</v>
      </c>
      <c r="W1068" s="28">
        <f t="shared" si="322"/>
        <v>-1.8427917156900031</v>
      </c>
      <c r="X1068" s="50">
        <f t="shared" si="313"/>
        <v>1.0000000000000002</v>
      </c>
      <c r="Y1068" s="31">
        <f t="shared" si="314"/>
        <v>1.0000000000000004</v>
      </c>
      <c r="Z1068" s="50">
        <v>22615200</v>
      </c>
      <c r="AA1068" s="62">
        <v>2.0004626000000001E-7</v>
      </c>
      <c r="AB1068" s="71">
        <v>4.3209993234699998E-3</v>
      </c>
      <c r="AC1068" s="71">
        <v>4.52705055703239</v>
      </c>
      <c r="AD1068" s="58">
        <v>149137403661.14999</v>
      </c>
      <c r="AE1068" s="28">
        <v>-1.6757057156899999</v>
      </c>
      <c r="AF1068" s="28">
        <v>9.66451494985</v>
      </c>
      <c r="AG1068" s="50"/>
      <c r="AH1068" s="62"/>
      <c r="AI1068" s="65"/>
      <c r="AJ1068" s="58"/>
      <c r="AK1068" s="28"/>
      <c r="AL1068" s="28"/>
    </row>
    <row r="1069" spans="1:38">
      <c r="A1069" s="11"/>
      <c r="B1069" s="25">
        <v>1048</v>
      </c>
      <c r="C1069" s="1">
        <f>B1069 * KONSTANTEN!$B$6</f>
        <v>22636800</v>
      </c>
      <c r="D1069" s="63">
        <f>SQRT( KONSTANTEN!$B$3 * $D$6 / H1068^3 )</f>
        <v>2.0002491496795593E-7</v>
      </c>
      <c r="E1069" s="41">
        <f>(KONSTANTEN!$B$4 + D1069 * C1069) - (KONSTANTEN!$B$4 + D1069 * C1068)</f>
        <v>4.3205381633084627E-3</v>
      </c>
      <c r="F1069" s="41">
        <f t="shared" si="316"/>
        <v>4.5313710951956931</v>
      </c>
      <c r="G1069" s="73">
        <f t="shared" si="304"/>
        <v>259.62843916228684</v>
      </c>
      <c r="H1069" s="43">
        <f t="shared" si="317"/>
        <v>149148022477.23242</v>
      </c>
      <c r="I1069" s="2">
        <f t="shared" si="318"/>
        <v>9.9699193536289208</v>
      </c>
      <c r="J1069" s="48">
        <f t="shared" si="305"/>
        <v>150048023522.76758</v>
      </c>
      <c r="K1069" s="28">
        <f t="shared" si="306"/>
        <v>10.030080646371079</v>
      </c>
      <c r="L1069" s="43">
        <f t="shared" si="319"/>
        <v>-24432696248.202274</v>
      </c>
      <c r="M1069" s="2">
        <f t="shared" si="320"/>
        <v>-1.6332232043068027</v>
      </c>
      <c r="N1069" s="48">
        <f t="shared" si="307"/>
        <v>-29431843302.397873</v>
      </c>
      <c r="O1069" s="28">
        <f t="shared" si="308"/>
        <v>-1.9673952043068024</v>
      </c>
      <c r="P1069" s="94">
        <f t="shared" si="309"/>
        <v>-144695000786.37247</v>
      </c>
      <c r="Q1069" s="95">
        <f t="shared" si="310"/>
        <v>-9.6722535421723101</v>
      </c>
      <c r="R1069" s="44">
        <f>KONSTANTEN!$B$3 * $D$5 * $D$6 / H1068^2</f>
        <v>3.563702751526985E+22</v>
      </c>
      <c r="S1069" s="46">
        <f t="shared" si="315"/>
        <v>29831.196485863373</v>
      </c>
      <c r="T1069" s="48">
        <f t="shared" si="311"/>
        <v>147180129120.12909</v>
      </c>
      <c r="U1069" s="28">
        <f t="shared" si="312"/>
        <v>9.8383739416214819</v>
      </c>
      <c r="V1069" s="48">
        <f t="shared" si="321"/>
        <v>-26932269775.300076</v>
      </c>
      <c r="W1069" s="28">
        <f t="shared" si="322"/>
        <v>-1.8003092043068025</v>
      </c>
      <c r="X1069" s="50">
        <f t="shared" si="313"/>
        <v>0.99999999999999989</v>
      </c>
      <c r="Y1069" s="31">
        <f t="shared" si="314"/>
        <v>0.99999999999999967</v>
      </c>
      <c r="Z1069" s="50">
        <v>22636800</v>
      </c>
      <c r="AA1069" s="62">
        <v>2.0002491000000001E-7</v>
      </c>
      <c r="AB1069" s="71">
        <v>4.3205381633099997E-3</v>
      </c>
      <c r="AC1069" s="71">
        <v>4.5313710951957002</v>
      </c>
      <c r="AD1069" s="58">
        <v>149148022477.23199</v>
      </c>
      <c r="AE1069" s="28">
        <v>-1.6332232043099999</v>
      </c>
      <c r="AF1069" s="28">
        <v>9.6722535421700009</v>
      </c>
      <c r="AG1069" s="50"/>
      <c r="AH1069" s="62"/>
      <c r="AI1069" s="65"/>
      <c r="AJ1069" s="58"/>
      <c r="AK1069" s="28"/>
      <c r="AL1069" s="28"/>
    </row>
    <row r="1070" spans="1:38">
      <c r="A1070" s="11"/>
      <c r="B1070" s="25">
        <v>1049</v>
      </c>
      <c r="C1070" s="1">
        <f>B1070 * KONSTANTEN!$B$6</f>
        <v>22658400</v>
      </c>
      <c r="D1070" s="63">
        <f>SQRT( KONSTANTEN!$B$3 * $D$6 / H1069^3 )</f>
        <v>2.0000355373960441E-7</v>
      </c>
      <c r="E1070" s="41">
        <f>(KONSTANTEN!$B$4 + D1070 * C1070) - (KONSTANTEN!$B$4 + D1070 * C1069)</f>
        <v>4.3200767607753932E-3</v>
      </c>
      <c r="F1070" s="41">
        <f t="shared" si="316"/>
        <v>4.5356911719564685</v>
      </c>
      <c r="G1070" s="73">
        <f t="shared" si="304"/>
        <v>259.87596132785177</v>
      </c>
      <c r="H1070" s="43">
        <f t="shared" si="317"/>
        <v>149158648558.13141</v>
      </c>
      <c r="I1070" s="2">
        <f t="shared" si="318"/>
        <v>9.9706296625411568</v>
      </c>
      <c r="J1070" s="48">
        <f t="shared" si="305"/>
        <v>150037397441.86856</v>
      </c>
      <c r="K1070" s="28">
        <f t="shared" si="306"/>
        <v>10.029370337458843</v>
      </c>
      <c r="L1070" s="43">
        <f t="shared" si="319"/>
        <v>-23796731481.615547</v>
      </c>
      <c r="M1070" s="2">
        <f t="shared" si="320"/>
        <v>-1.5907116286968277</v>
      </c>
      <c r="N1070" s="48">
        <f t="shared" si="307"/>
        <v>-28795878535.811146</v>
      </c>
      <c r="O1070" s="28">
        <f t="shared" si="308"/>
        <v>-1.9248836286968274</v>
      </c>
      <c r="P1070" s="94">
        <f t="shared" si="309"/>
        <v>-144808055642.61032</v>
      </c>
      <c r="Q1070" s="95">
        <f t="shared" si="310"/>
        <v>-9.6798107848397397</v>
      </c>
      <c r="R1070" s="44">
        <f>KONSTANTEN!$B$3 * $D$5 * $D$6 / H1069^2</f>
        <v>3.5631953233178748E+22</v>
      </c>
      <c r="S1070" s="46">
        <f t="shared" si="315"/>
        <v>29830.134528680883</v>
      </c>
      <c r="T1070" s="48">
        <f t="shared" si="311"/>
        <v>147176318190.47726</v>
      </c>
      <c r="U1070" s="28">
        <f t="shared" si="312"/>
        <v>9.8381191969680835</v>
      </c>
      <c r="V1070" s="48">
        <f t="shared" si="321"/>
        <v>-26296305008.713345</v>
      </c>
      <c r="W1070" s="28">
        <f t="shared" si="322"/>
        <v>-1.7577976286968275</v>
      </c>
      <c r="X1070" s="50">
        <f t="shared" si="313"/>
        <v>1</v>
      </c>
      <c r="Y1070" s="31">
        <f t="shared" si="314"/>
        <v>1</v>
      </c>
      <c r="Z1070" s="50">
        <v>22658400</v>
      </c>
      <c r="AA1070" s="62">
        <v>2.0000355E-7</v>
      </c>
      <c r="AB1070" s="71">
        <v>4.3200767607799997E-3</v>
      </c>
      <c r="AC1070" s="71">
        <v>4.5356911719564703</v>
      </c>
      <c r="AD1070" s="58">
        <v>149158648558.13101</v>
      </c>
      <c r="AE1070" s="28">
        <v>-1.5907116287</v>
      </c>
      <c r="AF1070" s="28">
        <v>9.6798107848400008</v>
      </c>
      <c r="AG1070" s="50"/>
      <c r="AH1070" s="62"/>
      <c r="AI1070" s="65"/>
      <c r="AJ1070" s="58"/>
      <c r="AK1070" s="28"/>
      <c r="AL1070" s="28"/>
    </row>
    <row r="1071" spans="1:38">
      <c r="A1071" s="11"/>
      <c r="B1071" s="25">
        <v>1050</v>
      </c>
      <c r="C1071" s="1">
        <f>B1071 * KONSTANTEN!$B$6</f>
        <v>22680000</v>
      </c>
      <c r="D1071" s="63">
        <f>SQRT( KONSTANTEN!$B$3 * $D$6 / H1070^3 )</f>
        <v>1.9998218170273585E-7</v>
      </c>
      <c r="E1071" s="41">
        <f>(KONSTANTEN!$B$4 + D1071 * C1071) - (KONSTANTEN!$B$4 + D1071 * C1070)</f>
        <v>4.3196151247792969E-3</v>
      </c>
      <c r="F1071" s="41">
        <f t="shared" si="316"/>
        <v>4.5400107870812478</v>
      </c>
      <c r="G1071" s="73">
        <f t="shared" si="304"/>
        <v>260.12345704362252</v>
      </c>
      <c r="H1071" s="43">
        <f t="shared" si="317"/>
        <v>149169281702.29858</v>
      </c>
      <c r="I1071" s="2">
        <f t="shared" si="318"/>
        <v>9.9713404436032285</v>
      </c>
      <c r="J1071" s="48">
        <f t="shared" si="305"/>
        <v>150026764297.70139</v>
      </c>
      <c r="K1071" s="28">
        <f t="shared" si="306"/>
        <v>10.028659556396772</v>
      </c>
      <c r="L1071" s="43">
        <f t="shared" si="319"/>
        <v>-23160343982.532242</v>
      </c>
      <c r="M1071" s="2">
        <f t="shared" si="320"/>
        <v>-1.5481717951935932</v>
      </c>
      <c r="N1071" s="48">
        <f t="shared" si="307"/>
        <v>-28159491036.72784</v>
      </c>
      <c r="O1071" s="28">
        <f t="shared" si="308"/>
        <v>-1.8823437951935929</v>
      </c>
      <c r="P1071" s="94">
        <f t="shared" si="309"/>
        <v>-144918396293.55054</v>
      </c>
      <c r="Q1071" s="95">
        <f t="shared" si="310"/>
        <v>-9.6871865942740811</v>
      </c>
      <c r="R1071" s="44">
        <f>KONSTANTEN!$B$3 * $D$5 * $D$6 / H1070^2</f>
        <v>3.5626876564349271E+22</v>
      </c>
      <c r="S1071" s="46">
        <f t="shared" si="315"/>
        <v>29829.071958486755</v>
      </c>
      <c r="T1071" s="48">
        <f t="shared" si="311"/>
        <v>147172595787.71988</v>
      </c>
      <c r="U1071" s="28">
        <f t="shared" si="312"/>
        <v>9.8378703699660459</v>
      </c>
      <c r="V1071" s="48">
        <f t="shared" si="321"/>
        <v>-25659917509.630039</v>
      </c>
      <c r="W1071" s="28">
        <f t="shared" si="322"/>
        <v>-1.715257795193593</v>
      </c>
      <c r="X1071" s="50">
        <f t="shared" si="313"/>
        <v>0.99999999999999978</v>
      </c>
      <c r="Y1071" s="31">
        <f t="shared" si="314"/>
        <v>1</v>
      </c>
      <c r="Z1071" s="50">
        <v>22680000</v>
      </c>
      <c r="AA1071" s="62">
        <v>1.9998217999999999E-7</v>
      </c>
      <c r="AB1071" s="71">
        <v>4.3196151247800003E-3</v>
      </c>
      <c r="AC1071" s="71">
        <v>4.5400107870812496</v>
      </c>
      <c r="AD1071" s="58">
        <v>149169281702.298</v>
      </c>
      <c r="AE1071" s="28">
        <v>-1.54817179519</v>
      </c>
      <c r="AF1071" s="28">
        <v>9.6871865942700008</v>
      </c>
      <c r="AG1071" s="50"/>
      <c r="AH1071" s="62"/>
      <c r="AI1071" s="65"/>
      <c r="AJ1071" s="58"/>
      <c r="AK1071" s="28"/>
      <c r="AL1071" s="28"/>
    </row>
    <row r="1072" spans="1:38">
      <c r="A1072" s="11"/>
      <c r="B1072" s="25">
        <v>1051</v>
      </c>
      <c r="C1072" s="1">
        <f>B1072 * KONSTANTEN!$B$6</f>
        <v>22701600</v>
      </c>
      <c r="D1072" s="63">
        <f>SQRT( KONSTANTEN!$B$3 * $D$6 / H1071^3 )</f>
        <v>1.9996079926947176E-7</v>
      </c>
      <c r="E1072" s="41">
        <f>(KONSTANTEN!$B$4 + D1072 * C1072) - (KONSTANTEN!$B$4 + D1072 * C1071)</f>
        <v>4.3191532642206099E-3</v>
      </c>
      <c r="F1072" s="41">
        <f t="shared" si="316"/>
        <v>4.5443299403454684</v>
      </c>
      <c r="G1072" s="73">
        <f t="shared" si="304"/>
        <v>260.37092629673253</v>
      </c>
      <c r="H1072" s="43">
        <f t="shared" si="317"/>
        <v>149179921708.1796</v>
      </c>
      <c r="I1072" s="2">
        <f t="shared" si="318"/>
        <v>9.9720516833420731</v>
      </c>
      <c r="J1072" s="48">
        <f t="shared" si="305"/>
        <v>150016124291.8204</v>
      </c>
      <c r="K1072" s="28">
        <f t="shared" si="306"/>
        <v>10.027948316657929</v>
      </c>
      <c r="L1072" s="43">
        <f t="shared" si="319"/>
        <v>-22523545813.864223</v>
      </c>
      <c r="M1072" s="2">
        <f t="shared" si="320"/>
        <v>-1.5056045101521309</v>
      </c>
      <c r="N1072" s="48">
        <f t="shared" si="307"/>
        <v>-27522692868.059818</v>
      </c>
      <c r="O1072" s="28">
        <f t="shared" si="308"/>
        <v>-1.8397765101521308</v>
      </c>
      <c r="P1072" s="94">
        <f t="shared" si="309"/>
        <v>-145026021541.42328</v>
      </c>
      <c r="Q1072" s="95">
        <f t="shared" si="310"/>
        <v>-9.6943808904094482</v>
      </c>
      <c r="R1072" s="44">
        <f>KONSTANTEN!$B$3 * $D$5 * $D$6 / H1071^2</f>
        <v>3.5621797606957926E+22</v>
      </c>
      <c r="S1072" s="46">
        <f t="shared" si="315"/>
        <v>29828.008795644615</v>
      </c>
      <c r="T1072" s="48">
        <f t="shared" si="311"/>
        <v>147168962168.26901</v>
      </c>
      <c r="U1072" s="28">
        <f t="shared" si="312"/>
        <v>9.8376274777554418</v>
      </c>
      <c r="V1072" s="48">
        <f t="shared" si="321"/>
        <v>-25023119340.962021</v>
      </c>
      <c r="W1072" s="28">
        <f t="shared" si="322"/>
        <v>-1.6726905101521308</v>
      </c>
      <c r="X1072" s="50">
        <f t="shared" si="313"/>
        <v>0.99999999999999967</v>
      </c>
      <c r="Y1072" s="31">
        <f t="shared" si="314"/>
        <v>0.99999999999999989</v>
      </c>
      <c r="Z1072" s="50">
        <v>22701600</v>
      </c>
      <c r="AA1072" s="62">
        <v>1.9996079999999999E-7</v>
      </c>
      <c r="AB1072" s="71">
        <v>4.3191532642200001E-3</v>
      </c>
      <c r="AC1072" s="71">
        <v>4.5443299403454702</v>
      </c>
      <c r="AD1072" s="58">
        <v>149179921708.17899</v>
      </c>
      <c r="AE1072" s="28">
        <v>-1.50560451015</v>
      </c>
      <c r="AF1072" s="28">
        <v>9.6943808904100006</v>
      </c>
      <c r="AG1072" s="50"/>
      <c r="AH1072" s="62"/>
      <c r="AI1072" s="65"/>
      <c r="AJ1072" s="58"/>
      <c r="AK1072" s="28"/>
      <c r="AL1072" s="28"/>
    </row>
    <row r="1073" spans="1:38">
      <c r="A1073" s="11"/>
      <c r="B1073" s="25">
        <v>1052</v>
      </c>
      <c r="C1073" s="1">
        <f>B1073 * KONSTANTEN!$B$6</f>
        <v>22723200</v>
      </c>
      <c r="D1073" s="63">
        <f>SQRT( KONSTANTEN!$B$3 * $D$6 / H1072^3 )</f>
        <v>1.9993940685165705E-7</v>
      </c>
      <c r="E1073" s="41">
        <f>(KONSTANTEN!$B$4 + D1073 * C1073) - (KONSTANTEN!$B$4 + D1073 * C1072)</f>
        <v>4.3186911879962153E-3</v>
      </c>
      <c r="F1073" s="41">
        <f t="shared" si="316"/>
        <v>4.5486486315334647</v>
      </c>
      <c r="G1073" s="73">
        <f t="shared" si="304"/>
        <v>260.61836907482501</v>
      </c>
      <c r="H1073" s="43">
        <f t="shared" si="317"/>
        <v>149190568374.21869</v>
      </c>
      <c r="I1073" s="2">
        <f t="shared" si="318"/>
        <v>9.9727633682845322</v>
      </c>
      <c r="J1073" s="48">
        <f t="shared" si="305"/>
        <v>150005477625.78131</v>
      </c>
      <c r="K1073" s="28">
        <f t="shared" si="306"/>
        <v>10.027236631715468</v>
      </c>
      <c r="L1073" s="43">
        <f t="shared" si="319"/>
        <v>-21886349038.605377</v>
      </c>
      <c r="M1073" s="2">
        <f t="shared" si="320"/>
        <v>-1.4630105799329565</v>
      </c>
      <c r="N1073" s="48">
        <f t="shared" si="307"/>
        <v>-26885496092.800972</v>
      </c>
      <c r="O1073" s="28">
        <f t="shared" si="308"/>
        <v>-1.7971825799329564</v>
      </c>
      <c r="P1073" s="94">
        <f t="shared" si="309"/>
        <v>-145130930240.89008</v>
      </c>
      <c r="Q1073" s="95">
        <f t="shared" si="310"/>
        <v>-9.7013935966847686</v>
      </c>
      <c r="R1073" s="44">
        <f>KONSTANTEN!$B$3 * $D$5 * $D$6 / H1072^2</f>
        <v>3.5616716459101726E+22</v>
      </c>
      <c r="S1073" s="46">
        <f t="shared" si="315"/>
        <v>29826.945060510065</v>
      </c>
      <c r="T1073" s="48">
        <f t="shared" si="311"/>
        <v>147165417581.59955</v>
      </c>
      <c r="U1073" s="28">
        <f t="shared" si="312"/>
        <v>9.8373905370126149</v>
      </c>
      <c r="V1073" s="48">
        <f t="shared" si="321"/>
        <v>-24385922565.703175</v>
      </c>
      <c r="W1073" s="28">
        <f t="shared" si="322"/>
        <v>-1.6300965799329563</v>
      </c>
      <c r="X1073" s="50">
        <f t="shared" si="313"/>
        <v>1.0000000000000002</v>
      </c>
      <c r="Y1073" s="31">
        <f t="shared" si="314"/>
        <v>1</v>
      </c>
      <c r="Z1073" s="50">
        <v>22723200</v>
      </c>
      <c r="AA1073" s="62">
        <v>1.9993941000000001E-7</v>
      </c>
      <c r="AB1073" s="71">
        <v>4.3186911879999996E-3</v>
      </c>
      <c r="AC1073" s="71">
        <v>4.54864863153347</v>
      </c>
      <c r="AD1073" s="58">
        <v>149190568374.21799</v>
      </c>
      <c r="AE1073" s="28">
        <v>-1.4630105799299999</v>
      </c>
      <c r="AF1073" s="28">
        <v>9.7013935966799991</v>
      </c>
      <c r="AG1073" s="50"/>
      <c r="AH1073" s="62"/>
      <c r="AI1073" s="65"/>
      <c r="AJ1073" s="58"/>
      <c r="AK1073" s="28"/>
      <c r="AL1073" s="28"/>
    </row>
    <row r="1074" spans="1:38">
      <c r="A1074" s="11"/>
      <c r="B1074" s="25">
        <v>1053</v>
      </c>
      <c r="C1074" s="1">
        <f>B1074 * KONSTANTEN!$B$6</f>
        <v>22744800</v>
      </c>
      <c r="D1074" s="63">
        <f>SQRT( KONSTANTEN!$B$3 * $D$6 / H1073^3 )</f>
        <v>1.9991800486085199E-7</v>
      </c>
      <c r="E1074" s="41">
        <f>(KONSTANTEN!$B$4 + D1074 * C1074) - (KONSTANTEN!$B$4 + D1074 * C1073)</f>
        <v>4.3182289049950029E-3</v>
      </c>
      <c r="F1074" s="41">
        <f t="shared" si="316"/>
        <v>4.5529668604384597</v>
      </c>
      <c r="G1074" s="73">
        <f t="shared" si="304"/>
        <v>260.86578536605265</v>
      </c>
      <c r="H1074" s="43">
        <f t="shared" si="317"/>
        <v>149201221498.86273</v>
      </c>
      <c r="I1074" s="2">
        <f t="shared" si="318"/>
        <v>9.9734754849576284</v>
      </c>
      <c r="J1074" s="48">
        <f t="shared" si="305"/>
        <v>149994824501.13727</v>
      </c>
      <c r="K1074" s="28">
        <f t="shared" si="306"/>
        <v>10.026524515042372</v>
      </c>
      <c r="L1074" s="43">
        <f t="shared" si="319"/>
        <v>-21248765719.592972</v>
      </c>
      <c r="M1074" s="2">
        <f t="shared" si="320"/>
        <v>-1.4203908108861152</v>
      </c>
      <c r="N1074" s="48">
        <f t="shared" si="307"/>
        <v>-26247912773.788567</v>
      </c>
      <c r="O1074" s="28">
        <f t="shared" si="308"/>
        <v>-1.7545628108861151</v>
      </c>
      <c r="P1074" s="94">
        <f t="shared" si="309"/>
        <v>-145233121298.99966</v>
      </c>
      <c r="Q1074" s="95">
        <f t="shared" si="310"/>
        <v>-9.708224640040843</v>
      </c>
      <c r="R1074" s="44">
        <f>KONSTANTEN!$B$3 * $D$5 * $D$6 / H1073^2</f>
        <v>3.5611633218796286E+22</v>
      </c>
      <c r="S1074" s="46">
        <f t="shared" si="315"/>
        <v>29825.880773430323</v>
      </c>
      <c r="T1074" s="48">
        <f t="shared" si="311"/>
        <v>147161962270.23428</v>
      </c>
      <c r="U1074" s="28">
        <f t="shared" si="312"/>
        <v>9.8371595639492053</v>
      </c>
      <c r="V1074" s="48">
        <f t="shared" si="321"/>
        <v>-23748339246.690769</v>
      </c>
      <c r="W1074" s="28">
        <f t="shared" si="322"/>
        <v>-1.587476810886115</v>
      </c>
      <c r="X1074" s="50">
        <f t="shared" si="313"/>
        <v>1</v>
      </c>
      <c r="Y1074" s="31">
        <f t="shared" si="314"/>
        <v>1</v>
      </c>
      <c r="Z1074" s="50">
        <v>22744800</v>
      </c>
      <c r="AA1074" s="62">
        <v>1.99918E-7</v>
      </c>
      <c r="AB1074" s="71">
        <v>4.31822890499E-3</v>
      </c>
      <c r="AC1074" s="71">
        <v>4.5529668604384597</v>
      </c>
      <c r="AD1074" s="58">
        <v>149201221498.862</v>
      </c>
      <c r="AE1074" s="28">
        <v>-1.4203908108900001</v>
      </c>
      <c r="AF1074" s="28">
        <v>9.7082246400399992</v>
      </c>
      <c r="AG1074" s="50"/>
      <c r="AH1074" s="62"/>
      <c r="AI1074" s="65"/>
      <c r="AJ1074" s="58"/>
      <c r="AK1074" s="28"/>
      <c r="AL1074" s="28"/>
    </row>
    <row r="1075" spans="1:38">
      <c r="A1075" s="11"/>
      <c r="B1075" s="25">
        <v>1054</v>
      </c>
      <c r="C1075" s="1">
        <f>B1075 * KONSTANTEN!$B$6</f>
        <v>22766400</v>
      </c>
      <c r="D1075" s="63">
        <f>SQRT( KONSTANTEN!$B$3 * $D$6 / H1074^3 )</f>
        <v>1.9989659370832353E-7</v>
      </c>
      <c r="E1075" s="41">
        <f>(KONSTANTEN!$B$4 + D1075 * C1075) - (KONSTANTEN!$B$4 + D1075 * C1074)</f>
        <v>4.317766424099645E-3</v>
      </c>
      <c r="F1075" s="41">
        <f t="shared" si="316"/>
        <v>4.5572846268625593</v>
      </c>
      <c r="G1075" s="73">
        <f t="shared" si="304"/>
        <v>261.11317515907683</v>
      </c>
      <c r="H1075" s="43">
        <f t="shared" si="317"/>
        <v>149211880880.56525</v>
      </c>
      <c r="I1075" s="2">
        <f t="shared" si="318"/>
        <v>9.9741880198888211</v>
      </c>
      <c r="J1075" s="48">
        <f t="shared" si="305"/>
        <v>149984165119.43475</v>
      </c>
      <c r="K1075" s="28">
        <f t="shared" si="306"/>
        <v>10.025811980111179</v>
      </c>
      <c r="L1075" s="43">
        <f t="shared" si="319"/>
        <v>-20610807919.269291</v>
      </c>
      <c r="M1075" s="2">
        <f t="shared" si="320"/>
        <v>-1.3777460093352498</v>
      </c>
      <c r="N1075" s="48">
        <f t="shared" si="307"/>
        <v>-25609954973.46489</v>
      </c>
      <c r="O1075" s="28">
        <f t="shared" si="308"/>
        <v>-1.7119180093352495</v>
      </c>
      <c r="P1075" s="94">
        <f t="shared" si="309"/>
        <v>-145332593675.14316</v>
      </c>
      <c r="Q1075" s="95">
        <f t="shared" si="310"/>
        <v>-9.7148739509173314</v>
      </c>
      <c r="R1075" s="44">
        <f>KONSTANTEN!$B$3 * $D$5 * $D$6 / H1074^2</f>
        <v>3.5606547983973766E+22</v>
      </c>
      <c r="S1075" s="46">
        <f t="shared" si="315"/>
        <v>29824.81595474375</v>
      </c>
      <c r="T1075" s="48">
        <f t="shared" si="311"/>
        <v>147158596469.73007</v>
      </c>
      <c r="U1075" s="28">
        <f t="shared" si="312"/>
        <v>9.8369345743111918</v>
      </c>
      <c r="V1075" s="48">
        <f t="shared" si="321"/>
        <v>-23110381446.367088</v>
      </c>
      <c r="W1075" s="28">
        <f t="shared" si="322"/>
        <v>-1.5448320093352497</v>
      </c>
      <c r="X1075" s="50">
        <f t="shared" si="313"/>
        <v>1</v>
      </c>
      <c r="Y1075" s="31">
        <f t="shared" si="314"/>
        <v>1</v>
      </c>
      <c r="Z1075" s="50">
        <v>22766400</v>
      </c>
      <c r="AA1075" s="62">
        <v>1.9989659E-7</v>
      </c>
      <c r="AB1075" s="71">
        <v>4.3177664240999997E-3</v>
      </c>
      <c r="AC1075" s="71">
        <v>4.5572846268625602</v>
      </c>
      <c r="AD1075" s="58">
        <v>149211880880.565</v>
      </c>
      <c r="AE1075" s="28">
        <v>-1.37774600934</v>
      </c>
      <c r="AF1075" s="28">
        <v>9.7148739509199995</v>
      </c>
      <c r="AG1075" s="50"/>
      <c r="AH1075" s="62"/>
      <c r="AI1075" s="65"/>
      <c r="AJ1075" s="58"/>
      <c r="AK1075" s="28"/>
      <c r="AL1075" s="28"/>
    </row>
    <row r="1076" spans="1:38">
      <c r="A1076" s="11"/>
      <c r="B1076" s="25">
        <v>1055</v>
      </c>
      <c r="C1076" s="1">
        <f>B1076 * KONSTANTEN!$B$6</f>
        <v>22788000</v>
      </c>
      <c r="D1076" s="63">
        <f>SQRT( KONSTANTEN!$B$3 * $D$6 / H1075^3 )</f>
        <v>1.9987517380503727E-7</v>
      </c>
      <c r="E1076" s="41">
        <f>(KONSTANTEN!$B$4 + D1076 * C1076) - (KONSTANTEN!$B$4 + D1076 * C1075)</f>
        <v>4.317303754188373E-3</v>
      </c>
      <c r="F1076" s="41">
        <f t="shared" si="316"/>
        <v>4.5616019306167477</v>
      </c>
      <c r="G1076" s="73">
        <f t="shared" si="304"/>
        <v>261.36053844306781</v>
      </c>
      <c r="H1076" s="43">
        <f t="shared" si="317"/>
        <v>149222546317.79022</v>
      </c>
      <c r="I1076" s="2">
        <f t="shared" si="318"/>
        <v>9.9749009596062788</v>
      </c>
      <c r="J1076" s="48">
        <f t="shared" si="305"/>
        <v>149973499682.20978</v>
      </c>
      <c r="K1076" s="28">
        <f t="shared" si="306"/>
        <v>10.025099040393721</v>
      </c>
      <c r="L1076" s="43">
        <f t="shared" si="319"/>
        <v>-19972487699.443619</v>
      </c>
      <c r="M1076" s="2">
        <f t="shared" si="320"/>
        <v>-1.3350769815616894</v>
      </c>
      <c r="N1076" s="48">
        <f t="shared" si="307"/>
        <v>-24971634753.639217</v>
      </c>
      <c r="O1076" s="28">
        <f t="shared" si="308"/>
        <v>-1.6692489815616893</v>
      </c>
      <c r="P1076" s="94">
        <f t="shared" si="309"/>
        <v>-145429346381.00787</v>
      </c>
      <c r="Q1076" s="95">
        <f t="shared" si="310"/>
        <v>-9.7213414632496775</v>
      </c>
      <c r="R1076" s="44">
        <f>KONSTANTEN!$B$3 * $D$5 * $D$6 / H1075^2</f>
        <v>3.5601460852480924E+22</v>
      </c>
      <c r="S1076" s="46">
        <f t="shared" si="315"/>
        <v>29823.750624779495</v>
      </c>
      <c r="T1076" s="48">
        <f t="shared" si="311"/>
        <v>147155320408.66412</v>
      </c>
      <c r="U1076" s="28">
        <f t="shared" si="312"/>
        <v>9.8367155833780053</v>
      </c>
      <c r="V1076" s="48">
        <f t="shared" si="321"/>
        <v>-22472061226.54142</v>
      </c>
      <c r="W1076" s="28">
        <f t="shared" si="322"/>
        <v>-1.5021629815616895</v>
      </c>
      <c r="X1076" s="50">
        <f t="shared" si="313"/>
        <v>1.0000000000000002</v>
      </c>
      <c r="Y1076" s="31">
        <f t="shared" si="314"/>
        <v>1.0000000000000002</v>
      </c>
      <c r="Z1076" s="50">
        <v>22788000</v>
      </c>
      <c r="AA1076" s="62">
        <v>1.9987516999999999E-7</v>
      </c>
      <c r="AB1076" s="71">
        <v>4.3173037541900001E-3</v>
      </c>
      <c r="AC1076" s="71">
        <v>4.5616019306167503</v>
      </c>
      <c r="AD1076" s="58">
        <v>149222546317.79001</v>
      </c>
      <c r="AE1076" s="28">
        <v>-1.3350769815600001</v>
      </c>
      <c r="AF1076" s="28">
        <v>9.7213414632500008</v>
      </c>
      <c r="AG1076" s="50"/>
      <c r="AH1076" s="62"/>
      <c r="AI1076" s="65"/>
      <c r="AJ1076" s="58"/>
      <c r="AK1076" s="28"/>
      <c r="AL1076" s="28"/>
    </row>
    <row r="1077" spans="1:38">
      <c r="A1077" s="11"/>
      <c r="B1077" s="25">
        <v>1056</v>
      </c>
      <c r="C1077" s="1">
        <f>B1077 * KONSTANTEN!$B$6</f>
        <v>22809600</v>
      </c>
      <c r="D1077" s="63">
        <f>SQRT( KONSTANTEN!$B$3 * $D$6 / H1076^3 )</f>
        <v>1.998537455616493E-7</v>
      </c>
      <c r="E1077" s="41">
        <f>(KONSTANTEN!$B$4 + D1077 * C1077) - (KONSTANTEN!$B$4 + D1077 * C1076)</f>
        <v>4.316840904132313E-3</v>
      </c>
      <c r="F1077" s="41">
        <f t="shared" si="316"/>
        <v>4.56591877152088</v>
      </c>
      <c r="G1077" s="73">
        <f t="shared" si="304"/>
        <v>261.60787520770401</v>
      </c>
      <c r="H1077" s="43">
        <f t="shared" si="317"/>
        <v>149233217609.01627</v>
      </c>
      <c r="I1077" s="2">
        <f t="shared" si="318"/>
        <v>9.9756142906391396</v>
      </c>
      <c r="J1077" s="48">
        <f t="shared" si="305"/>
        <v>149962828390.98373</v>
      </c>
      <c r="K1077" s="28">
        <f t="shared" si="306"/>
        <v>10.02438570936086</v>
      </c>
      <c r="L1077" s="43">
        <f t="shared" si="319"/>
        <v>-19333817121.055134</v>
      </c>
      <c r="M1077" s="2">
        <f t="shared" si="320"/>
        <v>-1.2923845337886006</v>
      </c>
      <c r="N1077" s="48">
        <f t="shared" si="307"/>
        <v>-24332964175.250732</v>
      </c>
      <c r="O1077" s="28">
        <f t="shared" si="308"/>
        <v>-1.6265565337886003</v>
      </c>
      <c r="P1077" s="94">
        <f t="shared" si="309"/>
        <v>-145523378480.53012</v>
      </c>
      <c r="Q1077" s="95">
        <f t="shared" si="310"/>
        <v>-9.7276271144659532</v>
      </c>
      <c r="R1077" s="44">
        <f>KONSTANTEN!$B$3 * $D$5 * $D$6 / H1076^2</f>
        <v>3.559637192207722E+22</v>
      </c>
      <c r="S1077" s="46">
        <f t="shared" si="315"/>
        <v>29822.684803857075</v>
      </c>
      <c r="T1077" s="48">
        <f t="shared" si="311"/>
        <v>147152134308.62112</v>
      </c>
      <c r="U1077" s="28">
        <f t="shared" si="312"/>
        <v>9.8365026059616518</v>
      </c>
      <c r="V1077" s="48">
        <f t="shared" si="321"/>
        <v>-21833390648.152935</v>
      </c>
      <c r="W1077" s="28">
        <f t="shared" si="322"/>
        <v>-1.4594705337886005</v>
      </c>
      <c r="X1077" s="50">
        <f t="shared" si="313"/>
        <v>1.0000000000000002</v>
      </c>
      <c r="Y1077" s="31">
        <f t="shared" si="314"/>
        <v>0.99999999999999989</v>
      </c>
      <c r="Z1077" s="50">
        <v>22809600</v>
      </c>
      <c r="AA1077" s="62">
        <v>1.9985375E-7</v>
      </c>
      <c r="AB1077" s="71">
        <v>4.3168409041299998E-3</v>
      </c>
      <c r="AC1077" s="71">
        <v>4.56591877152088</v>
      </c>
      <c r="AD1077" s="58">
        <v>149233217609.01599</v>
      </c>
      <c r="AE1077" s="28">
        <v>-1.29238453379</v>
      </c>
      <c r="AF1077" s="28">
        <v>9.7276271144699997</v>
      </c>
      <c r="AG1077" s="50"/>
      <c r="AH1077" s="62"/>
      <c r="AI1077" s="65"/>
      <c r="AJ1077" s="58"/>
      <c r="AK1077" s="28"/>
      <c r="AL1077" s="28"/>
    </row>
    <row r="1078" spans="1:38">
      <c r="A1078" s="11"/>
      <c r="B1078" s="25">
        <v>1057</v>
      </c>
      <c r="C1078" s="1">
        <f>B1078 * KONSTANTEN!$B$6</f>
        <v>22831200</v>
      </c>
      <c r="D1078" s="63">
        <f>SQRT( KONSTANTEN!$B$3 * $D$6 / H1077^3 )</f>
        <v>1.9983230938849764E-7</v>
      </c>
      <c r="E1078" s="41">
        <f>(KONSTANTEN!$B$4 + D1078 * C1078) - (KONSTANTEN!$B$4 + D1078 * C1077)</f>
        <v>4.316377882791933E-3</v>
      </c>
      <c r="F1078" s="41">
        <f t="shared" si="316"/>
        <v>4.5702351494036719</v>
      </c>
      <c r="G1078" s="73">
        <f t="shared" si="304"/>
        <v>261.85518544317165</v>
      </c>
      <c r="H1078" s="43">
        <f t="shared" si="317"/>
        <v>149243894552.74048</v>
      </c>
      <c r="I1078" s="2">
        <f t="shared" si="318"/>
        <v>9.97632799951778</v>
      </c>
      <c r="J1078" s="48">
        <f t="shared" si="305"/>
        <v>149952151447.25952</v>
      </c>
      <c r="K1078" s="28">
        <f t="shared" si="306"/>
        <v>10.02367200048222</v>
      </c>
      <c r="L1078" s="43">
        <f t="shared" si="319"/>
        <v>-18694808243.936966</v>
      </c>
      <c r="M1078" s="2">
        <f t="shared" si="320"/>
        <v>-1.2496694721652148</v>
      </c>
      <c r="N1078" s="48">
        <f t="shared" si="307"/>
        <v>-23693955298.132565</v>
      </c>
      <c r="O1078" s="28">
        <f t="shared" si="308"/>
        <v>-1.5838414721652148</v>
      </c>
      <c r="P1078" s="94">
        <f t="shared" si="309"/>
        <v>-145614689089.84711</v>
      </c>
      <c r="Q1078" s="95">
        <f t="shared" si="310"/>
        <v>-9.73373084548364</v>
      </c>
      <c r="R1078" s="44">
        <f>KONSTANTEN!$B$3 * $D$5 * $D$6 / H1077^2</f>
        <v>3.5591281290432762E+22</v>
      </c>
      <c r="S1078" s="46">
        <f t="shared" si="315"/>
        <v>29821.618512285932</v>
      </c>
      <c r="T1078" s="48">
        <f t="shared" si="311"/>
        <v>147149038384.18112</v>
      </c>
      <c r="U1078" s="28">
        <f t="shared" si="312"/>
        <v>9.836295656405909</v>
      </c>
      <c r="V1078" s="48">
        <f t="shared" si="321"/>
        <v>-21194381771.034767</v>
      </c>
      <c r="W1078" s="28">
        <f t="shared" si="322"/>
        <v>-1.4167554721652147</v>
      </c>
      <c r="X1078" s="50">
        <f t="shared" si="313"/>
        <v>1.0000000000000002</v>
      </c>
      <c r="Y1078" s="31">
        <f t="shared" si="314"/>
        <v>0.99999999999999978</v>
      </c>
      <c r="Z1078" s="50">
        <v>22831200</v>
      </c>
      <c r="AA1078" s="62">
        <v>1.9983231E-7</v>
      </c>
      <c r="AB1078" s="71">
        <v>4.3163778827899997E-3</v>
      </c>
      <c r="AC1078" s="71">
        <v>4.5702351494036701</v>
      </c>
      <c r="AD1078" s="58">
        <v>149243894552.73999</v>
      </c>
      <c r="AE1078" s="28">
        <v>-1.2496694721699999</v>
      </c>
      <c r="AF1078" s="28">
        <v>9.7337308454800002</v>
      </c>
      <c r="AG1078" s="50"/>
      <c r="AH1078" s="62"/>
      <c r="AI1078" s="65"/>
      <c r="AJ1078" s="58"/>
      <c r="AK1078" s="28"/>
      <c r="AL1078" s="28"/>
    </row>
    <row r="1079" spans="1:38">
      <c r="A1079" s="11"/>
      <c r="B1079" s="25">
        <v>1058</v>
      </c>
      <c r="C1079" s="1">
        <f>B1079 * KONSTANTEN!$B$6</f>
        <v>22852800</v>
      </c>
      <c r="D1079" s="63">
        <f>SQRT( KONSTANTEN!$B$3 * $D$6 / H1078^3 )</f>
        <v>1.9981086569559458E-7</v>
      </c>
      <c r="E1079" s="41">
        <f>(KONSTANTEN!$B$4 + D1079 * C1079) - (KONSTANTEN!$B$4 + D1079 * C1078)</f>
        <v>4.3159146990241481E-3</v>
      </c>
      <c r="F1079" s="41">
        <f t="shared" si="316"/>
        <v>4.5745510641026961</v>
      </c>
      <c r="G1079" s="73">
        <f t="shared" si="304"/>
        <v>262.1024691401642</v>
      </c>
      <c r="H1079" s="43">
        <f t="shared" si="317"/>
        <v>149254576947.48236</v>
      </c>
      <c r="I1079" s="2">
        <f t="shared" si="318"/>
        <v>9.9770420727740738</v>
      </c>
      <c r="J1079" s="48">
        <f t="shared" si="305"/>
        <v>149941469052.51764</v>
      </c>
      <c r="K1079" s="28">
        <f t="shared" si="306"/>
        <v>10.022957927225926</v>
      </c>
      <c r="L1079" s="43">
        <f t="shared" si="319"/>
        <v>-18055473126.57975</v>
      </c>
      <c r="M1079" s="2">
        <f t="shared" si="320"/>
        <v>-1.2069326027510237</v>
      </c>
      <c r="N1079" s="48">
        <f t="shared" si="307"/>
        <v>-23054620180.775349</v>
      </c>
      <c r="O1079" s="28">
        <f t="shared" si="308"/>
        <v>-1.5411046027510236</v>
      </c>
      <c r="P1079" s="94">
        <f t="shared" si="309"/>
        <v>-145703277377.24759</v>
      </c>
      <c r="Q1079" s="95">
        <f t="shared" si="310"/>
        <v>-9.7396526007063358</v>
      </c>
      <c r="R1079" s="44">
        <f>KONSTANTEN!$B$3 * $D$5 * $D$6 / H1078^2</f>
        <v>3.5586189055126445E+22</v>
      </c>
      <c r="S1079" s="46">
        <f t="shared" si="315"/>
        <v>29820.551770365106</v>
      </c>
      <c r="T1079" s="48">
        <f t="shared" si="311"/>
        <v>147146032842.9075</v>
      </c>
      <c r="U1079" s="28">
        <f t="shared" si="312"/>
        <v>9.8360947485855164</v>
      </c>
      <c r="V1079" s="48">
        <f t="shared" si="321"/>
        <v>-20555046653.677551</v>
      </c>
      <c r="W1079" s="28">
        <f t="shared" si="322"/>
        <v>-1.3740186027510237</v>
      </c>
      <c r="X1079" s="50">
        <f t="shared" si="313"/>
        <v>0.99999999999999978</v>
      </c>
      <c r="Y1079" s="31">
        <f t="shared" si="314"/>
        <v>1.0000000000000002</v>
      </c>
      <c r="Z1079" s="50">
        <v>22852800</v>
      </c>
      <c r="AA1079" s="62">
        <v>1.9981086999999999E-7</v>
      </c>
      <c r="AB1079" s="71">
        <v>4.3159146990300002E-3</v>
      </c>
      <c r="AC1079" s="71">
        <v>4.5745510641026996</v>
      </c>
      <c r="AD1079" s="58">
        <v>149254576947.48199</v>
      </c>
      <c r="AE1079" s="28">
        <v>-1.20693260275</v>
      </c>
      <c r="AF1079" s="28">
        <v>9.7396526007100004</v>
      </c>
      <c r="AG1079" s="50"/>
      <c r="AH1079" s="62"/>
      <c r="AI1079" s="65"/>
      <c r="AJ1079" s="58"/>
      <c r="AK1079" s="28"/>
      <c r="AL1079" s="28"/>
    </row>
    <row r="1080" spans="1:38">
      <c r="A1080" s="11"/>
      <c r="B1080" s="25">
        <v>1059</v>
      </c>
      <c r="C1080" s="1">
        <f>B1080 * KONSTANTEN!$B$6</f>
        <v>22874400</v>
      </c>
      <c r="D1080" s="63">
        <f>SQRT( KONSTANTEN!$B$3 * $D$6 / H1079^3 )</f>
        <v>1.9978941489261818E-7</v>
      </c>
      <c r="E1080" s="41">
        <f>(KONSTANTEN!$B$4 + D1080 * C1080) - (KONSTANTEN!$B$4 + D1080 * C1079)</f>
        <v>4.3154513616805446E-3</v>
      </c>
      <c r="F1080" s="41">
        <f t="shared" si="316"/>
        <v>4.5788665154643766</v>
      </c>
      <c r="G1080" s="73">
        <f t="shared" si="304"/>
        <v>262.34972628988248</v>
      </c>
      <c r="H1080" s="43">
        <f t="shared" si="317"/>
        <v>149265264591.78778</v>
      </c>
      <c r="I1080" s="2">
        <f t="shared" si="318"/>
        <v>9.9777564969416588</v>
      </c>
      <c r="J1080" s="48">
        <f t="shared" si="305"/>
        <v>149930781408.21222</v>
      </c>
      <c r="K1080" s="28">
        <f t="shared" si="306"/>
        <v>10.022243503058341</v>
      </c>
      <c r="L1080" s="43">
        <f t="shared" si="319"/>
        <v>-17415823825.896038</v>
      </c>
      <c r="M1080" s="2">
        <f t="shared" si="320"/>
        <v>-1.1641747315000304</v>
      </c>
      <c r="N1080" s="48">
        <f t="shared" si="307"/>
        <v>-22414970880.091637</v>
      </c>
      <c r="O1080" s="28">
        <f t="shared" si="308"/>
        <v>-1.4983467315000305</v>
      </c>
      <c r="P1080" s="94">
        <f t="shared" si="309"/>
        <v>-145789142563.12189</v>
      </c>
      <c r="Q1080" s="95">
        <f t="shared" si="310"/>
        <v>-9.7453923280203991</v>
      </c>
      <c r="R1080" s="44">
        <f>KONSTANTEN!$B$3 * $D$5 * $D$6 / H1079^2</f>
        <v>3.5581095313644009E+22</v>
      </c>
      <c r="S1080" s="46">
        <f t="shared" si="315"/>
        <v>29819.484598382758</v>
      </c>
      <c r="T1080" s="48">
        <f t="shared" si="311"/>
        <v>147143117885.33609</v>
      </c>
      <c r="U1080" s="28">
        <f t="shared" si="312"/>
        <v>9.8358998959054507</v>
      </c>
      <c r="V1080" s="48">
        <f t="shared" si="321"/>
        <v>-19915397352.993839</v>
      </c>
      <c r="W1080" s="28">
        <f t="shared" si="322"/>
        <v>-1.3312607315000304</v>
      </c>
      <c r="X1080" s="50">
        <f t="shared" si="313"/>
        <v>0.99999999999999989</v>
      </c>
      <c r="Y1080" s="31">
        <f t="shared" si="314"/>
        <v>1.0000000000000002</v>
      </c>
      <c r="Z1080" s="50">
        <v>22874400</v>
      </c>
      <c r="AA1080" s="62">
        <v>1.9978940999999999E-7</v>
      </c>
      <c r="AB1080" s="71">
        <v>4.3154513616799998E-3</v>
      </c>
      <c r="AC1080" s="71">
        <v>4.5788665154643802</v>
      </c>
      <c r="AD1080" s="58">
        <v>149265264591.78699</v>
      </c>
      <c r="AE1080" s="28">
        <v>-1.1641747314999999</v>
      </c>
      <c r="AF1080" s="28">
        <v>9.7453923280199994</v>
      </c>
      <c r="AG1080" s="50"/>
      <c r="AH1080" s="62"/>
      <c r="AI1080" s="65"/>
      <c r="AJ1080" s="58"/>
      <c r="AK1080" s="28"/>
      <c r="AL1080" s="28"/>
    </row>
    <row r="1081" spans="1:38">
      <c r="A1081" s="11"/>
      <c r="B1081" s="25">
        <v>1060</v>
      </c>
      <c r="C1081" s="1">
        <f>B1081 * KONSTANTEN!$B$6</f>
        <v>22896000</v>
      </c>
      <c r="D1081" s="63">
        <f>SQRT( KONSTANTEN!$B$3 * $D$6 / H1080^3 )</f>
        <v>1.9976795738890461E-7</v>
      </c>
      <c r="E1081" s="41">
        <f>(KONSTANTEN!$B$4 + D1081 * C1081) - (KONSTANTEN!$B$4 + D1081 * C1080)</f>
        <v>4.3149878796002739E-3</v>
      </c>
      <c r="F1081" s="41">
        <f t="shared" si="316"/>
        <v>4.5831815033439769</v>
      </c>
      <c r="G1081" s="73">
        <f t="shared" si="304"/>
        <v>262.59695688403366</v>
      </c>
      <c r="H1081" s="43">
        <f t="shared" si="317"/>
        <v>149275957284.23285</v>
      </c>
      <c r="I1081" s="2">
        <f t="shared" si="318"/>
        <v>9.9784712585561941</v>
      </c>
      <c r="J1081" s="48">
        <f t="shared" si="305"/>
        <v>149920088715.76715</v>
      </c>
      <c r="K1081" s="28">
        <f t="shared" si="306"/>
        <v>10.021528741443806</v>
      </c>
      <c r="L1081" s="43">
        <f t="shared" si="319"/>
        <v>-16775872396.98637</v>
      </c>
      <c r="M1081" s="2">
        <f t="shared" si="320"/>
        <v>-1.121396664245113</v>
      </c>
      <c r="N1081" s="48">
        <f t="shared" si="307"/>
        <v>-21775019451.181969</v>
      </c>
      <c r="O1081" s="28">
        <f t="shared" si="308"/>
        <v>-1.4555686642451129</v>
      </c>
      <c r="P1081" s="94">
        <f t="shared" si="309"/>
        <v>-145872283919.91034</v>
      </c>
      <c r="Q1081" s="95">
        <f t="shared" si="310"/>
        <v>-9.7509499787915228</v>
      </c>
      <c r="R1081" s="44">
        <f>KONSTANTEN!$B$3 * $D$5 * $D$6 / H1080^2</f>
        <v>3.5576000163376154E+22</v>
      </c>
      <c r="S1081" s="46">
        <f t="shared" si="315"/>
        <v>29818.417016615833</v>
      </c>
      <c r="T1081" s="48">
        <f t="shared" si="311"/>
        <v>147140293704.96454</v>
      </c>
      <c r="U1081" s="28">
        <f t="shared" si="312"/>
        <v>9.8357111113002187</v>
      </c>
      <c r="V1081" s="48">
        <f t="shared" si="321"/>
        <v>-19275445924.084171</v>
      </c>
      <c r="W1081" s="28">
        <f t="shared" si="322"/>
        <v>-1.288482664245113</v>
      </c>
      <c r="X1081" s="50">
        <f t="shared" si="313"/>
        <v>1</v>
      </c>
      <c r="Y1081" s="31">
        <f t="shared" si="314"/>
        <v>1.0000000000000002</v>
      </c>
      <c r="Z1081" s="50">
        <v>22896000</v>
      </c>
      <c r="AA1081" s="62">
        <v>1.9976796000000001E-7</v>
      </c>
      <c r="AB1081" s="71">
        <v>4.3149878795999998E-3</v>
      </c>
      <c r="AC1081" s="71">
        <v>4.5831815033439796</v>
      </c>
      <c r="AD1081" s="58">
        <v>149275957284.23199</v>
      </c>
      <c r="AE1081" s="28">
        <v>-1.12139666425</v>
      </c>
      <c r="AF1081" s="28">
        <v>9.7509499787900005</v>
      </c>
      <c r="AG1081" s="50"/>
      <c r="AH1081" s="62"/>
      <c r="AI1081" s="65"/>
      <c r="AJ1081" s="58"/>
      <c r="AK1081" s="28"/>
      <c r="AL1081" s="28"/>
    </row>
    <row r="1082" spans="1:38">
      <c r="A1082" s="11"/>
      <c r="B1082" s="25">
        <v>1061</v>
      </c>
      <c r="C1082" s="1">
        <f>B1082 * KONSTANTEN!$B$6</f>
        <v>22917600</v>
      </c>
      <c r="D1082" s="63">
        <f>SQRT( KONSTANTEN!$B$3 * $D$6 / H1081^3 )</f>
        <v>1.9974649359343984E-7</v>
      </c>
      <c r="E1082" s="41">
        <f>(KONSTANTEN!$B$4 + D1082 * C1082) - (KONSTANTEN!$B$4 + D1082 * C1081)</f>
        <v>4.3145242616180468E-3</v>
      </c>
      <c r="F1082" s="41">
        <f t="shared" si="316"/>
        <v>4.5874960276055949</v>
      </c>
      <c r="G1082" s="73">
        <f t="shared" si="304"/>
        <v>262.84416091483121</v>
      </c>
      <c r="H1082" s="43">
        <f t="shared" si="317"/>
        <v>149286654823.42795</v>
      </c>
      <c r="I1082" s="2">
        <f t="shared" si="318"/>
        <v>9.979186344155627</v>
      </c>
      <c r="J1082" s="48">
        <f t="shared" si="305"/>
        <v>149909391176.57205</v>
      </c>
      <c r="K1082" s="28">
        <f t="shared" si="306"/>
        <v>10.020813655844371</v>
      </c>
      <c r="L1082" s="43">
        <f t="shared" si="319"/>
        <v>-16135630892.904728</v>
      </c>
      <c r="M1082" s="2">
        <f t="shared" si="320"/>
        <v>-1.0785992066823455</v>
      </c>
      <c r="N1082" s="48">
        <f t="shared" si="307"/>
        <v>-21134777947.10033</v>
      </c>
      <c r="O1082" s="28">
        <f t="shared" si="308"/>
        <v>-1.4127712066823457</v>
      </c>
      <c r="P1082" s="94">
        <f t="shared" si="309"/>
        <v>-145952700772.05118</v>
      </c>
      <c r="Q1082" s="95">
        <f t="shared" si="310"/>
        <v>-9.7563255078612361</v>
      </c>
      <c r="R1082" s="44">
        <f>KONSTANTEN!$B$3 * $D$5 * $D$6 / H1081^2</f>
        <v>3.5570903701616593E+22</v>
      </c>
      <c r="S1082" s="46">
        <f t="shared" si="315"/>
        <v>29817.349045329614</v>
      </c>
      <c r="T1082" s="48">
        <f t="shared" si="311"/>
        <v>147137560488.2424</v>
      </c>
      <c r="U1082" s="28">
        <f t="shared" si="312"/>
        <v>9.8355284072331894</v>
      </c>
      <c r="V1082" s="48">
        <f t="shared" si="321"/>
        <v>-18635204420.002529</v>
      </c>
      <c r="W1082" s="28">
        <f t="shared" si="322"/>
        <v>-1.2456852066823456</v>
      </c>
      <c r="X1082" s="50">
        <f t="shared" si="313"/>
        <v>1.0000000000000002</v>
      </c>
      <c r="Y1082" s="31">
        <f t="shared" si="314"/>
        <v>1</v>
      </c>
      <c r="Z1082" s="50">
        <v>22917600</v>
      </c>
      <c r="AA1082" s="62">
        <v>1.9974649E-7</v>
      </c>
      <c r="AB1082" s="71">
        <v>4.3145242616200001E-3</v>
      </c>
      <c r="AC1082" s="71">
        <v>4.5874960276056003</v>
      </c>
      <c r="AD1082" s="58">
        <v>149286654823.427</v>
      </c>
      <c r="AE1082" s="28">
        <v>-1.0785992066800001</v>
      </c>
      <c r="AF1082" s="28">
        <v>9.7563255078599997</v>
      </c>
      <c r="AG1082" s="50"/>
      <c r="AH1082" s="62"/>
      <c r="AI1082" s="65"/>
      <c r="AJ1082" s="58"/>
      <c r="AK1082" s="28"/>
      <c r="AL1082" s="28"/>
    </row>
    <row r="1083" spans="1:38">
      <c r="A1083" s="11"/>
      <c r="B1083" s="25">
        <v>1062</v>
      </c>
      <c r="C1083" s="1">
        <f>B1083 * KONSTANTEN!$B$6</f>
        <v>22939200</v>
      </c>
      <c r="D1083" s="63">
        <f>SQRT( KONSTANTEN!$B$3 * $D$6 / H1082^3 )</f>
        <v>1.9972502391485173E-7</v>
      </c>
      <c r="E1083" s="41">
        <f>(KONSTANTEN!$B$4 + D1083 * C1083) - (KONSTANTEN!$B$4 + D1083 * C1082)</f>
        <v>4.3140605165605805E-3</v>
      </c>
      <c r="F1083" s="41">
        <f t="shared" si="316"/>
        <v>4.5918100881221555</v>
      </c>
      <c r="G1083" s="73">
        <f t="shared" si="304"/>
        <v>263.09133837499417</v>
      </c>
      <c r="H1083" s="43">
        <f t="shared" si="317"/>
        <v>149297357008.02148</v>
      </c>
      <c r="I1083" s="2">
        <f t="shared" si="318"/>
        <v>9.979901740280452</v>
      </c>
      <c r="J1083" s="48">
        <f t="shared" si="305"/>
        <v>149898688991.97849</v>
      </c>
      <c r="K1083" s="28">
        <f t="shared" si="306"/>
        <v>10.020098259719548</v>
      </c>
      <c r="L1083" s="43">
        <f t="shared" si="319"/>
        <v>-15495111364.425148</v>
      </c>
      <c r="M1083" s="2">
        <f t="shared" si="320"/>
        <v>-1.0357831643553972</v>
      </c>
      <c r="N1083" s="48">
        <f t="shared" si="307"/>
        <v>-20494258418.62075</v>
      </c>
      <c r="O1083" s="28">
        <f t="shared" si="308"/>
        <v>-1.3699551643553973</v>
      </c>
      <c r="P1083" s="94">
        <f t="shared" si="309"/>
        <v>-146030392495.92712</v>
      </c>
      <c r="Q1083" s="95">
        <f t="shared" si="310"/>
        <v>-9.7615188735433449</v>
      </c>
      <c r="R1083" s="44">
        <f>KONSTANTEN!$B$3 * $D$5 * $D$6 / H1082^2</f>
        <v>3.5565806025560189E+22</v>
      </c>
      <c r="S1083" s="46">
        <f t="shared" si="315"/>
        <v>29816.28070477736</v>
      </c>
      <c r="T1083" s="48">
        <f t="shared" si="311"/>
        <v>147134918414.56171</v>
      </c>
      <c r="U1083" s="28">
        <f t="shared" si="312"/>
        <v>9.8353517956959724</v>
      </c>
      <c r="V1083" s="48">
        <f t="shared" si="321"/>
        <v>-17994684891.522949</v>
      </c>
      <c r="W1083" s="28">
        <f t="shared" si="322"/>
        <v>-1.2028691643553973</v>
      </c>
      <c r="X1083" s="50">
        <f t="shared" si="313"/>
        <v>1.0000000000000004</v>
      </c>
      <c r="Y1083" s="31">
        <f t="shared" si="314"/>
        <v>1.0000000000000004</v>
      </c>
      <c r="Z1083" s="50">
        <v>22939200</v>
      </c>
      <c r="AA1083" s="62">
        <v>1.9972501999999999E-7</v>
      </c>
      <c r="AB1083" s="71">
        <v>4.3140605165600003E-3</v>
      </c>
      <c r="AC1083" s="71">
        <v>4.59181008812216</v>
      </c>
      <c r="AD1083" s="58">
        <v>149297357008.021</v>
      </c>
      <c r="AE1083" s="28">
        <v>-1.03578316436</v>
      </c>
      <c r="AF1083" s="28">
        <v>9.76151887354</v>
      </c>
      <c r="AG1083" s="50"/>
      <c r="AH1083" s="62"/>
      <c r="AI1083" s="65"/>
      <c r="AJ1083" s="58"/>
      <c r="AK1083" s="28"/>
      <c r="AL1083" s="28"/>
    </row>
    <row r="1084" spans="1:38">
      <c r="A1084" s="11"/>
      <c r="B1084" s="25">
        <v>1063</v>
      </c>
      <c r="C1084" s="1">
        <f>B1084 * KONSTANTEN!$B$6</f>
        <v>22960800</v>
      </c>
      <c r="D1084" s="63">
        <f>SQRT( KONSTANTEN!$B$3 * $D$6 / H1083^3 )</f>
        <v>1.9970354876140228E-7</v>
      </c>
      <c r="E1084" s="41">
        <f>(KONSTANTEN!$B$4 + D1084 * C1084) - (KONSTANTEN!$B$4 + D1084 * C1083)</f>
        <v>4.3135966532465986E-3</v>
      </c>
      <c r="F1084" s="41">
        <f t="shared" si="316"/>
        <v>4.5961236847754021</v>
      </c>
      <c r="G1084" s="73">
        <f t="shared" si="304"/>
        <v>263.33848925774691</v>
      </c>
      <c r="H1084" s="43">
        <f t="shared" si="317"/>
        <v>149308063636.70395</v>
      </c>
      <c r="I1084" s="2">
        <f t="shared" si="318"/>
        <v>9.9806174334739666</v>
      </c>
      <c r="J1084" s="48">
        <f t="shared" si="305"/>
        <v>149887982363.29605</v>
      </c>
      <c r="K1084" s="28">
        <f t="shared" si="306"/>
        <v>10.019382566526033</v>
      </c>
      <c r="L1084" s="43">
        <f t="shared" si="319"/>
        <v>-14854325859.808931</v>
      </c>
      <c r="M1084" s="2">
        <f t="shared" si="320"/>
        <v>-0.99294934263997137</v>
      </c>
      <c r="N1084" s="48">
        <f t="shared" si="307"/>
        <v>-19853472914.004532</v>
      </c>
      <c r="O1084" s="28">
        <f t="shared" si="308"/>
        <v>-1.3271213426399715</v>
      </c>
      <c r="P1084" s="94">
        <f t="shared" si="309"/>
        <v>-146105358519.81125</v>
      </c>
      <c r="Q1084" s="95">
        <f t="shared" si="310"/>
        <v>-9.7665300376202993</v>
      </c>
      <c r="R1084" s="44">
        <f>KONSTANTEN!$B$3 * $D$5 * $D$6 / H1083^2</f>
        <v>3.5560707232301077E+22</v>
      </c>
      <c r="S1084" s="46">
        <f t="shared" si="315"/>
        <v>29815.212015199904</v>
      </c>
      <c r="T1084" s="48">
        <f t="shared" si="311"/>
        <v>147132367656.24844</v>
      </c>
      <c r="U1084" s="28">
        <f t="shared" si="312"/>
        <v>9.8351812882078296</v>
      </c>
      <c r="V1084" s="48">
        <f t="shared" si="321"/>
        <v>-17353899386.906731</v>
      </c>
      <c r="W1084" s="28">
        <f t="shared" si="322"/>
        <v>-1.1600353426399714</v>
      </c>
      <c r="X1084" s="50">
        <f t="shared" si="313"/>
        <v>1.0000000000000002</v>
      </c>
      <c r="Y1084" s="31">
        <f t="shared" si="314"/>
        <v>0.99999999999999978</v>
      </c>
      <c r="Z1084" s="50">
        <v>22960800</v>
      </c>
      <c r="AA1084" s="62">
        <v>1.9970355000000001E-7</v>
      </c>
      <c r="AB1084" s="71">
        <v>4.3135966532500004E-3</v>
      </c>
      <c r="AC1084" s="71">
        <v>4.5961236847754003</v>
      </c>
      <c r="AD1084" s="58">
        <v>149308063636.703</v>
      </c>
      <c r="AE1084" s="28">
        <v>-0.99294934264000001</v>
      </c>
      <c r="AF1084" s="28">
        <v>9.7665300376200008</v>
      </c>
      <c r="AG1084" s="50"/>
      <c r="AH1084" s="62"/>
      <c r="AI1084" s="65"/>
      <c r="AJ1084" s="58"/>
      <c r="AK1084" s="28"/>
      <c r="AL1084" s="28"/>
    </row>
    <row r="1085" spans="1:38">
      <c r="A1085" s="11"/>
      <c r="B1085" s="25">
        <v>1064</v>
      </c>
      <c r="C1085" s="1">
        <f>B1085 * KONSTANTEN!$B$6</f>
        <v>22982400</v>
      </c>
      <c r="D1085" s="63">
        <f>SQRT( KONSTANTEN!$B$3 * $D$6 / H1084^3 )</f>
        <v>1.9968206854097936E-7</v>
      </c>
      <c r="E1085" s="41">
        <f>(KONSTANTEN!$B$4 + D1085 * C1085) - (KONSTANTEN!$B$4 + D1085 * C1084)</f>
        <v>4.3131326804850545E-3</v>
      </c>
      <c r="F1085" s="41">
        <f t="shared" si="316"/>
        <v>4.6004368174558872</v>
      </c>
      <c r="G1085" s="73">
        <f t="shared" si="304"/>
        <v>263.58561355681866</v>
      </c>
      <c r="H1085" s="43">
        <f t="shared" si="317"/>
        <v>149318774508.21152</v>
      </c>
      <c r="I1085" s="2">
        <f t="shared" si="318"/>
        <v>9.9813334102825362</v>
      </c>
      <c r="J1085" s="48">
        <f t="shared" si="305"/>
        <v>149877271491.78848</v>
      </c>
      <c r="K1085" s="28">
        <f t="shared" si="306"/>
        <v>10.018666589717464</v>
      </c>
      <c r="L1085" s="43">
        <f t="shared" si="319"/>
        <v>-14213286424.572706</v>
      </c>
      <c r="M1085" s="2">
        <f t="shared" si="320"/>
        <v>-0.95009854672830174</v>
      </c>
      <c r="N1085" s="48">
        <f t="shared" si="307"/>
        <v>-19212433478.768303</v>
      </c>
      <c r="O1085" s="28">
        <f t="shared" si="308"/>
        <v>-1.2842705467283015</v>
      </c>
      <c r="P1085" s="94">
        <f t="shared" si="309"/>
        <v>-146177598323.81155</v>
      </c>
      <c r="Q1085" s="95">
        <f t="shared" si="310"/>
        <v>-9.7713589653395054</v>
      </c>
      <c r="R1085" s="44">
        <f>KONSTANTEN!$B$3 * $D$5 * $D$6 / H1084^2</f>
        <v>3.5555607418830764E+22</v>
      </c>
      <c r="S1085" s="46">
        <f t="shared" si="315"/>
        <v>29814.142996825227</v>
      </c>
      <c r="T1085" s="48">
        <f t="shared" si="311"/>
        <v>147129908378.55417</v>
      </c>
      <c r="U1085" s="28">
        <f t="shared" si="312"/>
        <v>9.8350168958151389</v>
      </c>
      <c r="V1085" s="48">
        <f t="shared" si="321"/>
        <v>-16712859951.670506</v>
      </c>
      <c r="W1085" s="28">
        <f t="shared" si="322"/>
        <v>-1.1171845467283017</v>
      </c>
      <c r="X1085" s="50">
        <f t="shared" si="313"/>
        <v>1</v>
      </c>
      <c r="Y1085" s="31">
        <f t="shared" si="314"/>
        <v>0.99999999999999978</v>
      </c>
      <c r="Z1085" s="50">
        <v>22982400</v>
      </c>
      <c r="AA1085" s="62">
        <v>1.9968206999999999E-7</v>
      </c>
      <c r="AB1085" s="71">
        <v>4.3131326804900002E-3</v>
      </c>
      <c r="AC1085" s="71">
        <v>4.6004368174558898</v>
      </c>
      <c r="AD1085" s="58">
        <v>149318774508.211</v>
      </c>
      <c r="AE1085" s="28">
        <v>-0.95009854672799998</v>
      </c>
      <c r="AF1085" s="28">
        <v>9.7713589653399993</v>
      </c>
      <c r="AG1085" s="50"/>
      <c r="AH1085" s="62"/>
      <c r="AI1085" s="65"/>
      <c r="AJ1085" s="58"/>
      <c r="AK1085" s="28"/>
      <c r="AL1085" s="28"/>
    </row>
    <row r="1086" spans="1:38">
      <c r="A1086" s="11"/>
      <c r="B1086" s="25">
        <v>1065</v>
      </c>
      <c r="C1086" s="1">
        <f>B1086 * KONSTANTEN!$B$6</f>
        <v>23004000</v>
      </c>
      <c r="D1086" s="63">
        <f>SQRT( KONSTANTEN!$B$3 * $D$6 / H1085^3 )</f>
        <v>1.996605836610896E-7</v>
      </c>
      <c r="E1086" s="41">
        <f>(KONSTANTEN!$B$4 + D1086 * C1086) - (KONSTANTEN!$B$4 + D1086 * C1085)</f>
        <v>4.3126686070795728E-3</v>
      </c>
      <c r="F1086" s="41">
        <f t="shared" si="316"/>
        <v>4.6047494860629667</v>
      </c>
      <c r="G1086" s="73">
        <f t="shared" si="304"/>
        <v>263.83271126644286</v>
      </c>
      <c r="H1086" s="43">
        <f t="shared" si="317"/>
        <v>149329489421.33029</v>
      </c>
      <c r="I1086" s="2">
        <f t="shared" si="318"/>
        <v>9.9820496572558497</v>
      </c>
      <c r="J1086" s="48">
        <f t="shared" si="305"/>
        <v>149866556578.66974</v>
      </c>
      <c r="K1086" s="28">
        <f t="shared" si="306"/>
        <v>10.01795034274415</v>
      </c>
      <c r="L1086" s="43">
        <f t="shared" si="319"/>
        <v>-13572005101.256472</v>
      </c>
      <c r="M1086" s="2">
        <f t="shared" si="320"/>
        <v>-0.90723158161364681</v>
      </c>
      <c r="N1086" s="48">
        <f t="shared" si="307"/>
        <v>-18571152155.452072</v>
      </c>
      <c r="O1086" s="28">
        <f t="shared" si="308"/>
        <v>-1.2414035816136468</v>
      </c>
      <c r="P1086" s="94">
        <f t="shared" si="309"/>
        <v>-146247111439.81476</v>
      </c>
      <c r="Q1086" s="95">
        <f t="shared" si="310"/>
        <v>-9.7760056254095531</v>
      </c>
      <c r="R1086" s="44">
        <f>KONSTANTEN!$B$3 * $D$5 * $D$6 / H1085^2</f>
        <v>3.5550506682036385E+22</v>
      </c>
      <c r="S1086" s="46">
        <f t="shared" si="315"/>
        <v>29813.073669868139</v>
      </c>
      <c r="T1086" s="48">
        <f t="shared" si="311"/>
        <v>147127540739.64865</v>
      </c>
      <c r="U1086" s="28">
        <f t="shared" si="312"/>
        <v>9.834858629090883</v>
      </c>
      <c r="V1086" s="48">
        <f t="shared" si="321"/>
        <v>-16071578628.354273</v>
      </c>
      <c r="W1086" s="28">
        <f t="shared" si="322"/>
        <v>-1.0743175816136468</v>
      </c>
      <c r="X1086" s="50">
        <f t="shared" si="313"/>
        <v>0.99999999999999989</v>
      </c>
      <c r="Y1086" s="31">
        <f t="shared" si="314"/>
        <v>0.99999999999999989</v>
      </c>
      <c r="Z1086" s="50">
        <v>23004000</v>
      </c>
      <c r="AA1086" s="62">
        <v>1.9966057999999999E-7</v>
      </c>
      <c r="AB1086" s="71">
        <v>4.3126686070800004E-3</v>
      </c>
      <c r="AC1086" s="71">
        <v>4.6047494860629703</v>
      </c>
      <c r="AD1086" s="58">
        <v>149329489421.32999</v>
      </c>
      <c r="AE1086" s="28">
        <v>-0.90723158161399997</v>
      </c>
      <c r="AF1086" s="28">
        <v>9.7760056254100007</v>
      </c>
      <c r="AG1086" s="50"/>
      <c r="AH1086" s="62"/>
      <c r="AI1086" s="65"/>
      <c r="AJ1086" s="58"/>
      <c r="AK1086" s="28"/>
      <c r="AL1086" s="28"/>
    </row>
    <row r="1087" spans="1:38">
      <c r="A1087" s="11"/>
      <c r="B1087" s="25">
        <v>1066</v>
      </c>
      <c r="C1087" s="1">
        <f>B1087 * KONSTANTEN!$B$6</f>
        <v>23025600</v>
      </c>
      <c r="D1087" s="63">
        <f>SQRT( KONSTANTEN!$B$3 * $D$6 / H1086^3 )</f>
        <v>1.9963909452884971E-7</v>
      </c>
      <c r="E1087" s="41">
        <f>(KONSTANTEN!$B$4 + D1087 * C1087) - (KONSTANTEN!$B$4 + D1087 * C1086)</f>
        <v>4.3122044418231198E-3</v>
      </c>
      <c r="F1087" s="41">
        <f t="shared" si="316"/>
        <v>4.6090616905047899</v>
      </c>
      <c r="G1087" s="73">
        <f t="shared" si="304"/>
        <v>264.07978238135689</v>
      </c>
      <c r="H1087" s="43">
        <f t="shared" si="317"/>
        <v>149340208174.89981</v>
      </c>
      <c r="I1087" s="2">
        <f t="shared" si="318"/>
        <v>9.9827661609471825</v>
      </c>
      <c r="J1087" s="48">
        <f t="shared" si="305"/>
        <v>149855837825.10019</v>
      </c>
      <c r="K1087" s="28">
        <f t="shared" si="306"/>
        <v>10.017233839052819</v>
      </c>
      <c r="L1087" s="43">
        <f t="shared" si="319"/>
        <v>-12930493929.193039</v>
      </c>
      <c r="M1087" s="2">
        <f t="shared" si="320"/>
        <v>-0.86434925207487801</v>
      </c>
      <c r="N1087" s="48">
        <f t="shared" si="307"/>
        <v>-17929640983.388641</v>
      </c>
      <c r="O1087" s="28">
        <f t="shared" si="308"/>
        <v>-1.198521252074878</v>
      </c>
      <c r="P1087" s="94">
        <f t="shared" si="309"/>
        <v>-146313897451.42902</v>
      </c>
      <c r="Q1087" s="95">
        <f t="shared" si="310"/>
        <v>-9.7804699899963943</v>
      </c>
      <c r="R1087" s="44">
        <f>KONSTANTEN!$B$3 * $D$5 * $D$6 / H1086^2</f>
        <v>3.5545405118698693E+22</v>
      </c>
      <c r="S1087" s="46">
        <f t="shared" si="315"/>
        <v>29812.004054529822</v>
      </c>
      <c r="T1087" s="48">
        <f t="shared" si="311"/>
        <v>147125264890.61276</v>
      </c>
      <c r="U1087" s="28">
        <f t="shared" si="312"/>
        <v>9.8347064981341887</v>
      </c>
      <c r="V1087" s="48">
        <f t="shared" si="321"/>
        <v>-15430067456.29084</v>
      </c>
      <c r="W1087" s="28">
        <f t="shared" si="322"/>
        <v>-1.031435252074878</v>
      </c>
      <c r="X1087" s="50">
        <f t="shared" si="313"/>
        <v>0.99999999999999989</v>
      </c>
      <c r="Y1087" s="31">
        <f t="shared" si="314"/>
        <v>0.99999999999999989</v>
      </c>
      <c r="Z1087" s="50">
        <v>23025600</v>
      </c>
      <c r="AA1087" s="62">
        <v>1.9963908999999999E-7</v>
      </c>
      <c r="AB1087" s="71">
        <v>4.3122044418199999E-3</v>
      </c>
      <c r="AC1087" s="71">
        <v>4.6090616905047899</v>
      </c>
      <c r="AD1087" s="58">
        <v>149340208174.89899</v>
      </c>
      <c r="AE1087" s="28">
        <v>-0.86434925207500002</v>
      </c>
      <c r="AF1087" s="28">
        <v>9.7804699900000003</v>
      </c>
      <c r="AG1087" s="50"/>
      <c r="AH1087" s="62"/>
      <c r="AI1087" s="65"/>
      <c r="AJ1087" s="58"/>
      <c r="AK1087" s="28"/>
      <c r="AL1087" s="28"/>
    </row>
    <row r="1088" spans="1:38">
      <c r="A1088" s="11"/>
      <c r="B1088" s="25">
        <v>1067</v>
      </c>
      <c r="C1088" s="1">
        <f>B1088 * KONSTANTEN!$B$6</f>
        <v>23047200</v>
      </c>
      <c r="D1088" s="63">
        <f>SQRT( KONSTANTEN!$B$3 * $D$6 / H1087^3 )</f>
        <v>1.9961760155097946E-7</v>
      </c>
      <c r="E1088" s="41">
        <f>(KONSTANTEN!$B$4 + D1088 * C1088) - (KONSTANTEN!$B$4 + D1088 * C1087)</f>
        <v>4.3117401935006683E-3</v>
      </c>
      <c r="F1088" s="41">
        <f t="shared" si="316"/>
        <v>4.6133734306982905</v>
      </c>
      <c r="G1088" s="73">
        <f t="shared" si="304"/>
        <v>264.32682689680144</v>
      </c>
      <c r="H1088" s="43">
        <f t="shared" si="317"/>
        <v>149350930567.81717</v>
      </c>
      <c r="I1088" s="2">
        <f t="shared" si="318"/>
        <v>9.9834829079136416</v>
      </c>
      <c r="J1088" s="48">
        <f t="shared" si="305"/>
        <v>149845115432.18283</v>
      </c>
      <c r="K1088" s="28">
        <f t="shared" si="306"/>
        <v>10.016517092086358</v>
      </c>
      <c r="L1088" s="43">
        <f t="shared" si="319"/>
        <v>-12288764944.277706</v>
      </c>
      <c r="M1088" s="2">
        <f t="shared" si="320"/>
        <v>-0.82145236266108312</v>
      </c>
      <c r="N1088" s="48">
        <f t="shared" si="307"/>
        <v>-17287911998.473305</v>
      </c>
      <c r="O1088" s="28">
        <f t="shared" si="308"/>
        <v>-1.1556243626610831</v>
      </c>
      <c r="P1088" s="94">
        <f t="shared" si="309"/>
        <v>-146377955993.9256</v>
      </c>
      <c r="Q1088" s="95">
        <f t="shared" si="310"/>
        <v>-9.7847520347194443</v>
      </c>
      <c r="R1088" s="44">
        <f>KONSTANTEN!$B$3 * $D$5 * $D$6 / H1087^2</f>
        <v>3.5540302825490378E+22</v>
      </c>
      <c r="S1088" s="46">
        <f t="shared" si="315"/>
        <v>29810.934170997476</v>
      </c>
      <c r="T1088" s="48">
        <f t="shared" si="311"/>
        <v>147123080975.43222</v>
      </c>
      <c r="U1088" s="28">
        <f t="shared" si="312"/>
        <v>9.8345605125698903</v>
      </c>
      <c r="V1088" s="48">
        <f t="shared" si="321"/>
        <v>-14788338471.375505</v>
      </c>
      <c r="W1088" s="28">
        <f t="shared" si="322"/>
        <v>-0.98853836266108319</v>
      </c>
      <c r="X1088" s="50">
        <f t="shared" si="313"/>
        <v>0.99999999999999978</v>
      </c>
      <c r="Y1088" s="31">
        <f t="shared" si="314"/>
        <v>1</v>
      </c>
      <c r="Z1088" s="50">
        <v>23047200</v>
      </c>
      <c r="AA1088" s="62">
        <v>1.9961760000000001E-7</v>
      </c>
      <c r="AB1088" s="71">
        <v>4.3117401935000004E-3</v>
      </c>
      <c r="AC1088" s="71">
        <v>4.6133734306982896</v>
      </c>
      <c r="AD1088" s="58">
        <v>149350930567.81699</v>
      </c>
      <c r="AE1088" s="28">
        <v>-0.82145236266099997</v>
      </c>
      <c r="AF1088" s="28">
        <v>9.7847520347200003</v>
      </c>
      <c r="AG1088" s="50"/>
      <c r="AH1088" s="62"/>
      <c r="AI1088" s="65"/>
      <c r="AJ1088" s="58"/>
      <c r="AK1088" s="28"/>
      <c r="AL1088" s="28"/>
    </row>
    <row r="1089" spans="1:38">
      <c r="A1089" s="11"/>
      <c r="B1089" s="25">
        <v>1068</v>
      </c>
      <c r="C1089" s="1">
        <f>B1089 * KONSTANTEN!$B$6</f>
        <v>23068800</v>
      </c>
      <c r="D1089" s="63">
        <f>SQRT( KONSTANTEN!$B$3 * $D$6 / H1088^3 )</f>
        <v>1.9959610513379353E-7</v>
      </c>
      <c r="E1089" s="41">
        <f>(KONSTANTEN!$B$4 + D1089 * C1089) - (KONSTANTEN!$B$4 + D1089 * C1088)</f>
        <v>4.3112758708900856E-3</v>
      </c>
      <c r="F1089" s="41">
        <f t="shared" si="316"/>
        <v>4.6176847065691806</v>
      </c>
      <c r="G1089" s="73">
        <f t="shared" si="304"/>
        <v>264.57384480852005</v>
      </c>
      <c r="H1089" s="43">
        <f t="shared" si="317"/>
        <v>149361656399.04068</v>
      </c>
      <c r="I1089" s="2">
        <f t="shared" si="318"/>
        <v>9.9841998847164355</v>
      </c>
      <c r="J1089" s="48">
        <f t="shared" si="305"/>
        <v>149834389600.95932</v>
      </c>
      <c r="K1089" s="28">
        <f t="shared" si="306"/>
        <v>10.015800115283565</v>
      </c>
      <c r="L1089" s="43">
        <f t="shared" si="319"/>
        <v>-11646830178.738398</v>
      </c>
      <c r="M1089" s="2">
        <f t="shared" si="320"/>
        <v>-0.77854171767620206</v>
      </c>
      <c r="N1089" s="48">
        <f t="shared" si="307"/>
        <v>-16645977232.933998</v>
      </c>
      <c r="O1089" s="28">
        <f t="shared" si="308"/>
        <v>-1.1127137176762021</v>
      </c>
      <c r="P1089" s="94">
        <f t="shared" si="309"/>
        <v>-146439286754.17981</v>
      </c>
      <c r="Q1089" s="95">
        <f t="shared" si="310"/>
        <v>-9.7888517386476313</v>
      </c>
      <c r="R1089" s="44">
        <f>KONSTANTEN!$B$3 * $D$5 * $D$6 / H1088^2</f>
        <v>3.5535199898974141E+22</v>
      </c>
      <c r="S1089" s="46">
        <f t="shared" si="315"/>
        <v>29809.864039443935</v>
      </c>
      <c r="T1089" s="48">
        <f t="shared" si="311"/>
        <v>147120989130.99176</v>
      </c>
      <c r="U1089" s="28">
        <f t="shared" si="312"/>
        <v>9.8344206815481634</v>
      </c>
      <c r="V1089" s="48">
        <f t="shared" si="321"/>
        <v>-14146403705.836199</v>
      </c>
      <c r="W1089" s="28">
        <f t="shared" si="322"/>
        <v>-0.94562771767620202</v>
      </c>
      <c r="X1089" s="50">
        <f t="shared" si="313"/>
        <v>0.99999999999999967</v>
      </c>
      <c r="Y1089" s="31">
        <f t="shared" si="314"/>
        <v>0.99999999999999989</v>
      </c>
      <c r="Z1089" s="50">
        <v>23068800</v>
      </c>
      <c r="AA1089" s="62">
        <v>1.9959611000000001E-7</v>
      </c>
      <c r="AB1089" s="71">
        <v>4.3112758708899997E-3</v>
      </c>
      <c r="AC1089" s="71">
        <v>4.6176847065691797</v>
      </c>
      <c r="AD1089" s="58">
        <v>149361656399.04001</v>
      </c>
      <c r="AE1089" s="28">
        <v>-0.778541717676</v>
      </c>
      <c r="AF1089" s="28">
        <v>9.7888517386499991</v>
      </c>
      <c r="AG1089" s="50"/>
      <c r="AH1089" s="62"/>
      <c r="AI1089" s="65"/>
      <c r="AJ1089" s="58"/>
      <c r="AK1089" s="28"/>
      <c r="AL1089" s="28"/>
    </row>
    <row r="1090" spans="1:38">
      <c r="A1090" s="11"/>
      <c r="B1090" s="25">
        <v>1069</v>
      </c>
      <c r="C1090" s="1">
        <f>B1090 * KONSTANTEN!$B$6</f>
        <v>23090400</v>
      </c>
      <c r="D1090" s="63">
        <f>SQRT( KONSTANTEN!$B$3 * $D$6 / H1089^3 )</f>
        <v>1.9957460568319407E-7</v>
      </c>
      <c r="E1090" s="41">
        <f>(KONSTANTEN!$B$4 + D1090 * C1090) - (KONSTANTEN!$B$4 + D1090 * C1089)</f>
        <v>4.3108114827576927E-3</v>
      </c>
      <c r="F1090" s="41">
        <f t="shared" si="316"/>
        <v>4.6219955180519383</v>
      </c>
      <c r="G1090" s="73">
        <f t="shared" si="304"/>
        <v>264.82083611275857</v>
      </c>
      <c r="H1090" s="43">
        <f t="shared" si="317"/>
        <v>149372385467.59372</v>
      </c>
      <c r="I1090" s="2">
        <f t="shared" si="318"/>
        <v>9.9849170779211232</v>
      </c>
      <c r="J1090" s="48">
        <f t="shared" si="305"/>
        <v>149823660532.40631</v>
      </c>
      <c r="K1090" s="28">
        <f t="shared" si="306"/>
        <v>10.015082922078877</v>
      </c>
      <c r="L1090" s="43">
        <f t="shared" si="319"/>
        <v>-11004701660.907141</v>
      </c>
      <c r="M1090" s="2">
        <f t="shared" si="320"/>
        <v>-0.73561812116374969</v>
      </c>
      <c r="N1090" s="48">
        <f t="shared" si="307"/>
        <v>-16003848715.102743</v>
      </c>
      <c r="O1090" s="28">
        <f t="shared" si="308"/>
        <v>-1.0697901211637497</v>
      </c>
      <c r="P1090" s="94">
        <f t="shared" si="309"/>
        <v>-146497889470.61072</v>
      </c>
      <c r="Q1090" s="95">
        <f t="shared" si="310"/>
        <v>-9.7927690842953687</v>
      </c>
      <c r="R1090" s="44">
        <f>KONSTANTEN!$B$3 * $D$5 * $D$6 / H1089^2</f>
        <v>3.5530096435600934E+22</v>
      </c>
      <c r="S1090" s="46">
        <f t="shared" si="315"/>
        <v>29808.793680027266</v>
      </c>
      <c r="T1090" s="48">
        <f t="shared" si="311"/>
        <v>147118989487.0701</v>
      </c>
      <c r="U1090" s="28">
        <f t="shared" si="312"/>
        <v>9.8342870137441682</v>
      </c>
      <c r="V1090" s="48">
        <f t="shared" si="321"/>
        <v>-13504275188.004942</v>
      </c>
      <c r="W1090" s="28">
        <f t="shared" si="322"/>
        <v>-0.90270412116374976</v>
      </c>
      <c r="X1090" s="50">
        <f t="shared" si="313"/>
        <v>1</v>
      </c>
      <c r="Y1090" s="31">
        <f t="shared" si="314"/>
        <v>1.0000000000000002</v>
      </c>
      <c r="Z1090" s="50">
        <v>23090400</v>
      </c>
      <c r="AA1090" s="62">
        <v>1.9957461E-7</v>
      </c>
      <c r="AB1090" s="71">
        <v>4.3108114827599998E-3</v>
      </c>
      <c r="AC1090" s="71">
        <v>4.6219955180519401</v>
      </c>
      <c r="AD1090" s="58">
        <v>149372385467.59299</v>
      </c>
      <c r="AE1090" s="28">
        <v>-0.73561812116400005</v>
      </c>
      <c r="AF1090" s="28">
        <v>9.7927690842999997</v>
      </c>
      <c r="AG1090" s="50"/>
      <c r="AH1090" s="62"/>
      <c r="AI1090" s="65"/>
      <c r="AJ1090" s="58"/>
      <c r="AK1090" s="28"/>
      <c r="AL1090" s="28"/>
    </row>
    <row r="1091" spans="1:38">
      <c r="A1091" s="11"/>
      <c r="B1091" s="25">
        <v>1070</v>
      </c>
      <c r="C1091" s="1">
        <f>B1091 * KONSTANTEN!$B$6</f>
        <v>23112000</v>
      </c>
      <c r="D1091" s="63">
        <f>SQRT( KONSTANTEN!$B$3 * $D$6 / H1090^3 )</f>
        <v>1.9955310360466306E-7</v>
      </c>
      <c r="E1091" s="41">
        <f>(KONSTANTEN!$B$4 + D1091 * C1091) - (KONSTANTEN!$B$4 + D1091 * C1090)</f>
        <v>4.3103470378609288E-3</v>
      </c>
      <c r="F1091" s="41">
        <f t="shared" si="316"/>
        <v>4.6263058650897992</v>
      </c>
      <c r="G1091" s="73">
        <f t="shared" si="304"/>
        <v>265.0678008062647</v>
      </c>
      <c r="H1091" s="43">
        <f t="shared" si="317"/>
        <v>149383117572.5686</v>
      </c>
      <c r="I1091" s="2">
        <f t="shared" si="318"/>
        <v>9.9856344740978695</v>
      </c>
      <c r="J1091" s="48">
        <f t="shared" si="305"/>
        <v>149812928427.43137</v>
      </c>
      <c r="K1091" s="28">
        <f t="shared" si="306"/>
        <v>10.014365525902129</v>
      </c>
      <c r="L1091" s="43">
        <f t="shared" si="319"/>
        <v>-10362391414.991753</v>
      </c>
      <c r="M1091" s="2">
        <f t="shared" si="320"/>
        <v>-0.6926823768915551</v>
      </c>
      <c r="N1091" s="48">
        <f t="shared" si="307"/>
        <v>-15361538469.187353</v>
      </c>
      <c r="O1091" s="28">
        <f t="shared" si="308"/>
        <v>-1.0268543768915552</v>
      </c>
      <c r="P1091" s="94">
        <f t="shared" si="309"/>
        <v>-146553763933.11996</v>
      </c>
      <c r="Q1091" s="95">
        <f t="shared" si="310"/>
        <v>-9.7965040576184599</v>
      </c>
      <c r="R1091" s="44">
        <f>KONSTANTEN!$B$3 * $D$5 * $D$6 / H1090^2</f>
        <v>3.5524992531708189E+22</v>
      </c>
      <c r="S1091" s="46">
        <f t="shared" si="315"/>
        <v>29807.723112890395</v>
      </c>
      <c r="T1091" s="48">
        <f t="shared" si="311"/>
        <v>147117082166.33508</v>
      </c>
      <c r="U1091" s="28">
        <f t="shared" si="312"/>
        <v>9.8341595173577332</v>
      </c>
      <c r="V1091" s="48">
        <f t="shared" si="321"/>
        <v>-12861964942.089554</v>
      </c>
      <c r="W1091" s="28">
        <f t="shared" si="322"/>
        <v>-0.85976837689155516</v>
      </c>
      <c r="X1091" s="50">
        <f t="shared" si="313"/>
        <v>1</v>
      </c>
      <c r="Y1091" s="31">
        <f t="shared" si="314"/>
        <v>0.99999999999999978</v>
      </c>
      <c r="Z1091" s="50">
        <v>23112000</v>
      </c>
      <c r="AA1091" s="62">
        <v>1.9955310000000001E-7</v>
      </c>
      <c r="AB1091" s="71">
        <v>4.3103470378599998E-3</v>
      </c>
      <c r="AC1091" s="71">
        <v>4.6263058650898001</v>
      </c>
      <c r="AD1091" s="58">
        <v>149383117572.56799</v>
      </c>
      <c r="AE1091" s="28">
        <v>-0.69268237689199996</v>
      </c>
      <c r="AF1091" s="28">
        <v>9.79650405762</v>
      </c>
      <c r="AG1091" s="50"/>
      <c r="AH1091" s="62"/>
      <c r="AI1091" s="65"/>
      <c r="AJ1091" s="58"/>
      <c r="AK1091" s="28"/>
      <c r="AL1091" s="28"/>
    </row>
    <row r="1092" spans="1:38">
      <c r="A1092" s="11"/>
      <c r="B1092" s="25">
        <v>1071</v>
      </c>
      <c r="C1092" s="1">
        <f>B1092 * KONSTANTEN!$B$6</f>
        <v>23133600</v>
      </c>
      <c r="D1092" s="63">
        <f>SQRT( KONSTANTEN!$B$3 * $D$6 / H1091^3 )</f>
        <v>1.9953159930325475E-7</v>
      </c>
      <c r="E1092" s="41">
        <f>(KONSTANTEN!$B$4 + D1092 * C1092) - (KONSTANTEN!$B$4 + D1092 * C1091)</f>
        <v>4.3098825449501277E-3</v>
      </c>
      <c r="F1092" s="41">
        <f t="shared" si="316"/>
        <v>4.6306157476347494</v>
      </c>
      <c r="G1092" s="73">
        <f t="shared" si="304"/>
        <v>265.31473888628744</v>
      </c>
      <c r="H1092" s="43">
        <f t="shared" si="317"/>
        <v>149393852513.1304</v>
      </c>
      <c r="I1092" s="2">
        <f t="shared" si="318"/>
        <v>9.9863520598216997</v>
      </c>
      <c r="J1092" s="48">
        <f t="shared" si="305"/>
        <v>149802193486.8696</v>
      </c>
      <c r="K1092" s="28">
        <f t="shared" si="306"/>
        <v>10.0136479401783</v>
      </c>
      <c r="L1092" s="43">
        <f t="shared" si="319"/>
        <v>-9719911460.8478794</v>
      </c>
      <c r="M1092" s="2">
        <f t="shared" si="320"/>
        <v>-0.64973528833652305</v>
      </c>
      <c r="N1092" s="48">
        <f t="shared" si="307"/>
        <v>-14719058515.043482</v>
      </c>
      <c r="O1092" s="28">
        <f t="shared" si="308"/>
        <v>-0.98390728833652308</v>
      </c>
      <c r="P1092" s="94">
        <f t="shared" si="309"/>
        <v>-146606909983.02975</v>
      </c>
      <c r="Q1092" s="95">
        <f t="shared" si="310"/>
        <v>-9.8000566480099653</v>
      </c>
      <c r="R1092" s="44">
        <f>KONSTANTEN!$B$3 * $D$5 * $D$6 / H1091^2</f>
        <v>3.5519888283517978E+22</v>
      </c>
      <c r="S1092" s="46">
        <f t="shared" si="315"/>
        <v>29806.652358160751</v>
      </c>
      <c r="T1092" s="48">
        <f t="shared" si="311"/>
        <v>147115267284.34009</v>
      </c>
      <c r="U1092" s="28">
        <f t="shared" si="312"/>
        <v>9.8340382001131186</v>
      </c>
      <c r="V1092" s="48">
        <f t="shared" si="321"/>
        <v>-12219484987.945681</v>
      </c>
      <c r="W1092" s="28">
        <f t="shared" si="322"/>
        <v>-0.81682128833652312</v>
      </c>
      <c r="X1092" s="50">
        <f t="shared" si="313"/>
        <v>1</v>
      </c>
      <c r="Y1092" s="31">
        <f t="shared" si="314"/>
        <v>1</v>
      </c>
      <c r="Z1092" s="50">
        <v>23133600</v>
      </c>
      <c r="AA1092" s="62">
        <v>1.9953159999999999E-7</v>
      </c>
      <c r="AB1092" s="71">
        <v>4.3098825449500002E-3</v>
      </c>
      <c r="AC1092" s="71">
        <v>4.6306157476347503</v>
      </c>
      <c r="AD1092" s="58">
        <v>149393852513.13</v>
      </c>
      <c r="AE1092" s="28">
        <v>-0.64973528833700001</v>
      </c>
      <c r="AF1092" s="28">
        <v>9.8000566480100009</v>
      </c>
      <c r="AG1092" s="50"/>
      <c r="AH1092" s="62"/>
      <c r="AI1092" s="65"/>
      <c r="AJ1092" s="58"/>
      <c r="AK1092" s="28"/>
      <c r="AL1092" s="28"/>
    </row>
    <row r="1093" spans="1:38">
      <c r="A1093" s="11"/>
      <c r="B1093" s="25">
        <v>1072</v>
      </c>
      <c r="C1093" s="1">
        <f>B1093 * KONSTANTEN!$B$6</f>
        <v>23155200</v>
      </c>
      <c r="D1093" s="63">
        <f>SQRT( KONSTANTEN!$B$3 * $D$6 / H1092^3 )</f>
        <v>1.99510093183588E-7</v>
      </c>
      <c r="E1093" s="41">
        <f>(KONSTANTEN!$B$4 + D1093 * C1093) - (KONSTANTEN!$B$4 + D1093 * C1092)</f>
        <v>4.3094180127658532E-3</v>
      </c>
      <c r="F1093" s="41">
        <f t="shared" si="316"/>
        <v>4.6349251656475152</v>
      </c>
      <c r="G1093" s="73">
        <f t="shared" si="304"/>
        <v>265.5616503505766</v>
      </c>
      <c r="H1093" s="43">
        <f t="shared" si="317"/>
        <v>149404590088.52066</v>
      </c>
      <c r="I1093" s="2">
        <f t="shared" si="318"/>
        <v>9.9870698216727547</v>
      </c>
      <c r="J1093" s="48">
        <f t="shared" si="305"/>
        <v>149791455911.47931</v>
      </c>
      <c r="K1093" s="28">
        <f t="shared" si="306"/>
        <v>10.012930178327244</v>
      </c>
      <c r="L1093" s="43">
        <f t="shared" si="319"/>
        <v>-9077273813.7521324</v>
      </c>
      <c r="M1093" s="2">
        <f t="shared" si="320"/>
        <v>-0.60677765866946864</v>
      </c>
      <c r="N1093" s="48">
        <f t="shared" si="307"/>
        <v>-14076420867.947735</v>
      </c>
      <c r="O1093" s="28">
        <f t="shared" si="308"/>
        <v>-0.94094965866946878</v>
      </c>
      <c r="P1093" s="94">
        <f t="shared" si="309"/>
        <v>-146657327513.01981</v>
      </c>
      <c r="Q1093" s="95">
        <f t="shared" si="310"/>
        <v>-9.8034268482959721</v>
      </c>
      <c r="R1093" s="44">
        <f>KONSTANTEN!$B$3 * $D$5 * $D$6 / H1092^2</f>
        <v>3.5514783787135263E+22</v>
      </c>
      <c r="S1093" s="46">
        <f t="shared" si="315"/>
        <v>29805.581435949847</v>
      </c>
      <c r="T1093" s="48">
        <f t="shared" si="311"/>
        <v>147113544949.5202</v>
      </c>
      <c r="U1093" s="28">
        <f t="shared" si="312"/>
        <v>9.8339230692587574</v>
      </c>
      <c r="V1093" s="48">
        <f t="shared" si="321"/>
        <v>-11576847340.849934</v>
      </c>
      <c r="W1093" s="28">
        <f t="shared" si="322"/>
        <v>-0.77386365866946871</v>
      </c>
      <c r="X1093" s="50">
        <f t="shared" si="313"/>
        <v>1</v>
      </c>
      <c r="Y1093" s="31">
        <f t="shared" si="314"/>
        <v>1</v>
      </c>
      <c r="Z1093" s="50">
        <v>23155200</v>
      </c>
      <c r="AA1093" s="62">
        <v>1.9951009E-7</v>
      </c>
      <c r="AB1093" s="71">
        <v>4.3094180127700001E-3</v>
      </c>
      <c r="AC1093" s="71">
        <v>4.6349251656475197</v>
      </c>
      <c r="AD1093" s="58">
        <v>149404590088.51999</v>
      </c>
      <c r="AE1093" s="28">
        <v>-0.60677765866900002</v>
      </c>
      <c r="AF1093" s="28">
        <v>9.8034268483000009</v>
      </c>
      <c r="AG1093" s="50"/>
      <c r="AH1093" s="62"/>
      <c r="AI1093" s="65"/>
      <c r="AJ1093" s="58"/>
      <c r="AK1093" s="28"/>
      <c r="AL1093" s="28"/>
    </row>
    <row r="1094" spans="1:38">
      <c r="A1094" s="11"/>
      <c r="B1094" s="25">
        <v>1073</v>
      </c>
      <c r="C1094" s="1">
        <f>B1094 * KONSTANTEN!$B$6</f>
        <v>23176800</v>
      </c>
      <c r="D1094" s="63">
        <f>SQRT( KONSTANTEN!$B$3 * $D$6 / H1093^3 )</f>
        <v>1.9948858564983896E-7</v>
      </c>
      <c r="E1094" s="41">
        <f>(KONSTANTEN!$B$4 + D1094 * C1094) - (KONSTANTEN!$B$4 + D1094 * C1093)</f>
        <v>4.3089534500371229E-3</v>
      </c>
      <c r="F1094" s="41">
        <f t="shared" si="316"/>
        <v>4.6392341190975523</v>
      </c>
      <c r="G1094" s="73">
        <f t="shared" si="304"/>
        <v>265.80853519738207</v>
      </c>
      <c r="H1094" s="43">
        <f t="shared" si="317"/>
        <v>149415330098.06122</v>
      </c>
      <c r="I1094" s="2">
        <f t="shared" si="318"/>
        <v>9.9877877462365419</v>
      </c>
      <c r="J1094" s="48">
        <f t="shared" si="305"/>
        <v>149780715901.93878</v>
      </c>
      <c r="K1094" s="28">
        <f t="shared" si="306"/>
        <v>10.01221225376346</v>
      </c>
      <c r="L1094" s="43">
        <f t="shared" si="319"/>
        <v>-8434490484.1760664</v>
      </c>
      <c r="M1094" s="2">
        <f t="shared" si="320"/>
        <v>-0.56381029074000977</v>
      </c>
      <c r="N1094" s="48">
        <f t="shared" si="307"/>
        <v>-13433637538.371668</v>
      </c>
      <c r="O1094" s="28">
        <f t="shared" si="308"/>
        <v>-0.89798229074000979</v>
      </c>
      <c r="P1094" s="94">
        <f t="shared" si="309"/>
        <v>-146705016467.06329</v>
      </c>
      <c r="Q1094" s="95">
        <f t="shared" si="310"/>
        <v>-9.8066146547313195</v>
      </c>
      <c r="R1094" s="44">
        <f>KONSTANTEN!$B$3 * $D$5 * $D$6 / H1093^2</f>
        <v>3.5509679138546121E+22</v>
      </c>
      <c r="S1094" s="46">
        <f t="shared" si="315"/>
        <v>29804.510366352933</v>
      </c>
      <c r="T1094" s="48">
        <f t="shared" si="311"/>
        <v>147111915263.18982</v>
      </c>
      <c r="U1094" s="28">
        <f t="shared" si="312"/>
        <v>9.8338141315670882</v>
      </c>
      <c r="V1094" s="48">
        <f t="shared" si="321"/>
        <v>-10934064011.273867</v>
      </c>
      <c r="W1094" s="28">
        <f t="shared" si="322"/>
        <v>-0.73089629074000972</v>
      </c>
      <c r="X1094" s="50">
        <f t="shared" si="313"/>
        <v>1</v>
      </c>
      <c r="Y1094" s="31">
        <f t="shared" si="314"/>
        <v>0.99999999999999978</v>
      </c>
      <c r="Z1094" s="50">
        <v>23176800</v>
      </c>
      <c r="AA1094" s="62">
        <v>1.9948858999999999E-7</v>
      </c>
      <c r="AB1094" s="71">
        <v>4.30895345004E-3</v>
      </c>
      <c r="AC1094" s="71">
        <v>4.6392341190975497</v>
      </c>
      <c r="AD1094" s="58">
        <v>149415330098.061</v>
      </c>
      <c r="AE1094" s="28">
        <v>-0.56381029074</v>
      </c>
      <c r="AF1094" s="28">
        <v>9.8066146547299997</v>
      </c>
      <c r="AG1094" s="50"/>
      <c r="AH1094" s="62"/>
      <c r="AI1094" s="65"/>
      <c r="AJ1094" s="58"/>
      <c r="AK1094" s="28"/>
      <c r="AL1094" s="28"/>
    </row>
    <row r="1095" spans="1:38">
      <c r="A1095" s="11"/>
      <c r="B1095" s="25">
        <v>1074</v>
      </c>
      <c r="C1095" s="1">
        <f>B1095 * KONSTANTEN!$B$6</f>
        <v>23198400</v>
      </c>
      <c r="D1095" s="63">
        <f>SQRT( KONSTANTEN!$B$3 * $D$6 / H1094^3 )</f>
        <v>1.9946707710573349E-7</v>
      </c>
      <c r="E1095" s="41">
        <f>(KONSTANTEN!$B$4 + D1095 * C1095) - (KONSTANTEN!$B$4 + D1095 * C1094)</f>
        <v>4.3084888654840725E-3</v>
      </c>
      <c r="F1095" s="41">
        <f t="shared" si="316"/>
        <v>4.6435426079630364</v>
      </c>
      <c r="G1095" s="73">
        <f t="shared" si="304"/>
        <v>266.05539342545342</v>
      </c>
      <c r="H1095" s="43">
        <f t="shared" si="317"/>
        <v>149426072341.15796</v>
      </c>
      <c r="I1095" s="2">
        <f t="shared" si="318"/>
        <v>9.9885058201041836</v>
      </c>
      <c r="J1095" s="48">
        <f t="shared" si="305"/>
        <v>149769973658.84201</v>
      </c>
      <c r="K1095" s="28">
        <f t="shared" si="306"/>
        <v>10.011494179895815</v>
      </c>
      <c r="L1095" s="43">
        <f t="shared" si="319"/>
        <v>-7791573477.5604534</v>
      </c>
      <c r="M1095" s="2">
        <f t="shared" si="320"/>
        <v>-0.52083398706147699</v>
      </c>
      <c r="N1095" s="48">
        <f t="shared" si="307"/>
        <v>-12790720531.756056</v>
      </c>
      <c r="O1095" s="28">
        <f t="shared" si="308"/>
        <v>-0.85500598706147701</v>
      </c>
      <c r="P1095" s="94">
        <f t="shared" si="309"/>
        <v>-146749976840.36197</v>
      </c>
      <c r="Q1095" s="95">
        <f t="shared" si="310"/>
        <v>-9.8096200669952704</v>
      </c>
      <c r="R1095" s="44">
        <f>KONSTANTEN!$B$3 * $D$5 * $D$6 / H1094^2</f>
        <v>3.5504574433616013E+22</v>
      </c>
      <c r="S1095" s="46">
        <f t="shared" si="315"/>
        <v>29803.4391694486</v>
      </c>
      <c r="T1095" s="48">
        <f t="shared" si="311"/>
        <v>147110378319.54025</v>
      </c>
      <c r="U1095" s="28">
        <f t="shared" si="312"/>
        <v>9.8337113933344078</v>
      </c>
      <c r="V1095" s="48">
        <f t="shared" si="321"/>
        <v>-10291147004.658255</v>
      </c>
      <c r="W1095" s="28">
        <f t="shared" si="322"/>
        <v>-0.68791998706147706</v>
      </c>
      <c r="X1095" s="50">
        <f t="shared" si="313"/>
        <v>0.99999999999999967</v>
      </c>
      <c r="Y1095" s="31">
        <f t="shared" si="314"/>
        <v>0.99999999999999989</v>
      </c>
      <c r="Z1095" s="50">
        <v>23198400</v>
      </c>
      <c r="AA1095" s="62">
        <v>1.9946707999999999E-7</v>
      </c>
      <c r="AB1095" s="71">
        <v>4.3084888654800002E-3</v>
      </c>
      <c r="AC1095" s="71">
        <v>4.6435426079630302</v>
      </c>
      <c r="AD1095" s="58">
        <v>149426072341.15701</v>
      </c>
      <c r="AE1095" s="28">
        <v>-0.52083398706100004</v>
      </c>
      <c r="AF1095" s="28">
        <v>9.8096200670000009</v>
      </c>
      <c r="AG1095" s="50"/>
      <c r="AH1095" s="62"/>
      <c r="AI1095" s="65"/>
      <c r="AJ1095" s="58"/>
      <c r="AK1095" s="28"/>
      <c r="AL1095" s="28"/>
    </row>
    <row r="1096" spans="1:38">
      <c r="A1096" s="11"/>
      <c r="B1096" s="25">
        <v>1075</v>
      </c>
      <c r="C1096" s="1">
        <f>B1096 * KONSTANTEN!$B$6</f>
        <v>23220000</v>
      </c>
      <c r="D1096" s="63">
        <f>SQRT( KONSTANTEN!$B$3 * $D$6 / H1095^3 )</f>
        <v>1.9944556795454E-7</v>
      </c>
      <c r="E1096" s="41">
        <f>(KONSTANTEN!$B$4 + D1096 * C1096) - (KONSTANTEN!$B$4 + D1096 * C1095)</f>
        <v>4.3080242678179559E-3</v>
      </c>
      <c r="F1096" s="41">
        <f t="shared" si="316"/>
        <v>4.6478506322308544</v>
      </c>
      <c r="G1096" s="73">
        <f t="shared" si="304"/>
        <v>266.30222503403934</v>
      </c>
      <c r="H1096" s="43">
        <f t="shared" si="317"/>
        <v>149436816617.3046</v>
      </c>
      <c r="I1096" s="2">
        <f t="shared" si="318"/>
        <v>9.9892240298726804</v>
      </c>
      <c r="J1096" s="48">
        <f t="shared" si="305"/>
        <v>149759229382.6954</v>
      </c>
      <c r="K1096" s="28">
        <f t="shared" si="306"/>
        <v>10.01077597012732</v>
      </c>
      <c r="L1096" s="43">
        <f t="shared" si="319"/>
        <v>-7148534794.0902081</v>
      </c>
      <c r="M1096" s="2">
        <f t="shared" si="320"/>
        <v>-0.47784954979586913</v>
      </c>
      <c r="N1096" s="48">
        <f t="shared" si="307"/>
        <v>-12147681848.285809</v>
      </c>
      <c r="O1096" s="28">
        <f t="shared" si="308"/>
        <v>-0.81202154979586927</v>
      </c>
      <c r="P1096" s="94">
        <f t="shared" si="309"/>
        <v>-146792208679.28033</v>
      </c>
      <c r="Q1096" s="95">
        <f t="shared" si="310"/>
        <v>-9.8124430881870914</v>
      </c>
      <c r="R1096" s="44">
        <f>KONSTANTEN!$B$3 * $D$5 * $D$6 / H1095^2</f>
        <v>3.549946976808804E+22</v>
      </c>
      <c r="S1096" s="46">
        <f t="shared" si="315"/>
        <v>29802.367865298431</v>
      </c>
      <c r="T1096" s="48">
        <f t="shared" si="311"/>
        <v>147108934205.63812</v>
      </c>
      <c r="U1096" s="28">
        <f t="shared" si="312"/>
        <v>9.8336148603807505</v>
      </c>
      <c r="V1096" s="48">
        <f t="shared" si="321"/>
        <v>-9648108321.1880093</v>
      </c>
      <c r="W1096" s="28">
        <f t="shared" si="322"/>
        <v>-0.6449355497958692</v>
      </c>
      <c r="X1096" s="50">
        <f t="shared" si="313"/>
        <v>1</v>
      </c>
      <c r="Y1096" s="31">
        <f t="shared" si="314"/>
        <v>1</v>
      </c>
      <c r="Z1096" s="50">
        <v>23220000</v>
      </c>
      <c r="AA1096" s="62">
        <v>1.9944557E-7</v>
      </c>
      <c r="AB1096" s="71">
        <v>4.3080242678200003E-3</v>
      </c>
      <c r="AC1096" s="71">
        <v>4.6478506322308499</v>
      </c>
      <c r="AD1096" s="58">
        <v>149436816617.30399</v>
      </c>
      <c r="AE1096" s="28">
        <v>-0.47784954979599997</v>
      </c>
      <c r="AF1096" s="28">
        <v>9.8124430881899993</v>
      </c>
      <c r="AG1096" s="50"/>
      <c r="AH1096" s="62"/>
      <c r="AI1096" s="65"/>
      <c r="AJ1096" s="58"/>
      <c r="AK1096" s="28"/>
      <c r="AL1096" s="28"/>
    </row>
    <row r="1097" spans="1:38">
      <c r="A1097" s="11"/>
      <c r="B1097" s="25">
        <v>1076</v>
      </c>
      <c r="C1097" s="1">
        <f>B1097 * KONSTANTEN!$B$6</f>
        <v>23241600</v>
      </c>
      <c r="D1097" s="63">
        <f>SQRT( KONSTANTEN!$B$3 * $D$6 / H1096^3 )</f>
        <v>1.9942405859906185E-7</v>
      </c>
      <c r="E1097" s="41">
        <f>(KONSTANTEN!$B$4 + D1097 * C1097) - (KONSTANTEN!$B$4 + D1097 * C1096)</f>
        <v>4.3075596657402571E-3</v>
      </c>
      <c r="F1097" s="41">
        <f t="shared" si="316"/>
        <v>4.6521581918965946</v>
      </c>
      <c r="G1097" s="73">
        <f t="shared" si="304"/>
        <v>266.549030022887</v>
      </c>
      <c r="H1097" s="43">
        <f t="shared" si="317"/>
        <v>149447562726.0864</v>
      </c>
      <c r="I1097" s="2">
        <f t="shared" si="318"/>
        <v>9.9899423621451469</v>
      </c>
      <c r="J1097" s="48">
        <f t="shared" si="305"/>
        <v>149748483273.91357</v>
      </c>
      <c r="K1097" s="28">
        <f t="shared" si="306"/>
        <v>10.010057637854853</v>
      </c>
      <c r="L1097" s="43">
        <f t="shared" si="319"/>
        <v>-6505386428.4700642</v>
      </c>
      <c r="M1097" s="2">
        <f t="shared" si="320"/>
        <v>-0.43485778073885806</v>
      </c>
      <c r="N1097" s="48">
        <f t="shared" si="307"/>
        <v>-11504533482.665663</v>
      </c>
      <c r="O1097" s="28">
        <f t="shared" si="308"/>
        <v>-0.76902978073885797</v>
      </c>
      <c r="P1097" s="94">
        <f t="shared" si="309"/>
        <v>-146831712081.27875</v>
      </c>
      <c r="Q1097" s="95">
        <f t="shared" si="310"/>
        <v>-9.8150837248216014</v>
      </c>
      <c r="R1097" s="44">
        <f>KONSTANTEN!$B$3 * $D$5 * $D$6 / H1096^2</f>
        <v>3.5494365237581214E+22</v>
      </c>
      <c r="S1097" s="46">
        <f t="shared" si="315"/>
        <v>29801.296473946612</v>
      </c>
      <c r="T1097" s="48">
        <f t="shared" si="311"/>
        <v>147107583001.42422</v>
      </c>
      <c r="U1097" s="28">
        <f t="shared" si="312"/>
        <v>9.8335245380498275</v>
      </c>
      <c r="V1097" s="48">
        <f t="shared" si="321"/>
        <v>-9004959955.5678635</v>
      </c>
      <c r="W1097" s="28">
        <f t="shared" si="322"/>
        <v>-0.60194378073885801</v>
      </c>
      <c r="X1097" s="50">
        <f t="shared" si="313"/>
        <v>0.99999999999999989</v>
      </c>
      <c r="Y1097" s="31">
        <f t="shared" si="314"/>
        <v>0.99999999999999967</v>
      </c>
      <c r="Z1097" s="50">
        <v>23241600</v>
      </c>
      <c r="AA1097" s="62">
        <v>1.9942406000000001E-7</v>
      </c>
      <c r="AB1097" s="71">
        <v>4.3075596657400003E-3</v>
      </c>
      <c r="AC1097" s="71">
        <v>4.6521581918965902</v>
      </c>
      <c r="AD1097" s="58">
        <v>149447562726.086</v>
      </c>
      <c r="AE1097" s="28">
        <v>-0.434857780739</v>
      </c>
      <c r="AF1097" s="28">
        <v>9.8150837248199991</v>
      </c>
      <c r="AG1097" s="50"/>
      <c r="AH1097" s="62"/>
      <c r="AI1097" s="65"/>
      <c r="AJ1097" s="58"/>
      <c r="AK1097" s="28"/>
      <c r="AL1097" s="28"/>
    </row>
    <row r="1098" spans="1:38">
      <c r="A1098" s="11"/>
      <c r="B1098" s="25">
        <v>1077</v>
      </c>
      <c r="C1098" s="1">
        <f>B1098 * KONSTANTEN!$B$6</f>
        <v>23263200</v>
      </c>
      <c r="D1098" s="63">
        <f>SQRT( KONSTANTEN!$B$3 * $D$6 / H1097^3 )</f>
        <v>1.9940254944163017E-7</v>
      </c>
      <c r="E1098" s="41">
        <f>(KONSTANTEN!$B$4 + D1098 * C1098) - (KONSTANTEN!$B$4 + D1098 * C1097)</f>
        <v>4.3070950679391373E-3</v>
      </c>
      <c r="F1098" s="41">
        <f t="shared" si="316"/>
        <v>4.6564652869645338</v>
      </c>
      <c r="G1098" s="73">
        <f t="shared" si="304"/>
        <v>266.7958083922415</v>
      </c>
      <c r="H1098" s="43">
        <f t="shared" si="317"/>
        <v>149458310467.18393</v>
      </c>
      <c r="I1098" s="2">
        <f t="shared" si="318"/>
        <v>9.9906608035310693</v>
      </c>
      <c r="J1098" s="48">
        <f t="shared" si="305"/>
        <v>149737735532.81607</v>
      </c>
      <c r="K1098" s="28">
        <f t="shared" si="306"/>
        <v>10.009339196468932</v>
      </c>
      <c r="L1098" s="43">
        <f t="shared" si="319"/>
        <v>-5862140369.701479</v>
      </c>
      <c r="M1098" s="2">
        <f t="shared" si="320"/>
        <v>-0.39185948130487525</v>
      </c>
      <c r="N1098" s="48">
        <f t="shared" si="307"/>
        <v>-10861287423.897081</v>
      </c>
      <c r="O1098" s="28">
        <f t="shared" si="308"/>
        <v>-0.72603148130487527</v>
      </c>
      <c r="P1098" s="94">
        <f t="shared" si="309"/>
        <v>-146868487194.84592</v>
      </c>
      <c r="Q1098" s="95">
        <f t="shared" si="310"/>
        <v>-9.8175419868246472</v>
      </c>
      <c r="R1098" s="44">
        <f>KONSTANTEN!$B$3 * $D$5 * $D$6 / H1097^2</f>
        <v>3.5489260937588727E+22</v>
      </c>
      <c r="S1098" s="46">
        <f t="shared" si="315"/>
        <v>29800.225015419568</v>
      </c>
      <c r="T1098" s="48">
        <f t="shared" si="311"/>
        <v>147106324779.7135</v>
      </c>
      <c r="U1098" s="28">
        <f t="shared" si="312"/>
        <v>9.8334404312090076</v>
      </c>
      <c r="V1098" s="48">
        <f t="shared" si="321"/>
        <v>-8361713896.7992802</v>
      </c>
      <c r="W1098" s="28">
        <f t="shared" si="322"/>
        <v>-0.55894548130487531</v>
      </c>
      <c r="X1098" s="50">
        <f t="shared" si="313"/>
        <v>1.0000000000000002</v>
      </c>
      <c r="Y1098" s="31">
        <f t="shared" si="314"/>
        <v>0.99999999999999989</v>
      </c>
      <c r="Z1098" s="50">
        <v>23263200</v>
      </c>
      <c r="AA1098" s="62">
        <v>1.9940255000000001E-7</v>
      </c>
      <c r="AB1098" s="71">
        <v>4.3070950679400003E-3</v>
      </c>
      <c r="AC1098" s="71">
        <v>4.6564652869645302</v>
      </c>
      <c r="AD1098" s="58">
        <v>149458310467.18301</v>
      </c>
      <c r="AE1098" s="28">
        <v>-0.39185948130499998</v>
      </c>
      <c r="AF1098" s="28">
        <v>9.8175419868200002</v>
      </c>
      <c r="AG1098" s="50"/>
      <c r="AH1098" s="62"/>
      <c r="AI1098" s="65"/>
      <c r="AJ1098" s="58"/>
      <c r="AK1098" s="28"/>
      <c r="AL1098" s="28"/>
    </row>
    <row r="1099" spans="1:38">
      <c r="A1099" s="11"/>
      <c r="B1099" s="25">
        <v>1078</v>
      </c>
      <c r="C1099" s="1">
        <f>B1099 * KONSTANTEN!$B$6</f>
        <v>23284800</v>
      </c>
      <c r="D1099" s="63">
        <f>SQRT( KONSTANTEN!$B$3 * $D$6 / H1098^3 )</f>
        <v>1.9938104088409666E-7</v>
      </c>
      <c r="E1099" s="41">
        <f>(KONSTANTEN!$B$4 + D1099 * C1099) - (KONSTANTEN!$B$4 + D1099 * C1098)</f>
        <v>4.3066304830965407E-3</v>
      </c>
      <c r="F1099" s="41">
        <f t="shared" si="316"/>
        <v>4.6607719174476303</v>
      </c>
      <c r="G1099" s="73">
        <f t="shared" si="304"/>
        <v>267.04256014284533</v>
      </c>
      <c r="H1099" s="43">
        <f t="shared" si="317"/>
        <v>149469059640.37683</v>
      </c>
      <c r="I1099" s="2">
        <f t="shared" si="318"/>
        <v>9.9913793406465565</v>
      </c>
      <c r="J1099" s="48">
        <f t="shared" si="305"/>
        <v>149726986359.62317</v>
      </c>
      <c r="K1099" s="28">
        <f t="shared" si="306"/>
        <v>10.008620659353443</v>
      </c>
      <c r="L1099" s="43">
        <f t="shared" si="319"/>
        <v>-5218808600.8591318</v>
      </c>
      <c r="M1099" s="2">
        <f t="shared" si="320"/>
        <v>-0.34885545251217204</v>
      </c>
      <c r="N1099" s="48">
        <f t="shared" si="307"/>
        <v>-10217955655.054733</v>
      </c>
      <c r="O1099" s="28">
        <f t="shared" si="308"/>
        <v>-0.68302745251217212</v>
      </c>
      <c r="P1099" s="94">
        <f t="shared" si="309"/>
        <v>-146902534219.43005</v>
      </c>
      <c r="Q1099" s="95">
        <f t="shared" si="310"/>
        <v>-9.8198178875285063</v>
      </c>
      <c r="R1099" s="44">
        <f>KONSTANTEN!$B$3 * $D$5 * $D$6 / H1098^2</f>
        <v>3.5484156963476254E+22</v>
      </c>
      <c r="S1099" s="46">
        <f t="shared" si="315"/>
        <v>29799.153509725613</v>
      </c>
      <c r="T1099" s="48">
        <f t="shared" si="311"/>
        <v>147105159606.19458</v>
      </c>
      <c r="U1099" s="28">
        <f t="shared" si="312"/>
        <v>9.8333625442493062</v>
      </c>
      <c r="V1099" s="48">
        <f t="shared" si="321"/>
        <v>-7718382127.956933</v>
      </c>
      <c r="W1099" s="28">
        <f t="shared" si="322"/>
        <v>-0.51594145251217205</v>
      </c>
      <c r="X1099" s="50">
        <f t="shared" si="313"/>
        <v>0.99999999999999978</v>
      </c>
      <c r="Y1099" s="31">
        <f t="shared" si="314"/>
        <v>1</v>
      </c>
      <c r="Z1099" s="50">
        <v>23284800</v>
      </c>
      <c r="AA1099" s="62">
        <v>1.9938103999999999E-7</v>
      </c>
      <c r="AB1099" s="71">
        <v>4.3066304830999998E-3</v>
      </c>
      <c r="AC1099" s="71">
        <v>4.6607719174476303</v>
      </c>
      <c r="AD1099" s="58">
        <v>149469059640.37601</v>
      </c>
      <c r="AE1099" s="28">
        <v>-0.34885545251200001</v>
      </c>
      <c r="AF1099" s="28">
        <v>9.8198178875300002</v>
      </c>
      <c r="AG1099" s="50"/>
      <c r="AH1099" s="62"/>
      <c r="AI1099" s="65"/>
      <c r="AJ1099" s="58"/>
      <c r="AK1099" s="28"/>
      <c r="AL1099" s="28"/>
    </row>
    <row r="1100" spans="1:38">
      <c r="A1100" s="11"/>
      <c r="B1100" s="25">
        <v>1079</v>
      </c>
      <c r="C1100" s="1">
        <f>B1100 * KONSTANTEN!$B$6</f>
        <v>23306400</v>
      </c>
      <c r="D1100" s="63">
        <f>SQRT( KONSTANTEN!$B$3 * $D$6 / H1099^3 )</f>
        <v>1.9935953332782611E-7</v>
      </c>
      <c r="E1100" s="41">
        <f>(KONSTANTEN!$B$4 + D1100 * C1100) - (KONSTANTEN!$B$4 + D1100 * C1099)</f>
        <v>4.3061659198810887E-3</v>
      </c>
      <c r="F1100" s="41">
        <f t="shared" si="316"/>
        <v>4.6650780833675114</v>
      </c>
      <c r="G1100" s="73">
        <f t="shared" si="304"/>
        <v>267.28928527593763</v>
      </c>
      <c r="H1100" s="43">
        <f t="shared" si="317"/>
        <v>149479810045.54736</v>
      </c>
      <c r="I1100" s="2">
        <f t="shared" si="318"/>
        <v>9.9920979601145774</v>
      </c>
      <c r="J1100" s="48">
        <f t="shared" si="305"/>
        <v>149716235954.45261</v>
      </c>
      <c r="K1100" s="28">
        <f t="shared" si="306"/>
        <v>10.007902039885421</v>
      </c>
      <c r="L1100" s="43">
        <f t="shared" si="319"/>
        <v>-4575403098.8691273</v>
      </c>
      <c r="M1100" s="2">
        <f t="shared" si="320"/>
        <v>-0.30584649496799349</v>
      </c>
      <c r="N1100" s="48">
        <f t="shared" si="307"/>
        <v>-9574550153.0647278</v>
      </c>
      <c r="O1100" s="28">
        <f t="shared" si="308"/>
        <v>-0.64001849496799346</v>
      </c>
      <c r="P1100" s="94">
        <f t="shared" si="309"/>
        <v>-146933853405.36963</v>
      </c>
      <c r="Q1100" s="95">
        <f t="shared" si="310"/>
        <v>-9.8219114436672506</v>
      </c>
      <c r="R1100" s="44">
        <f>KONSTANTEN!$B$3 * $D$5 * $D$6 / H1099^2</f>
        <v>3.5479053410480266E+22</v>
      </c>
      <c r="S1100" s="46">
        <f t="shared" si="315"/>
        <v>29798.081976854533</v>
      </c>
      <c r="T1100" s="48">
        <f t="shared" si="311"/>
        <v>147104087539.43118</v>
      </c>
      <c r="U1100" s="28">
        <f t="shared" si="312"/>
        <v>9.8332908810854551</v>
      </c>
      <c r="V1100" s="48">
        <f t="shared" si="321"/>
        <v>-7074976625.9669275</v>
      </c>
      <c r="W1100" s="28">
        <f t="shared" si="322"/>
        <v>-0.4729324949679935</v>
      </c>
      <c r="X1100" s="50">
        <f t="shared" si="313"/>
        <v>0.99999999999999967</v>
      </c>
      <c r="Y1100" s="31">
        <f t="shared" si="314"/>
        <v>0.99999999999999989</v>
      </c>
      <c r="Z1100" s="50">
        <v>23306400</v>
      </c>
      <c r="AA1100" s="62">
        <v>1.9935953E-7</v>
      </c>
      <c r="AB1100" s="71">
        <v>4.3061659198800001E-3</v>
      </c>
      <c r="AC1100" s="71">
        <v>4.6650780833675096</v>
      </c>
      <c r="AD1100" s="58">
        <v>149479810045.547</v>
      </c>
      <c r="AE1100" s="28">
        <v>-0.30584649496799998</v>
      </c>
      <c r="AF1100" s="28">
        <v>9.8219114436700004</v>
      </c>
      <c r="AG1100" s="50"/>
      <c r="AH1100" s="62"/>
      <c r="AI1100" s="65"/>
      <c r="AJ1100" s="58"/>
      <c r="AK1100" s="28"/>
      <c r="AL1100" s="28"/>
    </row>
    <row r="1101" spans="1:38">
      <c r="A1101" s="11"/>
      <c r="B1101" s="25">
        <v>1080</v>
      </c>
      <c r="C1101" s="1">
        <f>B1101 * KONSTANTEN!$B$6</f>
        <v>23328000</v>
      </c>
      <c r="D1101" s="63">
        <f>SQRT( KONSTANTEN!$B$3 * $D$6 / H1100^3 )</f>
        <v>1.9933802717368969E-7</v>
      </c>
      <c r="E1101" s="41">
        <f>(KONSTANTEN!$B$4 + D1101 * C1101) - (KONSTANTEN!$B$4 + D1101 * C1100)</f>
        <v>4.3057013869516325E-3</v>
      </c>
      <c r="F1101" s="41">
        <f t="shared" si="316"/>
        <v>4.669383784754463</v>
      </c>
      <c r="G1101" s="73">
        <f t="shared" si="304"/>
        <v>267.53598379325359</v>
      </c>
      <c r="H1101" s="43">
        <f t="shared" si="317"/>
        <v>149490561482.68436</v>
      </c>
      <c r="I1101" s="2">
        <f t="shared" si="318"/>
        <v>9.9928166485652259</v>
      </c>
      <c r="J1101" s="48">
        <f t="shared" si="305"/>
        <v>149705484517.31564</v>
      </c>
      <c r="K1101" s="28">
        <f t="shared" si="306"/>
        <v>10.007183351434774</v>
      </c>
      <c r="L1101" s="43">
        <f t="shared" si="319"/>
        <v>-3931935834.2873616</v>
      </c>
      <c r="M1101" s="2">
        <f t="shared" si="320"/>
        <v>-0.26283340885376283</v>
      </c>
      <c r="N1101" s="48">
        <f t="shared" si="307"/>
        <v>-8931082888.4829617</v>
      </c>
      <c r="O1101" s="28">
        <f t="shared" si="308"/>
        <v>-0.59700540885376285</v>
      </c>
      <c r="P1101" s="94">
        <f t="shared" si="309"/>
        <v>-146962445053.82275</v>
      </c>
      <c r="Q1101" s="95">
        <f t="shared" si="310"/>
        <v>-9.823822675372039</v>
      </c>
      <c r="R1101" s="44">
        <f>KONSTANTEN!$B$3 * $D$5 * $D$6 / H1100^2</f>
        <v>3.5473950373706383E+22</v>
      </c>
      <c r="S1101" s="46">
        <f t="shared" si="315"/>
        <v>29797.010436777295</v>
      </c>
      <c r="T1101" s="48">
        <f t="shared" si="311"/>
        <v>147103108630.86292</v>
      </c>
      <c r="U1101" s="28">
        <f t="shared" si="312"/>
        <v>9.8332254451559802</v>
      </c>
      <c r="V1101" s="48">
        <f t="shared" si="321"/>
        <v>-6431509361.3851624</v>
      </c>
      <c r="W1101" s="28">
        <f t="shared" si="322"/>
        <v>-0.42991940885376284</v>
      </c>
      <c r="X1101" s="50">
        <f t="shared" si="313"/>
        <v>0.99999999999999967</v>
      </c>
      <c r="Y1101" s="31">
        <f t="shared" si="314"/>
        <v>0.99999999999999989</v>
      </c>
      <c r="Z1101" s="50">
        <v>23328000</v>
      </c>
      <c r="AA1101" s="62">
        <v>1.9933803000000001E-7</v>
      </c>
      <c r="AB1101" s="71">
        <v>4.3057013869500001E-3</v>
      </c>
      <c r="AC1101" s="71">
        <v>4.6693837847544604</v>
      </c>
      <c r="AD1101" s="58">
        <v>149490561482.68399</v>
      </c>
      <c r="AE1101" s="28">
        <v>-0.26283340885399997</v>
      </c>
      <c r="AF1101" s="28">
        <v>9.8238226753699998</v>
      </c>
      <c r="AG1101" s="50"/>
      <c r="AH1101" s="62"/>
      <c r="AI1101" s="65"/>
      <c r="AJ1101" s="58"/>
      <c r="AK1101" s="28"/>
      <c r="AL1101" s="28"/>
    </row>
    <row r="1102" spans="1:38">
      <c r="A1102" s="11"/>
      <c r="B1102" s="25">
        <v>1081</v>
      </c>
      <c r="C1102" s="1">
        <f>B1102 * KONSTANTEN!$B$6</f>
        <v>23349600</v>
      </c>
      <c r="D1102" s="63">
        <f>SQRT( KONSTANTEN!$B$3 * $D$6 / H1101^3 )</f>
        <v>1.9931652282205725E-7</v>
      </c>
      <c r="E1102" s="41">
        <f>(KONSTANTEN!$B$4 + D1102 * C1102) - (KONSTANTEN!$B$4 + D1102 * C1101)</f>
        <v>4.3052368929563656E-3</v>
      </c>
      <c r="F1102" s="41">
        <f t="shared" si="316"/>
        <v>4.6736890216474194</v>
      </c>
      <c r="G1102" s="73">
        <f t="shared" si="304"/>
        <v>267.78265569702398</v>
      </c>
      <c r="H1102" s="43">
        <f t="shared" si="317"/>
        <v>149501313751.88669</v>
      </c>
      <c r="I1102" s="2">
        <f t="shared" si="318"/>
        <v>9.99353539263595</v>
      </c>
      <c r="J1102" s="48">
        <f t="shared" si="305"/>
        <v>149694732248.11331</v>
      </c>
      <c r="K1102" s="28">
        <f t="shared" si="306"/>
        <v>10.00646460736405</v>
      </c>
      <c r="L1102" s="43">
        <f t="shared" si="319"/>
        <v>-3288418771.0786853</v>
      </c>
      <c r="M1102" s="2">
        <f t="shared" si="320"/>
        <v>-0.21981699391031961</v>
      </c>
      <c r="N1102" s="48">
        <f t="shared" si="307"/>
        <v>-8287565825.2742853</v>
      </c>
      <c r="O1102" s="28">
        <f t="shared" si="308"/>
        <v>-0.55398899391031953</v>
      </c>
      <c r="P1102" s="94">
        <f t="shared" si="309"/>
        <v>-146988309516.69598</v>
      </c>
      <c r="Q1102" s="95">
        <f t="shared" si="310"/>
        <v>-9.8255516061663464</v>
      </c>
      <c r="R1102" s="44">
        <f>KONSTANTEN!$B$3 * $D$5 * $D$6 / H1101^2</f>
        <v>3.5468847948127592E+22</v>
      </c>
      <c r="S1102" s="46">
        <f t="shared" si="315"/>
        <v>29795.938909445609</v>
      </c>
      <c r="T1102" s="48">
        <f t="shared" si="311"/>
        <v>147102222924.80753</v>
      </c>
      <c r="U1102" s="28">
        <f t="shared" si="312"/>
        <v>9.8331662394233348</v>
      </c>
      <c r="V1102" s="48">
        <f t="shared" si="321"/>
        <v>-5787992298.1764851</v>
      </c>
      <c r="W1102" s="28">
        <f t="shared" si="322"/>
        <v>-0.38690299391031963</v>
      </c>
      <c r="X1102" s="50">
        <f t="shared" si="313"/>
        <v>0.99999999999999989</v>
      </c>
      <c r="Y1102" s="31">
        <f t="shared" si="314"/>
        <v>0.99999999999999989</v>
      </c>
      <c r="Z1102" s="50">
        <v>23349600</v>
      </c>
      <c r="AA1102" s="62">
        <v>1.9931651999999999E-7</v>
      </c>
      <c r="AB1102" s="71">
        <v>4.3052368929599998E-3</v>
      </c>
      <c r="AC1102" s="71">
        <v>4.6736890216474203</v>
      </c>
      <c r="AD1102" s="58">
        <v>149501313751.88599</v>
      </c>
      <c r="AE1102" s="28">
        <v>-0.21981699391000001</v>
      </c>
      <c r="AF1102" s="28">
        <v>9.8255516061700003</v>
      </c>
      <c r="AG1102" s="50"/>
      <c r="AH1102" s="62"/>
      <c r="AI1102" s="65"/>
      <c r="AJ1102" s="58"/>
      <c r="AK1102" s="28"/>
      <c r="AL1102" s="28"/>
    </row>
    <row r="1103" spans="1:38">
      <c r="A1103" s="11"/>
      <c r="B1103" s="25">
        <v>1082</v>
      </c>
      <c r="C1103" s="1">
        <f>B1103 * KONSTANTEN!$B$6</f>
        <v>23371200</v>
      </c>
      <c r="D1103" s="63">
        <f>SQRT( KONSTANTEN!$B$3 * $D$6 / H1102^3 )</f>
        <v>1.9929502067279078E-7</v>
      </c>
      <c r="E1103" s="41">
        <f>(KONSTANTEN!$B$4 + D1103 * C1103) - (KONSTANTEN!$B$4 + D1103 * C1102)</f>
        <v>4.304772446532823E-3</v>
      </c>
      <c r="F1103" s="41">
        <f t="shared" si="316"/>
        <v>4.6779937940939522</v>
      </c>
      <c r="G1103" s="73">
        <f t="shared" si="304"/>
        <v>268.0293009899745</v>
      </c>
      <c r="H1103" s="43">
        <f t="shared" si="317"/>
        <v>149512066653.36707</v>
      </c>
      <c r="I1103" s="2">
        <f t="shared" si="318"/>
        <v>9.9942541789718078</v>
      </c>
      <c r="J1103" s="48">
        <f t="shared" si="305"/>
        <v>149683979346.63297</v>
      </c>
      <c r="K1103" s="28">
        <f t="shared" si="306"/>
        <v>10.005745821028194</v>
      </c>
      <c r="L1103" s="43">
        <f t="shared" si="319"/>
        <v>-2644863866.3967357</v>
      </c>
      <c r="M1103" s="2">
        <f t="shared" si="320"/>
        <v>-0.17679804942320232</v>
      </c>
      <c r="N1103" s="48">
        <f t="shared" si="307"/>
        <v>-7644010920.5923367</v>
      </c>
      <c r="O1103" s="28">
        <f t="shared" si="308"/>
        <v>-0.51097004942320234</v>
      </c>
      <c r="P1103" s="94">
        <f t="shared" si="309"/>
        <v>-147011447196.57208</v>
      </c>
      <c r="Q1103" s="95">
        <f t="shared" si="310"/>
        <v>-9.8270982629611421</v>
      </c>
      <c r="R1103" s="44">
        <f>KONSTANTEN!$B$3 * $D$5 * $D$6 / H1102^2</f>
        <v>3.5463746228582716E+22</v>
      </c>
      <c r="S1103" s="46">
        <f t="shared" si="315"/>
        <v>29794.867414791639</v>
      </c>
      <c r="T1103" s="48">
        <f t="shared" si="311"/>
        <v>147101430458.46323</v>
      </c>
      <c r="U1103" s="28">
        <f t="shared" si="312"/>
        <v>9.8331132663740632</v>
      </c>
      <c r="V1103" s="48">
        <f t="shared" si="321"/>
        <v>-5144437393.4945354</v>
      </c>
      <c r="W1103" s="28">
        <f t="shared" si="322"/>
        <v>-0.34388404942320233</v>
      </c>
      <c r="X1103" s="50">
        <f t="shared" si="313"/>
        <v>1</v>
      </c>
      <c r="Y1103" s="31">
        <f t="shared" si="314"/>
        <v>1</v>
      </c>
      <c r="Z1103" s="50">
        <v>23371200</v>
      </c>
      <c r="AA1103" s="62">
        <v>1.9929502000000001E-7</v>
      </c>
      <c r="AB1103" s="71">
        <v>4.3047724465299997E-3</v>
      </c>
      <c r="AC1103" s="71">
        <v>4.6779937940939504</v>
      </c>
      <c r="AD1103" s="58">
        <v>149512066653.367</v>
      </c>
      <c r="AE1103" s="28">
        <v>-0.17679804942300001</v>
      </c>
      <c r="AF1103" s="28">
        <v>9.8270982629599999</v>
      </c>
      <c r="AG1103" s="50"/>
      <c r="AH1103" s="62"/>
      <c r="AI1103" s="65"/>
      <c r="AJ1103" s="58"/>
      <c r="AK1103" s="28"/>
      <c r="AL1103" s="28"/>
    </row>
    <row r="1104" spans="1:38">
      <c r="A1104" s="11"/>
      <c r="B1104" s="25">
        <v>1083</v>
      </c>
      <c r="C1104" s="1">
        <f>B1104 * KONSTANTEN!$B$6</f>
        <v>23392800</v>
      </c>
      <c r="D1104" s="63">
        <f>SQRT( KONSTANTEN!$B$3 * $D$6 / H1103^3 )</f>
        <v>1.9927352112523702E-7</v>
      </c>
      <c r="E1104" s="41">
        <f>(KONSTANTEN!$B$4 + D1104 * C1104) - (KONSTANTEN!$B$4 + D1104 * C1103)</f>
        <v>4.3043080563052172E-3</v>
      </c>
      <c r="F1104" s="41">
        <f t="shared" si="316"/>
        <v>4.6822981021502574</v>
      </c>
      <c r="G1104" s="73">
        <f t="shared" si="304"/>
        <v>268.27591967532493</v>
      </c>
      <c r="H1104" s="43">
        <f t="shared" si="317"/>
        <v>149522819987.45563</v>
      </c>
      <c r="I1104" s="2">
        <f t="shared" si="318"/>
        <v>9.9949729942257086</v>
      </c>
      <c r="J1104" s="48">
        <f t="shared" si="305"/>
        <v>149673226012.54437</v>
      </c>
      <c r="K1104" s="28">
        <f t="shared" si="306"/>
        <v>10.005027005774291</v>
      </c>
      <c r="L1104" s="43">
        <f t="shared" si="319"/>
        <v>-2001283070.364856</v>
      </c>
      <c r="M1104" s="2">
        <f t="shared" si="320"/>
        <v>-0.13377737420800381</v>
      </c>
      <c r="N1104" s="48">
        <f t="shared" si="307"/>
        <v>-7000430124.5604563</v>
      </c>
      <c r="O1104" s="28">
        <f t="shared" si="308"/>
        <v>-0.46794937420800381</v>
      </c>
      <c r="P1104" s="94">
        <f t="shared" si="309"/>
        <v>-147031858546.63696</v>
      </c>
      <c r="Q1104" s="95">
        <f t="shared" si="310"/>
        <v>-9.8284626760500018</v>
      </c>
      <c r="R1104" s="44">
        <f>KONSTANTEN!$B$3 * $D$5 * $D$6 / H1103^2</f>
        <v>3.5458645309774702E+22</v>
      </c>
      <c r="S1104" s="46">
        <f t="shared" si="315"/>
        <v>29793.795972727588</v>
      </c>
      <c r="T1104" s="48">
        <f t="shared" si="311"/>
        <v>147100731261.91177</v>
      </c>
      <c r="U1104" s="28">
        <f t="shared" si="312"/>
        <v>9.8330665280190068</v>
      </c>
      <c r="V1104" s="48">
        <f t="shared" si="321"/>
        <v>-4500856597.462656</v>
      </c>
      <c r="W1104" s="28">
        <f t="shared" si="322"/>
        <v>-0.3008633742080038</v>
      </c>
      <c r="X1104" s="50">
        <f t="shared" si="313"/>
        <v>1</v>
      </c>
      <c r="Y1104" s="31">
        <f t="shared" si="314"/>
        <v>1</v>
      </c>
      <c r="Z1104" s="50">
        <v>23392800</v>
      </c>
      <c r="AA1104" s="62">
        <v>1.9927351999999999E-7</v>
      </c>
      <c r="AB1104" s="71">
        <v>4.3043080563099998E-3</v>
      </c>
      <c r="AC1104" s="71">
        <v>4.6822981021502503</v>
      </c>
      <c r="AD1104" s="58">
        <v>149522819987.45499</v>
      </c>
      <c r="AE1104" s="28">
        <v>-0.13377737420800001</v>
      </c>
      <c r="AF1104" s="28">
        <v>9.82846267605</v>
      </c>
      <c r="AG1104" s="50"/>
      <c r="AH1104" s="62"/>
      <c r="AI1104" s="65"/>
      <c r="AJ1104" s="58"/>
      <c r="AK1104" s="28"/>
      <c r="AL1104" s="28"/>
    </row>
    <row r="1105" spans="1:38">
      <c r="A1105" s="11"/>
      <c r="B1105" s="25">
        <v>1084</v>
      </c>
      <c r="C1105" s="1">
        <f>B1105 * KONSTANTEN!$B$6</f>
        <v>23414400</v>
      </c>
      <c r="D1105" s="63">
        <f>SQRT( KONSTANTEN!$B$3 * $D$6 / H1104^3 )</f>
        <v>1.9925202457822069E-7</v>
      </c>
      <c r="E1105" s="41">
        <f>(KONSTANTEN!$B$4 + D1105 * C1105) - (KONSTANTEN!$B$4 + D1105 * C1104)</f>
        <v>4.303843730889767E-3</v>
      </c>
      <c r="F1105" s="41">
        <f t="shared" si="316"/>
        <v>4.6866019458811472</v>
      </c>
      <c r="G1105" s="73">
        <f t="shared" si="304"/>
        <v>268.52251175678879</v>
      </c>
      <c r="H1105" s="43">
        <f t="shared" si="317"/>
        <v>149533573554.60373</v>
      </c>
      <c r="I1105" s="2">
        <f t="shared" si="318"/>
        <v>9.9956918250586586</v>
      </c>
      <c r="J1105" s="48">
        <f t="shared" si="305"/>
        <v>149662472445.39627</v>
      </c>
      <c r="K1105" s="28">
        <f t="shared" si="306"/>
        <v>10.004308174941341</v>
      </c>
      <c r="L1105" s="43">
        <f t="shared" si="319"/>
        <v>-1357688325.8568928</v>
      </c>
      <c r="M1105" s="2">
        <f t="shared" si="320"/>
        <v>-9.0755766595718504E-2</v>
      </c>
      <c r="N1105" s="48">
        <f t="shared" si="307"/>
        <v>-6356835380.0524931</v>
      </c>
      <c r="O1105" s="28">
        <f t="shared" si="308"/>
        <v>-0.42492776659571851</v>
      </c>
      <c r="P1105" s="94">
        <f t="shared" si="309"/>
        <v>-147049544070.60577</v>
      </c>
      <c r="Q1105" s="95">
        <f t="shared" si="310"/>
        <v>-9.8296448791041708</v>
      </c>
      <c r="R1105" s="44">
        <f>KONSTANTEN!$B$3 * $D$5 * $D$6 / H1104^2</f>
        <v>3.5453545286269005E+22</v>
      </c>
      <c r="S1105" s="46">
        <f t="shared" si="315"/>
        <v>29792.724603145376</v>
      </c>
      <c r="T1105" s="48">
        <f t="shared" si="311"/>
        <v>147100125358.12228</v>
      </c>
      <c r="U1105" s="28">
        <f t="shared" si="312"/>
        <v>9.8330260258935578</v>
      </c>
      <c r="V1105" s="48">
        <f t="shared" si="321"/>
        <v>-3857261852.9546928</v>
      </c>
      <c r="W1105" s="28">
        <f t="shared" si="322"/>
        <v>-0.2578417665957185</v>
      </c>
      <c r="X1105" s="50">
        <f t="shared" si="313"/>
        <v>1</v>
      </c>
      <c r="Y1105" s="31">
        <f t="shared" si="314"/>
        <v>1</v>
      </c>
      <c r="Z1105" s="50">
        <v>23414400</v>
      </c>
      <c r="AA1105" s="62">
        <v>1.9925202000000001E-7</v>
      </c>
      <c r="AB1105" s="71">
        <v>4.3038437308900003E-3</v>
      </c>
      <c r="AC1105" s="71">
        <v>4.6866019458811401</v>
      </c>
      <c r="AD1105" s="58">
        <v>149533573554.603</v>
      </c>
      <c r="AE1105" s="28">
        <v>-9.0755766595799994E-2</v>
      </c>
      <c r="AF1105" s="28">
        <v>9.8296448791</v>
      </c>
      <c r="AG1105" s="50"/>
      <c r="AH1105" s="62"/>
      <c r="AI1105" s="65"/>
      <c r="AJ1105" s="58"/>
      <c r="AK1105" s="28"/>
      <c r="AL1105" s="28"/>
    </row>
    <row r="1106" spans="1:38">
      <c r="A1106" s="11"/>
      <c r="B1106" s="25">
        <v>1085</v>
      </c>
      <c r="C1106" s="1">
        <f>B1106 * KONSTANTEN!$B$6</f>
        <v>23436000</v>
      </c>
      <c r="D1106" s="63">
        <f>SQRT( KONSTANTEN!$B$3 * $D$6 / H1105^3 )</f>
        <v>1.9923053143003721E-7</v>
      </c>
      <c r="E1106" s="41">
        <f>(KONSTANTEN!$B$4 + D1106 * C1106) - (KONSTANTEN!$B$4 + D1106 * C1105)</f>
        <v>4.3033794788884805E-3</v>
      </c>
      <c r="F1106" s="41">
        <f t="shared" si="316"/>
        <v>4.6909053253600357</v>
      </c>
      <c r="G1106" s="73">
        <f t="shared" si="304"/>
        <v>268.76907723857227</v>
      </c>
      <c r="H1106" s="43">
        <f t="shared" si="317"/>
        <v>149544327155.38736</v>
      </c>
      <c r="I1106" s="2">
        <f t="shared" si="318"/>
        <v>9.9964106581400056</v>
      </c>
      <c r="J1106" s="48">
        <f t="shared" si="305"/>
        <v>149651718844.61261</v>
      </c>
      <c r="K1106" s="28">
        <f t="shared" si="306"/>
        <v>10.003589341859993</v>
      </c>
      <c r="L1106" s="43">
        <f t="shared" si="319"/>
        <v>-714091568.27961087</v>
      </c>
      <c r="M1106" s="2">
        <f t="shared" si="320"/>
        <v>-4.7734024418197747E-2</v>
      </c>
      <c r="N1106" s="48">
        <f t="shared" si="307"/>
        <v>-5713238622.4752111</v>
      </c>
      <c r="O1106" s="28">
        <f t="shared" si="308"/>
        <v>-0.38190602441819776</v>
      </c>
      <c r="P1106" s="94">
        <f t="shared" si="309"/>
        <v>-147064504322.6481</v>
      </c>
      <c r="Q1106" s="95">
        <f t="shared" si="310"/>
        <v>-9.8306449091675567</v>
      </c>
      <c r="R1106" s="44">
        <f>KONSTANTEN!$B$3 * $D$5 * $D$6 / H1105^2</f>
        <v>3.5448446252491934E+22</v>
      </c>
      <c r="S1106" s="46">
        <f t="shared" si="315"/>
        <v>29791.653325916261</v>
      </c>
      <c r="T1106" s="48">
        <f t="shared" si="311"/>
        <v>147099612762.95538</v>
      </c>
      <c r="U1106" s="28">
        <f t="shared" si="312"/>
        <v>9.8329917610579241</v>
      </c>
      <c r="V1106" s="48">
        <f t="shared" si="321"/>
        <v>-3213665095.3774109</v>
      </c>
      <c r="W1106" s="28">
        <f t="shared" si="322"/>
        <v>-0.21482002441819775</v>
      </c>
      <c r="X1106" s="50">
        <f t="shared" si="313"/>
        <v>1</v>
      </c>
      <c r="Y1106" s="31">
        <f t="shared" si="314"/>
        <v>0.99999999999999989</v>
      </c>
      <c r="Z1106" s="50">
        <v>23436000</v>
      </c>
      <c r="AA1106" s="62">
        <v>1.9923053000000001E-7</v>
      </c>
      <c r="AB1106" s="71">
        <v>4.3033794788900001E-3</v>
      </c>
      <c r="AC1106" s="71">
        <v>4.6909053253600304</v>
      </c>
      <c r="AD1106" s="58">
        <v>149544327155.38699</v>
      </c>
      <c r="AE1106" s="28">
        <v>-4.7734024418200002E-2</v>
      </c>
      <c r="AF1106" s="28">
        <v>9.8306449091699992</v>
      </c>
      <c r="AG1106" s="50"/>
      <c r="AH1106" s="62"/>
      <c r="AI1106" s="65"/>
      <c r="AJ1106" s="58"/>
      <c r="AK1106" s="28"/>
      <c r="AL1106" s="28"/>
    </row>
    <row r="1107" spans="1:38">
      <c r="A1107" s="11"/>
      <c r="B1107" s="25">
        <v>1086</v>
      </c>
      <c r="C1107" s="1">
        <f>B1107 * KONSTANTEN!$B$6</f>
        <v>23457600</v>
      </c>
      <c r="D1107" s="63">
        <f>SQRT( KONSTANTEN!$B$3 * $D$6 / H1106^3 )</f>
        <v>1.9920904207844641E-7</v>
      </c>
      <c r="E1107" s="41">
        <f>(KONSTANTEN!$B$4 + D1107 * C1107) - (KONSTANTEN!$B$4 + D1107 * C1106)</f>
        <v>4.3029153088944838E-3</v>
      </c>
      <c r="F1107" s="41">
        <f t="shared" si="316"/>
        <v>4.6952082406689302</v>
      </c>
      <c r="G1107" s="73">
        <f t="shared" si="304"/>
        <v>269.01561612537421</v>
      </c>
      <c r="H1107" s="43">
        <f t="shared" si="317"/>
        <v>149555080590.51105</v>
      </c>
      <c r="I1107" s="2">
        <f t="shared" si="318"/>
        <v>9.9971294801476791</v>
      </c>
      <c r="J1107" s="48">
        <f t="shared" si="305"/>
        <v>149640965409.48895</v>
      </c>
      <c r="K1107" s="28">
        <f t="shared" si="306"/>
        <v>10.002870519852321</v>
      </c>
      <c r="L1107" s="43">
        <f t="shared" si="319"/>
        <v>-70504725.354996264</v>
      </c>
      <c r="M1107" s="2">
        <f t="shared" si="320"/>
        <v>-4.7129449935976939E-3</v>
      </c>
      <c r="N1107" s="48">
        <f t="shared" si="307"/>
        <v>-5069651779.5505962</v>
      </c>
      <c r="O1107" s="28">
        <f t="shared" si="308"/>
        <v>-0.33888494499359767</v>
      </c>
      <c r="P1107" s="94">
        <f t="shared" si="309"/>
        <v>-147076739907.31219</v>
      </c>
      <c r="Q1107" s="95">
        <f t="shared" si="310"/>
        <v>-9.8314628066516772</v>
      </c>
      <c r="R1107" s="44">
        <f>KONSTANTEN!$B$3 * $D$5 * $D$6 / H1106^2</f>
        <v>3.5443348302729105E+22</v>
      </c>
      <c r="S1107" s="46">
        <f t="shared" si="315"/>
        <v>29790.582160890517</v>
      </c>
      <c r="T1107" s="48">
        <f t="shared" si="311"/>
        <v>147099193485.168</v>
      </c>
      <c r="U1107" s="28">
        <f t="shared" si="312"/>
        <v>9.8329637340974774</v>
      </c>
      <c r="V1107" s="48">
        <f t="shared" si="321"/>
        <v>-2570078252.4527965</v>
      </c>
      <c r="W1107" s="28">
        <f t="shared" si="322"/>
        <v>-0.17179894499359771</v>
      </c>
      <c r="X1107" s="50">
        <f t="shared" si="313"/>
        <v>0.99999999999999967</v>
      </c>
      <c r="Y1107" s="31">
        <f t="shared" si="314"/>
        <v>0.99999999999999967</v>
      </c>
      <c r="Z1107" s="50">
        <v>23457600</v>
      </c>
      <c r="AA1107" s="62">
        <v>1.9920904000000001E-7</v>
      </c>
      <c r="AB1107" s="71">
        <v>4.3029153088900004E-3</v>
      </c>
      <c r="AC1107" s="71">
        <v>4.6952082406689302</v>
      </c>
      <c r="AD1107" s="58">
        <v>149555080590.51099</v>
      </c>
      <c r="AE1107" s="28">
        <v>-4.7129449936299996E-3</v>
      </c>
      <c r="AF1107" s="28">
        <v>9.8314628066500003</v>
      </c>
      <c r="AG1107" s="50"/>
      <c r="AH1107" s="62"/>
      <c r="AI1107" s="65"/>
      <c r="AJ1107" s="58"/>
      <c r="AK1107" s="28"/>
      <c r="AL1107" s="28"/>
    </row>
    <row r="1108" spans="1:38">
      <c r="A1108" s="11"/>
      <c r="B1108" s="25">
        <v>1087</v>
      </c>
      <c r="C1108" s="1">
        <f>B1108 * KONSTANTEN!$B$6</f>
        <v>23479200</v>
      </c>
      <c r="D1108" s="63">
        <f>SQRT( KONSTANTEN!$B$3 * $D$6 / H1107^3 )</f>
        <v>1.9918755692066483E-7</v>
      </c>
      <c r="E1108" s="41">
        <f>(KONSTANTEN!$B$4 + D1108 * C1108) - (KONSTANTEN!$B$4 + D1108 * C1107)</f>
        <v>4.3024512294866923E-3</v>
      </c>
      <c r="F1108" s="41">
        <f t="shared" si="316"/>
        <v>4.6995106918984169</v>
      </c>
      <c r="G1108" s="73">
        <f t="shared" si="304"/>
        <v>269.26212842238465</v>
      </c>
      <c r="H1108" s="43">
        <f t="shared" si="317"/>
        <v>149565833660.81128</v>
      </c>
      <c r="I1108" s="2">
        <f t="shared" si="318"/>
        <v>9.9978482777684352</v>
      </c>
      <c r="J1108" s="48">
        <f t="shared" si="305"/>
        <v>149630212339.18872</v>
      </c>
      <c r="K1108" s="28">
        <f t="shared" si="306"/>
        <v>10.002151722231565</v>
      </c>
      <c r="L1108" s="43">
        <f t="shared" si="319"/>
        <v>573060283.09594953</v>
      </c>
      <c r="M1108" s="2">
        <f t="shared" si="320"/>
        <v>3.8306674888073183E-2</v>
      </c>
      <c r="N1108" s="48">
        <f t="shared" si="307"/>
        <v>-4426086771.0996513</v>
      </c>
      <c r="O1108" s="28">
        <f t="shared" si="308"/>
        <v>-0.29586532511192687</v>
      </c>
      <c r="P1108" s="94">
        <f t="shared" si="309"/>
        <v>-147086251479.44867</v>
      </c>
      <c r="Q1108" s="95">
        <f t="shared" si="310"/>
        <v>-9.8320986153305423</v>
      </c>
      <c r="R1108" s="44">
        <f>KONSTANTEN!$B$3 * $D$5 * $D$6 / H1107^2</f>
        <v>3.5438251531123733E+22</v>
      </c>
      <c r="S1108" s="46">
        <f t="shared" si="315"/>
        <v>29789.511127897036</v>
      </c>
      <c r="T1108" s="48">
        <f t="shared" si="311"/>
        <v>147098867526.41888</v>
      </c>
      <c r="U1108" s="28">
        <f t="shared" si="312"/>
        <v>9.8329419451230908</v>
      </c>
      <c r="V1108" s="48">
        <f t="shared" si="321"/>
        <v>-1926513244.0018506</v>
      </c>
      <c r="W1108" s="28">
        <f t="shared" si="322"/>
        <v>-0.12877932511192683</v>
      </c>
      <c r="X1108" s="50">
        <f t="shared" si="313"/>
        <v>1.0000000000000002</v>
      </c>
      <c r="Y1108" s="31">
        <f t="shared" si="314"/>
        <v>0.99999999999999967</v>
      </c>
      <c r="Z1108" s="50">
        <v>23479200</v>
      </c>
      <c r="AA1108" s="62">
        <v>1.9918755999999999E-7</v>
      </c>
      <c r="AB1108" s="71">
        <v>4.3024512294899996E-3</v>
      </c>
      <c r="AC1108" s="71">
        <v>4.6995106918984098</v>
      </c>
      <c r="AD1108" s="58">
        <v>149565833660.811</v>
      </c>
      <c r="AE1108" s="28">
        <v>3.8306674887999999E-2</v>
      </c>
      <c r="AF1108" s="28">
        <v>9.8320986153300005</v>
      </c>
      <c r="AG1108" s="50"/>
      <c r="AH1108" s="62"/>
      <c r="AI1108" s="65"/>
      <c r="AJ1108" s="58"/>
      <c r="AK1108" s="28"/>
      <c r="AL1108" s="28"/>
    </row>
    <row r="1109" spans="1:38">
      <c r="A1109" s="11"/>
      <c r="B1109" s="25">
        <v>1088</v>
      </c>
      <c r="C1109" s="1">
        <f>B1109 * KONSTANTEN!$B$6</f>
        <v>23500800</v>
      </c>
      <c r="D1109" s="63">
        <f>SQRT( KONSTANTEN!$B$3 * $D$6 / H1108^3 )</f>
        <v>1.9916607635335966E-7</v>
      </c>
      <c r="E1109" s="41">
        <f>(KONSTANTEN!$B$4 + D1109 * C1109) - (KONSTANTEN!$B$4 + D1109 * C1108)</f>
        <v>4.3019872492324751E-3</v>
      </c>
      <c r="F1109" s="41">
        <f t="shared" si="316"/>
        <v>4.7038126791476493</v>
      </c>
      <c r="G1109" s="73">
        <f t="shared" ref="G1109:G1172" si="323">F1109 * 180 / PI()</f>
        <v>269.50861413528474</v>
      </c>
      <c r="H1109" s="43">
        <f t="shared" si="317"/>
        <v>149576586167.26007</v>
      </c>
      <c r="I1109" s="2">
        <f t="shared" si="318"/>
        <v>9.9985670376980913</v>
      </c>
      <c r="J1109" s="48">
        <f t="shared" ref="J1109:J1172" si="324">$D$3 * ( 1 - $D$4 * COS(F1109) )</f>
        <v>149619459832.7399</v>
      </c>
      <c r="K1109" s="28">
        <f t="shared" ref="K1109:K1172" si="325">$E$3 * ( 1 - $D$4 * COS(F1109) )</f>
        <v>10.001432962301909</v>
      </c>
      <c r="L1109" s="43">
        <f t="shared" si="319"/>
        <v>1216591545.3691237</v>
      </c>
      <c r="M1109" s="2">
        <f t="shared" si="320"/>
        <v>8.1324038979387031E-2</v>
      </c>
      <c r="N1109" s="48">
        <f t="shared" ref="N1109:N1172" si="326">$D$3 * ( COS(F1109) - $D$4 )</f>
        <v>-3782555508.8264766</v>
      </c>
      <c r="O1109" s="28">
        <f t="shared" ref="O1109:O1172" si="327">$E$3 * ( COS(F1109) - $D$4 )</f>
        <v>-0.25284796102061297</v>
      </c>
      <c r="P1109" s="94">
        <f t="shared" ref="P1109:P1172" si="328">$D$10 * SIN(F1109)</f>
        <v>-147093039744.13278</v>
      </c>
      <c r="Q1109" s="95">
        <f t="shared" ref="Q1109:Q1172" si="329">$E$10 * SIN(F1109)</f>
        <v>-9.8325523823354803</v>
      </c>
      <c r="R1109" s="44">
        <f>KONSTANTEN!$B$3 * $D$5 * $D$6 / H1108^2</f>
        <v>3.5433156031675145E+22</v>
      </c>
      <c r="S1109" s="46">
        <f t="shared" si="315"/>
        <v>29788.44024674303</v>
      </c>
      <c r="T1109" s="48">
        <f t="shared" ref="T1109:T1172" si="330">SQRT( V1109^2 + P1109^2 )</f>
        <v>147098634881.27435</v>
      </c>
      <c r="U1109" s="28">
        <f t="shared" ref="U1109:U1172" si="331">SQRT( W1109^2 + Q1109^2 )</f>
        <v>9.8329263937715528</v>
      </c>
      <c r="V1109" s="48">
        <f t="shared" si="321"/>
        <v>-1282981981.7286763</v>
      </c>
      <c r="W1109" s="28">
        <f t="shared" si="322"/>
        <v>-8.5761961020612981E-2</v>
      </c>
      <c r="X1109" s="50">
        <f t="shared" ref="X1109:X1172" si="332">(V1109 / $D$3 )^2 + ( P1109 / $D$10 )^2</f>
        <v>1</v>
      </c>
      <c r="Y1109" s="31">
        <f t="shared" ref="Y1109:Y1172" si="333">(W1109 / $E$3 )^2 + ( Q1109 / $E$10 )^2</f>
        <v>1</v>
      </c>
      <c r="Z1109" s="50">
        <v>23500800</v>
      </c>
      <c r="AA1109" s="62">
        <v>1.9916608E-7</v>
      </c>
      <c r="AB1109" s="71">
        <v>4.3019872492299997E-3</v>
      </c>
      <c r="AC1109" s="71">
        <v>4.7038126791476502</v>
      </c>
      <c r="AD1109" s="58">
        <v>149576586167.26001</v>
      </c>
      <c r="AE1109" s="28">
        <v>8.1324038979400007E-2</v>
      </c>
      <c r="AF1109" s="28">
        <v>9.8325523823399994</v>
      </c>
      <c r="AG1109" s="50"/>
      <c r="AH1109" s="62"/>
      <c r="AI1109" s="65"/>
      <c r="AJ1109" s="58"/>
      <c r="AK1109" s="28"/>
      <c r="AL1109" s="28"/>
    </row>
    <row r="1110" spans="1:38">
      <c r="A1110" s="11"/>
      <c r="B1110" s="25">
        <v>1089</v>
      </c>
      <c r="C1110" s="1">
        <f>B1110 * KONSTANTEN!$B$6</f>
        <v>23522400</v>
      </c>
      <c r="D1110" s="63">
        <f>SQRT( KONSTANTEN!$B$3 * $D$6 / H1109^3 )</f>
        <v>1.9914460077264173E-7</v>
      </c>
      <c r="E1110" s="41">
        <f>(KONSTANTEN!$B$4 + D1110 * C1110) - (KONSTANTEN!$B$4 + D1110 * C1109)</f>
        <v>4.3015233766894312E-3</v>
      </c>
      <c r="F1110" s="41">
        <f t="shared" si="316"/>
        <v>4.7081142025243388</v>
      </c>
      <c r="G1110" s="73">
        <f t="shared" si="323"/>
        <v>269.75507327024593</v>
      </c>
      <c r="H1110" s="43">
        <f t="shared" si="317"/>
        <v>149587337910.96884</v>
      </c>
      <c r="I1110" s="2">
        <f t="shared" si="318"/>
        <v>9.9992857466417746</v>
      </c>
      <c r="J1110" s="48">
        <f t="shared" si="324"/>
        <v>149608708089.03116</v>
      </c>
      <c r="K1110" s="28">
        <f t="shared" si="325"/>
        <v>10.000714253358225</v>
      </c>
      <c r="L1110" s="43">
        <f t="shared" si="319"/>
        <v>1860077158.0928037</v>
      </c>
      <c r="M1110" s="2">
        <f t="shared" si="320"/>
        <v>0.1243383515899006</v>
      </c>
      <c r="N1110" s="48">
        <f t="shared" si="326"/>
        <v>-3139069896.1027961</v>
      </c>
      <c r="O1110" s="28">
        <f t="shared" si="327"/>
        <v>-0.20983364841009938</v>
      </c>
      <c r="P1110" s="94">
        <f t="shared" si="328"/>
        <v>-147097105456.58652</v>
      </c>
      <c r="Q1110" s="95">
        <f t="shared" si="329"/>
        <v>-9.8328241581499061</v>
      </c>
      <c r="R1110" s="44">
        <f>KONSTANTEN!$B$3 * $D$5 * $D$6 / H1109^2</f>
        <v>3.5428061898237207E+22</v>
      </c>
      <c r="S1110" s="46">
        <f t="shared" ref="S1110:S1173" si="334">D1110 * H1109</f>
        <v>29787.369537213654</v>
      </c>
      <c r="T1110" s="48">
        <f t="shared" si="330"/>
        <v>147098495537.21515</v>
      </c>
      <c r="U1110" s="28">
        <f t="shared" si="331"/>
        <v>9.8329170792059983</v>
      </c>
      <c r="V1110" s="48">
        <f t="shared" si="321"/>
        <v>-639496369.00499642</v>
      </c>
      <c r="W1110" s="28">
        <f t="shared" si="322"/>
        <v>-4.2747648410099412E-2</v>
      </c>
      <c r="X1110" s="50">
        <f t="shared" si="332"/>
        <v>1</v>
      </c>
      <c r="Y1110" s="31">
        <f t="shared" si="333"/>
        <v>0.99999999999999978</v>
      </c>
      <c r="Z1110" s="50">
        <v>23522400</v>
      </c>
      <c r="AA1110" s="62">
        <v>1.9914460000000001E-7</v>
      </c>
      <c r="AB1110" s="71">
        <v>4.3015233766900002E-3</v>
      </c>
      <c r="AC1110" s="71">
        <v>4.7081142025243397</v>
      </c>
      <c r="AD1110" s="58">
        <v>149587337910.96799</v>
      </c>
      <c r="AE1110" s="28">
        <v>0.12433835159000001</v>
      </c>
      <c r="AF1110" s="28">
        <v>9.8328241581500002</v>
      </c>
      <c r="AG1110" s="50"/>
      <c r="AH1110" s="62"/>
      <c r="AI1110" s="65"/>
      <c r="AJ1110" s="58"/>
      <c r="AK1110" s="28"/>
      <c r="AL1110" s="28"/>
    </row>
    <row r="1111" spans="1:38">
      <c r="A1111" s="11"/>
      <c r="B1111" s="25">
        <v>1090</v>
      </c>
      <c r="C1111" s="1">
        <f>B1111 * KONSTANTEN!$B$6</f>
        <v>23544000</v>
      </c>
      <c r="D1111" s="63">
        <f>SQRT( KONSTANTEN!$B$3 * $D$6 / H1110^3 )</f>
        <v>1.9912313057405847E-7</v>
      </c>
      <c r="E1111" s="41">
        <f>(KONSTANTEN!$B$4 + D1111 * C1111) - (KONSTANTEN!$B$4 + D1111 * C1110)</f>
        <v>4.3010596204000606E-3</v>
      </c>
      <c r="F1111" s="41">
        <f t="shared" ref="F1111:F1174" si="335">IF( (F1110 + E1111) &gt; 2 * PI(), (F1110 + E1111) - 2 * PI(), (F1110 + E1111) )</f>
        <v>4.7124152621447388</v>
      </c>
      <c r="G1111" s="73">
        <f t="shared" si="323"/>
        <v>270.001505833929</v>
      </c>
      <c r="H1111" s="43">
        <f t="shared" ref="H1111:H1174" si="336">$D$3 * ( 1 + $D$4 * COS(F1111) )</f>
        <v>149598088693.19165</v>
      </c>
      <c r="I1111" s="2">
        <f t="shared" ref="I1111:I1174" si="337">$E$3 * ( 1 + $D$4 * COS(F1111) )</f>
        <v>10.000004391314159</v>
      </c>
      <c r="J1111" s="48">
        <f t="shared" si="324"/>
        <v>149597957306.80835</v>
      </c>
      <c r="K1111" s="28">
        <f t="shared" si="325"/>
        <v>9.9999956086858415</v>
      </c>
      <c r="L1111" s="43">
        <f t="shared" ref="L1111:L1174" si="338">$D$3 * ( COS(F1111) + $D$4 )</f>
        <v>2503505226.4416332</v>
      </c>
      <c r="M1111" s="2">
        <f t="shared" ref="M1111:M1174" si="339">$E$3 * ( COS(F1111) + $D$4 )</f>
        <v>0.16734881760045944</v>
      </c>
      <c r="N1111" s="48">
        <f t="shared" si="326"/>
        <v>-2495641827.7539668</v>
      </c>
      <c r="O1111" s="28">
        <f t="shared" si="327"/>
        <v>-0.16682318239954058</v>
      </c>
      <c r="P1111" s="94">
        <f t="shared" si="328"/>
        <v>-147098449422.09949</v>
      </c>
      <c r="Q1111" s="95">
        <f t="shared" si="329"/>
        <v>-9.8329139966040522</v>
      </c>
      <c r="R1111" s="44">
        <f>KONSTANTEN!$B$3 * $D$5 * $D$6 / H1110^2</f>
        <v>3.5422969224516621E+22</v>
      </c>
      <c r="S1111" s="46">
        <f t="shared" si="334"/>
        <v>29786.299019071655</v>
      </c>
      <c r="T1111" s="48">
        <f t="shared" si="330"/>
        <v>147098449474.6434</v>
      </c>
      <c r="U1111" s="28">
        <f t="shared" si="331"/>
        <v>9.8329140001163928</v>
      </c>
      <c r="V1111" s="48">
        <f t="shared" ref="V1111:V1174" si="340">$D$3 * COS(F1111)</f>
        <v>3931699.3438333478</v>
      </c>
      <c r="W1111" s="28">
        <f t="shared" ref="W1111:W1174" si="341">$E$3 * COS(F1111)</f>
        <v>2.6281760045942235E-4</v>
      </c>
      <c r="X1111" s="50">
        <f t="shared" si="332"/>
        <v>1.0000000000000002</v>
      </c>
      <c r="Y1111" s="31">
        <f t="shared" si="333"/>
        <v>1</v>
      </c>
      <c r="Z1111" s="50">
        <v>23544000</v>
      </c>
      <c r="AA1111" s="62">
        <v>1.9912313E-7</v>
      </c>
      <c r="AB1111" s="71">
        <v>4.3010596203999999E-3</v>
      </c>
      <c r="AC1111" s="71">
        <v>4.7124152621447299</v>
      </c>
      <c r="AD1111" s="58">
        <v>149598088693.19101</v>
      </c>
      <c r="AE1111" s="28">
        <v>0.1673488176</v>
      </c>
      <c r="AF1111" s="28">
        <v>9.8329139966000003</v>
      </c>
      <c r="AG1111" s="50"/>
      <c r="AH1111" s="62"/>
      <c r="AI1111" s="65"/>
      <c r="AJ1111" s="58"/>
      <c r="AK1111" s="28"/>
      <c r="AL1111" s="28"/>
    </row>
    <row r="1112" spans="1:38">
      <c r="A1112" s="11"/>
      <c r="B1112" s="25">
        <v>1091</v>
      </c>
      <c r="C1112" s="1">
        <f>B1112 * KONSTANTEN!$B$6</f>
        <v>23565600</v>
      </c>
      <c r="D1112" s="63">
        <f>SQRT( KONSTANTEN!$B$3 * $D$6 / H1111^3 )</f>
        <v>1.991016661525877E-7</v>
      </c>
      <c r="E1112" s="41">
        <f>(KONSTANTEN!$B$4 + D1112 * C1112) - (KONSTANTEN!$B$4 + D1112 * C1111)</f>
        <v>4.3005959888962053E-3</v>
      </c>
      <c r="F1112" s="41">
        <f t="shared" si="335"/>
        <v>4.716715858133635</v>
      </c>
      <c r="G1112" s="73">
        <f t="shared" si="323"/>
        <v>270.24791183348361</v>
      </c>
      <c r="H1112" s="43">
        <f t="shared" si="336"/>
        <v>149608838315.32904</v>
      </c>
      <c r="I1112" s="2">
        <f t="shared" si="337"/>
        <v>10.000722958439701</v>
      </c>
      <c r="J1112" s="48">
        <f t="shared" si="324"/>
        <v>149587207684.67099</v>
      </c>
      <c r="K1112" s="28">
        <f t="shared" si="325"/>
        <v>9.9992770415603012</v>
      </c>
      <c r="L1112" s="43">
        <f t="shared" si="338"/>
        <v>3146863864.3505721</v>
      </c>
      <c r="M1112" s="2">
        <f t="shared" si="339"/>
        <v>0.21035464247749933</v>
      </c>
      <c r="N1112" s="48">
        <f t="shared" si="326"/>
        <v>-1852283189.8450282</v>
      </c>
      <c r="O1112" s="28">
        <f t="shared" si="327"/>
        <v>-0.1238173575225007</v>
      </c>
      <c r="P1112" s="94">
        <f t="shared" si="328"/>
        <v>-147097072495.94882</v>
      </c>
      <c r="Q1112" s="95">
        <f t="shared" si="329"/>
        <v>-9.8328219548696083</v>
      </c>
      <c r="R1112" s="44">
        <f>KONSTANTEN!$B$3 * $D$5 * $D$6 / H1111^2</f>
        <v>3.5417878104071553E+22</v>
      </c>
      <c r="S1112" s="46">
        <f t="shared" si="334"/>
        <v>29785.228712057051</v>
      </c>
      <c r="T1112" s="48">
        <f t="shared" si="330"/>
        <v>147098496666.89026</v>
      </c>
      <c r="U1112" s="28">
        <f t="shared" si="331"/>
        <v>9.8329171547200396</v>
      </c>
      <c r="V1112" s="48">
        <f t="shared" si="340"/>
        <v>647290337.25277185</v>
      </c>
      <c r="W1112" s="28">
        <f t="shared" si="341"/>
        <v>4.3268642477499307E-2</v>
      </c>
      <c r="X1112" s="50">
        <f t="shared" si="332"/>
        <v>0.99999999999999978</v>
      </c>
      <c r="Y1112" s="31">
        <f t="shared" si="333"/>
        <v>1.0000000000000002</v>
      </c>
      <c r="Z1112" s="50">
        <v>23565600</v>
      </c>
      <c r="AA1112" s="62">
        <v>1.9910167E-7</v>
      </c>
      <c r="AB1112" s="71">
        <v>4.3005959889E-3</v>
      </c>
      <c r="AC1112" s="71">
        <v>4.7167158581336297</v>
      </c>
      <c r="AD1112" s="58">
        <v>149608838315.32901</v>
      </c>
      <c r="AE1112" s="28">
        <v>0.210354642477</v>
      </c>
      <c r="AF1112" s="28">
        <v>9.8328219548700009</v>
      </c>
      <c r="AG1112" s="50"/>
      <c r="AH1112" s="62"/>
      <c r="AI1112" s="65"/>
      <c r="AJ1112" s="58"/>
      <c r="AK1112" s="28"/>
      <c r="AL1112" s="28"/>
    </row>
    <row r="1113" spans="1:38">
      <c r="A1113" s="11"/>
      <c r="B1113" s="25">
        <v>1092</v>
      </c>
      <c r="C1113" s="1">
        <f>B1113 * KONSTANTEN!$B$6</f>
        <v>23587200</v>
      </c>
      <c r="D1113" s="63">
        <f>SQRT( KONSTANTEN!$B$3 * $D$6 / H1112^3 )</f>
        <v>1.9908020790263067E-7</v>
      </c>
      <c r="E1113" s="41">
        <f>(KONSTANTEN!$B$4 + D1113 * C1113) - (KONSTANTEN!$B$4 + D1113 * C1112)</f>
        <v>4.3001324906972727E-3</v>
      </c>
      <c r="F1113" s="41">
        <f t="shared" si="335"/>
        <v>4.7210159906243323</v>
      </c>
      <c r="G1113" s="73">
        <f t="shared" si="323"/>
        <v>270.49429127654764</v>
      </c>
      <c r="H1113" s="43">
        <f t="shared" si="336"/>
        <v>149619586578.93137</v>
      </c>
      <c r="I1113" s="2">
        <f t="shared" si="337"/>
        <v>10.001441434752875</v>
      </c>
      <c r="J1113" s="48">
        <f t="shared" si="324"/>
        <v>149576459421.06863</v>
      </c>
      <c r="K1113" s="28">
        <f t="shared" si="325"/>
        <v>9.9985585652471247</v>
      </c>
      <c r="L1113" s="43">
        <f t="shared" si="338"/>
        <v>3790141194.7278714</v>
      </c>
      <c r="M1113" s="2">
        <f t="shared" si="339"/>
        <v>0.25335503228728307</v>
      </c>
      <c r="N1113" s="48">
        <f t="shared" si="326"/>
        <v>-1209005859.4677289</v>
      </c>
      <c r="O1113" s="28">
        <f t="shared" si="327"/>
        <v>-8.0816967712716958E-2</v>
      </c>
      <c r="P1113" s="94">
        <f t="shared" si="328"/>
        <v>-147092975583.31882</v>
      </c>
      <c r="Q1113" s="95">
        <f t="shared" si="329"/>
        <v>-9.8325480934543386</v>
      </c>
      <c r="R1113" s="44">
        <f>KONSTANTEN!$B$3 * $D$5 * $D$6 / H1112^2</f>
        <v>3.5412788630309938E+22</v>
      </c>
      <c r="S1113" s="46">
        <f t="shared" si="334"/>
        <v>29784.158635886764</v>
      </c>
      <c r="T1113" s="48">
        <f t="shared" si="330"/>
        <v>147098637080.22437</v>
      </c>
      <c r="U1113" s="28">
        <f t="shared" si="331"/>
        <v>9.8329265407621307</v>
      </c>
      <c r="V1113" s="48">
        <f t="shared" si="340"/>
        <v>1290567667.6300714</v>
      </c>
      <c r="W1113" s="28">
        <f t="shared" si="341"/>
        <v>8.6269032287283054E-2</v>
      </c>
      <c r="X1113" s="50">
        <f t="shared" si="332"/>
        <v>0.99999999999999989</v>
      </c>
      <c r="Y1113" s="31">
        <f t="shared" si="333"/>
        <v>0.99999999999999989</v>
      </c>
      <c r="Z1113" s="50">
        <v>23587200</v>
      </c>
      <c r="AA1113" s="62">
        <v>1.9908021E-7</v>
      </c>
      <c r="AB1113" s="71">
        <v>4.3001324906999996E-3</v>
      </c>
      <c r="AC1113" s="71">
        <v>4.7210159906243296</v>
      </c>
      <c r="AD1113" s="58">
        <v>149619586578.931</v>
      </c>
      <c r="AE1113" s="28">
        <v>0.25335503228700001</v>
      </c>
      <c r="AF1113" s="28">
        <v>9.8325480934500007</v>
      </c>
      <c r="AG1113" s="50"/>
      <c r="AH1113" s="62"/>
      <c r="AI1113" s="65"/>
      <c r="AJ1113" s="58"/>
      <c r="AK1113" s="28"/>
      <c r="AL1113" s="28"/>
    </row>
    <row r="1114" spans="1:38">
      <c r="A1114" s="11"/>
      <c r="B1114" s="25">
        <v>1093</v>
      </c>
      <c r="C1114" s="1">
        <f>B1114 * KONSTANTEN!$B$6</f>
        <v>23608800</v>
      </c>
      <c r="D1114" s="63">
        <f>SQRT( KONSTANTEN!$B$3 * $D$6 / H1113^3 )</f>
        <v>1.9905875621800576E-7</v>
      </c>
      <c r="E1114" s="41">
        <f>(KONSTANTEN!$B$4 + D1114 * C1114) - (KONSTANTEN!$B$4 + D1114 * C1113)</f>
        <v>4.2996691343093474E-3</v>
      </c>
      <c r="F1114" s="41">
        <f t="shared" si="335"/>
        <v>4.7253156597586417</v>
      </c>
      <c r="G1114" s="73">
        <f t="shared" si="323"/>
        <v>270.74064417124623</v>
      </c>
      <c r="H1114" s="43">
        <f t="shared" si="336"/>
        <v>149630333285.70261</v>
      </c>
      <c r="I1114" s="2">
        <f t="shared" si="337"/>
        <v>10.002159806998424</v>
      </c>
      <c r="J1114" s="48">
        <f t="shared" si="324"/>
        <v>149565712714.29742</v>
      </c>
      <c r="K1114" s="28">
        <f t="shared" si="325"/>
        <v>9.9978401930015757</v>
      </c>
      <c r="L1114" s="43">
        <f t="shared" si="338"/>
        <v>4433325349.6672153</v>
      </c>
      <c r="M1114" s="2">
        <f t="shared" si="339"/>
        <v>0.296349193710081</v>
      </c>
      <c r="N1114" s="48">
        <f t="shared" si="326"/>
        <v>-565821704.5283848</v>
      </c>
      <c r="O1114" s="28">
        <f t="shared" si="327"/>
        <v>-3.7822806289919006E-2</v>
      </c>
      <c r="P1114" s="94">
        <f t="shared" si="328"/>
        <v>-147086159639.21909</v>
      </c>
      <c r="Q1114" s="95">
        <f t="shared" si="329"/>
        <v>-9.8320924761966335</v>
      </c>
      <c r="R1114" s="44">
        <f>KONSTANTEN!$B$3 * $D$5 * $D$6 / H1113^2</f>
        <v>3.5407700896488085E+22</v>
      </c>
      <c r="S1114" s="46">
        <f t="shared" si="334"/>
        <v>29783.088810254307</v>
      </c>
      <c r="T1114" s="48">
        <f t="shared" si="330"/>
        <v>147098870673.8605</v>
      </c>
      <c r="U1114" s="28">
        <f t="shared" si="331"/>
        <v>9.8329421555163528</v>
      </c>
      <c r="V1114" s="48">
        <f t="shared" si="340"/>
        <v>1933751822.5694153</v>
      </c>
      <c r="W1114" s="28">
        <f t="shared" si="341"/>
        <v>0.12926319371008099</v>
      </c>
      <c r="X1114" s="50">
        <f t="shared" si="332"/>
        <v>1.0000000000000002</v>
      </c>
      <c r="Y1114" s="31">
        <f t="shared" si="333"/>
        <v>1</v>
      </c>
      <c r="Z1114" s="50">
        <v>23608800</v>
      </c>
      <c r="AA1114" s="62">
        <v>1.9905876000000001E-7</v>
      </c>
      <c r="AB1114" s="71">
        <v>4.2996691343099996E-3</v>
      </c>
      <c r="AC1114" s="71">
        <v>4.7253156597586399</v>
      </c>
      <c r="AD1114" s="58">
        <v>149630333285.702</v>
      </c>
      <c r="AE1114" s="28">
        <v>0.29634919371000001</v>
      </c>
      <c r="AF1114" s="28">
        <v>9.8320924761999997</v>
      </c>
      <c r="AG1114" s="50"/>
      <c r="AH1114" s="62"/>
      <c r="AI1114" s="65"/>
      <c r="AJ1114" s="58"/>
      <c r="AK1114" s="28"/>
      <c r="AL1114" s="28"/>
    </row>
    <row r="1115" spans="1:38">
      <c r="A1115" s="11"/>
      <c r="B1115" s="25">
        <v>1094</v>
      </c>
      <c r="C1115" s="1">
        <f>B1115 * KONSTANTEN!$B$6</f>
        <v>23630400</v>
      </c>
      <c r="D1115" s="63">
        <f>SQRT( KONSTANTEN!$B$3 * $D$6 / H1114^3 )</f>
        <v>1.9903731149194152E-7</v>
      </c>
      <c r="E1115" s="41">
        <f>(KONSTANTEN!$B$4 + D1115 * C1115) - (KONSTANTEN!$B$4 + D1115 * C1114)</f>
        <v>4.2992059282260797E-3</v>
      </c>
      <c r="F1115" s="41">
        <f t="shared" si="335"/>
        <v>4.7296148656868677</v>
      </c>
      <c r="G1115" s="73">
        <f t="shared" si="323"/>
        <v>270.98697052619121</v>
      </c>
      <c r="H1115" s="43">
        <f t="shared" si="336"/>
        <v>149641078237.50357</v>
      </c>
      <c r="I1115" s="2">
        <f t="shared" si="337"/>
        <v>10.002878061931579</v>
      </c>
      <c r="J1115" s="48">
        <f t="shared" si="324"/>
        <v>149554967762.49643</v>
      </c>
      <c r="K1115" s="28">
        <f t="shared" si="325"/>
        <v>9.9971219380684211</v>
      </c>
      <c r="L1115" s="43">
        <f t="shared" si="338"/>
        <v>5076404470.6592817</v>
      </c>
      <c r="M1115" s="2">
        <f t="shared" si="339"/>
        <v>0.33933633405431313</v>
      </c>
      <c r="N1115" s="48">
        <f t="shared" si="326"/>
        <v>77257416.463681474</v>
      </c>
      <c r="O1115" s="28">
        <f t="shared" si="327"/>
        <v>5.1643340543131022E-3</v>
      </c>
      <c r="P1115" s="94">
        <f t="shared" si="328"/>
        <v>-147076625668.40234</v>
      </c>
      <c r="Q1115" s="95">
        <f t="shared" si="329"/>
        <v>-9.8314551702599946</v>
      </c>
      <c r="R1115" s="44">
        <f>KONSTANTEN!$B$3 * $D$5 * $D$6 / H1114^2</f>
        <v>3.5402614995708992E+22</v>
      </c>
      <c r="S1115" s="46">
        <f t="shared" si="334"/>
        <v>29782.019254829414</v>
      </c>
      <c r="T1115" s="48">
        <f t="shared" si="330"/>
        <v>147099197399.96899</v>
      </c>
      <c r="U1115" s="28">
        <f t="shared" si="331"/>
        <v>9.8329639957854926</v>
      </c>
      <c r="V1115" s="48">
        <f t="shared" si="340"/>
        <v>2576830943.5614815</v>
      </c>
      <c r="W1115" s="28">
        <f t="shared" si="341"/>
        <v>0.17225033405431311</v>
      </c>
      <c r="X1115" s="50">
        <f t="shared" si="332"/>
        <v>0.99999999999999978</v>
      </c>
      <c r="Y1115" s="31">
        <f t="shared" si="333"/>
        <v>0.99999999999999978</v>
      </c>
      <c r="Z1115" s="50">
        <v>23630400</v>
      </c>
      <c r="AA1115" s="62">
        <v>1.9903731E-7</v>
      </c>
      <c r="AB1115" s="71">
        <v>4.2992059282300002E-3</v>
      </c>
      <c r="AC1115" s="71">
        <v>4.7296148656868597</v>
      </c>
      <c r="AD1115" s="58">
        <v>149641078237.50299</v>
      </c>
      <c r="AE1115" s="28">
        <v>0.33933633405399999</v>
      </c>
      <c r="AF1115" s="28">
        <v>9.8314551702599999</v>
      </c>
      <c r="AG1115" s="50"/>
      <c r="AH1115" s="62"/>
      <c r="AI1115" s="65"/>
      <c r="AJ1115" s="58"/>
      <c r="AK1115" s="28"/>
      <c r="AL1115" s="28"/>
    </row>
    <row r="1116" spans="1:38">
      <c r="A1116" s="11"/>
      <c r="B1116" s="25">
        <v>1095</v>
      </c>
      <c r="C1116" s="1">
        <f>B1116 * KONSTANTEN!$B$6</f>
        <v>23652000</v>
      </c>
      <c r="D1116" s="63">
        <f>SQRT( KONSTANTEN!$B$3 * $D$6 / H1115^3 )</f>
        <v>1.9901587411707071E-7</v>
      </c>
      <c r="E1116" s="41">
        <f>(KONSTANTEN!$B$4 + D1116 * C1116) - (KONSTANTEN!$B$4 + D1116 * C1115)</f>
        <v>4.2987428809286854E-3</v>
      </c>
      <c r="F1116" s="41">
        <f t="shared" si="335"/>
        <v>4.7339136085677964</v>
      </c>
      <c r="G1116" s="73">
        <f t="shared" si="323"/>
        <v>271.23327035048038</v>
      </c>
      <c r="H1116" s="43">
        <f t="shared" si="336"/>
        <v>149651821236.35583</v>
      </c>
      <c r="I1116" s="2">
        <f t="shared" si="337"/>
        <v>10.003596186318306</v>
      </c>
      <c r="J1116" s="48">
        <f t="shared" si="324"/>
        <v>149544224763.64417</v>
      </c>
      <c r="K1116" s="28">
        <f t="shared" si="325"/>
        <v>9.9964038136816935</v>
      </c>
      <c r="L1116" s="43">
        <f t="shared" si="338"/>
        <v>5719366708.8025904</v>
      </c>
      <c r="M1116" s="2">
        <f t="shared" si="339"/>
        <v>0.38231566127064326</v>
      </c>
      <c r="N1116" s="48">
        <f t="shared" si="326"/>
        <v>720219654.60698974</v>
      </c>
      <c r="O1116" s="28">
        <f t="shared" si="327"/>
        <v>4.8143661270643248E-2</v>
      </c>
      <c r="P1116" s="94">
        <f t="shared" si="328"/>
        <v>-147064374725.2814</v>
      </c>
      <c r="Q1116" s="95">
        <f t="shared" si="329"/>
        <v>-9.8306362461274919</v>
      </c>
      <c r="R1116" s="44">
        <f>KONSTANTEN!$B$3 * $D$5 * $D$6 / H1115^2</f>
        <v>3.5397531020921043E+22</v>
      </c>
      <c r="S1116" s="46">
        <f t="shared" si="334"/>
        <v>29780.949989257741</v>
      </c>
      <c r="T1116" s="48">
        <f t="shared" si="330"/>
        <v>147099617203.68594</v>
      </c>
      <c r="U1116" s="28">
        <f t="shared" si="331"/>
        <v>9.8329920579021266</v>
      </c>
      <c r="V1116" s="48">
        <f t="shared" si="340"/>
        <v>3219793181.7047896</v>
      </c>
      <c r="W1116" s="28">
        <f t="shared" si="341"/>
        <v>0.21522966127064325</v>
      </c>
      <c r="X1116" s="50">
        <f t="shared" si="332"/>
        <v>1.0000000000000002</v>
      </c>
      <c r="Y1116" s="31">
        <f t="shared" si="333"/>
        <v>1.0000000000000002</v>
      </c>
      <c r="Z1116" s="50">
        <v>23652000</v>
      </c>
      <c r="AA1116" s="62">
        <v>1.9901586999999999E-7</v>
      </c>
      <c r="AB1116" s="71">
        <v>4.2987428809300003E-3</v>
      </c>
      <c r="AC1116" s="71">
        <v>4.7339136085677902</v>
      </c>
      <c r="AD1116" s="58">
        <v>149651821236.35501</v>
      </c>
      <c r="AE1116" s="28">
        <v>0.38231566127099997</v>
      </c>
      <c r="AF1116" s="28">
        <v>9.8306362461300001</v>
      </c>
      <c r="AG1116" s="50"/>
      <c r="AH1116" s="62"/>
      <c r="AI1116" s="65"/>
      <c r="AJ1116" s="58"/>
      <c r="AK1116" s="28"/>
      <c r="AL1116" s="28"/>
    </row>
    <row r="1117" spans="1:38">
      <c r="A1117" s="11"/>
      <c r="B1117" s="25">
        <v>1096</v>
      </c>
      <c r="C1117" s="1">
        <f>B1117 * KONSTANTEN!$B$6</f>
        <v>23673600</v>
      </c>
      <c r="D1117" s="63">
        <f>SQRT( KONSTANTEN!$B$3 * $D$6 / H1116^3 )</f>
        <v>1.9899444448542313E-7</v>
      </c>
      <c r="E1117" s="41">
        <f>(KONSTANTEN!$B$4 + D1117 * C1117) - (KONSTANTEN!$B$4 + D1117 * C1116)</f>
        <v>4.2982800008850575E-3</v>
      </c>
      <c r="F1117" s="41">
        <f t="shared" si="335"/>
        <v>4.7382118885686815</v>
      </c>
      <c r="G1117" s="73">
        <f t="shared" si="323"/>
        <v>271.47954365369657</v>
      </c>
      <c r="H1117" s="43">
        <f t="shared" si="336"/>
        <v>149662562084.44479</v>
      </c>
      <c r="I1117" s="2">
        <f t="shared" si="337"/>
        <v>10.004314166935535</v>
      </c>
      <c r="J1117" s="48">
        <f t="shared" si="324"/>
        <v>149533483915.55521</v>
      </c>
      <c r="K1117" s="28">
        <f t="shared" si="325"/>
        <v>9.9956858330644653</v>
      </c>
      <c r="L1117" s="43">
        <f t="shared" si="338"/>
        <v>6362200225.0135069</v>
      </c>
      <c r="M1117" s="2">
        <f t="shared" si="339"/>
        <v>0.42528638396601715</v>
      </c>
      <c r="N1117" s="48">
        <f t="shared" si="326"/>
        <v>1363053170.8179061</v>
      </c>
      <c r="O1117" s="28">
        <f t="shared" si="327"/>
        <v>9.1114383966017121E-2</v>
      </c>
      <c r="P1117" s="94">
        <f t="shared" si="328"/>
        <v>-147049407913.84491</v>
      </c>
      <c r="Q1117" s="95">
        <f t="shared" si="329"/>
        <v>-9.8296357775961347</v>
      </c>
      <c r="R1117" s="44">
        <f>KONSTANTEN!$B$3 * $D$5 * $D$6 / H1116^2</f>
        <v>3.5392449064916268E+22</v>
      </c>
      <c r="S1117" s="46">
        <f t="shared" si="334"/>
        <v>29779.881033160476</v>
      </c>
      <c r="T1117" s="48">
        <f t="shared" si="330"/>
        <v>147100130023.12338</v>
      </c>
      <c r="U1117" s="28">
        <f t="shared" si="331"/>
        <v>9.8330263377293043</v>
      </c>
      <c r="V1117" s="48">
        <f t="shared" si="340"/>
        <v>3862626697.9157062</v>
      </c>
      <c r="W1117" s="28">
        <f t="shared" si="341"/>
        <v>0.25820038396601713</v>
      </c>
      <c r="X1117" s="50">
        <f t="shared" si="332"/>
        <v>0.99999999999999978</v>
      </c>
      <c r="Y1117" s="31">
        <f t="shared" si="333"/>
        <v>1</v>
      </c>
      <c r="Z1117" s="50">
        <v>23673600</v>
      </c>
      <c r="AA1117" s="62">
        <v>1.9899444E-7</v>
      </c>
      <c r="AB1117" s="71">
        <v>4.2982800008899997E-3</v>
      </c>
      <c r="AC1117" s="71">
        <v>4.7382118885686797</v>
      </c>
      <c r="AD1117" s="58">
        <v>149662562084.444</v>
      </c>
      <c r="AE1117" s="28">
        <v>0.42528638396599999</v>
      </c>
      <c r="AF1117" s="28">
        <v>9.8296357776000001</v>
      </c>
      <c r="AG1117" s="50"/>
      <c r="AH1117" s="62"/>
      <c r="AI1117" s="65"/>
      <c r="AJ1117" s="58"/>
      <c r="AK1117" s="28"/>
      <c r="AL1117" s="28"/>
    </row>
    <row r="1118" spans="1:38">
      <c r="A1118" s="11"/>
      <c r="B1118" s="25">
        <v>1097</v>
      </c>
      <c r="C1118" s="1">
        <f>B1118 * KONSTANTEN!$B$6</f>
        <v>23695200</v>
      </c>
      <c r="D1118" s="63">
        <f>SQRT( KONSTANTEN!$B$3 * $D$6 / H1117^3 )</f>
        <v>1.9897302298842005E-7</v>
      </c>
      <c r="E1118" s="41">
        <f>(KONSTANTEN!$B$4 + D1118 * C1118) - (KONSTANTEN!$B$4 + D1118 * C1117)</f>
        <v>4.2978172965497663E-3</v>
      </c>
      <c r="F1118" s="41">
        <f t="shared" si="335"/>
        <v>4.7425097058652312</v>
      </c>
      <c r="G1118" s="73">
        <f t="shared" si="323"/>
        <v>271.72579044590719</v>
      </c>
      <c r="H1118" s="43">
        <f t="shared" si="336"/>
        <v>149673300584.1235</v>
      </c>
      <c r="I1118" s="2">
        <f t="shared" si="337"/>
        <v>10.005031990571393</v>
      </c>
      <c r="J1118" s="48">
        <f t="shared" si="324"/>
        <v>149522745415.8765</v>
      </c>
      <c r="K1118" s="28">
        <f t="shared" si="325"/>
        <v>9.9949680094286073</v>
      </c>
      <c r="L1118" s="43">
        <f t="shared" si="338"/>
        <v>7004893190.235527</v>
      </c>
      <c r="M1118" s="2">
        <f t="shared" si="339"/>
        <v>0.46824771141765203</v>
      </c>
      <c r="N1118" s="48">
        <f t="shared" si="326"/>
        <v>2005746136.0399272</v>
      </c>
      <c r="O1118" s="28">
        <f t="shared" si="327"/>
        <v>0.13407571141765204</v>
      </c>
      <c r="P1118" s="94">
        <f t="shared" si="328"/>
        <v>-147031726387.57297</v>
      </c>
      <c r="Q1118" s="95">
        <f t="shared" si="329"/>
        <v>-9.8284538417712231</v>
      </c>
      <c r="R1118" s="44">
        <f>KONSTANTEN!$B$3 * $D$5 * $D$6 / H1117^2</f>
        <v>3.5387369220329097E+22</v>
      </c>
      <c r="S1118" s="46">
        <f t="shared" si="334"/>
        <v>29778.812406134075</v>
      </c>
      <c r="T1118" s="48">
        <f t="shared" si="330"/>
        <v>147100735789.38065</v>
      </c>
      <c r="U1118" s="28">
        <f t="shared" si="331"/>
        <v>9.8330668306613038</v>
      </c>
      <c r="V1118" s="48">
        <f t="shared" si="340"/>
        <v>4505319663.1377277</v>
      </c>
      <c r="W1118" s="28">
        <f t="shared" si="341"/>
        <v>0.30116171141765202</v>
      </c>
      <c r="X1118" s="50">
        <f t="shared" si="332"/>
        <v>1</v>
      </c>
      <c r="Y1118" s="31">
        <f t="shared" si="333"/>
        <v>1</v>
      </c>
      <c r="Z1118" s="50">
        <v>23695200</v>
      </c>
      <c r="AA1118" s="62">
        <v>1.9897302000000001E-7</v>
      </c>
      <c r="AB1118" s="71">
        <v>4.2978172965499996E-3</v>
      </c>
      <c r="AC1118" s="71">
        <v>4.7425097058652304</v>
      </c>
      <c r="AD1118" s="58">
        <v>149673300584.12299</v>
      </c>
      <c r="AE1118" s="28">
        <v>0.46824771141799998</v>
      </c>
      <c r="AF1118" s="28">
        <v>9.8284538417699991</v>
      </c>
      <c r="AG1118" s="50"/>
      <c r="AH1118" s="62"/>
      <c r="AI1118" s="65"/>
      <c r="AJ1118" s="58"/>
      <c r="AK1118" s="28"/>
      <c r="AL1118" s="28"/>
    </row>
    <row r="1119" spans="1:38">
      <c r="A1119" s="11"/>
      <c r="B1119" s="25">
        <v>1098</v>
      </c>
      <c r="C1119" s="1">
        <f>B1119 * KONSTANTEN!$B$6</f>
        <v>23716800</v>
      </c>
      <c r="D1119" s="63">
        <f>SQRT( KONSTANTEN!$B$3 * $D$6 / H1118^3 )</f>
        <v>1.9895161001686716E-7</v>
      </c>
      <c r="E1119" s="41">
        <f>(KONSTANTEN!$B$4 + D1119 * C1119) - (KONSTANTEN!$B$4 + D1119 * C1118)</f>
        <v>4.2973547763640596E-3</v>
      </c>
      <c r="F1119" s="41">
        <f t="shared" si="335"/>
        <v>4.7468070606415953</v>
      </c>
      <c r="G1119" s="73">
        <f t="shared" si="323"/>
        <v>271.97201073766325</v>
      </c>
      <c r="H1119" s="43">
        <f t="shared" si="336"/>
        <v>149684036537.91602</v>
      </c>
      <c r="I1119" s="2">
        <f t="shared" si="337"/>
        <v>10.005749644025443</v>
      </c>
      <c r="J1119" s="48">
        <f t="shared" si="324"/>
        <v>149512009462.08398</v>
      </c>
      <c r="K1119" s="28">
        <f t="shared" si="325"/>
        <v>9.9942503559745575</v>
      </c>
      <c r="L1119" s="43">
        <f t="shared" si="338"/>
        <v>7647433785.6478472</v>
      </c>
      <c r="M1119" s="2">
        <f t="shared" si="339"/>
        <v>0.5111988535869787</v>
      </c>
      <c r="N1119" s="48">
        <f t="shared" si="326"/>
        <v>2648286731.4522462</v>
      </c>
      <c r="O1119" s="28">
        <f t="shared" si="327"/>
        <v>0.17702685358697862</v>
      </c>
      <c r="P1119" s="94">
        <f t="shared" si="328"/>
        <v>-147011331349.35132</v>
      </c>
      <c r="Q1119" s="95">
        <f t="shared" si="329"/>
        <v>-9.8270905190606257</v>
      </c>
      <c r="R1119" s="44">
        <f>KONSTANTEN!$B$3 * $D$5 * $D$6 / H1118^2</f>
        <v>3.5382291579634727E+22</v>
      </c>
      <c r="S1119" s="46">
        <f t="shared" si="334"/>
        <v>29777.744127749876</v>
      </c>
      <c r="T1119" s="48">
        <f t="shared" si="330"/>
        <v>147101434426.55591</v>
      </c>
      <c r="U1119" s="28">
        <f t="shared" si="331"/>
        <v>9.8331135316244058</v>
      </c>
      <c r="V1119" s="48">
        <f t="shared" si="340"/>
        <v>5147860258.550046</v>
      </c>
      <c r="W1119" s="28">
        <f t="shared" si="341"/>
        <v>0.34411285358697863</v>
      </c>
      <c r="X1119" s="50">
        <f t="shared" si="332"/>
        <v>1</v>
      </c>
      <c r="Y1119" s="31">
        <f t="shared" si="333"/>
        <v>1</v>
      </c>
      <c r="Z1119" s="50">
        <v>23716800</v>
      </c>
      <c r="AA1119" s="62">
        <v>1.9895161000000001E-7</v>
      </c>
      <c r="AB1119" s="71">
        <v>4.2973547763600004E-3</v>
      </c>
      <c r="AC1119" s="71">
        <v>4.74680706064159</v>
      </c>
      <c r="AD1119" s="58">
        <v>149684036537.91599</v>
      </c>
      <c r="AE1119" s="28">
        <v>0.51119885358700001</v>
      </c>
      <c r="AF1119" s="28">
        <v>9.8270905190600004</v>
      </c>
      <c r="AG1119" s="50"/>
      <c r="AH1119" s="62"/>
      <c r="AI1119" s="65"/>
      <c r="AJ1119" s="58"/>
      <c r="AK1119" s="28"/>
      <c r="AL1119" s="28"/>
    </row>
    <row r="1120" spans="1:38">
      <c r="A1120" s="11"/>
      <c r="B1120" s="25">
        <v>1099</v>
      </c>
      <c r="C1120" s="1">
        <f>B1120 * KONSTANTEN!$B$6</f>
        <v>23738400</v>
      </c>
      <c r="D1120" s="63">
        <f>SQRT( KONSTANTEN!$B$3 * $D$6 / H1119^3 )</f>
        <v>1.9893020596094861E-7</v>
      </c>
      <c r="E1120" s="41">
        <f>(KONSTANTEN!$B$4 + D1120 * C1120) - (KONSTANTEN!$B$4 + D1120 * C1119)</f>
        <v>4.2968924487558624E-3</v>
      </c>
      <c r="F1120" s="41">
        <f t="shared" si="335"/>
        <v>4.7511039530903512</v>
      </c>
      <c r="G1120" s="73">
        <f t="shared" si="323"/>
        <v>272.21820453999857</v>
      </c>
      <c r="H1120" s="43">
        <f t="shared" si="336"/>
        <v>149694769748.52087</v>
      </c>
      <c r="I1120" s="2">
        <f t="shared" si="337"/>
        <v>10.006467114108911</v>
      </c>
      <c r="J1120" s="48">
        <f t="shared" si="324"/>
        <v>149501276251.47913</v>
      </c>
      <c r="K1120" s="28">
        <f t="shared" si="325"/>
        <v>9.9935328858910886</v>
      </c>
      <c r="L1120" s="43">
        <f t="shared" si="338"/>
        <v>8289810202.8731966</v>
      </c>
      <c r="M1120" s="2">
        <f t="shared" si="339"/>
        <v>0.55413902113353442</v>
      </c>
      <c r="N1120" s="48">
        <f t="shared" si="326"/>
        <v>3290663148.6775966</v>
      </c>
      <c r="O1120" s="28">
        <f t="shared" si="327"/>
        <v>0.21996702113353442</v>
      </c>
      <c r="P1120" s="94">
        <f t="shared" si="328"/>
        <v>-146988224051.38519</v>
      </c>
      <c r="Q1120" s="95">
        <f t="shared" si="329"/>
        <v>-9.8255458931690018</v>
      </c>
      <c r="R1120" s="44">
        <f>KONSTANTEN!$B$3 * $D$5 * $D$6 / H1119^2</f>
        <v>3.5377216235147725E+22</v>
      </c>
      <c r="S1120" s="46">
        <f t="shared" si="334"/>
        <v>29776.676217553788</v>
      </c>
      <c r="T1120" s="48">
        <f t="shared" si="330"/>
        <v>147102225851.7583</v>
      </c>
      <c r="U1120" s="28">
        <f t="shared" si="331"/>
        <v>9.8331664350777075</v>
      </c>
      <c r="V1120" s="48">
        <f t="shared" si="340"/>
        <v>5790236675.7753963</v>
      </c>
      <c r="W1120" s="28">
        <f t="shared" si="341"/>
        <v>0.3870530211335344</v>
      </c>
      <c r="X1120" s="50">
        <f t="shared" si="332"/>
        <v>1</v>
      </c>
      <c r="Y1120" s="31">
        <f t="shared" si="333"/>
        <v>0.99999999999999967</v>
      </c>
      <c r="Z1120" s="50">
        <v>23738400</v>
      </c>
      <c r="AA1120" s="62">
        <v>1.9893020999999999E-7</v>
      </c>
      <c r="AB1120" s="71">
        <v>4.2968924487599997E-3</v>
      </c>
      <c r="AC1120" s="71">
        <v>4.7511039530903503</v>
      </c>
      <c r="AD1120" s="58">
        <v>149694769748.51999</v>
      </c>
      <c r="AE1120" s="28">
        <v>0.55413902113299995</v>
      </c>
      <c r="AF1120" s="28">
        <v>9.8255458931700002</v>
      </c>
      <c r="AG1120" s="50"/>
      <c r="AH1120" s="62"/>
      <c r="AI1120" s="65"/>
      <c r="AJ1120" s="58"/>
      <c r="AK1120" s="28"/>
      <c r="AL1120" s="28"/>
    </row>
    <row r="1121" spans="1:38">
      <c r="A1121" s="11"/>
      <c r="B1121" s="25">
        <v>1100</v>
      </c>
      <c r="C1121" s="1">
        <f>B1121 * KONSTANTEN!$B$6</f>
        <v>23760000</v>
      </c>
      <c r="D1121" s="63">
        <f>SQRT( KONSTANTEN!$B$3 * $D$6 / H1120^3 )</f>
        <v>1.9890881121022053E-7</v>
      </c>
      <c r="E1121" s="41">
        <f>(KONSTANTEN!$B$4 + D1121 * C1121) - (KONSTANTEN!$B$4 + D1121 * C1120)</f>
        <v>4.2964303221415534E-3</v>
      </c>
      <c r="F1121" s="41">
        <f t="shared" si="335"/>
        <v>4.7554003834124927</v>
      </c>
      <c r="G1121" s="73">
        <f t="shared" si="323"/>
        <v>272.46437186442932</v>
      </c>
      <c r="H1121" s="43">
        <f t="shared" si="336"/>
        <v>149705500018.81458</v>
      </c>
      <c r="I1121" s="2">
        <f t="shared" si="337"/>
        <v>10.007184387644921</v>
      </c>
      <c r="J1121" s="48">
        <f t="shared" si="324"/>
        <v>149490545981.18546</v>
      </c>
      <c r="K1121" s="28">
        <f t="shared" si="325"/>
        <v>9.9928156123550806</v>
      </c>
      <c r="L1121" s="43">
        <f t="shared" si="338"/>
        <v>8932010644.1852398</v>
      </c>
      <c r="M1121" s="2">
        <f t="shared" si="339"/>
        <v>0.59706742542882663</v>
      </c>
      <c r="N1121" s="48">
        <f t="shared" si="326"/>
        <v>3932863589.9896393</v>
      </c>
      <c r="O1121" s="28">
        <f t="shared" si="327"/>
        <v>0.26289542542882666</v>
      </c>
      <c r="P1121" s="94">
        <f t="shared" si="328"/>
        <v>-146962405795.11215</v>
      </c>
      <c r="Q1121" s="95">
        <f t="shared" si="329"/>
        <v>-9.823820051091996</v>
      </c>
      <c r="R1121" s="44">
        <f>KONSTANTEN!$B$3 * $D$5 * $D$6 / H1120^2</f>
        <v>3.5372143279020553E+22</v>
      </c>
      <c r="S1121" s="46">
        <f t="shared" si="334"/>
        <v>29775.60869506597</v>
      </c>
      <c r="T1121" s="48">
        <f t="shared" si="330"/>
        <v>147103109975.12085</v>
      </c>
      <c r="U1121" s="28">
        <f t="shared" si="331"/>
        <v>9.8332255350139786</v>
      </c>
      <c r="V1121" s="48">
        <f t="shared" si="340"/>
        <v>6432437117.0874395</v>
      </c>
      <c r="W1121" s="28">
        <f t="shared" si="341"/>
        <v>0.42998142542882667</v>
      </c>
      <c r="X1121" s="50">
        <f t="shared" si="332"/>
        <v>1</v>
      </c>
      <c r="Y1121" s="31">
        <f t="shared" si="333"/>
        <v>0.99999999999999978</v>
      </c>
      <c r="Z1121" s="50">
        <v>23760000</v>
      </c>
      <c r="AA1121" s="62">
        <v>1.9890881E-7</v>
      </c>
      <c r="AB1121" s="71">
        <v>4.29643032214E-3</v>
      </c>
      <c r="AC1121" s="71">
        <v>4.7554003834124901</v>
      </c>
      <c r="AD1121" s="58">
        <v>149705500018.814</v>
      </c>
      <c r="AE1121" s="28">
        <v>0.59706742542900004</v>
      </c>
      <c r="AF1121" s="28">
        <v>9.8238200510899993</v>
      </c>
      <c r="AG1121" s="50"/>
      <c r="AH1121" s="62"/>
      <c r="AI1121" s="65"/>
      <c r="AJ1121" s="58"/>
      <c r="AK1121" s="28"/>
      <c r="AL1121" s="28"/>
    </row>
    <row r="1122" spans="1:38">
      <c r="A1122" s="11"/>
      <c r="B1122" s="25">
        <v>1101</v>
      </c>
      <c r="C1122" s="1">
        <f>B1122 * KONSTANTEN!$B$6</f>
        <v>23781600</v>
      </c>
      <c r="D1122" s="63">
        <f>SQRT( KONSTANTEN!$B$3 * $D$6 / H1121^3 )</f>
        <v>1.9888742615360504E-7</v>
      </c>
      <c r="E1122" s="41">
        <f>(KONSTANTEN!$B$4 + D1122 * C1122) - (KONSTANTEN!$B$4 + D1122 * C1121)</f>
        <v>4.2959684049179714E-3</v>
      </c>
      <c r="F1122" s="41">
        <f t="shared" si="335"/>
        <v>4.7596963518174107</v>
      </c>
      <c r="G1122" s="73">
        <f t="shared" si="323"/>
        <v>272.71051272295267</v>
      </c>
      <c r="H1122" s="43">
        <f t="shared" si="336"/>
        <v>149716227151.85501</v>
      </c>
      <c r="I1122" s="2">
        <f t="shared" si="337"/>
        <v>10.007901451468715</v>
      </c>
      <c r="J1122" s="48">
        <f t="shared" si="324"/>
        <v>149479818848.14496</v>
      </c>
      <c r="K1122" s="28">
        <f t="shared" si="325"/>
        <v>9.9920985485312848</v>
      </c>
      <c r="L1122" s="43">
        <f t="shared" si="338"/>
        <v>9574023322.7140312</v>
      </c>
      <c r="M1122" s="2">
        <f t="shared" si="339"/>
        <v>0.63998327857006709</v>
      </c>
      <c r="N1122" s="48">
        <f t="shared" si="326"/>
        <v>4574876268.5184298</v>
      </c>
      <c r="O1122" s="28">
        <f t="shared" si="327"/>
        <v>0.30581127857006707</v>
      </c>
      <c r="P1122" s="94">
        <f t="shared" si="328"/>
        <v>-146933877931.11435</v>
      </c>
      <c r="Q1122" s="95">
        <f t="shared" si="329"/>
        <v>-9.8219130831103545</v>
      </c>
      <c r="R1122" s="44">
        <f>KONSTANTEN!$B$3 * $D$5 * $D$6 / H1121^2</f>
        <v>3.536707280324214E+22</v>
      </c>
      <c r="S1122" s="46">
        <f t="shared" si="334"/>
        <v>29774.541579780504</v>
      </c>
      <c r="T1122" s="48">
        <f t="shared" si="330"/>
        <v>147104086699.81369</v>
      </c>
      <c r="U1122" s="28">
        <f t="shared" si="331"/>
        <v>9.8332908249605495</v>
      </c>
      <c r="V1122" s="48">
        <f t="shared" si="340"/>
        <v>7074449795.61623</v>
      </c>
      <c r="W1122" s="28">
        <f t="shared" si="341"/>
        <v>0.47289727857006703</v>
      </c>
      <c r="X1122" s="50">
        <f t="shared" si="332"/>
        <v>1</v>
      </c>
      <c r="Y1122" s="31">
        <f t="shared" si="333"/>
        <v>1.0000000000000002</v>
      </c>
      <c r="Z1122" s="50">
        <v>23781600</v>
      </c>
      <c r="AA1122" s="62">
        <v>1.9888743E-7</v>
      </c>
      <c r="AB1122" s="71">
        <v>4.2959684049200001E-3</v>
      </c>
      <c r="AC1122" s="71">
        <v>4.7596963518174098</v>
      </c>
      <c r="AD1122" s="58">
        <v>149716227151.85501</v>
      </c>
      <c r="AE1122" s="28">
        <v>0.63998327857000004</v>
      </c>
      <c r="AF1122" s="28">
        <v>9.8219130831099992</v>
      </c>
      <c r="AG1122" s="50"/>
      <c r="AH1122" s="62"/>
      <c r="AI1122" s="65"/>
      <c r="AJ1122" s="58"/>
      <c r="AK1122" s="28"/>
      <c r="AL1122" s="28"/>
    </row>
    <row r="1123" spans="1:38">
      <c r="A1123" s="11"/>
      <c r="B1123" s="25">
        <v>1102</v>
      </c>
      <c r="C1123" s="1">
        <f>B1123 * KONSTANTEN!$B$6</f>
        <v>23803200</v>
      </c>
      <c r="D1123" s="63">
        <f>SQRT( KONSTANTEN!$B$3 * $D$6 / H1122^3 )</f>
        <v>1.9886605117938382E-7</v>
      </c>
      <c r="E1123" s="41">
        <f>(KONSTANTEN!$B$4 + D1123 * C1123) - (KONSTANTEN!$B$4 + D1123 * C1122)</f>
        <v>4.2955067054739615E-3</v>
      </c>
      <c r="F1123" s="41">
        <f t="shared" si="335"/>
        <v>4.7639918585228846</v>
      </c>
      <c r="G1123" s="73">
        <f t="shared" si="323"/>
        <v>272.95662712804648</v>
      </c>
      <c r="H1123" s="43">
        <f t="shared" si="336"/>
        <v>149726950950.88501</v>
      </c>
      <c r="I1123" s="2">
        <f t="shared" si="337"/>
        <v>10.008618292427903</v>
      </c>
      <c r="J1123" s="48">
        <f t="shared" si="324"/>
        <v>149469095049.11499</v>
      </c>
      <c r="K1123" s="28">
        <f t="shared" si="325"/>
        <v>9.9913817075720974</v>
      </c>
      <c r="L1123" s="43">
        <f t="shared" si="338"/>
        <v>10215836462.652477</v>
      </c>
      <c r="M1123" s="2">
        <f t="shared" si="339"/>
        <v>0.6828857933939726</v>
      </c>
      <c r="N1123" s="48">
        <f t="shared" si="326"/>
        <v>5216689408.4568748</v>
      </c>
      <c r="O1123" s="28">
        <f t="shared" si="327"/>
        <v>0.34871379339397257</v>
      </c>
      <c r="P1123" s="94">
        <f t="shared" si="328"/>
        <v>-146902641859.02979</v>
      </c>
      <c r="Q1123" s="95">
        <f t="shared" si="329"/>
        <v>-9.8198250827840017</v>
      </c>
      <c r="R1123" s="44">
        <f>KONSTANTEN!$B$3 * $D$5 * $D$6 / H1122^2</f>
        <v>3.5362004899636472E+22</v>
      </c>
      <c r="S1123" s="46">
        <f t="shared" si="334"/>
        <v>29773.474891165053</v>
      </c>
      <c r="T1123" s="48">
        <f t="shared" si="330"/>
        <v>147105155922.05795</v>
      </c>
      <c r="U1123" s="28">
        <f t="shared" si="331"/>
        <v>9.8333622979802335</v>
      </c>
      <c r="V1123" s="48">
        <f t="shared" si="340"/>
        <v>7716262935.5546761</v>
      </c>
      <c r="W1123" s="28">
        <f t="shared" si="341"/>
        <v>0.51579979339397264</v>
      </c>
      <c r="X1123" s="50">
        <f t="shared" si="332"/>
        <v>1.0000000000000002</v>
      </c>
      <c r="Y1123" s="31">
        <f t="shared" si="333"/>
        <v>1.0000000000000002</v>
      </c>
      <c r="Z1123" s="50">
        <v>23803200</v>
      </c>
      <c r="AA1123" s="62">
        <v>1.9886605E-7</v>
      </c>
      <c r="AB1123" s="71">
        <v>4.2955067054700003E-3</v>
      </c>
      <c r="AC1123" s="71">
        <v>4.7639918585228802</v>
      </c>
      <c r="AD1123" s="58">
        <v>149726950950.88501</v>
      </c>
      <c r="AE1123" s="28">
        <v>0.68288579339400002</v>
      </c>
      <c r="AF1123" s="28">
        <v>9.8198250827799995</v>
      </c>
      <c r="AG1123" s="50"/>
      <c r="AH1123" s="62"/>
      <c r="AI1123" s="65"/>
      <c r="AJ1123" s="58"/>
      <c r="AK1123" s="28"/>
      <c r="AL1123" s="28"/>
    </row>
    <row r="1124" spans="1:38">
      <c r="A1124" s="11"/>
      <c r="B1124" s="25">
        <v>1103</v>
      </c>
      <c r="C1124" s="1">
        <f>B1124 * KONSTANTEN!$B$6</f>
        <v>23824800</v>
      </c>
      <c r="D1124" s="63">
        <f>SQRT( KONSTANTEN!$B$3 * $D$6 / H1123^3 )</f>
        <v>1.9884468667519191E-7</v>
      </c>
      <c r="E1124" s="41">
        <f>(KONSTANTEN!$B$4 + D1124 * C1124) - (KONSTANTEN!$B$4 + D1124 * C1123)</f>
        <v>4.2950452321841581E-3</v>
      </c>
      <c r="F1124" s="41">
        <f t="shared" si="335"/>
        <v>4.7682869037550688</v>
      </c>
      <c r="G1124" s="73">
        <f t="shared" si="323"/>
        <v>273.20271509266843</v>
      </c>
      <c r="H1124" s="43">
        <f t="shared" si="336"/>
        <v>149737671219.33551</v>
      </c>
      <c r="I1124" s="2">
        <f t="shared" si="337"/>
        <v>10.009334897382669</v>
      </c>
      <c r="J1124" s="48">
        <f t="shared" si="324"/>
        <v>149458374780.66449</v>
      </c>
      <c r="K1124" s="28">
        <f t="shared" si="325"/>
        <v>9.9906651026173314</v>
      </c>
      <c r="L1124" s="43">
        <f t="shared" si="338"/>
        <v>10857438299.461147</v>
      </c>
      <c r="M1124" s="2">
        <f t="shared" si="339"/>
        <v>0.72577418349045619</v>
      </c>
      <c r="N1124" s="48">
        <f t="shared" si="326"/>
        <v>5858291245.2655468</v>
      </c>
      <c r="O1124" s="28">
        <f t="shared" si="327"/>
        <v>0.39160218349045606</v>
      </c>
      <c r="P1124" s="94">
        <f t="shared" si="328"/>
        <v>-146868699027.46295</v>
      </c>
      <c r="Q1124" s="95">
        <f t="shared" si="329"/>
        <v>-9.817556146946071</v>
      </c>
      <c r="R1124" s="44">
        <f>KONSTANTEN!$B$3 * $D$5 * $D$6 / H1123^2</f>
        <v>3.5356939659861087E+22</v>
      </c>
      <c r="S1124" s="46">
        <f t="shared" si="334"/>
        <v>29772.408648660556</v>
      </c>
      <c r="T1124" s="48">
        <f t="shared" si="330"/>
        <v>147106317531.14008</v>
      </c>
      <c r="U1124" s="28">
        <f t="shared" si="331"/>
        <v>9.8334399466722964</v>
      </c>
      <c r="V1124" s="48">
        <f t="shared" si="340"/>
        <v>8357864772.363348</v>
      </c>
      <c r="W1124" s="28">
        <f t="shared" si="341"/>
        <v>0.55868818349045613</v>
      </c>
      <c r="X1124" s="50">
        <f t="shared" si="332"/>
        <v>0.99999999999999989</v>
      </c>
      <c r="Y1124" s="31">
        <f t="shared" si="333"/>
        <v>0.99999999999999989</v>
      </c>
      <c r="Z1124" s="50">
        <v>23824800</v>
      </c>
      <c r="AA1124" s="62">
        <v>1.9884468999999999E-7</v>
      </c>
      <c r="AB1124" s="71">
        <v>4.29504523218E-3</v>
      </c>
      <c r="AC1124" s="71">
        <v>4.7682869037550697</v>
      </c>
      <c r="AD1124" s="58">
        <v>149737671219.33499</v>
      </c>
      <c r="AE1124" s="28">
        <v>0.72577418349</v>
      </c>
      <c r="AF1124" s="28">
        <v>9.8175561469500003</v>
      </c>
      <c r="AG1124" s="50"/>
      <c r="AH1124" s="62"/>
      <c r="AI1124" s="65"/>
      <c r="AJ1124" s="58"/>
      <c r="AK1124" s="28"/>
      <c r="AL1124" s="28"/>
    </row>
    <row r="1125" spans="1:38">
      <c r="A1125" s="11"/>
      <c r="B1125" s="25">
        <v>1104</v>
      </c>
      <c r="C1125" s="1">
        <f>B1125 * KONSTANTEN!$B$6</f>
        <v>23846400</v>
      </c>
      <c r="D1125" s="63">
        <f>SQRT( KONSTANTEN!$B$3 * $D$6 / H1124^3 )</f>
        <v>1.9882333302801201E-7</v>
      </c>
      <c r="E1125" s="41">
        <f>(KONSTANTEN!$B$4 + D1125 * C1125) - (KONSTANTEN!$B$4 + D1125 * C1124)</f>
        <v>4.294583993405432E-3</v>
      </c>
      <c r="F1125" s="41">
        <f t="shared" si="335"/>
        <v>4.7725814877484742</v>
      </c>
      <c r="G1125" s="73">
        <f t="shared" si="323"/>
        <v>273.448776630255</v>
      </c>
      <c r="H1125" s="43">
        <f t="shared" si="336"/>
        <v>149748387760.82919</v>
      </c>
      <c r="I1125" s="2">
        <f t="shared" si="337"/>
        <v>10.010051253206013</v>
      </c>
      <c r="J1125" s="48">
        <f t="shared" si="324"/>
        <v>149447658239.17078</v>
      </c>
      <c r="K1125" s="28">
        <f t="shared" si="325"/>
        <v>9.9899487467939849</v>
      </c>
      <c r="L1125" s="43">
        <f t="shared" si="338"/>
        <v>11498817080.07181</v>
      </c>
      <c r="M1125" s="2">
        <f t="shared" si="339"/>
        <v>0.76864766321623179</v>
      </c>
      <c r="N1125" s="48">
        <f t="shared" si="326"/>
        <v>6499670025.8762102</v>
      </c>
      <c r="O1125" s="28">
        <f t="shared" si="327"/>
        <v>0.43447566321623177</v>
      </c>
      <c r="P1125" s="94">
        <f t="shared" si="328"/>
        <v>-146832050933.89484</v>
      </c>
      <c r="Q1125" s="95">
        <f t="shared" si="329"/>
        <v>-9.8151063756968799</v>
      </c>
      <c r="R1125" s="44">
        <f>KONSTANTEN!$B$3 * $D$5 * $D$6 / H1124^2</f>
        <v>3.5351877175405814E+22</v>
      </c>
      <c r="S1125" s="46">
        <f t="shared" si="334"/>
        <v>29771.342871680914</v>
      </c>
      <c r="T1125" s="48">
        <f t="shared" si="330"/>
        <v>147107571409.42688</v>
      </c>
      <c r="U1125" s="28">
        <f t="shared" si="331"/>
        <v>9.8335237631734547</v>
      </c>
      <c r="V1125" s="48">
        <f t="shared" si="340"/>
        <v>8999243552.9740086</v>
      </c>
      <c r="W1125" s="28">
        <f t="shared" si="341"/>
        <v>0.60156166321623172</v>
      </c>
      <c r="X1125" s="50">
        <f t="shared" si="332"/>
        <v>0.99999999999999989</v>
      </c>
      <c r="Y1125" s="31">
        <f t="shared" si="333"/>
        <v>0.99999999999999967</v>
      </c>
      <c r="Z1125" s="50">
        <v>23846400</v>
      </c>
      <c r="AA1125" s="62">
        <v>1.9882333000000001E-7</v>
      </c>
      <c r="AB1125" s="71">
        <v>4.2945839933999997E-3</v>
      </c>
      <c r="AC1125" s="71">
        <v>4.7725814877484698</v>
      </c>
      <c r="AD1125" s="58">
        <v>149748387760.82901</v>
      </c>
      <c r="AE1125" s="28">
        <v>0.76864766321599998</v>
      </c>
      <c r="AF1125" s="28">
        <v>9.8151063756999992</v>
      </c>
      <c r="AG1125" s="50"/>
      <c r="AH1125" s="62"/>
      <c r="AI1125" s="65"/>
      <c r="AJ1125" s="58"/>
      <c r="AK1125" s="28"/>
      <c r="AL1125" s="28"/>
    </row>
    <row r="1126" spans="1:38">
      <c r="A1126" s="11"/>
      <c r="B1126" s="25">
        <v>1105</v>
      </c>
      <c r="C1126" s="1">
        <f>B1126 * KONSTANTEN!$B$6</f>
        <v>23868000</v>
      </c>
      <c r="D1126" s="63">
        <f>SQRT( KONSTANTEN!$B$3 * $D$6 / H1125^3 )</f>
        <v>1.988019906241681E-7</v>
      </c>
      <c r="E1126" s="41">
        <f>(KONSTANTEN!$B$4 + D1126 * C1126) - (KONSTANTEN!$B$4 + D1126 * C1125)</f>
        <v>4.2941229974822193E-3</v>
      </c>
      <c r="F1126" s="41">
        <f t="shared" si="335"/>
        <v>4.7768756107459565</v>
      </c>
      <c r="G1126" s="73">
        <f t="shared" si="323"/>
        <v>273.69481175472077</v>
      </c>
      <c r="H1126" s="43">
        <f t="shared" si="336"/>
        <v>149759100379.1839</v>
      </c>
      <c r="I1126" s="2">
        <f t="shared" si="337"/>
        <v>10.010767346783982</v>
      </c>
      <c r="J1126" s="48">
        <f t="shared" si="324"/>
        <v>149436945620.8161</v>
      </c>
      <c r="K1126" s="28">
        <f t="shared" si="325"/>
        <v>9.9892326532160194</v>
      </c>
      <c r="L1126" s="43">
        <f t="shared" si="338"/>
        <v>12139961063.091034</v>
      </c>
      <c r="M1126" s="2">
        <f t="shared" si="339"/>
        <v>0.81150544770842548</v>
      </c>
      <c r="N1126" s="48">
        <f t="shared" si="326"/>
        <v>7140814008.8954315</v>
      </c>
      <c r="O1126" s="28">
        <f t="shared" si="327"/>
        <v>0.4773334477084254</v>
      </c>
      <c r="P1126" s="94">
        <f t="shared" si="328"/>
        <v>-146792699124.59192</v>
      </c>
      <c r="Q1126" s="95">
        <f t="shared" si="329"/>
        <v>-9.8124758723978545</v>
      </c>
      <c r="R1126" s="44">
        <f>KONSTANTEN!$B$3 * $D$5 * $D$6 / H1125^2</f>
        <v>3.5346817537591283E+22</v>
      </c>
      <c r="S1126" s="46">
        <f t="shared" si="334"/>
        <v>29770.277579612655</v>
      </c>
      <c r="T1126" s="48">
        <f t="shared" si="330"/>
        <v>147108917432.38104</v>
      </c>
      <c r="U1126" s="28">
        <f t="shared" si="331"/>
        <v>9.8336137391589098</v>
      </c>
      <c r="V1126" s="48">
        <f t="shared" si="340"/>
        <v>9640387535.9932327</v>
      </c>
      <c r="W1126" s="28">
        <f t="shared" si="341"/>
        <v>0.64441944770842541</v>
      </c>
      <c r="X1126" s="50">
        <f t="shared" si="332"/>
        <v>0.99999999999999989</v>
      </c>
      <c r="Y1126" s="31">
        <f t="shared" si="333"/>
        <v>0.99999999999999989</v>
      </c>
      <c r="Z1126" s="50">
        <v>23868000</v>
      </c>
      <c r="AA1126" s="62">
        <v>1.9880199E-7</v>
      </c>
      <c r="AB1126" s="71">
        <v>4.2941229974799997E-3</v>
      </c>
      <c r="AC1126" s="71">
        <v>4.7768756107459502</v>
      </c>
      <c r="AD1126" s="58">
        <v>149759100379.18301</v>
      </c>
      <c r="AE1126" s="28">
        <v>0.81150544770800004</v>
      </c>
      <c r="AF1126" s="28">
        <v>9.8124758724000003</v>
      </c>
      <c r="AG1126" s="50"/>
      <c r="AH1126" s="62"/>
      <c r="AI1126" s="65"/>
      <c r="AJ1126" s="58"/>
      <c r="AK1126" s="28"/>
      <c r="AL1126" s="28"/>
    </row>
    <row r="1127" spans="1:38">
      <c r="A1127" s="11"/>
      <c r="B1127" s="25">
        <v>1106</v>
      </c>
      <c r="C1127" s="1">
        <f>B1127 * KONSTANTEN!$B$6</f>
        <v>23889600</v>
      </c>
      <c r="D1127" s="63">
        <f>SQRT( KONSTANTEN!$B$3 * $D$6 / H1126^3 )</f>
        <v>1.9878065984931924E-7</v>
      </c>
      <c r="E1127" s="41">
        <f>(KONSTANTEN!$B$4 + D1127 * C1127) - (KONSTANTEN!$B$4 + D1127 * C1126)</f>
        <v>4.2936622527456336E-3</v>
      </c>
      <c r="F1127" s="41">
        <f t="shared" si="335"/>
        <v>4.7811692729987021</v>
      </c>
      <c r="G1127" s="73">
        <f t="shared" si="323"/>
        <v>273.94082048045772</v>
      </c>
      <c r="H1127" s="43">
        <f t="shared" si="336"/>
        <v>149769808878.41574</v>
      </c>
      <c r="I1127" s="2">
        <f t="shared" si="337"/>
        <v>10.011483165015873</v>
      </c>
      <c r="J1127" s="48">
        <f t="shared" si="324"/>
        <v>149426237121.58426</v>
      </c>
      <c r="K1127" s="28">
        <f t="shared" si="325"/>
        <v>9.9885168349841269</v>
      </c>
      <c r="L1127" s="43">
        <f t="shared" si="338"/>
        <v>12780858519.00292</v>
      </c>
      <c r="M1127" s="2">
        <f t="shared" si="339"/>
        <v>0.85434675289812623</v>
      </c>
      <c r="N1127" s="48">
        <f t="shared" si="326"/>
        <v>7781711464.8073187</v>
      </c>
      <c r="O1127" s="28">
        <f t="shared" si="327"/>
        <v>0.52017475289812609</v>
      </c>
      <c r="P1127" s="94">
        <f t="shared" si="328"/>
        <v>-146750645194.51462</v>
      </c>
      <c r="Q1127" s="95">
        <f t="shared" si="329"/>
        <v>-9.8096647436654045</v>
      </c>
      <c r="R1127" s="44">
        <f>KONSTANTEN!$B$3 * $D$5 * $D$6 / H1126^2</f>
        <v>3.5341760837567493E+22</v>
      </c>
      <c r="S1127" s="46">
        <f t="shared" si="334"/>
        <v>29769.212791814611</v>
      </c>
      <c r="T1127" s="48">
        <f t="shared" si="330"/>
        <v>147110355468.57703</v>
      </c>
      <c r="U1127" s="28">
        <f t="shared" si="331"/>
        <v>9.8337098658434172</v>
      </c>
      <c r="V1127" s="48">
        <f t="shared" si="340"/>
        <v>10281284991.905119</v>
      </c>
      <c r="W1127" s="28">
        <f t="shared" si="341"/>
        <v>0.68726075289812616</v>
      </c>
      <c r="X1127" s="50">
        <f t="shared" si="332"/>
        <v>1</v>
      </c>
      <c r="Y1127" s="31">
        <f t="shared" si="333"/>
        <v>1</v>
      </c>
      <c r="Z1127" s="50">
        <v>23889600</v>
      </c>
      <c r="AA1127" s="62">
        <v>1.9878066E-7</v>
      </c>
      <c r="AB1127" s="71">
        <v>4.2936622527400001E-3</v>
      </c>
      <c r="AC1127" s="71">
        <v>4.7811692729987003</v>
      </c>
      <c r="AD1127" s="58">
        <v>149769808878.41501</v>
      </c>
      <c r="AE1127" s="28">
        <v>0.85434675289799999</v>
      </c>
      <c r="AF1127" s="28">
        <v>9.80966474367</v>
      </c>
      <c r="AG1127" s="50"/>
      <c r="AH1127" s="62"/>
      <c r="AI1127" s="65"/>
      <c r="AJ1127" s="58"/>
      <c r="AK1127" s="28"/>
      <c r="AL1127" s="28"/>
    </row>
    <row r="1128" spans="1:38">
      <c r="A1128" s="11"/>
      <c r="B1128" s="25">
        <v>1107</v>
      </c>
      <c r="C1128" s="1">
        <f>B1128 * KONSTANTEN!$B$6</f>
        <v>23911200</v>
      </c>
      <c r="D1128" s="63">
        <f>SQRT( KONSTANTEN!$B$3 * $D$6 / H1127^3 )</f>
        <v>1.9875934108845431E-7</v>
      </c>
      <c r="E1128" s="41">
        <f>(KONSTANTEN!$B$4 + D1128 * C1128) - (KONSTANTEN!$B$4 + D1128 * C1127)</f>
        <v>4.2932017675108014E-3</v>
      </c>
      <c r="F1128" s="41">
        <f t="shared" si="335"/>
        <v>4.7854624747662129</v>
      </c>
      <c r="G1128" s="73">
        <f t="shared" si="323"/>
        <v>274.18680282233419</v>
      </c>
      <c r="H1128" s="43">
        <f t="shared" si="336"/>
        <v>149780513062.7428</v>
      </c>
      <c r="I1128" s="2">
        <f t="shared" si="337"/>
        <v>10.01219869481449</v>
      </c>
      <c r="J1128" s="48">
        <f t="shared" si="324"/>
        <v>149415532937.2572</v>
      </c>
      <c r="K1128" s="28">
        <f t="shared" si="325"/>
        <v>9.9878013051855099</v>
      </c>
      <c r="L1128" s="43">
        <f t="shared" si="338"/>
        <v>13421497730.370707</v>
      </c>
      <c r="M1128" s="2">
        <f t="shared" si="339"/>
        <v>0.89717079552386236</v>
      </c>
      <c r="N1128" s="48">
        <f t="shared" si="326"/>
        <v>8422350676.1751051</v>
      </c>
      <c r="O1128" s="28">
        <f t="shared" si="327"/>
        <v>0.56299879552386234</v>
      </c>
      <c r="P1128" s="94">
        <f t="shared" si="328"/>
        <v>-146705890787.22498</v>
      </c>
      <c r="Q1128" s="95">
        <f t="shared" si="329"/>
        <v>-9.8066730993647546</v>
      </c>
      <c r="R1128" s="44">
        <f>KONSTANTEN!$B$3 * $D$5 * $D$6 / H1127^2</f>
        <v>3.5336707166312616E+22</v>
      </c>
      <c r="S1128" s="46">
        <f t="shared" si="334"/>
        <v>29768.148527617646</v>
      </c>
      <c r="T1128" s="48">
        <f t="shared" si="330"/>
        <v>147111885379.71777</v>
      </c>
      <c r="U1128" s="28">
        <f t="shared" si="331"/>
        <v>9.8338121339823985</v>
      </c>
      <c r="V1128" s="48">
        <f t="shared" si="340"/>
        <v>10921924203.272905</v>
      </c>
      <c r="W1128" s="28">
        <f t="shared" si="341"/>
        <v>0.7300847955238623</v>
      </c>
      <c r="X1128" s="50">
        <f t="shared" si="332"/>
        <v>1.0000000000000004</v>
      </c>
      <c r="Y1128" s="31">
        <f t="shared" si="333"/>
        <v>1.0000000000000002</v>
      </c>
      <c r="Z1128" s="50">
        <v>23911200</v>
      </c>
      <c r="AA1128" s="62">
        <v>1.9875934E-7</v>
      </c>
      <c r="AB1128" s="71">
        <v>4.29320176751E-3</v>
      </c>
      <c r="AC1128" s="71">
        <v>4.7854624747662102</v>
      </c>
      <c r="AD1128" s="58">
        <v>149780513062.742</v>
      </c>
      <c r="AE1128" s="28">
        <v>0.89717079552400003</v>
      </c>
      <c r="AF1128" s="28">
        <v>9.8066730993599993</v>
      </c>
      <c r="AG1128" s="50"/>
      <c r="AH1128" s="62"/>
      <c r="AI1128" s="65"/>
      <c r="AJ1128" s="58"/>
      <c r="AK1128" s="28"/>
      <c r="AL1128" s="28"/>
    </row>
    <row r="1129" spans="1:38">
      <c r="A1129" s="11"/>
      <c r="B1129" s="25">
        <v>1108</v>
      </c>
      <c r="C1129" s="1">
        <f>B1129 * KONSTANTEN!$B$6</f>
        <v>23932800</v>
      </c>
      <c r="D1129" s="63">
        <f>SQRT( KONSTANTEN!$B$3 * $D$6 / H1128^3 )</f>
        <v>1.9873803472588522E-7</v>
      </c>
      <c r="E1129" s="41">
        <f>(KONSTANTEN!$B$4 + D1129 * C1129) - (KONSTANTEN!$B$4 + D1129 * C1128)</f>
        <v>4.2927415500786381E-3</v>
      </c>
      <c r="F1129" s="41">
        <f t="shared" si="335"/>
        <v>4.7897552163162915</v>
      </c>
      <c r="G1129" s="73">
        <f t="shared" si="323"/>
        <v>274.43275879569416</v>
      </c>
      <c r="H1129" s="43">
        <f t="shared" si="336"/>
        <v>149791212736.58829</v>
      </c>
      <c r="I1129" s="2">
        <f t="shared" si="337"/>
        <v>10.012913923106343</v>
      </c>
      <c r="J1129" s="48">
        <f t="shared" si="324"/>
        <v>149404833263.41171</v>
      </c>
      <c r="K1129" s="28">
        <f t="shared" si="325"/>
        <v>9.9870860768936573</v>
      </c>
      <c r="L1129" s="43">
        <f t="shared" si="338"/>
        <v>14061866992.037882</v>
      </c>
      <c r="M1129" s="2">
        <f t="shared" si="339"/>
        <v>0.9399767931450459</v>
      </c>
      <c r="N1129" s="48">
        <f t="shared" si="326"/>
        <v>9062719937.8422813</v>
      </c>
      <c r="O1129" s="28">
        <f t="shared" si="327"/>
        <v>0.60580479314504587</v>
      </c>
      <c r="P1129" s="94">
        <f t="shared" si="328"/>
        <v>-146658437594.79349</v>
      </c>
      <c r="Q1129" s="95">
        <f t="shared" si="329"/>
        <v>-9.8035010526037176</v>
      </c>
      <c r="R1129" s="44">
        <f>KONSTANTEN!$B$3 * $D$5 * $D$6 / H1128^2</f>
        <v>3.5331656614631453E+22</v>
      </c>
      <c r="S1129" s="46">
        <f t="shared" si="334"/>
        <v>29767.084806324285</v>
      </c>
      <c r="T1129" s="48">
        <f t="shared" si="330"/>
        <v>147113507020.65167</v>
      </c>
      <c r="U1129" s="28">
        <f t="shared" si="331"/>
        <v>9.8339205338730782</v>
      </c>
      <c r="V1129" s="48">
        <f t="shared" si="340"/>
        <v>11562293464.940081</v>
      </c>
      <c r="W1129" s="28">
        <f t="shared" si="341"/>
        <v>0.77289079314504583</v>
      </c>
      <c r="X1129" s="50">
        <f t="shared" si="332"/>
        <v>1</v>
      </c>
      <c r="Y1129" s="31">
        <f t="shared" si="333"/>
        <v>1.0000000000000002</v>
      </c>
      <c r="Z1129" s="50">
        <v>23932800</v>
      </c>
      <c r="AA1129" s="62">
        <v>1.9873802999999999E-7</v>
      </c>
      <c r="AB1129" s="71">
        <v>4.2927415500799999E-3</v>
      </c>
      <c r="AC1129" s="71">
        <v>4.7897552163162898</v>
      </c>
      <c r="AD1129" s="58">
        <v>149791212736.58801</v>
      </c>
      <c r="AE1129" s="28">
        <v>0.93997679314500004</v>
      </c>
      <c r="AF1129" s="28">
        <v>9.8035010525999997</v>
      </c>
      <c r="AG1129" s="50"/>
      <c r="AH1129" s="62"/>
      <c r="AI1129" s="65"/>
      <c r="AJ1129" s="58"/>
      <c r="AK1129" s="28"/>
      <c r="AL1129" s="28"/>
    </row>
    <row r="1130" spans="1:38">
      <c r="A1130" s="11"/>
      <c r="B1130" s="25">
        <v>1109</v>
      </c>
      <c r="C1130" s="1">
        <f>B1130 * KONSTANTEN!$B$6</f>
        <v>23954400</v>
      </c>
      <c r="D1130" s="63">
        <f>SQRT( KONSTANTEN!$B$3 * $D$6 / H1129^3 )</f>
        <v>1.9871674114524164E-7</v>
      </c>
      <c r="E1130" s="41">
        <f>(KONSTANTEN!$B$4 + D1130 * C1130) - (KONSTANTEN!$B$4 + D1130 * C1129)</f>
        <v>4.2922816087376248E-3</v>
      </c>
      <c r="F1130" s="41">
        <f t="shared" si="335"/>
        <v>4.7940474979250292</v>
      </c>
      <c r="G1130" s="73">
        <f t="shared" si="323"/>
        <v>274.67868841635647</v>
      </c>
      <c r="H1130" s="43">
        <f t="shared" si="336"/>
        <v>149801907704.58398</v>
      </c>
      <c r="I1130" s="2">
        <f t="shared" si="337"/>
        <v>10.013628836831888</v>
      </c>
      <c r="J1130" s="48">
        <f t="shared" si="324"/>
        <v>149394138295.41602</v>
      </c>
      <c r="K1130" s="28">
        <f t="shared" si="325"/>
        <v>9.986371163168112</v>
      </c>
      <c r="L1130" s="43">
        <f t="shared" si="338"/>
        <v>14701954611.328833</v>
      </c>
      <c r="M1130" s="2">
        <f t="shared" si="339"/>
        <v>0.98276396415538414</v>
      </c>
      <c r="N1130" s="48">
        <f t="shared" si="326"/>
        <v>9702807557.1332321</v>
      </c>
      <c r="O1130" s="28">
        <f t="shared" si="327"/>
        <v>0.648591964155384</v>
      </c>
      <c r="P1130" s="94">
        <f t="shared" si="328"/>
        <v>-146608287357.70551</v>
      </c>
      <c r="Q1130" s="95">
        <f t="shared" si="329"/>
        <v>-9.8001487197264314</v>
      </c>
      <c r="R1130" s="44">
        <f>KONSTANTEN!$B$3 * $D$5 * $D$6 / H1129^2</f>
        <v>3.5326609273154179E+22</v>
      </c>
      <c r="S1130" s="46">
        <f t="shared" si="334"/>
        <v>29766.021647208439</v>
      </c>
      <c r="T1130" s="48">
        <f t="shared" si="330"/>
        <v>147115220239.39044</v>
      </c>
      <c r="U1130" s="28">
        <f t="shared" si="331"/>
        <v>9.8340350553556739</v>
      </c>
      <c r="V1130" s="48">
        <f t="shared" si="340"/>
        <v>12202381084.231031</v>
      </c>
      <c r="W1130" s="28">
        <f t="shared" si="341"/>
        <v>0.81567796415538407</v>
      </c>
      <c r="X1130" s="50">
        <f t="shared" si="332"/>
        <v>0.99999999999999978</v>
      </c>
      <c r="Y1130" s="31">
        <f t="shared" si="333"/>
        <v>1</v>
      </c>
      <c r="Z1130" s="50">
        <v>23954400</v>
      </c>
      <c r="AA1130" s="62">
        <v>1.9871674E-7</v>
      </c>
      <c r="AB1130" s="71">
        <v>4.2922816087399996E-3</v>
      </c>
      <c r="AC1130" s="71">
        <v>4.7940474979250203</v>
      </c>
      <c r="AD1130" s="58">
        <v>149801907704.58301</v>
      </c>
      <c r="AE1130" s="28">
        <v>0.982763964155</v>
      </c>
      <c r="AF1130" s="28">
        <v>9.8001487197300001</v>
      </c>
      <c r="AG1130" s="50"/>
      <c r="AH1130" s="62"/>
      <c r="AI1130" s="65"/>
      <c r="AJ1130" s="58"/>
      <c r="AK1130" s="28"/>
      <c r="AL1130" s="28"/>
    </row>
    <row r="1131" spans="1:38">
      <c r="A1131" s="11"/>
      <c r="B1131" s="25">
        <v>1110</v>
      </c>
      <c r="C1131" s="1">
        <f>B1131 * KONSTANTEN!$B$6</f>
        <v>23976000</v>
      </c>
      <c r="D1131" s="63">
        <f>SQRT( KONSTANTEN!$B$3 * $D$6 / H1130^3 )</f>
        <v>1.9869546072946493E-7</v>
      </c>
      <c r="E1131" s="41">
        <f>(KONSTANTEN!$B$4 + D1131 * C1131) - (KONSTANTEN!$B$4 + D1131 * C1130)</f>
        <v>4.2918219517567024E-3</v>
      </c>
      <c r="F1131" s="41">
        <f t="shared" si="335"/>
        <v>4.7983393198767859</v>
      </c>
      <c r="G1131" s="73">
        <f t="shared" si="323"/>
        <v>274.92459170061375</v>
      </c>
      <c r="H1131" s="43">
        <f t="shared" si="336"/>
        <v>149812597771.57349</v>
      </c>
      <c r="I1131" s="2">
        <f t="shared" si="337"/>
        <v>10.014343422945736</v>
      </c>
      <c r="J1131" s="48">
        <f t="shared" si="324"/>
        <v>149383448228.42651</v>
      </c>
      <c r="K1131" s="28">
        <f t="shared" si="325"/>
        <v>9.9856565770542645</v>
      </c>
      <c r="L1131" s="43">
        <f t="shared" si="338"/>
        <v>15341748908.247696</v>
      </c>
      <c r="M1131" s="2">
        <f t="shared" si="339"/>
        <v>1.0255315277961725</v>
      </c>
      <c r="N1131" s="48">
        <f t="shared" si="326"/>
        <v>10342601854.052095</v>
      </c>
      <c r="O1131" s="28">
        <f t="shared" si="327"/>
        <v>0.69135952779617249</v>
      </c>
      <c r="P1131" s="94">
        <f t="shared" si="328"/>
        <v>-146555441864.7666</v>
      </c>
      <c r="Q1131" s="95">
        <f t="shared" si="329"/>
        <v>-9.7966162203070439</v>
      </c>
      <c r="R1131" s="44">
        <f>KONSTANTEN!$B$3 * $D$5 * $D$6 / H1130^2</f>
        <v>3.5321565232334983E+22</v>
      </c>
      <c r="S1131" s="46">
        <f t="shared" si="334"/>
        <v>29764.959069515098</v>
      </c>
      <c r="T1131" s="48">
        <f t="shared" si="330"/>
        <v>147117024877.12698</v>
      </c>
      <c r="U1131" s="28">
        <f t="shared" si="331"/>
        <v>9.8341556878146044</v>
      </c>
      <c r="V1131" s="48">
        <f t="shared" si="340"/>
        <v>12842175381.149895</v>
      </c>
      <c r="W1131" s="28">
        <f t="shared" si="341"/>
        <v>0.85844552779617245</v>
      </c>
      <c r="X1131" s="50">
        <f t="shared" si="332"/>
        <v>0.99999999999999989</v>
      </c>
      <c r="Y1131" s="31">
        <f t="shared" si="333"/>
        <v>1</v>
      </c>
      <c r="Z1131" s="50">
        <v>23976000</v>
      </c>
      <c r="AA1131" s="62">
        <v>1.9869545999999999E-7</v>
      </c>
      <c r="AB1131" s="71">
        <v>4.2918219517600002E-3</v>
      </c>
      <c r="AC1131" s="71">
        <v>4.7983393198767796</v>
      </c>
      <c r="AD1131" s="58">
        <v>149812597771.573</v>
      </c>
      <c r="AE1131" s="28">
        <v>1.0255315277999999</v>
      </c>
      <c r="AF1131" s="28">
        <v>9.7966162203099998</v>
      </c>
      <c r="AG1131" s="50"/>
      <c r="AH1131" s="62"/>
      <c r="AI1131" s="65"/>
      <c r="AJ1131" s="58"/>
      <c r="AK1131" s="28"/>
      <c r="AL1131" s="28"/>
    </row>
    <row r="1132" spans="1:38">
      <c r="A1132" s="11"/>
      <c r="B1132" s="25">
        <v>1111</v>
      </c>
      <c r="C1132" s="1">
        <f>B1132 * KONSTANTEN!$B$6</f>
        <v>23997600</v>
      </c>
      <c r="D1132" s="63">
        <f>SQRT( KONSTANTEN!$B$3 * $D$6 / H1131^3 )</f>
        <v>1.9867419386080232E-7</v>
      </c>
      <c r="E1132" s="41">
        <f>(KONSTANTEN!$B$4 + D1132 * C1132) - (KONSTANTEN!$B$4 + D1132 * C1131)</f>
        <v>4.2913625873932659E-3</v>
      </c>
      <c r="F1132" s="41">
        <f t="shared" si="335"/>
        <v>4.8026306824641791</v>
      </c>
      <c r="G1132" s="73">
        <f t="shared" si="323"/>
        <v>275.17046866523168</v>
      </c>
      <c r="H1132" s="43">
        <f t="shared" si="336"/>
        <v>149823282742.6156</v>
      </c>
      <c r="I1132" s="2">
        <f t="shared" si="337"/>
        <v>10.015057668416889</v>
      </c>
      <c r="J1132" s="48">
        <f t="shared" si="324"/>
        <v>149372763257.3844</v>
      </c>
      <c r="K1132" s="28">
        <f t="shared" si="325"/>
        <v>9.9849423315831114</v>
      </c>
      <c r="L1132" s="43">
        <f t="shared" si="338"/>
        <v>15981238215.677629</v>
      </c>
      <c r="M1132" s="2">
        <f t="shared" si="339"/>
        <v>1.0682787041696153</v>
      </c>
      <c r="N1132" s="48">
        <f t="shared" si="326"/>
        <v>10982091161.482029</v>
      </c>
      <c r="O1132" s="28">
        <f t="shared" si="327"/>
        <v>0.73410670416961521</v>
      </c>
      <c r="P1132" s="94">
        <f t="shared" si="328"/>
        <v>-146499902953.00735</v>
      </c>
      <c r="Q1132" s="95">
        <f t="shared" si="329"/>
        <v>-9.7929036771433378</v>
      </c>
      <c r="R1132" s="44">
        <f>KONSTANTEN!$B$3 * $D$5 * $D$6 / H1131^2</f>
        <v>3.5316524582450768E+22</v>
      </c>
      <c r="S1132" s="46">
        <f t="shared" si="334"/>
        <v>29763.897092459993</v>
      </c>
      <c r="T1132" s="48">
        <f t="shared" si="330"/>
        <v>147118920768.25427</v>
      </c>
      <c r="U1132" s="28">
        <f t="shared" si="331"/>
        <v>9.8342824201797274</v>
      </c>
      <c r="V1132" s="48">
        <f t="shared" si="340"/>
        <v>13481664688.57983</v>
      </c>
      <c r="W1132" s="28">
        <f t="shared" si="341"/>
        <v>0.90119270416961528</v>
      </c>
      <c r="X1132" s="50">
        <f t="shared" si="332"/>
        <v>1</v>
      </c>
      <c r="Y1132" s="31">
        <f t="shared" si="333"/>
        <v>0.99999999999999978</v>
      </c>
      <c r="Z1132" s="50">
        <v>23997600</v>
      </c>
      <c r="AA1132" s="62">
        <v>1.9867419E-7</v>
      </c>
      <c r="AB1132" s="71">
        <v>4.2913625873900003E-3</v>
      </c>
      <c r="AC1132" s="71">
        <v>4.8026306824641702</v>
      </c>
      <c r="AD1132" s="58">
        <v>149823282742.61499</v>
      </c>
      <c r="AE1132" s="28">
        <v>1.0682787041699999</v>
      </c>
      <c r="AF1132" s="28">
        <v>9.79290367714</v>
      </c>
      <c r="AG1132" s="50"/>
      <c r="AH1132" s="62"/>
      <c r="AI1132" s="65"/>
      <c r="AJ1132" s="58"/>
      <c r="AK1132" s="28"/>
      <c r="AL1132" s="28"/>
    </row>
    <row r="1133" spans="1:38">
      <c r="A1133" s="11"/>
      <c r="B1133" s="25">
        <v>1112</v>
      </c>
      <c r="C1133" s="1">
        <f>B1133 * KONSTANTEN!$B$6</f>
        <v>24019200</v>
      </c>
      <c r="D1133" s="63">
        <f>SQRT( KONSTANTEN!$B$3 * $D$6 / H1132^3 )</f>
        <v>1.9865294092080136E-7</v>
      </c>
      <c r="E1133" s="41">
        <f>(KONSTANTEN!$B$4 + D1133 * C1133) - (KONSTANTEN!$B$4 + D1133 * C1132)</f>
        <v>4.2909035238887228E-3</v>
      </c>
      <c r="F1133" s="41">
        <f t="shared" si="335"/>
        <v>4.8069215859880678</v>
      </c>
      <c r="G1133" s="73">
        <f t="shared" si="323"/>
        <v>275.41631932744832</v>
      </c>
      <c r="H1133" s="43">
        <f t="shared" si="336"/>
        <v>149833962422.98767</v>
      </c>
      <c r="I1133" s="2">
        <f t="shared" si="337"/>
        <v>10.015771560228952</v>
      </c>
      <c r="J1133" s="48">
        <f t="shared" si="324"/>
        <v>149362083577.01233</v>
      </c>
      <c r="K1133" s="28">
        <f t="shared" si="325"/>
        <v>9.9842284397710479</v>
      </c>
      <c r="L1133" s="43">
        <f t="shared" si="338"/>
        <v>16620410879.578712</v>
      </c>
      <c r="M1133" s="2">
        <f t="shared" si="339"/>
        <v>1.1110047142520534</v>
      </c>
      <c r="N1133" s="48">
        <f t="shared" si="326"/>
        <v>11621263825.383112</v>
      </c>
      <c r="O1133" s="28">
        <f t="shared" si="327"/>
        <v>0.77683271425205347</v>
      </c>
      <c r="P1133" s="94">
        <f t="shared" si="328"/>
        <v>-146441672507.58749</v>
      </c>
      <c r="Q1133" s="95">
        <f t="shared" si="329"/>
        <v>-9.7890112162503335</v>
      </c>
      <c r="R1133" s="44">
        <f>KONSTANTEN!$B$3 * $D$5 * $D$6 / H1132^2</f>
        <v>3.5311487413599789E+22</v>
      </c>
      <c r="S1133" s="46">
        <f t="shared" si="334"/>
        <v>29762.835735229335</v>
      </c>
      <c r="T1133" s="48">
        <f t="shared" si="330"/>
        <v>147120907740.38449</v>
      </c>
      <c r="U1133" s="28">
        <f t="shared" si="331"/>
        <v>9.8344152409276511</v>
      </c>
      <c r="V1133" s="48">
        <f t="shared" si="340"/>
        <v>14120837352.480911</v>
      </c>
      <c r="W1133" s="28">
        <f t="shared" si="341"/>
        <v>0.94391871425205343</v>
      </c>
      <c r="X1133" s="50">
        <f t="shared" si="332"/>
        <v>0.99999999999999967</v>
      </c>
      <c r="Y1133" s="31">
        <f t="shared" si="333"/>
        <v>1.0000000000000002</v>
      </c>
      <c r="Z1133" s="50">
        <v>24019200</v>
      </c>
      <c r="AA1133" s="62">
        <v>1.9865293999999999E-7</v>
      </c>
      <c r="AB1133" s="71">
        <v>4.2909035238900004E-3</v>
      </c>
      <c r="AC1133" s="71">
        <v>4.8069215859880599</v>
      </c>
      <c r="AD1133" s="58">
        <v>149833962422.987</v>
      </c>
      <c r="AE1133" s="28">
        <v>1.1110047142499999</v>
      </c>
      <c r="AF1133" s="28">
        <v>9.7890112162499996</v>
      </c>
      <c r="AG1133" s="50"/>
      <c r="AH1133" s="62"/>
      <c r="AI1133" s="65"/>
      <c r="AJ1133" s="58"/>
      <c r="AK1133" s="28"/>
      <c r="AL1133" s="28"/>
    </row>
    <row r="1134" spans="1:38">
      <c r="A1134" s="11"/>
      <c r="B1134" s="25">
        <v>1113</v>
      </c>
      <c r="C1134" s="1">
        <f>B1134 * KONSTANTEN!$B$6</f>
        <v>24040800</v>
      </c>
      <c r="D1134" s="63">
        <f>SQRT( KONSTANTEN!$B$3 * $D$6 / H1133^3 )</f>
        <v>1.9863170229030385E-7</v>
      </c>
      <c r="E1134" s="41">
        <f>(KONSTANTEN!$B$4 + D1134 * C1134) - (KONSTANTEN!$B$4 + D1134 * C1133)</f>
        <v>4.2904447694711578E-3</v>
      </c>
      <c r="F1134" s="41">
        <f t="shared" si="335"/>
        <v>4.811212030757539</v>
      </c>
      <c r="G1134" s="73">
        <f t="shared" si="323"/>
        <v>275.662143704973</v>
      </c>
      <c r="H1134" s="43">
        <f t="shared" si="336"/>
        <v>149844636618.18878</v>
      </c>
      <c r="I1134" s="2">
        <f t="shared" si="337"/>
        <v>10.016485085380358</v>
      </c>
      <c r="J1134" s="48">
        <f t="shared" si="324"/>
        <v>149351409381.81125</v>
      </c>
      <c r="K1134" s="28">
        <f t="shared" si="325"/>
        <v>9.9835149146196436</v>
      </c>
      <c r="L1134" s="43">
        <f t="shared" si="338"/>
        <v>17259255259.185455</v>
      </c>
      <c r="M1134" s="2">
        <f t="shared" si="339"/>
        <v>1.1537087799071686</v>
      </c>
      <c r="N1134" s="48">
        <f t="shared" si="326"/>
        <v>12260108204.989855</v>
      </c>
      <c r="O1134" s="28">
        <f t="shared" si="327"/>
        <v>0.81953677990716856</v>
      </c>
      <c r="P1134" s="94">
        <f t="shared" si="328"/>
        <v>-146380752461.69931</v>
      </c>
      <c r="Q1134" s="95">
        <f t="shared" si="329"/>
        <v>-9.7849389668538151</v>
      </c>
      <c r="R1134" s="44">
        <f>KONSTANTEN!$B$3 * $D$5 * $D$6 / H1133^2</f>
        <v>3.5306453815700379E+22</v>
      </c>
      <c r="S1134" s="46">
        <f t="shared" si="334"/>
        <v>29761.77501697946</v>
      </c>
      <c r="T1134" s="48">
        <f t="shared" si="330"/>
        <v>147122985614.36893</v>
      </c>
      <c r="U1134" s="28">
        <f t="shared" si="331"/>
        <v>9.8345541380830248</v>
      </c>
      <c r="V1134" s="48">
        <f t="shared" si="340"/>
        <v>14759681732.087654</v>
      </c>
      <c r="W1134" s="28">
        <f t="shared" si="341"/>
        <v>0.98662277990716862</v>
      </c>
      <c r="X1134" s="50">
        <f t="shared" si="332"/>
        <v>0.99999999999999989</v>
      </c>
      <c r="Y1134" s="31">
        <f t="shared" si="333"/>
        <v>0.99999999999999989</v>
      </c>
      <c r="Z1134" s="50">
        <v>24040800</v>
      </c>
      <c r="AA1134" s="62">
        <v>1.986317E-7</v>
      </c>
      <c r="AB1134" s="71">
        <v>4.2904447694699999E-3</v>
      </c>
      <c r="AC1134" s="71">
        <v>4.8112120307575301</v>
      </c>
      <c r="AD1134" s="58">
        <v>149844636618.18799</v>
      </c>
      <c r="AE1134" s="28">
        <v>1.1537087799100001</v>
      </c>
      <c r="AF1134" s="28">
        <v>9.7849389668499995</v>
      </c>
      <c r="AG1134" s="50"/>
      <c r="AH1134" s="62"/>
      <c r="AI1134" s="65"/>
      <c r="AJ1134" s="58"/>
      <c r="AK1134" s="28"/>
      <c r="AL1134" s="28"/>
    </row>
    <row r="1135" spans="1:38">
      <c r="A1135" s="11"/>
      <c r="B1135" s="25">
        <v>1114</v>
      </c>
      <c r="C1135" s="1">
        <f>B1135 * KONSTANTEN!$B$6</f>
        <v>24062400</v>
      </c>
      <c r="D1135" s="63">
        <f>SQRT( KONSTANTEN!$B$3 * $D$6 / H1134^3 )</f>
        <v>1.986104783494406E-7</v>
      </c>
      <c r="E1135" s="41">
        <f>(KONSTANTEN!$B$4 + D1135 * C1135) - (KONSTANTEN!$B$4 + D1135 * C1134)</f>
        <v>4.2899863323482279E-3</v>
      </c>
      <c r="F1135" s="41">
        <f t="shared" si="335"/>
        <v>4.8155020170898872</v>
      </c>
      <c r="G1135" s="73">
        <f t="shared" si="323"/>
        <v>275.90794181598534</v>
      </c>
      <c r="H1135" s="43">
        <f t="shared" si="336"/>
        <v>149855305133.94308</v>
      </c>
      <c r="I1135" s="2">
        <f t="shared" si="337"/>
        <v>10.017198230884581</v>
      </c>
      <c r="J1135" s="48">
        <f t="shared" si="324"/>
        <v>149340740866.05695</v>
      </c>
      <c r="K1135" s="28">
        <f t="shared" si="325"/>
        <v>9.9828017691154205</v>
      </c>
      <c r="L1135" s="43">
        <f t="shared" si="338"/>
        <v>17897759727.202538</v>
      </c>
      <c r="M1135" s="2">
        <f t="shared" si="339"/>
        <v>1.1963901238990662</v>
      </c>
      <c r="N1135" s="48">
        <f t="shared" si="326"/>
        <v>12898612673.006935</v>
      </c>
      <c r="O1135" s="28">
        <f t="shared" si="327"/>
        <v>0.86221812389906616</v>
      </c>
      <c r="P1135" s="94">
        <f t="shared" si="328"/>
        <v>-146317144796.47028</v>
      </c>
      <c r="Q1135" s="95">
        <f t="shared" si="329"/>
        <v>-9.7806870613838441</v>
      </c>
      <c r="R1135" s="44">
        <f>KONSTANTEN!$B$3 * $D$5 * $D$6 / H1134^2</f>
        <v>3.5301423878489655E+22</v>
      </c>
      <c r="S1135" s="46">
        <f t="shared" si="334"/>
        <v>29760.714956836578</v>
      </c>
      <c r="T1135" s="48">
        <f t="shared" si="330"/>
        <v>147125154204.31799</v>
      </c>
      <c r="U1135" s="28">
        <f t="shared" si="331"/>
        <v>9.8346990992199128</v>
      </c>
      <c r="V1135" s="48">
        <f t="shared" si="340"/>
        <v>15398186200.104736</v>
      </c>
      <c r="W1135" s="28">
        <f t="shared" si="341"/>
        <v>1.0293041238990661</v>
      </c>
      <c r="X1135" s="50">
        <f t="shared" si="332"/>
        <v>1.0000000000000002</v>
      </c>
      <c r="Y1135" s="31">
        <f t="shared" si="333"/>
        <v>0.99999999999999967</v>
      </c>
      <c r="Z1135" s="50">
        <v>24062400</v>
      </c>
      <c r="AA1135" s="62">
        <v>1.9861048E-7</v>
      </c>
      <c r="AB1135" s="71">
        <v>4.2899863323499999E-3</v>
      </c>
      <c r="AC1135" s="71">
        <v>4.8155020170898801</v>
      </c>
      <c r="AD1135" s="58">
        <v>149855305133.94299</v>
      </c>
      <c r="AE1135" s="28">
        <v>1.1963901239000001</v>
      </c>
      <c r="AF1135" s="28">
        <v>9.7806870613800001</v>
      </c>
      <c r="AG1135" s="50"/>
      <c r="AH1135" s="62"/>
      <c r="AI1135" s="65"/>
      <c r="AJ1135" s="58"/>
      <c r="AK1135" s="28"/>
      <c r="AL1135" s="28"/>
    </row>
    <row r="1136" spans="1:38">
      <c r="A1136" s="11"/>
      <c r="B1136" s="25">
        <v>1115</v>
      </c>
      <c r="C1136" s="1">
        <f>B1136 * KONSTANTEN!$B$6</f>
        <v>24084000</v>
      </c>
      <c r="D1136" s="63">
        <f>SQRT( KONSTANTEN!$B$3 * $D$6 / H1135^3 )</f>
        <v>1.9858926947762558E-7</v>
      </c>
      <c r="E1136" s="41">
        <f>(KONSTANTEN!$B$4 + D1136 * C1136) - (KONSTANTEN!$B$4 + D1136 * C1135)</f>
        <v>4.2895282207169316E-3</v>
      </c>
      <c r="F1136" s="41">
        <f t="shared" si="335"/>
        <v>4.8197915453106042</v>
      </c>
      <c r="G1136" s="73">
        <f t="shared" si="323"/>
        <v>276.15371367913468</v>
      </c>
      <c r="H1136" s="43">
        <f t="shared" si="336"/>
        <v>149865967776.20312</v>
      </c>
      <c r="I1136" s="2">
        <f t="shared" si="337"/>
        <v>10.017910983770362</v>
      </c>
      <c r="J1136" s="48">
        <f t="shared" si="324"/>
        <v>149330078223.79687</v>
      </c>
      <c r="K1136" s="28">
        <f t="shared" si="325"/>
        <v>9.9820890162296383</v>
      </c>
      <c r="L1136" s="43">
        <f t="shared" si="338"/>
        <v>18535912670.001213</v>
      </c>
      <c r="M1136" s="2">
        <f t="shared" si="339"/>
        <v>1.2390479699054053</v>
      </c>
      <c r="N1136" s="48">
        <f t="shared" si="326"/>
        <v>13536765615.805613</v>
      </c>
      <c r="O1136" s="28">
        <f t="shared" si="327"/>
        <v>0.90487596990540531</v>
      </c>
      <c r="P1136" s="94">
        <f t="shared" si="328"/>
        <v>-146250851540.86511</v>
      </c>
      <c r="Q1136" s="95">
        <f t="shared" si="329"/>
        <v>-9.7762556354681998</v>
      </c>
      <c r="R1136" s="44">
        <f>KONSTANTEN!$B$3 * $D$5 * $D$6 / H1135^2</f>
        <v>3.5296397691522235E+22</v>
      </c>
      <c r="S1136" s="46">
        <f t="shared" si="334"/>
        <v>29759.655573896431</v>
      </c>
      <c r="T1136" s="48">
        <f t="shared" si="330"/>
        <v>147127413317.62201</v>
      </c>
      <c r="U1136" s="28">
        <f t="shared" si="331"/>
        <v>9.8348501114631741</v>
      </c>
      <c r="V1136" s="48">
        <f t="shared" si="340"/>
        <v>16036339142.903414</v>
      </c>
      <c r="W1136" s="28">
        <f t="shared" si="341"/>
        <v>1.0719619699054053</v>
      </c>
      <c r="X1136" s="50">
        <f t="shared" si="332"/>
        <v>0.99999999999999967</v>
      </c>
      <c r="Y1136" s="31">
        <f t="shared" si="333"/>
        <v>0.99999999999999967</v>
      </c>
      <c r="Z1136" s="50">
        <v>24084000</v>
      </c>
      <c r="AA1136" s="62">
        <v>1.9858927000000001E-7</v>
      </c>
      <c r="AB1136" s="71">
        <v>4.2895282207200004E-3</v>
      </c>
      <c r="AC1136" s="71">
        <v>4.8197915453105997</v>
      </c>
      <c r="AD1136" s="58">
        <v>149865967776.203</v>
      </c>
      <c r="AE1136" s="28">
        <v>1.2390479699100001</v>
      </c>
      <c r="AF1136" s="28">
        <v>9.7762556354699992</v>
      </c>
      <c r="AG1136" s="50"/>
      <c r="AH1136" s="62"/>
      <c r="AI1136" s="65"/>
      <c r="AJ1136" s="58"/>
      <c r="AK1136" s="28"/>
      <c r="AL1136" s="28"/>
    </row>
    <row r="1137" spans="1:38">
      <c r="A1137" s="11"/>
      <c r="B1137" s="25">
        <v>1116</v>
      </c>
      <c r="C1137" s="1">
        <f>B1137 * KONSTANTEN!$B$6</f>
        <v>24105600</v>
      </c>
      <c r="D1137" s="63">
        <f>SQRT( KONSTANTEN!$B$3 * $D$6 / H1136^3 )</f>
        <v>1.9856807605355029E-7</v>
      </c>
      <c r="E1137" s="41">
        <f>(KONSTANTEN!$B$4 + D1137 * C1137) - (KONSTANTEN!$B$4 + D1137 * C1136)</f>
        <v>4.2890704427565041E-3</v>
      </c>
      <c r="F1137" s="41">
        <f t="shared" si="335"/>
        <v>4.8240806157533607</v>
      </c>
      <c r="G1137" s="73">
        <f t="shared" si="323"/>
        <v>276.39945931353896</v>
      </c>
      <c r="H1137" s="43">
        <f t="shared" si="336"/>
        <v>149876624351.15302</v>
      </c>
      <c r="I1137" s="2">
        <f t="shared" si="337"/>
        <v>10.018623331081924</v>
      </c>
      <c r="J1137" s="48">
        <f t="shared" si="324"/>
        <v>149319421648.84698</v>
      </c>
      <c r="K1137" s="28">
        <f t="shared" si="325"/>
        <v>9.9813766689180756</v>
      </c>
      <c r="L1137" s="43">
        <f t="shared" si="338"/>
        <v>19173702487.813942</v>
      </c>
      <c r="M1137" s="2">
        <f t="shared" si="339"/>
        <v>1.281681542530408</v>
      </c>
      <c r="N1137" s="48">
        <f t="shared" si="326"/>
        <v>14174555433.618343</v>
      </c>
      <c r="O1137" s="28">
        <f t="shared" si="327"/>
        <v>0.94750954253040787</v>
      </c>
      <c r="P1137" s="94">
        <f t="shared" si="328"/>
        <v>-146181874771.58722</v>
      </c>
      <c r="Q1137" s="95">
        <f t="shared" si="329"/>
        <v>-9.7716448279257833</v>
      </c>
      <c r="R1137" s="44">
        <f>KONSTANTEN!$B$3 * $D$5 * $D$6 / H1136^2</f>
        <v>3.5291375344168961E+22</v>
      </c>
      <c r="S1137" s="46">
        <f t="shared" si="334"/>
        <v>29758.596887224019</v>
      </c>
      <c r="T1137" s="48">
        <f t="shared" si="330"/>
        <v>147129762754.97287</v>
      </c>
      <c r="U1137" s="28">
        <f t="shared" si="331"/>
        <v>9.8350071614898873</v>
      </c>
      <c r="V1137" s="48">
        <f t="shared" si="340"/>
        <v>16674128960.716143</v>
      </c>
      <c r="W1137" s="28">
        <f t="shared" si="341"/>
        <v>1.1145955425304079</v>
      </c>
      <c r="X1137" s="50">
        <f t="shared" si="332"/>
        <v>0.99999999999999967</v>
      </c>
      <c r="Y1137" s="31">
        <f t="shared" si="333"/>
        <v>0.99999999999999967</v>
      </c>
      <c r="Z1137" s="50">
        <v>24105600</v>
      </c>
      <c r="AA1137" s="62">
        <v>1.9856808000000001E-7</v>
      </c>
      <c r="AB1137" s="71">
        <v>4.2890704427600004E-3</v>
      </c>
      <c r="AC1137" s="71">
        <v>4.82408061575335</v>
      </c>
      <c r="AD1137" s="58">
        <v>149876624351.15201</v>
      </c>
      <c r="AE1137" s="28">
        <v>1.2816815425300001</v>
      </c>
      <c r="AF1137" s="28">
        <v>9.7716448279300003</v>
      </c>
      <c r="AG1137" s="50"/>
      <c r="AH1137" s="62"/>
      <c r="AI1137" s="65"/>
      <c r="AJ1137" s="58"/>
      <c r="AK1137" s="28"/>
      <c r="AL1137" s="28"/>
    </row>
    <row r="1138" spans="1:38">
      <c r="A1138" s="11"/>
      <c r="B1138" s="25">
        <v>1117</v>
      </c>
      <c r="C1138" s="1">
        <f>B1138 * KONSTANTEN!$B$6</f>
        <v>24127200</v>
      </c>
      <c r="D1138" s="63">
        <f>SQRT( KONSTANTEN!$B$3 * $D$6 / H1137^3 )</f>
        <v>1.9854689845517842E-7</v>
      </c>
      <c r="E1138" s="41">
        <f>(KONSTANTEN!$B$4 + D1138 * C1138) - (KONSTANTEN!$B$4 + D1138 * C1137)</f>
        <v>4.2886130066319694E-3</v>
      </c>
      <c r="F1138" s="41">
        <f t="shared" si="335"/>
        <v>4.8283692287599926</v>
      </c>
      <c r="G1138" s="73">
        <f t="shared" si="323"/>
        <v>276.6451787387839</v>
      </c>
      <c r="H1138" s="43">
        <f t="shared" si="336"/>
        <v>149887274665.21176</v>
      </c>
      <c r="I1138" s="2">
        <f t="shared" si="337"/>
        <v>10.019335259879188</v>
      </c>
      <c r="J1138" s="48">
        <f t="shared" si="324"/>
        <v>149308771334.78824</v>
      </c>
      <c r="K1138" s="28">
        <f t="shared" si="325"/>
        <v>9.9806647401208117</v>
      </c>
      <c r="L1138" s="43">
        <f t="shared" si="338"/>
        <v>19811117594.928761</v>
      </c>
      <c r="M1138" s="2">
        <f t="shared" si="339"/>
        <v>1.3242900673178524</v>
      </c>
      <c r="N1138" s="48">
        <f t="shared" si="326"/>
        <v>14811970540.733162</v>
      </c>
      <c r="O1138" s="28">
        <f t="shared" si="327"/>
        <v>0.99011806731785235</v>
      </c>
      <c r="P1138" s="94">
        <f t="shared" si="328"/>
        <v>-146110216612.97916</v>
      </c>
      <c r="Q1138" s="95">
        <f t="shared" si="329"/>
        <v>-9.7668547807599833</v>
      </c>
      <c r="R1138" s="44">
        <f>KONSTANTEN!$B$3 * $D$5 * $D$6 / H1137^2</f>
        <v>3.5286356925615647E+22</v>
      </c>
      <c r="S1138" s="46">
        <f t="shared" si="334"/>
        <v>29757.5389158533</v>
      </c>
      <c r="T1138" s="48">
        <f t="shared" si="330"/>
        <v>147132202310.38528</v>
      </c>
      <c r="U1138" s="28">
        <f t="shared" si="331"/>
        <v>9.835170235530807</v>
      </c>
      <c r="V1138" s="48">
        <f t="shared" si="340"/>
        <v>17311544067.830963</v>
      </c>
      <c r="W1138" s="28">
        <f t="shared" si="341"/>
        <v>1.1572040673178523</v>
      </c>
      <c r="X1138" s="50">
        <f t="shared" si="332"/>
        <v>0.99999999999999989</v>
      </c>
      <c r="Y1138" s="31">
        <f t="shared" si="333"/>
        <v>1.0000000000000002</v>
      </c>
      <c r="Z1138" s="50">
        <v>24127200</v>
      </c>
      <c r="AA1138" s="62">
        <v>1.9854689999999999E-7</v>
      </c>
      <c r="AB1138" s="71">
        <v>4.2886130066299996E-3</v>
      </c>
      <c r="AC1138" s="71">
        <v>4.82836922875999</v>
      </c>
      <c r="AD1138" s="58">
        <v>149887274665.211</v>
      </c>
      <c r="AE1138" s="28">
        <v>1.32429006732</v>
      </c>
      <c r="AF1138" s="28">
        <v>9.7668547807599992</v>
      </c>
      <c r="AG1138" s="50"/>
      <c r="AH1138" s="62"/>
      <c r="AI1138" s="65"/>
      <c r="AJ1138" s="58"/>
      <c r="AK1138" s="28"/>
      <c r="AL1138" s="28"/>
    </row>
    <row r="1139" spans="1:38">
      <c r="A1139" s="11"/>
      <c r="B1139" s="25">
        <v>1118</v>
      </c>
      <c r="C1139" s="1">
        <f>B1139 * KONSTANTEN!$B$6</f>
        <v>24148800</v>
      </c>
      <c r="D1139" s="63">
        <f>SQRT( KONSTANTEN!$B$3 * $D$6 / H1138^3 )</f>
        <v>1.9852573705974008E-7</v>
      </c>
      <c r="E1139" s="41">
        <f>(KONSTANTEN!$B$4 + D1139 * C1139) - (KONSTANTEN!$B$4 + D1139 * C1138)</f>
        <v>4.2881559204905884E-3</v>
      </c>
      <c r="F1139" s="41">
        <f t="shared" si="335"/>
        <v>4.8326573846804832</v>
      </c>
      <c r="G1139" s="73">
        <f t="shared" si="323"/>
        <v>276.89087197492205</v>
      </c>
      <c r="H1139" s="43">
        <f t="shared" si="336"/>
        <v>149897918525.03641</v>
      </c>
      <c r="I1139" s="2">
        <f t="shared" si="337"/>
        <v>10.020046757237989</v>
      </c>
      <c r="J1139" s="48">
        <f t="shared" si="324"/>
        <v>149298127474.96362</v>
      </c>
      <c r="K1139" s="28">
        <f t="shared" si="325"/>
        <v>9.9799532427620132</v>
      </c>
      <c r="L1139" s="43">
        <f t="shared" si="338"/>
        <v>20448146419.882401</v>
      </c>
      <c r="M1139" s="2">
        <f t="shared" si="339"/>
        <v>1.3668727707639827</v>
      </c>
      <c r="N1139" s="48">
        <f t="shared" si="326"/>
        <v>15448999365.6868</v>
      </c>
      <c r="O1139" s="28">
        <f t="shared" si="327"/>
        <v>1.0327007707639826</v>
      </c>
      <c r="P1139" s="94">
        <f t="shared" si="328"/>
        <v>-146035879236.92276</v>
      </c>
      <c r="Q1139" s="95">
        <f t="shared" si="329"/>
        <v>-9.7618856391519824</v>
      </c>
      <c r="R1139" s="44">
        <f>KONSTANTEN!$B$3 * $D$5 * $D$6 / H1138^2</f>
        <v>3.5281342524861796E+22</v>
      </c>
      <c r="S1139" s="46">
        <f t="shared" si="334"/>
        <v>29756.481678786869</v>
      </c>
      <c r="T1139" s="48">
        <f t="shared" si="330"/>
        <v>147134731771.21942</v>
      </c>
      <c r="U1139" s="28">
        <f t="shared" si="331"/>
        <v>9.8353393193718528</v>
      </c>
      <c r="V1139" s="48">
        <f t="shared" si="340"/>
        <v>17948572892.784599</v>
      </c>
      <c r="W1139" s="28">
        <f t="shared" si="341"/>
        <v>1.1997867707639827</v>
      </c>
      <c r="X1139" s="50">
        <f t="shared" si="332"/>
        <v>0.99999999999999978</v>
      </c>
      <c r="Y1139" s="31">
        <f t="shared" si="333"/>
        <v>1</v>
      </c>
      <c r="Z1139" s="50">
        <v>24148800</v>
      </c>
      <c r="AA1139" s="62">
        <v>1.9852574E-7</v>
      </c>
      <c r="AB1139" s="71">
        <v>4.2881559204900003E-3</v>
      </c>
      <c r="AC1139" s="71">
        <v>4.8326573846804797</v>
      </c>
      <c r="AD1139" s="58">
        <v>149897918525.03601</v>
      </c>
      <c r="AE1139" s="28">
        <v>1.3668727707599999</v>
      </c>
      <c r="AF1139" s="28">
        <v>9.76188563915</v>
      </c>
      <c r="AG1139" s="50"/>
      <c r="AH1139" s="62"/>
      <c r="AI1139" s="65"/>
      <c r="AJ1139" s="58"/>
      <c r="AK1139" s="28"/>
      <c r="AL1139" s="28"/>
    </row>
    <row r="1140" spans="1:38">
      <c r="A1140" s="11"/>
      <c r="B1140" s="25">
        <v>1119</v>
      </c>
      <c r="C1140" s="1">
        <f>B1140 * KONSTANTEN!$B$6</f>
        <v>24170400</v>
      </c>
      <c r="D1140" s="63">
        <f>SQRT( KONSTANTEN!$B$3 * $D$6 / H1139^3 )</f>
        <v>1.9850459224372676E-7</v>
      </c>
      <c r="E1140" s="41">
        <f>(KONSTANTEN!$B$4 + D1140 * C1140) - (KONSTANTEN!$B$4 + D1140 * C1139)</f>
        <v>4.2876991924645225E-3</v>
      </c>
      <c r="F1140" s="41">
        <f t="shared" si="335"/>
        <v>4.8369450838729477</v>
      </c>
      <c r="G1140" s="73">
        <f t="shared" si="323"/>
        <v>277.1365390424719</v>
      </c>
      <c r="H1140" s="43">
        <f t="shared" si="336"/>
        <v>149908555737.52524</v>
      </c>
      <c r="I1140" s="2">
        <f t="shared" si="337"/>
        <v>10.02075781025029</v>
      </c>
      <c r="J1140" s="48">
        <f t="shared" si="324"/>
        <v>149287490262.47476</v>
      </c>
      <c r="K1140" s="28">
        <f t="shared" si="325"/>
        <v>9.9792421897497121</v>
      </c>
      <c r="L1140" s="43">
        <f t="shared" si="338"/>
        <v>21084777405.653011</v>
      </c>
      <c r="M1140" s="2">
        <f t="shared" si="339"/>
        <v>1.4094288803303912</v>
      </c>
      <c r="N1140" s="48">
        <f t="shared" si="326"/>
        <v>16085630351.457411</v>
      </c>
      <c r="O1140" s="28">
        <f t="shared" si="327"/>
        <v>1.0752568803303912</v>
      </c>
      <c r="P1140" s="94">
        <f t="shared" si="328"/>
        <v>-145958864862.73853</v>
      </c>
      <c r="Q1140" s="95">
        <f t="shared" si="329"/>
        <v>-9.7567375514540426</v>
      </c>
      <c r="R1140" s="44">
        <f>KONSTANTEN!$B$3 * $D$5 * $D$6 / H1139^2</f>
        <v>3.5276332230719434E+22</v>
      </c>
      <c r="S1140" s="46">
        <f t="shared" si="334"/>
        <v>29755.425194995729</v>
      </c>
      <c r="T1140" s="48">
        <f t="shared" si="330"/>
        <v>147137350918.20374</v>
      </c>
      <c r="U1140" s="28">
        <f t="shared" si="331"/>
        <v>9.8355143983556363</v>
      </c>
      <c r="V1140" s="48">
        <f t="shared" si="340"/>
        <v>18585203878.55521</v>
      </c>
      <c r="W1140" s="28">
        <f t="shared" si="341"/>
        <v>1.2423428803303913</v>
      </c>
      <c r="X1140" s="50">
        <f t="shared" si="332"/>
        <v>1</v>
      </c>
      <c r="Y1140" s="31">
        <f t="shared" si="333"/>
        <v>1.0000000000000002</v>
      </c>
      <c r="Z1140" s="50">
        <v>24170400</v>
      </c>
      <c r="AA1140" s="62">
        <v>1.9850459000000001E-7</v>
      </c>
      <c r="AB1140" s="71">
        <v>4.28769919246E-3</v>
      </c>
      <c r="AC1140" s="71">
        <v>4.8369450838729398</v>
      </c>
      <c r="AD1140" s="58">
        <v>149908555737.52499</v>
      </c>
      <c r="AE1140" s="28">
        <v>1.4094288803299999</v>
      </c>
      <c r="AF1140" s="28">
        <v>9.7567375514499997</v>
      </c>
      <c r="AG1140" s="50"/>
      <c r="AH1140" s="62"/>
      <c r="AI1140" s="65"/>
      <c r="AJ1140" s="58"/>
      <c r="AK1140" s="28"/>
      <c r="AL1140" s="28"/>
    </row>
    <row r="1141" spans="1:38">
      <c r="A1141" s="11"/>
      <c r="B1141" s="25">
        <v>1120</v>
      </c>
      <c r="C1141" s="1">
        <f>B1141 * KONSTANTEN!$B$6</f>
        <v>24192000</v>
      </c>
      <c r="D1141" s="63">
        <f>SQRT( KONSTANTEN!$B$3 * $D$6 / H1140^3 )</f>
        <v>1.9848346438288569E-7</v>
      </c>
      <c r="E1141" s="41">
        <f>(KONSTANTEN!$B$4 + D1141 * C1141) - (KONSTANTEN!$B$4 + D1141 * C1140)</f>
        <v>4.2872428306699462E-3</v>
      </c>
      <c r="F1141" s="41">
        <f t="shared" si="335"/>
        <v>4.8412323267036177</v>
      </c>
      <c r="G1141" s="73">
        <f t="shared" si="323"/>
        <v>277.38217996241701</v>
      </c>
      <c r="H1141" s="43">
        <f t="shared" si="336"/>
        <v>149919186109.82114</v>
      </c>
      <c r="I1141" s="2">
        <f t="shared" si="337"/>
        <v>10.021468406024399</v>
      </c>
      <c r="J1141" s="48">
        <f t="shared" si="324"/>
        <v>149276859890.17886</v>
      </c>
      <c r="K1141" s="28">
        <f t="shared" si="325"/>
        <v>9.9785315939755996</v>
      </c>
      <c r="L1141" s="43">
        <f t="shared" si="338"/>
        <v>21720999009.852024</v>
      </c>
      <c r="M1141" s="2">
        <f t="shared" si="339"/>
        <v>1.4519576244568435</v>
      </c>
      <c r="N1141" s="48">
        <f t="shared" si="326"/>
        <v>16721851955.656425</v>
      </c>
      <c r="O1141" s="28">
        <f t="shared" si="327"/>
        <v>1.1177856244568436</v>
      </c>
      <c r="P1141" s="94">
        <f t="shared" si="328"/>
        <v>-145879175757.08414</v>
      </c>
      <c r="Q1141" s="95">
        <f t="shared" si="329"/>
        <v>-9.751410669182718</v>
      </c>
      <c r="R1141" s="44">
        <f>KONSTANTEN!$B$3 * $D$5 * $D$6 / H1140^2</f>
        <v>3.5271326131811846E+22</v>
      </c>
      <c r="S1141" s="46">
        <f t="shared" si="334"/>
        <v>29754.369483418923</v>
      </c>
      <c r="T1141" s="48">
        <f t="shared" si="330"/>
        <v>147140059525.45798</v>
      </c>
      <c r="U1141" s="28">
        <f t="shared" si="331"/>
        <v>9.8356954573830162</v>
      </c>
      <c r="V1141" s="48">
        <f t="shared" si="340"/>
        <v>19221425482.754227</v>
      </c>
      <c r="W1141" s="28">
        <f t="shared" si="341"/>
        <v>1.2848716244568437</v>
      </c>
      <c r="X1141" s="50">
        <f t="shared" si="332"/>
        <v>0.99999999999999967</v>
      </c>
      <c r="Y1141" s="31">
        <f t="shared" si="333"/>
        <v>0.99999999999999989</v>
      </c>
      <c r="Z1141" s="50">
        <v>24192000</v>
      </c>
      <c r="AA1141" s="62">
        <v>1.9848345999999999E-7</v>
      </c>
      <c r="AB1141" s="71">
        <v>4.2872428306699999E-3</v>
      </c>
      <c r="AC1141" s="71">
        <v>4.8412323267036097</v>
      </c>
      <c r="AD1141" s="58">
        <v>149919186109.82101</v>
      </c>
      <c r="AE1141" s="28">
        <v>1.4519576244600001</v>
      </c>
      <c r="AF1141" s="28">
        <v>9.7514106691800002</v>
      </c>
      <c r="AG1141" s="50"/>
      <c r="AH1141" s="62"/>
      <c r="AI1141" s="65"/>
      <c r="AJ1141" s="58"/>
      <c r="AK1141" s="28"/>
      <c r="AL1141" s="28"/>
    </row>
    <row r="1142" spans="1:38">
      <c r="A1142" s="11"/>
      <c r="B1142" s="25">
        <v>1121</v>
      </c>
      <c r="C1142" s="1">
        <f>B1142 * KONSTANTEN!$B$6</f>
        <v>24213600</v>
      </c>
      <c r="D1142" s="63">
        <f>SQRT( KONSTANTEN!$B$3 * $D$6 / H1141^3 )</f>
        <v>1.984623538522143E-7</v>
      </c>
      <c r="E1142" s="41">
        <f>(KONSTANTEN!$B$4 + D1142 * C1142) - (KONSTANTEN!$B$4 + D1142 * C1141)</f>
        <v>4.2867868432070466E-3</v>
      </c>
      <c r="F1142" s="41">
        <f t="shared" si="335"/>
        <v>4.8455191135468247</v>
      </c>
      <c r="G1142" s="73">
        <f t="shared" si="323"/>
        <v>277.62779475620499</v>
      </c>
      <c r="H1142" s="43">
        <f t="shared" si="336"/>
        <v>149929809449.31467</v>
      </c>
      <c r="I1142" s="2">
        <f t="shared" si="337"/>
        <v>10.022178531685187</v>
      </c>
      <c r="J1142" s="48">
        <f t="shared" si="324"/>
        <v>149266236550.68533</v>
      </c>
      <c r="K1142" s="28">
        <f t="shared" si="325"/>
        <v>9.9778214683148132</v>
      </c>
      <c r="L1142" s="43">
        <f t="shared" si="338"/>
        <v>22356799704.915253</v>
      </c>
      <c r="M1142" s="2">
        <f t="shared" si="339"/>
        <v>1.494458232574053</v>
      </c>
      <c r="N1142" s="48">
        <f t="shared" si="326"/>
        <v>17357652650.719654</v>
      </c>
      <c r="O1142" s="28">
        <f t="shared" si="327"/>
        <v>1.1602862325740531</v>
      </c>
      <c r="P1142" s="94">
        <f t="shared" si="328"/>
        <v>-145796814233.85272</v>
      </c>
      <c r="Q1142" s="95">
        <f t="shared" si="329"/>
        <v>-9.7459051470120528</v>
      </c>
      <c r="R1142" s="44">
        <f>KONSTANTEN!$B$3 * $D$5 * $D$6 / H1141^2</f>
        <v>3.5266324316572321E+22</v>
      </c>
      <c r="S1142" s="46">
        <f t="shared" si="334"/>
        <v>29753.314562963293</v>
      </c>
      <c r="T1142" s="48">
        <f t="shared" si="330"/>
        <v>147142857360.51736</v>
      </c>
      <c r="U1142" s="28">
        <f t="shared" si="331"/>
        <v>9.8358824809146963</v>
      </c>
      <c r="V1142" s="48">
        <f t="shared" si="340"/>
        <v>19857226177.817455</v>
      </c>
      <c r="W1142" s="28">
        <f t="shared" si="341"/>
        <v>1.3273722325740531</v>
      </c>
      <c r="X1142" s="50">
        <f t="shared" si="332"/>
        <v>0.99999999999999967</v>
      </c>
      <c r="Y1142" s="31">
        <f t="shared" si="333"/>
        <v>0.99999999999999989</v>
      </c>
      <c r="Z1142" s="50">
        <v>24213600</v>
      </c>
      <c r="AA1142" s="62">
        <v>1.9846234999999999E-7</v>
      </c>
      <c r="AB1142" s="71">
        <v>4.28678684321E-3</v>
      </c>
      <c r="AC1142" s="71">
        <v>4.8455191135468203</v>
      </c>
      <c r="AD1142" s="58">
        <v>149929809449.314</v>
      </c>
      <c r="AE1142" s="28">
        <v>1.49445823257</v>
      </c>
      <c r="AF1142" s="28">
        <v>9.7459051470099993</v>
      </c>
      <c r="AG1142" s="50"/>
      <c r="AH1142" s="62"/>
      <c r="AI1142" s="65"/>
      <c r="AJ1142" s="58"/>
      <c r="AK1142" s="28"/>
      <c r="AL1142" s="28"/>
    </row>
    <row r="1143" spans="1:38">
      <c r="A1143" s="11"/>
      <c r="B1143" s="25">
        <v>1122</v>
      </c>
      <c r="C1143" s="1">
        <f>B1143 * KONSTANTEN!$B$6</f>
        <v>24235200</v>
      </c>
      <c r="D1143" s="63">
        <f>SQRT( KONSTANTEN!$B$3 * $D$6 / H1142^3 )</f>
        <v>1.9844126102595525E-7</v>
      </c>
      <c r="E1143" s="41">
        <f>(KONSTANTEN!$B$4 + D1143 * C1143) - (KONSTANTEN!$B$4 + D1143 * C1142)</f>
        <v>4.286331238160912E-3</v>
      </c>
      <c r="F1143" s="41">
        <f t="shared" si="335"/>
        <v>4.8498054447849857</v>
      </c>
      <c r="G1143" s="73">
        <f t="shared" si="323"/>
        <v>277.8733834457467</v>
      </c>
      <c r="H1143" s="43">
        <f t="shared" si="336"/>
        <v>149940425563.64725</v>
      </c>
      <c r="I1143" s="2">
        <f t="shared" si="337"/>
        <v>10.022888174374287</v>
      </c>
      <c r="J1143" s="48">
        <f t="shared" si="324"/>
        <v>149255620436.35275</v>
      </c>
      <c r="K1143" s="28">
        <f t="shared" si="325"/>
        <v>9.9771118256257143</v>
      </c>
      <c r="L1143" s="43">
        <f t="shared" si="338"/>
        <v>22992167978.293331</v>
      </c>
      <c r="M1143" s="2">
        <f t="shared" si="339"/>
        <v>1.5369299351164107</v>
      </c>
      <c r="N1143" s="48">
        <f t="shared" si="326"/>
        <v>17993020924.097733</v>
      </c>
      <c r="O1143" s="28">
        <f t="shared" si="327"/>
        <v>1.2027579351164106</v>
      </c>
      <c r="P1143" s="94">
        <f t="shared" si="328"/>
        <v>-145711782654.07001</v>
      </c>
      <c r="Q1143" s="95">
        <f t="shared" si="329"/>
        <v>-9.7402211427667087</v>
      </c>
      <c r="R1143" s="44">
        <f>KONSTANTEN!$B$3 * $D$5 * $D$6 / H1142^2</f>
        <v>3.5261326873243001E+22</v>
      </c>
      <c r="S1143" s="46">
        <f t="shared" si="334"/>
        <v>29752.260452503182</v>
      </c>
      <c r="T1143" s="48">
        <f t="shared" si="330"/>
        <v>147145744184.35657</v>
      </c>
      <c r="U1143" s="28">
        <f t="shared" si="331"/>
        <v>9.8360754529728389</v>
      </c>
      <c r="V1143" s="48">
        <f t="shared" si="340"/>
        <v>20492594451.195534</v>
      </c>
      <c r="W1143" s="28">
        <f t="shared" si="341"/>
        <v>1.3698439351164107</v>
      </c>
      <c r="X1143" s="50">
        <f t="shared" si="332"/>
        <v>0.99999999999999967</v>
      </c>
      <c r="Y1143" s="31">
        <f t="shared" si="333"/>
        <v>0.99999999999999989</v>
      </c>
      <c r="Z1143" s="50">
        <v>24235200</v>
      </c>
      <c r="AA1143" s="62">
        <v>1.9844125999999999E-7</v>
      </c>
      <c r="AB1143" s="71">
        <v>4.2863312381600004E-3</v>
      </c>
      <c r="AC1143" s="71">
        <v>4.8498054447849803</v>
      </c>
      <c r="AD1143" s="58">
        <v>149940425563.647</v>
      </c>
      <c r="AE1143" s="28">
        <v>1.5369299351200001</v>
      </c>
      <c r="AF1143" s="28">
        <v>9.7402211427700003</v>
      </c>
      <c r="AG1143" s="50"/>
      <c r="AH1143" s="62"/>
      <c r="AI1143" s="65"/>
      <c r="AJ1143" s="58"/>
      <c r="AK1143" s="28"/>
      <c r="AL1143" s="28"/>
    </row>
    <row r="1144" spans="1:38">
      <c r="A1144" s="11"/>
      <c r="B1144" s="25">
        <v>1123</v>
      </c>
      <c r="C1144" s="1">
        <f>B1144 * KONSTANTEN!$B$6</f>
        <v>24256800</v>
      </c>
      <c r="D1144" s="63">
        <f>SQRT( KONSTANTEN!$B$3 * $D$6 / H1143^3 )</f>
        <v>1.9842018627759092E-7</v>
      </c>
      <c r="E1144" s="41">
        <f>(KONSTANTEN!$B$4 + D1144 * C1144) - (KONSTANTEN!$B$4 + D1144 * C1143)</f>
        <v>4.2858760235953142E-3</v>
      </c>
      <c r="F1144" s="41">
        <f t="shared" si="335"/>
        <v>4.854091320808581</v>
      </c>
      <c r="G1144" s="73">
        <f t="shared" si="323"/>
        <v>278.11894605341502</v>
      </c>
      <c r="H1144" s="43">
        <f t="shared" si="336"/>
        <v>149951034260.71429</v>
      </c>
      <c r="I1144" s="2">
        <f t="shared" si="337"/>
        <v>10.023597321250314</v>
      </c>
      <c r="J1144" s="48">
        <f t="shared" si="324"/>
        <v>149245011739.28571</v>
      </c>
      <c r="K1144" s="28">
        <f t="shared" si="325"/>
        <v>9.976402678749686</v>
      </c>
      <c r="L1144" s="43">
        <f t="shared" si="338"/>
        <v>23627092332.640514</v>
      </c>
      <c r="M1144" s="2">
        <f t="shared" si="339"/>
        <v>1.579371963534606</v>
      </c>
      <c r="N1144" s="48">
        <f t="shared" si="326"/>
        <v>18627945278.444916</v>
      </c>
      <c r="O1144" s="28">
        <f t="shared" si="327"/>
        <v>1.245199963534606</v>
      </c>
      <c r="P1144" s="94">
        <f t="shared" si="328"/>
        <v>-145624083425.79129</v>
      </c>
      <c r="Q1144" s="95">
        <f t="shared" si="329"/>
        <v>-9.7343588174150746</v>
      </c>
      <c r="R1144" s="44">
        <f>KONSTANTEN!$B$3 * $D$5 * $D$6 / H1143^2</f>
        <v>3.5256333889873669E+22</v>
      </c>
      <c r="S1144" s="46">
        <f t="shared" si="334"/>
        <v>29751.207170880141</v>
      </c>
      <c r="T1144" s="48">
        <f t="shared" si="330"/>
        <v>147148719751.4147</v>
      </c>
      <c r="U1144" s="28">
        <f t="shared" si="331"/>
        <v>9.836274357142722</v>
      </c>
      <c r="V1144" s="48">
        <f t="shared" si="340"/>
        <v>21127518805.542717</v>
      </c>
      <c r="W1144" s="28">
        <f t="shared" si="341"/>
        <v>1.4122859635346061</v>
      </c>
      <c r="X1144" s="50">
        <f t="shared" si="332"/>
        <v>0.99999999999999967</v>
      </c>
      <c r="Y1144" s="31">
        <f t="shared" si="333"/>
        <v>0.99999999999999989</v>
      </c>
      <c r="Z1144" s="50">
        <v>24256800</v>
      </c>
      <c r="AA1144" s="62">
        <v>1.9842019E-7</v>
      </c>
      <c r="AB1144" s="71">
        <v>4.2858760235999997E-3</v>
      </c>
      <c r="AC1144" s="71">
        <v>4.8540913208085703</v>
      </c>
      <c r="AD1144" s="58">
        <v>149951034260.71399</v>
      </c>
      <c r="AE1144" s="28">
        <v>1.5793719635300001</v>
      </c>
      <c r="AF1144" s="28">
        <v>9.7343588174200004</v>
      </c>
      <c r="AG1144" s="50"/>
      <c r="AH1144" s="62"/>
      <c r="AI1144" s="65"/>
      <c r="AJ1144" s="58"/>
      <c r="AK1144" s="28"/>
      <c r="AL1144" s="28"/>
    </row>
    <row r="1145" spans="1:38">
      <c r="A1145" s="11"/>
      <c r="B1145" s="25">
        <v>1124</v>
      </c>
      <c r="C1145" s="1">
        <f>B1145 * KONSTANTEN!$B$6</f>
        <v>24278400</v>
      </c>
      <c r="D1145" s="63">
        <f>SQRT( KONSTANTEN!$B$3 * $D$6 / H1144^3 )</f>
        <v>1.9839912997983839E-7</v>
      </c>
      <c r="E1145" s="41">
        <f>(KONSTANTEN!$B$4 + D1145 * C1145) - (KONSTANTEN!$B$4 + D1145 * C1144)</f>
        <v>4.2854212075651432E-3</v>
      </c>
      <c r="F1145" s="41">
        <f t="shared" si="335"/>
        <v>4.8583767420161461</v>
      </c>
      <c r="G1145" s="73">
        <f t="shared" si="323"/>
        <v>278.36448260204435</v>
      </c>
      <c r="H1145" s="43">
        <f t="shared" si="336"/>
        <v>149961635348.66846</v>
      </c>
      <c r="I1145" s="2">
        <f t="shared" si="337"/>
        <v>10.024305959489082</v>
      </c>
      <c r="J1145" s="48">
        <f t="shared" si="324"/>
        <v>149234410651.33154</v>
      </c>
      <c r="K1145" s="28">
        <f t="shared" si="325"/>
        <v>9.975694040510918</v>
      </c>
      <c r="L1145" s="43">
        <f t="shared" si="338"/>
        <v>24261561286.00452</v>
      </c>
      <c r="M1145" s="2">
        <f t="shared" si="339"/>
        <v>1.6217835503083167</v>
      </c>
      <c r="N1145" s="48">
        <f t="shared" si="326"/>
        <v>19262414231.808926</v>
      </c>
      <c r="O1145" s="28">
        <f t="shared" si="327"/>
        <v>1.2876115503083168</v>
      </c>
      <c r="P1145" s="94">
        <f t="shared" si="328"/>
        <v>-145533719003.99738</v>
      </c>
      <c r="Q1145" s="95">
        <f t="shared" si="329"/>
        <v>-9.7283183350623155</v>
      </c>
      <c r="R1145" s="44">
        <f>KONSTANTEN!$B$3 * $D$5 * $D$6 / H1144^2</f>
        <v>3.5251345454320581E+22</v>
      </c>
      <c r="S1145" s="46">
        <f t="shared" si="334"/>
        <v>29750.154736902656</v>
      </c>
      <c r="T1145" s="48">
        <f t="shared" si="330"/>
        <v>147151783809.62045</v>
      </c>
      <c r="U1145" s="28">
        <f t="shared" si="331"/>
        <v>9.8364791765744428</v>
      </c>
      <c r="V1145" s="48">
        <f t="shared" si="340"/>
        <v>21761987758.906723</v>
      </c>
      <c r="W1145" s="28">
        <f t="shared" si="341"/>
        <v>1.4546975503083168</v>
      </c>
      <c r="X1145" s="50">
        <f t="shared" si="332"/>
        <v>0.99999999999999978</v>
      </c>
      <c r="Y1145" s="31">
        <f t="shared" si="333"/>
        <v>0.99999999999999978</v>
      </c>
      <c r="Z1145" s="50">
        <v>24278400</v>
      </c>
      <c r="AA1145" s="62">
        <v>1.9839913E-7</v>
      </c>
      <c r="AB1145" s="71">
        <v>4.2854212075599998E-3</v>
      </c>
      <c r="AC1145" s="71">
        <v>4.8583767420161399</v>
      </c>
      <c r="AD1145" s="58">
        <v>149961635348.668</v>
      </c>
      <c r="AE1145" s="28">
        <v>1.62178355031</v>
      </c>
      <c r="AF1145" s="28">
        <v>9.7283183350600009</v>
      </c>
      <c r="AG1145" s="50"/>
      <c r="AH1145" s="62"/>
      <c r="AI1145" s="65"/>
      <c r="AJ1145" s="58"/>
      <c r="AK1145" s="28"/>
      <c r="AL1145" s="28"/>
    </row>
    <row r="1146" spans="1:38">
      <c r="A1146" s="11"/>
      <c r="B1146" s="25">
        <v>1125</v>
      </c>
      <c r="C1146" s="1">
        <f>B1146 * KONSTANTEN!$B$6</f>
        <v>24300000</v>
      </c>
      <c r="D1146" s="63">
        <f>SQRT( KONSTANTEN!$B$3 * $D$6 / H1145^3 )</f>
        <v>1.9837809250464409E-7</v>
      </c>
      <c r="E1146" s="41">
        <f>(KONSTANTEN!$B$4 + D1146 * C1146) - (KONSTANTEN!$B$4 + D1146 * C1145)</f>
        <v>4.2849667980995321E-3</v>
      </c>
      <c r="F1146" s="41">
        <f t="shared" si="335"/>
        <v>4.8626617088142456</v>
      </c>
      <c r="G1146" s="73">
        <f t="shared" si="323"/>
        <v>278.60999311492913</v>
      </c>
      <c r="H1146" s="43">
        <f t="shared" si="336"/>
        <v>149972228635.92273</v>
      </c>
      <c r="I1146" s="2">
        <f t="shared" si="337"/>
        <v>10.025014076283798</v>
      </c>
      <c r="J1146" s="48">
        <f t="shared" si="324"/>
        <v>149223817364.07724</v>
      </c>
      <c r="K1146" s="28">
        <f t="shared" si="325"/>
        <v>9.9749859237162006</v>
      </c>
      <c r="L1146" s="43">
        <f t="shared" si="338"/>
        <v>24895563372.013142</v>
      </c>
      <c r="M1146" s="2">
        <f t="shared" si="339"/>
        <v>1.6641639289586829</v>
      </c>
      <c r="N1146" s="48">
        <f t="shared" si="326"/>
        <v>19896416317.817543</v>
      </c>
      <c r="O1146" s="28">
        <f t="shared" si="327"/>
        <v>1.329991928958683</v>
      </c>
      <c r="P1146" s="94">
        <f t="shared" si="328"/>
        <v>-145440691890.4903</v>
      </c>
      <c r="Q1146" s="95">
        <f t="shared" si="329"/>
        <v>-9.722099862943395</v>
      </c>
      <c r="R1146" s="44">
        <f>KONSTANTEN!$B$3 * $D$5 * $D$6 / H1145^2</f>
        <v>3.5246361654245282E+22</v>
      </c>
      <c r="S1146" s="46">
        <f t="shared" si="334"/>
        <v>29749.103169345857</v>
      </c>
      <c r="T1146" s="48">
        <f t="shared" si="330"/>
        <v>147154936100.41791</v>
      </c>
      <c r="U1146" s="28">
        <f t="shared" si="331"/>
        <v>9.836689893984623</v>
      </c>
      <c r="V1146" s="48">
        <f t="shared" si="340"/>
        <v>22395989844.915344</v>
      </c>
      <c r="W1146" s="28">
        <f t="shared" si="341"/>
        <v>1.4970779289586831</v>
      </c>
      <c r="X1146" s="50">
        <f t="shared" si="332"/>
        <v>1.0000000000000002</v>
      </c>
      <c r="Y1146" s="31">
        <f t="shared" si="333"/>
        <v>0.99999999999999978</v>
      </c>
      <c r="Z1146" s="50">
        <v>24300000</v>
      </c>
      <c r="AA1146" s="62">
        <v>1.9837808999999999E-7</v>
      </c>
      <c r="AB1146" s="71">
        <v>4.2849667980999996E-3</v>
      </c>
      <c r="AC1146" s="71">
        <v>4.8626617088142403</v>
      </c>
      <c r="AD1146" s="58">
        <v>149972228635.922</v>
      </c>
      <c r="AE1146" s="28">
        <v>1.6641639289600001</v>
      </c>
      <c r="AF1146" s="28">
        <v>9.7220998629400004</v>
      </c>
      <c r="AG1146" s="50"/>
      <c r="AH1146" s="62"/>
      <c r="AI1146" s="65"/>
      <c r="AJ1146" s="58"/>
      <c r="AK1146" s="28"/>
      <c r="AL1146" s="28"/>
    </row>
    <row r="1147" spans="1:38">
      <c r="A1147" s="11"/>
      <c r="B1147" s="25">
        <v>1126</v>
      </c>
      <c r="C1147" s="1">
        <f>B1147 * KONSTANTEN!$B$6</f>
        <v>24321600</v>
      </c>
      <c r="D1147" s="63">
        <f>SQRT( KONSTANTEN!$B$3 * $D$6 / H1146^3 )</f>
        <v>1.9835707422317863E-7</v>
      </c>
      <c r="E1147" s="41">
        <f>(KONSTANTEN!$B$4 + D1147 * C1147) - (KONSTANTEN!$B$4 + D1147 * C1146)</f>
        <v>4.2845128032213964E-3</v>
      </c>
      <c r="F1147" s="41">
        <f t="shared" si="335"/>
        <v>4.866946221617467</v>
      </c>
      <c r="G1147" s="73">
        <f t="shared" si="323"/>
        <v>278.85547761582347</v>
      </c>
      <c r="H1147" s="43">
        <f t="shared" si="336"/>
        <v>149982813931.15359</v>
      </c>
      <c r="I1147" s="2">
        <f t="shared" si="337"/>
        <v>10.02572165884529</v>
      </c>
      <c r="J1147" s="48">
        <f t="shared" si="324"/>
        <v>149213232068.84641</v>
      </c>
      <c r="K1147" s="28">
        <f t="shared" si="325"/>
        <v>9.9742783411547098</v>
      </c>
      <c r="L1147" s="43">
        <f t="shared" si="338"/>
        <v>25529087140.062954</v>
      </c>
      <c r="M1147" s="2">
        <f t="shared" si="339"/>
        <v>1.7065123340609223</v>
      </c>
      <c r="N1147" s="48">
        <f t="shared" si="326"/>
        <v>20529940085.867355</v>
      </c>
      <c r="O1147" s="28">
        <f t="shared" si="327"/>
        <v>1.3723403340609224</v>
      </c>
      <c r="P1147" s="94">
        <f t="shared" si="328"/>
        <v>-145345004633.78784</v>
      </c>
      <c r="Q1147" s="95">
        <f t="shared" si="329"/>
        <v>-9.7157035714160376</v>
      </c>
      <c r="R1147" s="44">
        <f>KONSTANTEN!$B$3 * $D$5 * $D$6 / H1146^2</f>
        <v>3.5241382577113431E+22</v>
      </c>
      <c r="S1147" s="46">
        <f t="shared" si="334"/>
        <v>29748.052486951241</v>
      </c>
      <c r="T1147" s="48">
        <f t="shared" si="330"/>
        <v>147158176358.79279</v>
      </c>
      <c r="U1147" s="28">
        <f t="shared" si="331"/>
        <v>9.8369064916581674</v>
      </c>
      <c r="V1147" s="48">
        <f t="shared" si="340"/>
        <v>23029513612.965157</v>
      </c>
      <c r="W1147" s="28">
        <f t="shared" si="341"/>
        <v>1.5394263340609224</v>
      </c>
      <c r="X1147" s="50">
        <f t="shared" si="332"/>
        <v>1</v>
      </c>
      <c r="Y1147" s="31">
        <f t="shared" si="333"/>
        <v>1</v>
      </c>
      <c r="Z1147" s="50">
        <v>24321600</v>
      </c>
      <c r="AA1147" s="62">
        <v>1.9835707E-7</v>
      </c>
      <c r="AB1147" s="71">
        <v>4.2845128032199999E-3</v>
      </c>
      <c r="AC1147" s="71">
        <v>4.8669462216174599</v>
      </c>
      <c r="AD1147" s="58">
        <v>149982813931.15302</v>
      </c>
      <c r="AE1147" s="28">
        <v>1.7065123340599999</v>
      </c>
      <c r="AF1147" s="28">
        <v>9.7157035714200006</v>
      </c>
      <c r="AG1147" s="50"/>
      <c r="AH1147" s="62"/>
      <c r="AI1147" s="65"/>
      <c r="AJ1147" s="58"/>
      <c r="AK1147" s="28"/>
      <c r="AL1147" s="28"/>
    </row>
    <row r="1148" spans="1:38">
      <c r="A1148" s="11"/>
      <c r="B1148" s="25">
        <v>1127</v>
      </c>
      <c r="C1148" s="1">
        <f>B1148 * KONSTANTEN!$B$6</f>
        <v>24343200</v>
      </c>
      <c r="D1148" s="63">
        <f>SQRT( KONSTANTEN!$B$3 * $D$6 / H1147^3 )</f>
        <v>1.9833607550583171E-7</v>
      </c>
      <c r="E1148" s="41">
        <f>(KONSTANTEN!$B$4 + D1148 * C1148) - (KONSTANTEN!$B$4 + D1148 * C1147)</f>
        <v>4.2840592309252301E-3</v>
      </c>
      <c r="F1148" s="41">
        <f t="shared" si="335"/>
        <v>4.8712302808483923</v>
      </c>
      <c r="G1148" s="73">
        <f t="shared" si="323"/>
        <v>279.10093612893957</v>
      </c>
      <c r="H1148" s="43">
        <f t="shared" si="336"/>
        <v>149993391043.30399</v>
      </c>
      <c r="I1148" s="2">
        <f t="shared" si="337"/>
        <v>10.026428694402195</v>
      </c>
      <c r="J1148" s="48">
        <f t="shared" si="324"/>
        <v>149202654956.69601</v>
      </c>
      <c r="K1148" s="28">
        <f t="shared" si="325"/>
        <v>9.9735713055978028</v>
      </c>
      <c r="L1148" s="43">
        <f t="shared" si="338"/>
        <v>26162121155.50399</v>
      </c>
      <c r="M1148" s="2">
        <f t="shared" si="339"/>
        <v>1.7488280012566737</v>
      </c>
      <c r="N1148" s="48">
        <f t="shared" si="326"/>
        <v>21162974101.308392</v>
      </c>
      <c r="O1148" s="28">
        <f t="shared" si="327"/>
        <v>1.4146560012566738</v>
      </c>
      <c r="P1148" s="94">
        <f t="shared" si="328"/>
        <v>-145246659829.01831</v>
      </c>
      <c r="Q1148" s="95">
        <f t="shared" si="329"/>
        <v>-9.7091296339536743</v>
      </c>
      <c r="R1148" s="44">
        <f>KONSTANTEN!$B$3 * $D$5 * $D$6 / H1147^2</f>
        <v>3.5236408310193642E+22</v>
      </c>
      <c r="S1148" s="46">
        <f t="shared" si="334"/>
        <v>29747.002708426386</v>
      </c>
      <c r="T1148" s="48">
        <f t="shared" si="330"/>
        <v>147161504313.2991</v>
      </c>
      <c r="U1148" s="28">
        <f t="shared" si="331"/>
        <v>9.8371289514500564</v>
      </c>
      <c r="V1148" s="48">
        <f t="shared" si="340"/>
        <v>23662547628.406193</v>
      </c>
      <c r="W1148" s="28">
        <f t="shared" si="341"/>
        <v>1.5817420012566739</v>
      </c>
      <c r="X1148" s="50">
        <f t="shared" si="332"/>
        <v>0.99999999999999989</v>
      </c>
      <c r="Y1148" s="31">
        <f t="shared" si="333"/>
        <v>1</v>
      </c>
      <c r="Z1148" s="50">
        <v>24343200</v>
      </c>
      <c r="AA1148" s="62">
        <v>1.9833608000000001E-7</v>
      </c>
      <c r="AB1148" s="71">
        <v>4.2840592309299997E-3</v>
      </c>
      <c r="AC1148" s="71">
        <v>4.8712302808483896</v>
      </c>
      <c r="AD1148" s="58">
        <v>149993391043.30301</v>
      </c>
      <c r="AE1148" s="28">
        <v>1.7488280012599999</v>
      </c>
      <c r="AF1148" s="28">
        <v>9.7091296339500008</v>
      </c>
      <c r="AG1148" s="50"/>
      <c r="AH1148" s="62"/>
      <c r="AI1148" s="65"/>
      <c r="AJ1148" s="58"/>
      <c r="AK1148" s="28"/>
      <c r="AL1148" s="28"/>
    </row>
    <row r="1149" spans="1:38">
      <c r="A1149" s="11"/>
      <c r="B1149" s="25">
        <v>1128</v>
      </c>
      <c r="C1149" s="1">
        <f>B1149 * KONSTANTEN!$B$6</f>
        <v>24364800</v>
      </c>
      <c r="D1149" s="63">
        <f>SQRT( KONSTANTEN!$B$3 * $D$6 / H1148^3 )</f>
        <v>1.9831509672220741E-7</v>
      </c>
      <c r="E1149" s="41">
        <f>(KONSTANTEN!$B$4 + D1149 * C1149) - (KONSTANTEN!$B$4 + D1149 * C1148)</f>
        <v>4.28360608919931E-3</v>
      </c>
      <c r="F1149" s="41">
        <f t="shared" si="335"/>
        <v>4.8755138869375916</v>
      </c>
      <c r="G1149" s="73">
        <f t="shared" si="323"/>
        <v>279.34636867894721</v>
      </c>
      <c r="H1149" s="43">
        <f t="shared" si="336"/>
        <v>150003959781.58664</v>
      </c>
      <c r="I1149" s="2">
        <f t="shared" si="337"/>
        <v>10.027135170201189</v>
      </c>
      <c r="J1149" s="48">
        <f t="shared" si="324"/>
        <v>149192086218.41336</v>
      </c>
      <c r="K1149" s="28">
        <f t="shared" si="325"/>
        <v>9.9728648297988105</v>
      </c>
      <c r="L1149" s="43">
        <f t="shared" si="338"/>
        <v>26794653999.826939</v>
      </c>
      <c r="M1149" s="2">
        <f t="shared" si="339"/>
        <v>1.7911101672665111</v>
      </c>
      <c r="N1149" s="48">
        <f t="shared" si="326"/>
        <v>21795506945.63134</v>
      </c>
      <c r="O1149" s="28">
        <f t="shared" si="327"/>
        <v>1.4569381672665114</v>
      </c>
      <c r="P1149" s="94">
        <f t="shared" si="328"/>
        <v>-145145660117.81375</v>
      </c>
      <c r="Q1149" s="95">
        <f t="shared" si="329"/>
        <v>-9.7023782271383201</v>
      </c>
      <c r="R1149" s="44">
        <f>KONSTANTEN!$B$3 * $D$5 * $D$6 / H1148^2</f>
        <v>3.5231438940556449E+22</v>
      </c>
      <c r="S1149" s="46">
        <f t="shared" si="334"/>
        <v>29745.953852444709</v>
      </c>
      <c r="T1149" s="48">
        <f t="shared" si="330"/>
        <v>147164919686.08652</v>
      </c>
      <c r="U1149" s="28">
        <f t="shared" si="331"/>
        <v>9.8373572547871522</v>
      </c>
      <c r="V1149" s="48">
        <f t="shared" si="340"/>
        <v>24295080472.729137</v>
      </c>
      <c r="W1149" s="28">
        <f t="shared" si="341"/>
        <v>1.6240241672665112</v>
      </c>
      <c r="X1149" s="50">
        <f t="shared" si="332"/>
        <v>1</v>
      </c>
      <c r="Y1149" s="31">
        <f t="shared" si="333"/>
        <v>1</v>
      </c>
      <c r="Z1149" s="50">
        <v>24364800</v>
      </c>
      <c r="AA1149" s="62">
        <v>1.983151E-7</v>
      </c>
      <c r="AB1149" s="71">
        <v>4.2836060892000004E-3</v>
      </c>
      <c r="AC1149" s="71">
        <v>4.87551388693758</v>
      </c>
      <c r="AD1149" s="58">
        <v>150003959781.586</v>
      </c>
      <c r="AE1149" s="28">
        <v>1.7911101672700001</v>
      </c>
      <c r="AF1149" s="28">
        <v>9.7023782271400005</v>
      </c>
      <c r="AG1149" s="50"/>
      <c r="AH1149" s="62"/>
      <c r="AI1149" s="65"/>
      <c r="AJ1149" s="58"/>
      <c r="AK1149" s="28"/>
      <c r="AL1149" s="28"/>
    </row>
    <row r="1150" spans="1:38">
      <c r="A1150" s="11"/>
      <c r="B1150" s="25">
        <v>1129</v>
      </c>
      <c r="C1150" s="1">
        <f>B1150 * KONSTANTEN!$B$6</f>
        <v>24386400</v>
      </c>
      <c r="D1150" s="63">
        <f>SQRT( KONSTANTEN!$B$3 * $D$6 / H1149^3 )</f>
        <v>1.9829413824111858E-7</v>
      </c>
      <c r="E1150" s="41">
        <f>(KONSTANTEN!$B$4 + D1150 * C1150) - (KONSTANTEN!$B$4 + D1150 * C1149)</f>
        <v>4.2831533860079318E-3</v>
      </c>
      <c r="F1150" s="41">
        <f t="shared" si="335"/>
        <v>4.8797970403235995</v>
      </c>
      <c r="G1150" s="73">
        <f t="shared" si="323"/>
        <v>279.59177529097269</v>
      </c>
      <c r="H1150" s="43">
        <f t="shared" si="336"/>
        <v>150014519955.487</v>
      </c>
      <c r="I1150" s="2">
        <f t="shared" si="337"/>
        <v>10.027841073507169</v>
      </c>
      <c r="J1150" s="48">
        <f t="shared" si="324"/>
        <v>149181526044.513</v>
      </c>
      <c r="K1150" s="28">
        <f t="shared" si="325"/>
        <v>9.9721589264928312</v>
      </c>
      <c r="L1150" s="43">
        <f t="shared" si="338"/>
        <v>27426674270.846912</v>
      </c>
      <c r="M1150" s="2">
        <f t="shared" si="339"/>
        <v>1.833358069902228</v>
      </c>
      <c r="N1150" s="48">
        <f t="shared" si="326"/>
        <v>22427527216.651318</v>
      </c>
      <c r="O1150" s="28">
        <f t="shared" si="327"/>
        <v>1.4991860699022284</v>
      </c>
      <c r="P1150" s="94">
        <f t="shared" si="328"/>
        <v>-145042008188.20316</v>
      </c>
      <c r="Q1150" s="95">
        <f t="shared" si="329"/>
        <v>-9.6954495306534341</v>
      </c>
      <c r="R1150" s="44">
        <f>KONSTANTEN!$B$3 * $D$5 * $D$6 / H1149^2</f>
        <v>3.5226474555073005E+22</v>
      </c>
      <c r="S1150" s="46">
        <f t="shared" si="334"/>
        <v>29744.905937645133</v>
      </c>
      <c r="T1150" s="48">
        <f t="shared" si="330"/>
        <v>147168422192.92767</v>
      </c>
      <c r="U1150" s="28">
        <f t="shared" si="331"/>
        <v>9.8375913826700554</v>
      </c>
      <c r="V1150" s="48">
        <f t="shared" si="340"/>
        <v>24927100743.749115</v>
      </c>
      <c r="W1150" s="28">
        <f t="shared" si="341"/>
        <v>1.6662720699022282</v>
      </c>
      <c r="X1150" s="50">
        <f t="shared" si="332"/>
        <v>1</v>
      </c>
      <c r="Y1150" s="31">
        <f t="shared" si="333"/>
        <v>0.99999999999999989</v>
      </c>
      <c r="Z1150" s="50">
        <v>24386400</v>
      </c>
      <c r="AA1150" s="62">
        <v>1.9829413999999999E-7</v>
      </c>
      <c r="AB1150" s="71">
        <v>4.2831533860099996E-3</v>
      </c>
      <c r="AC1150" s="71">
        <v>4.8797970403235897</v>
      </c>
      <c r="AD1150" s="58">
        <v>150014519955.48599</v>
      </c>
      <c r="AE1150" s="28">
        <v>1.8333580699000001</v>
      </c>
      <c r="AF1150" s="28">
        <v>9.6954495306500004</v>
      </c>
      <c r="AG1150" s="50"/>
      <c r="AH1150" s="62"/>
      <c r="AI1150" s="65"/>
      <c r="AJ1150" s="58"/>
      <c r="AK1150" s="28"/>
      <c r="AL1150" s="28"/>
    </row>
    <row r="1151" spans="1:38">
      <c r="A1151" s="11"/>
      <c r="B1151" s="25">
        <v>1130</v>
      </c>
      <c r="C1151" s="1">
        <f>B1151 * KONSTANTEN!$B$6</f>
        <v>24408000</v>
      </c>
      <c r="D1151" s="63">
        <f>SQRT( KONSTANTEN!$B$3 * $D$6 / H1150^3 )</f>
        <v>1.9827320043058229E-7</v>
      </c>
      <c r="E1151" s="41">
        <f>(KONSTANTEN!$B$4 + D1151 * C1151) - (KONSTANTEN!$B$4 + D1151 * C1150)</f>
        <v>4.2827011293011807E-3</v>
      </c>
      <c r="F1151" s="41">
        <f t="shared" si="335"/>
        <v>4.8840797414529007</v>
      </c>
      <c r="G1151" s="73">
        <f t="shared" si="323"/>
        <v>279.83715599059752</v>
      </c>
      <c r="H1151" s="43">
        <f t="shared" si="336"/>
        <v>150025071374.76639</v>
      </c>
      <c r="I1151" s="2">
        <f t="shared" si="337"/>
        <v>10.028546391603477</v>
      </c>
      <c r="J1151" s="48">
        <f t="shared" si="324"/>
        <v>149170974625.23361</v>
      </c>
      <c r="K1151" s="28">
        <f t="shared" si="325"/>
        <v>9.9714536083965246</v>
      </c>
      <c r="L1151" s="43">
        <f t="shared" si="338"/>
        <v>28058170582.887951</v>
      </c>
      <c r="M1151" s="2">
        <f t="shared" si="339"/>
        <v>1.8755709480791702</v>
      </c>
      <c r="N1151" s="48">
        <f t="shared" si="326"/>
        <v>23059023528.692352</v>
      </c>
      <c r="O1151" s="28">
        <f t="shared" si="327"/>
        <v>1.5413989480791703</v>
      </c>
      <c r="P1151" s="94">
        <f t="shared" si="328"/>
        <v>-144935706774.505</v>
      </c>
      <c r="Q1151" s="95">
        <f t="shared" si="329"/>
        <v>-9.688343727276731</v>
      </c>
      <c r="R1151" s="44">
        <f>KONSTANTEN!$B$3 * $D$5 * $D$6 / H1150^2</f>
        <v>3.5221515240414112E+22</v>
      </c>
      <c r="S1151" s="46">
        <f t="shared" si="334"/>
        <v>29743.85898263186</v>
      </c>
      <c r="T1151" s="48">
        <f t="shared" si="330"/>
        <v>147172011543.2467</v>
      </c>
      <c r="U1151" s="28">
        <f t="shared" si="331"/>
        <v>9.8378313156749879</v>
      </c>
      <c r="V1151" s="48">
        <f t="shared" si="340"/>
        <v>25558597055.790154</v>
      </c>
      <c r="W1151" s="28">
        <f t="shared" si="341"/>
        <v>1.7084849480791702</v>
      </c>
      <c r="X1151" s="50">
        <f t="shared" si="332"/>
        <v>1.0000000000000002</v>
      </c>
      <c r="Y1151" s="31">
        <f t="shared" si="333"/>
        <v>1</v>
      </c>
      <c r="Z1151" s="50">
        <v>24408000</v>
      </c>
      <c r="AA1151" s="62">
        <v>1.982732E-7</v>
      </c>
      <c r="AB1151" s="71">
        <v>4.2827011293000003E-3</v>
      </c>
      <c r="AC1151" s="71">
        <v>4.88407974145289</v>
      </c>
      <c r="AD1151" s="58">
        <v>150025071374.76599</v>
      </c>
      <c r="AE1151" s="28">
        <v>1.87557094808</v>
      </c>
      <c r="AF1151" s="28">
        <v>9.6883437272799995</v>
      </c>
      <c r="AG1151" s="50"/>
      <c r="AH1151" s="62"/>
      <c r="AI1151" s="65"/>
      <c r="AJ1151" s="58"/>
      <c r="AK1151" s="28"/>
      <c r="AL1151" s="28"/>
    </row>
    <row r="1152" spans="1:38">
      <c r="A1152" s="11"/>
      <c r="B1152" s="25">
        <v>1131</v>
      </c>
      <c r="C1152" s="1">
        <f>B1152 * KONSTANTEN!$B$6</f>
        <v>24429600</v>
      </c>
      <c r="D1152" s="63">
        <f>SQRT( KONSTANTEN!$B$3 * $D$6 / H1151^3 )</f>
        <v>1.982522836578147E-7</v>
      </c>
      <c r="E1152" s="41">
        <f>(KONSTANTEN!$B$4 + D1152 * C1152) - (KONSTANTEN!$B$4 + D1152 * C1151)</f>
        <v>4.2822493270087136E-3</v>
      </c>
      <c r="F1152" s="41">
        <f t="shared" si="335"/>
        <v>4.8883619907799094</v>
      </c>
      <c r="G1152" s="73">
        <f t="shared" si="323"/>
        <v>280.08251080385782</v>
      </c>
      <c r="H1152" s="43">
        <f t="shared" si="336"/>
        <v>150035613849.46494</v>
      </c>
      <c r="I1152" s="2">
        <f t="shared" si="337"/>
        <v>10.029251111792094</v>
      </c>
      <c r="J1152" s="48">
        <f t="shared" si="324"/>
        <v>149160432150.53506</v>
      </c>
      <c r="K1152" s="28">
        <f t="shared" si="325"/>
        <v>9.9707488882079058</v>
      </c>
      <c r="L1152" s="43">
        <f t="shared" si="338"/>
        <v>28689131566.965763</v>
      </c>
      <c r="M1152" s="2">
        <f t="shared" si="339"/>
        <v>1.9177480418284514</v>
      </c>
      <c r="N1152" s="48">
        <f t="shared" si="326"/>
        <v>23689984512.770168</v>
      </c>
      <c r="O1152" s="28">
        <f t="shared" si="327"/>
        <v>1.5835760418284517</v>
      </c>
      <c r="P1152" s="94">
        <f t="shared" si="328"/>
        <v>-144826758657.21902</v>
      </c>
      <c r="Q1152" s="95">
        <f t="shared" si="329"/>
        <v>-9.6810610028729496</v>
      </c>
      <c r="R1152" s="44">
        <f>KONSTANTEN!$B$3 * $D$5 * $D$6 / H1151^2</f>
        <v>3.5216561083049023E+22</v>
      </c>
      <c r="S1152" s="46">
        <f t="shared" si="334"/>
        <v>29742.813005974083</v>
      </c>
      <c r="T1152" s="48">
        <f t="shared" si="330"/>
        <v>147175687440.14746</v>
      </c>
      <c r="U1152" s="28">
        <f t="shared" si="331"/>
        <v>9.8380770339556882</v>
      </c>
      <c r="V1152" s="48">
        <f t="shared" si="340"/>
        <v>26189558039.867966</v>
      </c>
      <c r="W1152" s="28">
        <f t="shared" si="341"/>
        <v>1.7506620418284515</v>
      </c>
      <c r="X1152" s="50">
        <f t="shared" si="332"/>
        <v>1</v>
      </c>
      <c r="Y1152" s="31">
        <f t="shared" si="333"/>
        <v>1.0000000000000002</v>
      </c>
      <c r="Z1152" s="50">
        <v>24429600</v>
      </c>
      <c r="AA1152" s="62">
        <v>1.9825228E-7</v>
      </c>
      <c r="AB1152" s="71">
        <v>4.2822493270099999E-3</v>
      </c>
      <c r="AC1152" s="71">
        <v>4.8883619907798996</v>
      </c>
      <c r="AD1152" s="58">
        <v>150035613849.46399</v>
      </c>
      <c r="AE1152" s="28">
        <v>1.9177480418299999</v>
      </c>
      <c r="AF1152" s="28">
        <v>9.6810610028700008</v>
      </c>
      <c r="AG1152" s="50"/>
      <c r="AH1152" s="62"/>
      <c r="AI1152" s="65"/>
      <c r="AJ1152" s="58"/>
      <c r="AK1152" s="28"/>
      <c r="AL1152" s="28"/>
    </row>
    <row r="1153" spans="1:38">
      <c r="A1153" s="11"/>
      <c r="B1153" s="25">
        <v>1132</v>
      </c>
      <c r="C1153" s="1">
        <f>B1153 * KONSTANTEN!$B$6</f>
        <v>24451200</v>
      </c>
      <c r="D1153" s="63">
        <f>SQRT( KONSTANTEN!$B$3 * $D$6 / H1152^3 )</f>
        <v>1.9823138828922642E-7</v>
      </c>
      <c r="E1153" s="41">
        <f>(KONSTANTEN!$B$4 + D1153 * C1153) - (KONSTANTEN!$B$4 + D1153 * C1152)</f>
        <v>4.2817979870477529E-3</v>
      </c>
      <c r="F1153" s="41">
        <f t="shared" si="335"/>
        <v>4.8926437887669572</v>
      </c>
      <c r="G1153" s="73">
        <f t="shared" si="323"/>
        <v>280.32783975724328</v>
      </c>
      <c r="H1153" s="43">
        <f t="shared" si="336"/>
        <v>150046147189.90485</v>
      </c>
      <c r="I1153" s="2">
        <f t="shared" si="337"/>
        <v>10.029955221393859</v>
      </c>
      <c r="J1153" s="48">
        <f t="shared" si="324"/>
        <v>149149898810.09515</v>
      </c>
      <c r="K1153" s="28">
        <f t="shared" si="325"/>
        <v>9.970044778606141</v>
      </c>
      <c r="L1153" s="43">
        <f t="shared" si="338"/>
        <v>29319545870.970959</v>
      </c>
      <c r="M1153" s="2">
        <f t="shared" si="339"/>
        <v>1.959888592309202</v>
      </c>
      <c r="N1153" s="48">
        <f t="shared" si="326"/>
        <v>24320398816.775364</v>
      </c>
      <c r="O1153" s="28">
        <f t="shared" si="327"/>
        <v>1.6257165923092021</v>
      </c>
      <c r="P1153" s="94">
        <f t="shared" si="328"/>
        <v>-144715166662.91754</v>
      </c>
      <c r="Q1153" s="95">
        <f t="shared" si="329"/>
        <v>-9.6736015463865819</v>
      </c>
      <c r="R1153" s="44">
        <f>KONSTANTEN!$B$3 * $D$5 * $D$6 / H1152^2</f>
        <v>3.5211612169244431E+22</v>
      </c>
      <c r="S1153" s="46">
        <f t="shared" si="334"/>
        <v>29741.768026205718</v>
      </c>
      <c r="T1153" s="48">
        <f t="shared" si="330"/>
        <v>147179449580.44287</v>
      </c>
      <c r="U1153" s="28">
        <f t="shared" si="331"/>
        <v>9.8383285172453689</v>
      </c>
      <c r="V1153" s="48">
        <f t="shared" si="340"/>
        <v>26819972343.873161</v>
      </c>
      <c r="W1153" s="28">
        <f t="shared" si="341"/>
        <v>1.7928025923092019</v>
      </c>
      <c r="X1153" s="50">
        <f t="shared" si="332"/>
        <v>1</v>
      </c>
      <c r="Y1153" s="31">
        <f t="shared" si="333"/>
        <v>1</v>
      </c>
      <c r="Z1153" s="50">
        <v>24451200</v>
      </c>
      <c r="AA1153" s="62">
        <v>1.9823139000000001E-7</v>
      </c>
      <c r="AB1153" s="71">
        <v>4.2817979870500003E-3</v>
      </c>
      <c r="AC1153" s="71">
        <v>4.8926437887669501</v>
      </c>
      <c r="AD1153" s="58">
        <v>150046147189.90399</v>
      </c>
      <c r="AE1153" s="28">
        <v>1.95988859231</v>
      </c>
      <c r="AF1153" s="28">
        <v>9.6736015463899996</v>
      </c>
      <c r="AG1153" s="50"/>
      <c r="AH1153" s="62"/>
      <c r="AI1153" s="65"/>
      <c r="AJ1153" s="58"/>
      <c r="AK1153" s="28"/>
      <c r="AL1153" s="28"/>
    </row>
    <row r="1154" spans="1:38">
      <c r="A1154" s="11"/>
      <c r="B1154" s="25">
        <v>1133</v>
      </c>
      <c r="C1154" s="1">
        <f>B1154 * KONSTANTEN!$B$6</f>
        <v>24472800</v>
      </c>
      <c r="D1154" s="63">
        <f>SQRT( KONSTANTEN!$B$3 * $D$6 / H1153^3 )</f>
        <v>1.9821051469041731E-7</v>
      </c>
      <c r="E1154" s="41">
        <f>(KONSTANTEN!$B$4 + D1154 * C1154) - (KONSTANTEN!$B$4 + D1154 * C1153)</f>
        <v>4.2813471173133166E-3</v>
      </c>
      <c r="F1154" s="41">
        <f t="shared" si="335"/>
        <v>4.8969251358842705</v>
      </c>
      <c r="G1154" s="73">
        <f t="shared" si="323"/>
        <v>280.57314287769589</v>
      </c>
      <c r="H1154" s="43">
        <f t="shared" si="336"/>
        <v>150056671206.69321</v>
      </c>
      <c r="I1154" s="2">
        <f t="shared" si="337"/>
        <v>10.030658707748646</v>
      </c>
      <c r="J1154" s="48">
        <f t="shared" si="324"/>
        <v>149139374793.30679</v>
      </c>
      <c r="K1154" s="28">
        <f t="shared" si="325"/>
        <v>9.9693412922513556</v>
      </c>
      <c r="L1154" s="43">
        <f t="shared" si="338"/>
        <v>29949402159.849987</v>
      </c>
      <c r="M1154" s="2">
        <f t="shared" si="339"/>
        <v>2.0019918418206628</v>
      </c>
      <c r="N1154" s="48">
        <f t="shared" si="326"/>
        <v>24950255105.654392</v>
      </c>
      <c r="O1154" s="28">
        <f t="shared" si="327"/>
        <v>1.6678198418206631</v>
      </c>
      <c r="P1154" s="94">
        <f t="shared" si="328"/>
        <v>-144600933664.13611</v>
      </c>
      <c r="Q1154" s="95">
        <f t="shared" si="329"/>
        <v>-9.6659655498345813</v>
      </c>
      <c r="R1154" s="44">
        <f>KONSTANTEN!$B$3 * $D$5 * $D$6 / H1153^2</f>
        <v>3.5206668585063275E+22</v>
      </c>
      <c r="S1154" s="46">
        <f t="shared" si="334"/>
        <v>29740.724061825153</v>
      </c>
      <c r="T1154" s="48">
        <f t="shared" si="330"/>
        <v>147183297654.68414</v>
      </c>
      <c r="U1154" s="28">
        <f t="shared" si="331"/>
        <v>9.8385857448586851</v>
      </c>
      <c r="V1154" s="48">
        <f t="shared" si="340"/>
        <v>27449828632.75219</v>
      </c>
      <c r="W1154" s="28">
        <f t="shared" si="341"/>
        <v>1.834905841820663</v>
      </c>
      <c r="X1154" s="50">
        <f t="shared" si="332"/>
        <v>1</v>
      </c>
      <c r="Y1154" s="31">
        <f t="shared" si="333"/>
        <v>1.0000000000000002</v>
      </c>
      <c r="Z1154" s="50">
        <v>24472800</v>
      </c>
      <c r="AA1154" s="62">
        <v>1.9821051E-7</v>
      </c>
      <c r="AB1154" s="71">
        <v>4.2813471173099998E-3</v>
      </c>
      <c r="AC1154" s="71">
        <v>4.8969251358842598</v>
      </c>
      <c r="AD1154" s="58">
        <v>150056671206.69299</v>
      </c>
      <c r="AE1154" s="28">
        <v>2.0019918418199998</v>
      </c>
      <c r="AF1154" s="28">
        <v>9.6659655498300001</v>
      </c>
      <c r="AG1154" s="50"/>
      <c r="AH1154" s="62"/>
      <c r="AI1154" s="65"/>
      <c r="AJ1154" s="58"/>
      <c r="AK1154" s="28"/>
      <c r="AL1154" s="28"/>
    </row>
    <row r="1155" spans="1:38">
      <c r="A1155" s="11"/>
      <c r="B1155" s="25">
        <v>1134</v>
      </c>
      <c r="C1155" s="1">
        <f>B1155 * KONSTANTEN!$B$6</f>
        <v>24494400</v>
      </c>
      <c r="D1155" s="63">
        <f>SQRT( KONSTANTEN!$B$3 * $D$6 / H1154^3 )</f>
        <v>1.9818966322617185E-7</v>
      </c>
      <c r="E1155" s="41">
        <f>(KONSTANTEN!$B$4 + D1155 * C1155) - (KONSTANTEN!$B$4 + D1155 * C1154)</f>
        <v>4.2808967256853236E-3</v>
      </c>
      <c r="F1155" s="41">
        <f t="shared" si="335"/>
        <v>4.9012060326099558</v>
      </c>
      <c r="G1155" s="73">
        <f t="shared" si="323"/>
        <v>280.81842019260898</v>
      </c>
      <c r="H1155" s="43">
        <f t="shared" si="336"/>
        <v>150067185710.72516</v>
      </c>
      <c r="I1155" s="2">
        <f t="shared" si="337"/>
        <v>10.03136155821559</v>
      </c>
      <c r="J1155" s="48">
        <f t="shared" si="324"/>
        <v>149128860289.27484</v>
      </c>
      <c r="K1155" s="28">
        <f t="shared" si="325"/>
        <v>9.9686384417844103</v>
      </c>
      <c r="L1155" s="43">
        <f t="shared" si="338"/>
        <v>30578689115.786419</v>
      </c>
      <c r="M1155" s="2">
        <f t="shared" si="339"/>
        <v>2.0440570338143051</v>
      </c>
      <c r="N1155" s="48">
        <f t="shared" si="326"/>
        <v>25579542061.590824</v>
      </c>
      <c r="O1155" s="28">
        <f t="shared" si="327"/>
        <v>1.7098850338143055</v>
      </c>
      <c r="P1155" s="94">
        <f t="shared" si="328"/>
        <v>-144484062579.26373</v>
      </c>
      <c r="Q1155" s="95">
        <f t="shared" si="329"/>
        <v>-9.658153208298998</v>
      </c>
      <c r="R1155" s="44">
        <f>KONSTANTEN!$B$3 * $D$5 * $D$6 / H1154^2</f>
        <v>3.5201730416363757E+22</v>
      </c>
      <c r="S1155" s="46">
        <f t="shared" si="334"/>
        <v>29739.681131294925</v>
      </c>
      <c r="T1155" s="48">
        <f t="shared" si="330"/>
        <v>147187231347.19104</v>
      </c>
      <c r="U1155" s="28">
        <f t="shared" si="331"/>
        <v>9.8388486956937271</v>
      </c>
      <c r="V1155" s="48">
        <f t="shared" si="340"/>
        <v>28079115588.688622</v>
      </c>
      <c r="W1155" s="28">
        <f t="shared" si="341"/>
        <v>1.8769710338143053</v>
      </c>
      <c r="X1155" s="50">
        <f t="shared" si="332"/>
        <v>1</v>
      </c>
      <c r="Y1155" s="31">
        <f t="shared" si="333"/>
        <v>0.99999999999999989</v>
      </c>
      <c r="Z1155" s="50">
        <v>24494400</v>
      </c>
      <c r="AA1155" s="62">
        <v>1.9818965999999999E-7</v>
      </c>
      <c r="AB1155" s="71">
        <v>4.2808967256899996E-3</v>
      </c>
      <c r="AC1155" s="71">
        <v>4.9012060326099496</v>
      </c>
      <c r="AD1155" s="58">
        <v>150067185710.72501</v>
      </c>
      <c r="AE1155" s="28">
        <v>2.0440570338100001</v>
      </c>
      <c r="AF1155" s="28">
        <v>9.6581532082999999</v>
      </c>
      <c r="AG1155" s="50"/>
      <c r="AH1155" s="62"/>
      <c r="AI1155" s="65"/>
      <c r="AJ1155" s="58"/>
      <c r="AK1155" s="28"/>
      <c r="AL1155" s="28"/>
    </row>
    <row r="1156" spans="1:38">
      <c r="A1156" s="11"/>
      <c r="B1156" s="25">
        <v>1135</v>
      </c>
      <c r="C1156" s="1">
        <f>B1156 * KONSTANTEN!$B$6</f>
        <v>24516000</v>
      </c>
      <c r="D1156" s="63">
        <f>SQRT( KONSTANTEN!$B$3 * $D$6 / H1155^3 )</f>
        <v>1.9816883426045449E-7</v>
      </c>
      <c r="E1156" s="41">
        <f>(KONSTANTEN!$B$4 + D1156 * C1156) - (KONSTANTEN!$B$4 + D1156 * C1155)</f>
        <v>4.2804468200250412E-3</v>
      </c>
      <c r="F1156" s="41">
        <f t="shared" si="335"/>
        <v>4.9054864794299808</v>
      </c>
      <c r="G1156" s="73">
        <f t="shared" si="323"/>
        <v>281.06367172982664</v>
      </c>
      <c r="H1156" s="43">
        <f t="shared" si="336"/>
        <v>150077690513.18689</v>
      </c>
      <c r="I1156" s="2">
        <f t="shared" si="337"/>
        <v>10.03206376017328</v>
      </c>
      <c r="J1156" s="48">
        <f t="shared" si="324"/>
        <v>149118355486.81314</v>
      </c>
      <c r="K1156" s="28">
        <f t="shared" si="325"/>
        <v>9.9679362398267219</v>
      </c>
      <c r="L1156" s="43">
        <f t="shared" si="338"/>
        <v>31207395438.380894</v>
      </c>
      <c r="M1156" s="2">
        <f t="shared" si="339"/>
        <v>2.0860834129058574</v>
      </c>
      <c r="N1156" s="48">
        <f t="shared" si="326"/>
        <v>26208248384.185295</v>
      </c>
      <c r="O1156" s="28">
        <f t="shared" si="327"/>
        <v>1.7519114129058575</v>
      </c>
      <c r="P1156" s="94">
        <f t="shared" si="328"/>
        <v>-144364556372.43234</v>
      </c>
      <c r="Q1156" s="95">
        <f t="shared" si="329"/>
        <v>-9.6501647199196192</v>
      </c>
      <c r="R1156" s="44">
        <f>KONSTANTEN!$B$3 * $D$5 * $D$6 / H1155^2</f>
        <v>3.5196797748798235E+22</v>
      </c>
      <c r="S1156" s="46">
        <f t="shared" si="334"/>
        <v>29738.63925304154</v>
      </c>
      <c r="T1156" s="48">
        <f t="shared" si="330"/>
        <v>147191250336.08194</v>
      </c>
      <c r="U1156" s="28">
        <f t="shared" si="331"/>
        <v>9.8391173482340726</v>
      </c>
      <c r="V1156" s="48">
        <f t="shared" si="340"/>
        <v>28707821911.283096</v>
      </c>
      <c r="W1156" s="28">
        <f t="shared" si="341"/>
        <v>1.9189974129058573</v>
      </c>
      <c r="X1156" s="50">
        <f t="shared" si="332"/>
        <v>0.99999999999999967</v>
      </c>
      <c r="Y1156" s="31">
        <f t="shared" si="333"/>
        <v>0.99999999999999989</v>
      </c>
      <c r="Z1156" s="50">
        <v>24516000</v>
      </c>
      <c r="AA1156" s="62">
        <v>1.9816883E-7</v>
      </c>
      <c r="AB1156" s="71">
        <v>4.2804468200299999E-3</v>
      </c>
      <c r="AC1156" s="71">
        <v>4.9054864794299702</v>
      </c>
      <c r="AD1156" s="58">
        <v>150077690513.186</v>
      </c>
      <c r="AE1156" s="28">
        <v>2.0860834129099999</v>
      </c>
      <c r="AF1156" s="28">
        <v>9.6501647199199994</v>
      </c>
      <c r="AG1156" s="50"/>
      <c r="AH1156" s="62"/>
      <c r="AI1156" s="65"/>
      <c r="AJ1156" s="58"/>
      <c r="AK1156" s="28"/>
      <c r="AL1156" s="28"/>
    </row>
    <row r="1157" spans="1:38">
      <c r="A1157" s="11"/>
      <c r="B1157" s="25">
        <v>1136</v>
      </c>
      <c r="C1157" s="1">
        <f>B1157 * KONSTANTEN!$B$6</f>
        <v>24537600</v>
      </c>
      <c r="D1157" s="63">
        <f>SQRT( KONSTANTEN!$B$3 * $D$6 / H1156^3 )</f>
        <v>1.9814802815640472E-7</v>
      </c>
      <c r="E1157" s="41">
        <f>(KONSTANTEN!$B$4 + D1157 * C1157) - (KONSTANTEN!$B$4 + D1157 * C1156)</f>
        <v>4.2799974081786374E-3</v>
      </c>
      <c r="F1157" s="41">
        <f t="shared" si="335"/>
        <v>4.9097664768381595</v>
      </c>
      <c r="G1157" s="73">
        <f t="shared" si="323"/>
        <v>281.30889751764221</v>
      </c>
      <c r="H1157" s="43">
        <f t="shared" si="336"/>
        <v>150088185425.55847</v>
      </c>
      <c r="I1157" s="2">
        <f t="shared" si="337"/>
        <v>10.032765301019953</v>
      </c>
      <c r="J1157" s="48">
        <f t="shared" si="324"/>
        <v>149107860574.44153</v>
      </c>
      <c r="K1157" s="28">
        <f t="shared" si="325"/>
        <v>9.9672346989800467</v>
      </c>
      <c r="L1157" s="43">
        <f t="shared" si="338"/>
        <v>31835509844.83083</v>
      </c>
      <c r="M1157" s="2">
        <f t="shared" si="339"/>
        <v>2.1280702248873187</v>
      </c>
      <c r="N1157" s="48">
        <f t="shared" si="326"/>
        <v>26836362790.635231</v>
      </c>
      <c r="O1157" s="28">
        <f t="shared" si="327"/>
        <v>1.793898224887319</v>
      </c>
      <c r="P1157" s="94">
        <f t="shared" si="328"/>
        <v>-144242418053.40582</v>
      </c>
      <c r="Q1157" s="95">
        <f t="shared" si="329"/>
        <v>-9.6420002858865228</v>
      </c>
      <c r="R1157" s="44">
        <f>KONSTANTEN!$B$3 * $D$5 * $D$6 / H1156^2</f>
        <v>3.5191870667812166E+22</v>
      </c>
      <c r="S1157" s="46">
        <f t="shared" si="334"/>
        <v>29737.598445455147</v>
      </c>
      <c r="T1157" s="48">
        <f t="shared" si="330"/>
        <v>147195354293.30499</v>
      </c>
      <c r="U1157" s="28">
        <f t="shared" si="331"/>
        <v>9.8393916805508201</v>
      </c>
      <c r="V1157" s="48">
        <f t="shared" si="340"/>
        <v>29335936317.733028</v>
      </c>
      <c r="W1157" s="28">
        <f t="shared" si="341"/>
        <v>1.9609842248873188</v>
      </c>
      <c r="X1157" s="50">
        <f t="shared" si="332"/>
        <v>0.99999999999999967</v>
      </c>
      <c r="Y1157" s="31">
        <f t="shared" si="333"/>
        <v>1</v>
      </c>
      <c r="Z1157" s="50">
        <v>24537600</v>
      </c>
      <c r="AA1157" s="62">
        <v>1.9814803000000001E-7</v>
      </c>
      <c r="AB1157" s="71">
        <v>4.27999740818E-3</v>
      </c>
      <c r="AC1157" s="71">
        <v>4.9097664768381497</v>
      </c>
      <c r="AD1157" s="58">
        <v>150088185425.55801</v>
      </c>
      <c r="AE1157" s="28">
        <v>2.1280702248900001</v>
      </c>
      <c r="AF1157" s="28">
        <v>9.6420002858899991</v>
      </c>
      <c r="AG1157" s="50"/>
      <c r="AH1157" s="62"/>
      <c r="AI1157" s="65"/>
      <c r="AJ1157" s="58"/>
      <c r="AK1157" s="28"/>
      <c r="AL1157" s="28"/>
    </row>
    <row r="1158" spans="1:38">
      <c r="A1158" s="11"/>
      <c r="B1158" s="25">
        <v>1137</v>
      </c>
      <c r="C1158" s="1">
        <f>B1158 * KONSTANTEN!$B$6</f>
        <v>24559200</v>
      </c>
      <c r="D1158" s="63">
        <f>SQRT( KONSTANTEN!$B$3 * $D$6 / H1157^3 )</f>
        <v>1.9812724527633261E-7</v>
      </c>
      <c r="E1158" s="41">
        <f>(KONSTANTEN!$B$4 + D1158 * C1158) - (KONSTANTEN!$B$4 + D1158 * C1157)</f>
        <v>4.2795484979691878E-3</v>
      </c>
      <c r="F1158" s="41">
        <f t="shared" si="335"/>
        <v>4.9140460253361287</v>
      </c>
      <c r="G1158" s="73">
        <f t="shared" si="323"/>
        <v>281.55409758479738</v>
      </c>
      <c r="H1158" s="43">
        <f t="shared" si="336"/>
        <v>150098670259.61716</v>
      </c>
      <c r="I1158" s="2">
        <f t="shared" si="337"/>
        <v>10.033466168173703</v>
      </c>
      <c r="J1158" s="48">
        <f t="shared" si="324"/>
        <v>149097375740.38287</v>
      </c>
      <c r="K1158" s="28">
        <f t="shared" si="325"/>
        <v>9.9665338318262968</v>
      </c>
      <c r="L1158" s="43">
        <f t="shared" si="338"/>
        <v>32463021070.108173</v>
      </c>
      <c r="M1158" s="2">
        <f t="shared" si="339"/>
        <v>2.170016716738842</v>
      </c>
      <c r="N1158" s="48">
        <f t="shared" si="326"/>
        <v>27463874015.912579</v>
      </c>
      <c r="O1158" s="28">
        <f t="shared" si="327"/>
        <v>1.8358447167388419</v>
      </c>
      <c r="P1158" s="94">
        <f t="shared" si="328"/>
        <v>-144117650677.46854</v>
      </c>
      <c r="Q1158" s="95">
        <f t="shared" si="329"/>
        <v>-9.6336601104326451</v>
      </c>
      <c r="R1158" s="44">
        <f>KONSTANTEN!$B$3 * $D$5 * $D$6 / H1157^2</f>
        <v>3.5186949258643109E+22</v>
      </c>
      <c r="S1158" s="46">
        <f t="shared" si="334"/>
        <v>29736.558726889314</v>
      </c>
      <c r="T1158" s="48">
        <f t="shared" si="330"/>
        <v>147199542884.66925</v>
      </c>
      <c r="U1158" s="28">
        <f t="shared" si="331"/>
        <v>9.8396716703047105</v>
      </c>
      <c r="V1158" s="48">
        <f t="shared" si="340"/>
        <v>29963447543.010376</v>
      </c>
      <c r="W1158" s="28">
        <f t="shared" si="341"/>
        <v>2.0029307167388417</v>
      </c>
      <c r="X1158" s="50">
        <f t="shared" si="332"/>
        <v>1.0000000000000002</v>
      </c>
      <c r="Y1158" s="31">
        <f t="shared" si="333"/>
        <v>1</v>
      </c>
      <c r="Z1158" s="50">
        <v>24559200</v>
      </c>
      <c r="AA1158" s="62">
        <v>1.9812724999999999E-7</v>
      </c>
      <c r="AB1158" s="71">
        <v>4.2795484979699996E-3</v>
      </c>
      <c r="AC1158" s="71">
        <v>4.9140460253361198</v>
      </c>
      <c r="AD1158" s="58">
        <v>150098670259.617</v>
      </c>
      <c r="AE1158" s="28">
        <v>2.1700167167400002</v>
      </c>
      <c r="AF1158" s="28">
        <v>9.6336601104300001</v>
      </c>
      <c r="AG1158" s="50"/>
      <c r="AH1158" s="62"/>
      <c r="AI1158" s="65"/>
      <c r="AJ1158" s="58"/>
      <c r="AK1158" s="28"/>
      <c r="AL1158" s="28"/>
    </row>
    <row r="1159" spans="1:38">
      <c r="A1159" s="11"/>
      <c r="B1159" s="25">
        <v>1138</v>
      </c>
      <c r="C1159" s="1">
        <f>B1159 * KONSTANTEN!$B$6</f>
        <v>24580800</v>
      </c>
      <c r="D1159" s="63">
        <f>SQRT( KONSTANTEN!$B$3 * $D$6 / H1158^3 )</f>
        <v>1.9810648598171378E-7</v>
      </c>
      <c r="E1159" s="41">
        <f>(KONSTANTEN!$B$4 + D1159 * C1159) - (KONSTANTEN!$B$4 + D1159 * C1158)</f>
        <v>4.2791000972055571E-3</v>
      </c>
      <c r="F1159" s="41">
        <f t="shared" si="335"/>
        <v>4.9183251254333342</v>
      </c>
      <c r="G1159" s="73">
        <f t="shared" si="323"/>
        <v>281.79927196048129</v>
      </c>
      <c r="H1159" s="43">
        <f t="shared" si="336"/>
        <v>150109144827.43997</v>
      </c>
      <c r="I1159" s="2">
        <f t="shared" si="337"/>
        <v>10.034166349072674</v>
      </c>
      <c r="J1159" s="48">
        <f t="shared" si="324"/>
        <v>149086901172.56</v>
      </c>
      <c r="K1159" s="28">
        <f t="shared" si="325"/>
        <v>9.9658336509273262</v>
      </c>
      <c r="L1159" s="43">
        <f t="shared" si="338"/>
        <v>33089917867.137718</v>
      </c>
      <c r="M1159" s="2">
        <f t="shared" si="339"/>
        <v>2.2119221366406503</v>
      </c>
      <c r="N1159" s="48">
        <f t="shared" si="326"/>
        <v>28090770812.94212</v>
      </c>
      <c r="O1159" s="28">
        <f t="shared" si="327"/>
        <v>1.8777501366406506</v>
      </c>
      <c r="P1159" s="94">
        <f t="shared" si="328"/>
        <v>-143990257345.31299</v>
      </c>
      <c r="Q1159" s="95">
        <f t="shared" si="329"/>
        <v>-9.6251444008262741</v>
      </c>
      <c r="R1159" s="44">
        <f>KONSTANTEN!$B$3 * $D$5 * $D$6 / H1158^2</f>
        <v>3.5182033606319609E+22</v>
      </c>
      <c r="S1159" s="46">
        <f t="shared" si="334"/>
        <v>29735.520115660725</v>
      </c>
      <c r="T1159" s="48">
        <f t="shared" si="330"/>
        <v>147203815769.87625</v>
      </c>
      <c r="U1159" s="28">
        <f t="shared" si="331"/>
        <v>9.8399572947482259</v>
      </c>
      <c r="V1159" s="48">
        <f t="shared" si="340"/>
        <v>30590344340.039921</v>
      </c>
      <c r="W1159" s="28">
        <f t="shared" si="341"/>
        <v>2.0448361366406504</v>
      </c>
      <c r="X1159" s="50">
        <f t="shared" si="332"/>
        <v>1</v>
      </c>
      <c r="Y1159" s="31">
        <f t="shared" si="333"/>
        <v>1</v>
      </c>
      <c r="Z1159" s="50">
        <v>24580800</v>
      </c>
      <c r="AA1159" s="62">
        <v>1.9810648999999999E-7</v>
      </c>
      <c r="AB1159" s="71">
        <v>4.2791000971999999E-3</v>
      </c>
      <c r="AC1159" s="71">
        <v>4.9183251254333298</v>
      </c>
      <c r="AD1159" s="58">
        <v>150109144827.439</v>
      </c>
      <c r="AE1159" s="28">
        <v>2.2119221366400001</v>
      </c>
      <c r="AF1159" s="28">
        <v>9.6251444008299991</v>
      </c>
      <c r="AG1159" s="50"/>
      <c r="AH1159" s="62"/>
      <c r="AI1159" s="65"/>
      <c r="AJ1159" s="58"/>
      <c r="AK1159" s="28"/>
      <c r="AL1159" s="28"/>
    </row>
    <row r="1160" spans="1:38">
      <c r="A1160" s="11"/>
      <c r="B1160" s="25">
        <v>1139</v>
      </c>
      <c r="C1160" s="1">
        <f>B1160 * KONSTANTEN!$B$6</f>
        <v>24602400</v>
      </c>
      <c r="D1160" s="63">
        <f>SQRT( KONSTANTEN!$B$3 * $D$6 / H1159^3 )</f>
        <v>1.9808575063318536E-7</v>
      </c>
      <c r="E1160" s="41">
        <f>(KONSTANTEN!$B$4 + D1160 * C1160) - (KONSTANTEN!$B$4 + D1160 * C1159)</f>
        <v>4.2786522136770699E-3</v>
      </c>
      <c r="F1160" s="41">
        <f t="shared" si="335"/>
        <v>4.9226037776470113</v>
      </c>
      <c r="G1160" s="73">
        <f t="shared" si="323"/>
        <v>282.04442067432927</v>
      </c>
      <c r="H1160" s="43">
        <f t="shared" si="336"/>
        <v>150119608941.40704</v>
      </c>
      <c r="I1160" s="2">
        <f t="shared" si="337"/>
        <v>10.03486583117526</v>
      </c>
      <c r="J1160" s="48">
        <f t="shared" si="324"/>
        <v>149076437058.59296</v>
      </c>
      <c r="K1160" s="28">
        <f t="shared" si="325"/>
        <v>9.9651341688247399</v>
      </c>
      <c r="L1160" s="43">
        <f t="shared" si="338"/>
        <v>33716189006.973804</v>
      </c>
      <c r="M1160" s="2">
        <f t="shared" si="339"/>
        <v>2.2537857339848539</v>
      </c>
      <c r="N1160" s="48">
        <f t="shared" si="326"/>
        <v>28717041952.778206</v>
      </c>
      <c r="O1160" s="28">
        <f t="shared" si="327"/>
        <v>1.919613733984854</v>
      </c>
      <c r="P1160" s="94">
        <f t="shared" si="328"/>
        <v>-143860241202.92749</v>
      </c>
      <c r="Q1160" s="95">
        <f t="shared" si="329"/>
        <v>-9.6164533673635191</v>
      </c>
      <c r="R1160" s="44">
        <f>KONSTANTEN!$B$3 * $D$5 * $D$6 / H1159^2</f>
        <v>3.5177123795660263E+22</v>
      </c>
      <c r="S1160" s="46">
        <f t="shared" si="334"/>
        <v>29734.48263004898</v>
      </c>
      <c r="T1160" s="48">
        <f t="shared" si="330"/>
        <v>147208172602.55258</v>
      </c>
      <c r="U1160" s="28">
        <f t="shared" si="331"/>
        <v>9.8402485307277487</v>
      </c>
      <c r="V1160" s="48">
        <f t="shared" si="340"/>
        <v>31216615479.876007</v>
      </c>
      <c r="W1160" s="28">
        <f t="shared" si="341"/>
        <v>2.0866997339848541</v>
      </c>
      <c r="X1160" s="50">
        <f t="shared" si="332"/>
        <v>0.99999999999999978</v>
      </c>
      <c r="Y1160" s="31">
        <f t="shared" si="333"/>
        <v>1</v>
      </c>
      <c r="Z1160" s="50">
        <v>24602400</v>
      </c>
      <c r="AA1160" s="62">
        <v>1.9808575000000001E-7</v>
      </c>
      <c r="AB1160" s="71">
        <v>4.2786522136799999E-3</v>
      </c>
      <c r="AC1160" s="71">
        <v>4.9226037776469997</v>
      </c>
      <c r="AD1160" s="58">
        <v>150119608941.40701</v>
      </c>
      <c r="AE1160" s="28">
        <v>2.25378573398</v>
      </c>
      <c r="AF1160" s="28">
        <v>9.6164533673600001</v>
      </c>
      <c r="AG1160" s="50"/>
      <c r="AH1160" s="62"/>
      <c r="AI1160" s="65"/>
      <c r="AJ1160" s="58"/>
      <c r="AK1160" s="28"/>
      <c r="AL1160" s="28"/>
    </row>
    <row r="1161" spans="1:38">
      <c r="A1161" s="11"/>
      <c r="B1161" s="25">
        <v>1140</v>
      </c>
      <c r="C1161" s="1">
        <f>B1161 * KONSTANTEN!$B$6</f>
        <v>24624000</v>
      </c>
      <c r="D1161" s="63">
        <f>SQRT( KONSTANTEN!$B$3 * $D$6 / H1160^3 )</f>
        <v>1.9806503959054081E-7</v>
      </c>
      <c r="E1161" s="41">
        <f>(KONSTANTEN!$B$4 + D1161 * C1161) - (KONSTANTEN!$B$4 + D1161 * C1160)</f>
        <v>4.2782048551561758E-3</v>
      </c>
      <c r="F1161" s="41">
        <f t="shared" si="335"/>
        <v>4.9268819825021675</v>
      </c>
      <c r="G1161" s="73">
        <f t="shared" si="323"/>
        <v>282.28954375642212</v>
      </c>
      <c r="H1161" s="43">
        <f t="shared" si="336"/>
        <v>150130062414.20425</v>
      </c>
      <c r="I1161" s="2">
        <f t="shared" si="337"/>
        <v>10.035564601960299</v>
      </c>
      <c r="J1161" s="48">
        <f t="shared" si="324"/>
        <v>149065983585.79575</v>
      </c>
      <c r="K1161" s="28">
        <f t="shared" si="325"/>
        <v>9.9644353980397025</v>
      </c>
      <c r="L1161" s="43">
        <f t="shared" si="338"/>
        <v>34341823278.976688</v>
      </c>
      <c r="M1161" s="2">
        <f t="shared" si="339"/>
        <v>2.2956067593872338</v>
      </c>
      <c r="N1161" s="48">
        <f t="shared" si="326"/>
        <v>29342676224.781094</v>
      </c>
      <c r="O1161" s="28">
        <f t="shared" si="327"/>
        <v>1.9614347593872341</v>
      </c>
      <c r="P1161" s="94">
        <f t="shared" si="328"/>
        <v>-143727605441.4827</v>
      </c>
      <c r="Q1161" s="95">
        <f t="shared" si="329"/>
        <v>-9.6075872233607473</v>
      </c>
      <c r="R1161" s="44">
        <f>KONSTANTEN!$B$3 * $D$5 * $D$6 / H1160^2</f>
        <v>3.5172219911272621E+22</v>
      </c>
      <c r="S1161" s="46">
        <f t="shared" si="334"/>
        <v>29733.446288296291</v>
      </c>
      <c r="T1161" s="48">
        <f t="shared" si="330"/>
        <v>147212613030.28201</v>
      </c>
      <c r="U1161" s="28">
        <f t="shared" si="331"/>
        <v>9.8405453546857391</v>
      </c>
      <c r="V1161" s="48">
        <f t="shared" si="340"/>
        <v>31842249751.878891</v>
      </c>
      <c r="W1161" s="28">
        <f t="shared" si="341"/>
        <v>2.128520759387234</v>
      </c>
      <c r="X1161" s="50">
        <f t="shared" si="332"/>
        <v>0.99999999999999978</v>
      </c>
      <c r="Y1161" s="31">
        <f t="shared" si="333"/>
        <v>1</v>
      </c>
      <c r="Z1161" s="50">
        <v>24624000</v>
      </c>
      <c r="AA1161" s="62">
        <v>1.9806504000000001E-7</v>
      </c>
      <c r="AB1161" s="71">
        <v>4.27820485516E-3</v>
      </c>
      <c r="AC1161" s="71">
        <v>4.9268819825021604</v>
      </c>
      <c r="AD1161" s="58">
        <v>150130062414.20401</v>
      </c>
      <c r="AE1161" s="28">
        <v>2.29560675939</v>
      </c>
      <c r="AF1161" s="28">
        <v>9.6075872233599995</v>
      </c>
      <c r="AG1161" s="50"/>
      <c r="AH1161" s="62"/>
      <c r="AI1161" s="65"/>
      <c r="AJ1161" s="58"/>
      <c r="AK1161" s="28"/>
      <c r="AL1161" s="28"/>
    </row>
    <row r="1162" spans="1:38">
      <c r="A1162" s="11"/>
      <c r="B1162" s="25">
        <v>1141</v>
      </c>
      <c r="C1162" s="1">
        <f>B1162 * KONSTANTEN!$B$6</f>
        <v>24645600</v>
      </c>
      <c r="D1162" s="63">
        <f>SQRT( KONSTANTEN!$B$3 * $D$6 / H1161^3 )</f>
        <v>1.9804435321272595E-7</v>
      </c>
      <c r="E1162" s="41">
        <f>(KONSTANTEN!$B$4 + D1162 * C1162) - (KONSTANTEN!$B$4 + D1162 * C1161)</f>
        <v>4.2777580293948958E-3</v>
      </c>
      <c r="F1162" s="41">
        <f t="shared" si="335"/>
        <v>4.9311597405315624</v>
      </c>
      <c r="G1162" s="73">
        <f t="shared" si="323"/>
        <v>282.53464123728463</v>
      </c>
      <c r="H1162" s="43">
        <f t="shared" si="336"/>
        <v>150140505058.82626</v>
      </c>
      <c r="I1162" s="2">
        <f t="shared" si="337"/>
        <v>10.03626264892727</v>
      </c>
      <c r="J1162" s="48">
        <f t="shared" si="324"/>
        <v>149055540941.17374</v>
      </c>
      <c r="K1162" s="28">
        <f t="shared" si="325"/>
        <v>9.9637373510727318</v>
      </c>
      <c r="L1162" s="43">
        <f t="shared" si="338"/>
        <v>34966809490.987602</v>
      </c>
      <c r="M1162" s="2">
        <f t="shared" si="339"/>
        <v>2.3373844646989488</v>
      </c>
      <c r="N1162" s="48">
        <f t="shared" si="326"/>
        <v>29967662436.792004</v>
      </c>
      <c r="O1162" s="28">
        <f t="shared" si="327"/>
        <v>2.0032124646989486</v>
      </c>
      <c r="P1162" s="94">
        <f t="shared" si="328"/>
        <v>-143592353297.21805</v>
      </c>
      <c r="Q1162" s="95">
        <f t="shared" si="329"/>
        <v>-9.5985461851469847</v>
      </c>
      <c r="R1162" s="44">
        <f>KONSTANTEN!$B$3 * $D$5 * $D$6 / H1161^2</f>
        <v>3.5167322037552266E+22</v>
      </c>
      <c r="S1162" s="46">
        <f t="shared" si="334"/>
        <v>29732.411108607259</v>
      </c>
      <c r="T1162" s="48">
        <f t="shared" si="330"/>
        <v>147217136694.63889</v>
      </c>
      <c r="U1162" s="28">
        <f t="shared" si="331"/>
        <v>9.8408477426629428</v>
      </c>
      <c r="V1162" s="48">
        <f t="shared" si="340"/>
        <v>32467235963.889801</v>
      </c>
      <c r="W1162" s="28">
        <f t="shared" si="341"/>
        <v>2.1702984646989485</v>
      </c>
      <c r="X1162" s="50">
        <f t="shared" si="332"/>
        <v>0.99999999999999978</v>
      </c>
      <c r="Y1162" s="31">
        <f t="shared" si="333"/>
        <v>1.0000000000000002</v>
      </c>
      <c r="Z1162" s="50">
        <v>24645600</v>
      </c>
      <c r="AA1162" s="62">
        <v>1.9804435E-7</v>
      </c>
      <c r="AB1162" s="71">
        <v>4.2777580293900004E-3</v>
      </c>
      <c r="AC1162" s="71">
        <v>4.9311597405315499</v>
      </c>
      <c r="AD1162" s="58">
        <v>150140505058.82599</v>
      </c>
      <c r="AE1162" s="28">
        <v>2.3373844646999999</v>
      </c>
      <c r="AF1162" s="28">
        <v>9.5985461851499991</v>
      </c>
      <c r="AG1162" s="50"/>
      <c r="AH1162" s="62"/>
      <c r="AI1162" s="65"/>
      <c r="AJ1162" s="58"/>
      <c r="AK1162" s="28"/>
      <c r="AL1162" s="28"/>
    </row>
    <row r="1163" spans="1:38">
      <c r="A1163" s="11"/>
      <c r="B1163" s="25">
        <v>1142</v>
      </c>
      <c r="C1163" s="1">
        <f>B1163 * KONSTANTEN!$B$6</f>
        <v>24667200</v>
      </c>
      <c r="D1163" s="63">
        <f>SQRT( KONSTANTEN!$B$3 * $D$6 / H1162^3 )</f>
        <v>1.9802369185783433E-7</v>
      </c>
      <c r="E1163" s="41">
        <f>(KONSTANTEN!$B$4 + D1163 * C1163) - (KONSTANTEN!$B$4 + D1163 * C1162)</f>
        <v>4.2773117441292641E-3</v>
      </c>
      <c r="F1163" s="41">
        <f t="shared" si="335"/>
        <v>4.9354370522756916</v>
      </c>
      <c r="G1163" s="73">
        <f t="shared" si="323"/>
        <v>282.77971314788499</v>
      </c>
      <c r="H1163" s="43">
        <f t="shared" si="336"/>
        <v>150150936688.57947</v>
      </c>
      <c r="I1163" s="2">
        <f t="shared" si="337"/>
        <v>10.036959959596491</v>
      </c>
      <c r="J1163" s="48">
        <f t="shared" si="324"/>
        <v>149045109311.42053</v>
      </c>
      <c r="K1163" s="28">
        <f t="shared" si="325"/>
        <v>9.9630400404035093</v>
      </c>
      <c r="L1163" s="43">
        <f t="shared" si="338"/>
        <v>35591136469.503654</v>
      </c>
      <c r="M1163" s="2">
        <f t="shared" si="339"/>
        <v>2.3791181030182234</v>
      </c>
      <c r="N1163" s="48">
        <f t="shared" si="326"/>
        <v>30591989415.308056</v>
      </c>
      <c r="O1163" s="28">
        <f t="shared" si="327"/>
        <v>2.0449461030182232</v>
      </c>
      <c r="P1163" s="94">
        <f t="shared" si="328"/>
        <v>-143454488051.32736</v>
      </c>
      <c r="Q1163" s="95">
        <f t="shared" si="329"/>
        <v>-9.5893304720562629</v>
      </c>
      <c r="R1163" s="44">
        <f>KONSTANTEN!$B$3 * $D$5 * $D$6 / H1162^2</f>
        <v>3.5162430258681798E+22</v>
      </c>
      <c r="S1163" s="46">
        <f t="shared" si="334"/>
        <v>29731.377109148627</v>
      </c>
      <c r="T1163" s="48">
        <f t="shared" si="330"/>
        <v>147221743231.22122</v>
      </c>
      <c r="U1163" s="28">
        <f t="shared" si="331"/>
        <v>9.8411556703006191</v>
      </c>
      <c r="V1163" s="48">
        <f t="shared" si="340"/>
        <v>33091562942.405853</v>
      </c>
      <c r="W1163" s="28">
        <f t="shared" si="341"/>
        <v>2.2120321030182231</v>
      </c>
      <c r="X1163" s="50">
        <f t="shared" si="332"/>
        <v>1.0000000000000002</v>
      </c>
      <c r="Y1163" s="31">
        <f t="shared" si="333"/>
        <v>0.99999999999999989</v>
      </c>
      <c r="Z1163" s="50">
        <v>24667200</v>
      </c>
      <c r="AA1163" s="62">
        <v>1.9802368999999999E-7</v>
      </c>
      <c r="AB1163" s="71">
        <v>4.2773117441299996E-3</v>
      </c>
      <c r="AC1163" s="71">
        <v>4.9354370522756801</v>
      </c>
      <c r="AD1163" s="58">
        <v>150150936688.57901</v>
      </c>
      <c r="AE1163" s="28">
        <v>2.3791181030200002</v>
      </c>
      <c r="AF1163" s="28">
        <v>9.5893304720600003</v>
      </c>
      <c r="AG1163" s="50"/>
      <c r="AH1163" s="62"/>
      <c r="AI1163" s="65"/>
      <c r="AJ1163" s="58"/>
      <c r="AK1163" s="28"/>
      <c r="AL1163" s="28"/>
    </row>
    <row r="1164" spans="1:38">
      <c r="A1164" s="11"/>
      <c r="B1164" s="25">
        <v>1143</v>
      </c>
      <c r="C1164" s="1">
        <f>B1164 * KONSTANTEN!$B$6</f>
        <v>24688800</v>
      </c>
      <c r="D1164" s="63">
        <f>SQRT( KONSTANTEN!$B$3 * $D$6 / H1163^3 )</f>
        <v>1.9800305588310246E-7</v>
      </c>
      <c r="E1164" s="41">
        <f>(KONSTANTEN!$B$4 + D1164 * C1164) - (KONSTANTEN!$B$4 + D1164 * C1163)</f>
        <v>4.2768660070748865E-3</v>
      </c>
      <c r="F1164" s="41">
        <f t="shared" si="335"/>
        <v>4.9397139182827665</v>
      </c>
      <c r="G1164" s="73">
        <f t="shared" si="323"/>
        <v>283.02475951963334</v>
      </c>
      <c r="H1164" s="43">
        <f t="shared" si="336"/>
        <v>150161357117.08496</v>
      </c>
      <c r="I1164" s="2">
        <f t="shared" si="337"/>
        <v>10.037656521509309</v>
      </c>
      <c r="J1164" s="48">
        <f t="shared" si="324"/>
        <v>149034688882.91504</v>
      </c>
      <c r="K1164" s="28">
        <f t="shared" si="325"/>
        <v>9.9623434784906912</v>
      </c>
      <c r="L1164" s="43">
        <f t="shared" si="338"/>
        <v>36214793059.851372</v>
      </c>
      <c r="M1164" s="2">
        <f t="shared" si="339"/>
        <v>2.4208069287019502</v>
      </c>
      <c r="N1164" s="48">
        <f t="shared" si="326"/>
        <v>31215646005.655773</v>
      </c>
      <c r="O1164" s="28">
        <f t="shared" si="327"/>
        <v>2.0866349287019501</v>
      </c>
      <c r="P1164" s="94">
        <f t="shared" si="328"/>
        <v>-143314013029.84415</v>
      </c>
      <c r="Q1164" s="95">
        <f t="shared" si="329"/>
        <v>-9.5799403064199691</v>
      </c>
      <c r="R1164" s="44">
        <f>KONSTANTEN!$B$3 * $D$5 * $D$6 / H1163^2</f>
        <v>3.5157544658629799E+22</v>
      </c>
      <c r="S1164" s="46">
        <f t="shared" si="334"/>
        <v>29730.344308048981</v>
      </c>
      <c r="T1164" s="48">
        <f t="shared" si="330"/>
        <v>147226432269.68488</v>
      </c>
      <c r="U1164" s="28">
        <f t="shared" si="331"/>
        <v>9.8414691128428125</v>
      </c>
      <c r="V1164" s="48">
        <f t="shared" si="340"/>
        <v>33715219532.753571</v>
      </c>
      <c r="W1164" s="28">
        <f t="shared" si="341"/>
        <v>2.2537209287019504</v>
      </c>
      <c r="X1164" s="50">
        <f t="shared" si="332"/>
        <v>1</v>
      </c>
      <c r="Y1164" s="31">
        <f t="shared" si="333"/>
        <v>0.99999999999999978</v>
      </c>
      <c r="Z1164" s="50">
        <v>24688800</v>
      </c>
      <c r="AA1164" s="62">
        <v>1.9800306000000001E-7</v>
      </c>
      <c r="AB1164" s="71">
        <v>4.2768660070699998E-3</v>
      </c>
      <c r="AC1164" s="71">
        <v>4.9397139182827603</v>
      </c>
      <c r="AD1164" s="58">
        <v>150161357117.08401</v>
      </c>
      <c r="AE1164" s="28">
        <v>2.4208069286999998</v>
      </c>
      <c r="AF1164" s="28">
        <v>9.5799403064199993</v>
      </c>
      <c r="AG1164" s="50"/>
      <c r="AH1164" s="62"/>
      <c r="AI1164" s="65"/>
      <c r="AJ1164" s="58"/>
      <c r="AK1164" s="28"/>
      <c r="AL1164" s="28"/>
    </row>
    <row r="1165" spans="1:38">
      <c r="A1165" s="11"/>
      <c r="B1165" s="25">
        <v>1144</v>
      </c>
      <c r="C1165" s="1">
        <f>B1165 * KONSTANTEN!$B$6</f>
        <v>24710400</v>
      </c>
      <c r="D1165" s="63">
        <f>SQRT( KONSTANTEN!$B$3 * $D$6 / H1164^3 )</f>
        <v>1.979824456449058E-7</v>
      </c>
      <c r="E1165" s="41">
        <f>(KONSTANTEN!$B$4 + D1165 * C1165) - (KONSTANTEN!$B$4 + D1165 * C1164)</f>
        <v>4.2764208259296055E-3</v>
      </c>
      <c r="F1165" s="41">
        <f t="shared" si="335"/>
        <v>4.9439903391086961</v>
      </c>
      <c r="G1165" s="73">
        <f t="shared" si="323"/>
        <v>283.26978038438097</v>
      </c>
      <c r="H1165" s="43">
        <f t="shared" si="336"/>
        <v>150171766158.28122</v>
      </c>
      <c r="I1165" s="2">
        <f t="shared" si="337"/>
        <v>10.038352322228297</v>
      </c>
      <c r="J1165" s="48">
        <f t="shared" si="324"/>
        <v>149024279841.71878</v>
      </c>
      <c r="K1165" s="28">
        <f t="shared" si="325"/>
        <v>9.9616476777717029</v>
      </c>
      <c r="L1165" s="43">
        <f t="shared" si="338"/>
        <v>36837768126.359772</v>
      </c>
      <c r="M1165" s="2">
        <f t="shared" si="339"/>
        <v>2.462450197377259</v>
      </c>
      <c r="N1165" s="48">
        <f t="shared" si="326"/>
        <v>31838621072.164173</v>
      </c>
      <c r="O1165" s="28">
        <f t="shared" si="327"/>
        <v>2.1282781973772593</v>
      </c>
      <c r="P1165" s="94">
        <f t="shared" si="328"/>
        <v>-143170931603.52634</v>
      </c>
      <c r="Q1165" s="95">
        <f t="shared" si="329"/>
        <v>-9.570375913559122</v>
      </c>
      <c r="R1165" s="44">
        <f>KONSTANTEN!$B$3 * $D$5 * $D$6 / H1164^2</f>
        <v>3.5152665321149915E+22</v>
      </c>
      <c r="S1165" s="46">
        <f t="shared" si="334"/>
        <v>29729.312723398562</v>
      </c>
      <c r="T1165" s="48">
        <f t="shared" si="330"/>
        <v>147231203433.77759</v>
      </c>
      <c r="U1165" s="28">
        <f t="shared" si="331"/>
        <v>9.8417880451386459</v>
      </c>
      <c r="V1165" s="48">
        <f t="shared" si="340"/>
        <v>34338194599.261974</v>
      </c>
      <c r="W1165" s="28">
        <f t="shared" si="341"/>
        <v>2.2953641973772592</v>
      </c>
      <c r="X1165" s="50">
        <f t="shared" si="332"/>
        <v>1.0000000000000002</v>
      </c>
      <c r="Y1165" s="31">
        <f t="shared" si="333"/>
        <v>1.0000000000000002</v>
      </c>
      <c r="Z1165" s="50">
        <v>24710400</v>
      </c>
      <c r="AA1165" s="62">
        <v>1.9798245E-7</v>
      </c>
      <c r="AB1165" s="71">
        <v>4.2764208259300001E-3</v>
      </c>
      <c r="AC1165" s="71">
        <v>4.9439903391086899</v>
      </c>
      <c r="AD1165" s="58">
        <v>150171766158.28101</v>
      </c>
      <c r="AE1165" s="28">
        <v>2.4624501973799999</v>
      </c>
      <c r="AF1165" s="28">
        <v>9.5703759135599995</v>
      </c>
      <c r="AG1165" s="50"/>
      <c r="AH1165" s="62"/>
      <c r="AI1165" s="65"/>
      <c r="AJ1165" s="58"/>
      <c r="AK1165" s="28"/>
      <c r="AL1165" s="28"/>
    </row>
    <row r="1166" spans="1:38">
      <c r="A1166" s="11"/>
      <c r="B1166" s="25">
        <v>1145</v>
      </c>
      <c r="C1166" s="1">
        <f>B1166 * KONSTANTEN!$B$6</f>
        <v>24732000</v>
      </c>
      <c r="D1166" s="63">
        <f>SQRT( KONSTANTEN!$B$3 * $D$6 / H1165^3 )</f>
        <v>1.9796186149875434E-7</v>
      </c>
      <c r="E1166" s="41">
        <f>(KONSTANTEN!$B$4 + D1166 * C1166) - (KONSTANTEN!$B$4 + D1166 * C1165)</f>
        <v>4.2759762083734998E-3</v>
      </c>
      <c r="F1166" s="41">
        <f t="shared" si="335"/>
        <v>4.9482663153170696</v>
      </c>
      <c r="G1166" s="73">
        <f t="shared" si="323"/>
        <v>283.51477577441909</v>
      </c>
      <c r="H1166" s="43">
        <f t="shared" si="336"/>
        <v>150182163626.42719</v>
      </c>
      <c r="I1166" s="2">
        <f t="shared" si="337"/>
        <v>10.039047349337443</v>
      </c>
      <c r="J1166" s="48">
        <f t="shared" si="324"/>
        <v>149013882373.57281</v>
      </c>
      <c r="K1166" s="28">
        <f t="shared" si="325"/>
        <v>9.9609526506625574</v>
      </c>
      <c r="L1166" s="43">
        <f t="shared" si="338"/>
        <v>37460050552.532761</v>
      </c>
      <c r="M1166" s="2">
        <f t="shared" si="339"/>
        <v>2.5040471659530397</v>
      </c>
      <c r="N1166" s="48">
        <f t="shared" si="326"/>
        <v>32460903498.337158</v>
      </c>
      <c r="O1166" s="28">
        <f t="shared" si="327"/>
        <v>2.1698751659530395</v>
      </c>
      <c r="P1166" s="94">
        <f t="shared" si="328"/>
        <v>-143025247187.7403</v>
      </c>
      <c r="Q1166" s="95">
        <f t="shared" si="329"/>
        <v>-9.5606375217766288</v>
      </c>
      <c r="R1166" s="44">
        <f>KONSTANTEN!$B$3 * $D$5 * $D$6 / H1165^2</f>
        <v>3.5147792329779901E+22</v>
      </c>
      <c r="S1166" s="46">
        <f t="shared" si="334"/>
        <v>29728.282373248992</v>
      </c>
      <c r="T1166" s="48">
        <f t="shared" si="330"/>
        <v>147236056341.37372</v>
      </c>
      <c r="U1166" s="28">
        <f t="shared" si="331"/>
        <v>9.8421124416446162</v>
      </c>
      <c r="V1166" s="48">
        <f t="shared" si="340"/>
        <v>34960477025.434959</v>
      </c>
      <c r="W1166" s="28">
        <f t="shared" si="341"/>
        <v>2.3369611659530394</v>
      </c>
      <c r="X1166" s="50">
        <f t="shared" si="332"/>
        <v>1</v>
      </c>
      <c r="Y1166" s="31">
        <f t="shared" si="333"/>
        <v>1</v>
      </c>
      <c r="Z1166" s="50">
        <v>24732000</v>
      </c>
      <c r="AA1166" s="62">
        <v>1.9796186E-7</v>
      </c>
      <c r="AB1166" s="71">
        <v>4.27597620837E-3</v>
      </c>
      <c r="AC1166" s="71">
        <v>4.9482663153170598</v>
      </c>
      <c r="AD1166" s="58">
        <v>150182163626.427</v>
      </c>
      <c r="AE1166" s="28">
        <v>2.5040471659499999</v>
      </c>
      <c r="AF1166" s="28">
        <v>9.5606375217800004</v>
      </c>
      <c r="AG1166" s="50"/>
      <c r="AH1166" s="62"/>
      <c r="AI1166" s="65"/>
      <c r="AJ1166" s="58"/>
      <c r="AK1166" s="28"/>
      <c r="AL1166" s="28"/>
    </row>
    <row r="1167" spans="1:38">
      <c r="A1167" s="11"/>
      <c r="B1167" s="25">
        <v>1146</v>
      </c>
      <c r="C1167" s="1">
        <f>B1167 * KONSTANTEN!$B$6</f>
        <v>24753600</v>
      </c>
      <c r="D1167" s="63">
        <f>SQRT( KONSTANTEN!$B$3 * $D$6 / H1166^3 )</f>
        <v>1.9794130379928808E-7</v>
      </c>
      <c r="E1167" s="41">
        <f>(KONSTANTEN!$B$4 + D1167 * C1167) - (KONSTANTEN!$B$4 + D1167 * C1166)</f>
        <v>4.2755321620644438E-3</v>
      </c>
      <c r="F1167" s="41">
        <f t="shared" si="335"/>
        <v>4.9525418474791341</v>
      </c>
      <c r="G1167" s="73">
        <f t="shared" si="323"/>
        <v>283.75974572247787</v>
      </c>
      <c r="H1167" s="43">
        <f t="shared" si="336"/>
        <v>150192549336.10501</v>
      </c>
      <c r="I1167" s="2">
        <f t="shared" si="337"/>
        <v>10.039741590442341</v>
      </c>
      <c r="J1167" s="48">
        <f t="shared" si="324"/>
        <v>149003496663.89502</v>
      </c>
      <c r="K1167" s="28">
        <f t="shared" si="325"/>
        <v>9.9602584095576603</v>
      </c>
      <c r="L1167" s="43">
        <f t="shared" si="338"/>
        <v>38081629241.219978</v>
      </c>
      <c r="M1167" s="2">
        <f t="shared" si="339"/>
        <v>2.5455970926313629</v>
      </c>
      <c r="N1167" s="48">
        <f t="shared" si="326"/>
        <v>33082482187.024384</v>
      </c>
      <c r="O1167" s="28">
        <f t="shared" si="327"/>
        <v>2.2114250926313632</v>
      </c>
      <c r="P1167" s="94">
        <f t="shared" si="328"/>
        <v>-142876963242.34479</v>
      </c>
      <c r="Q1167" s="95">
        <f t="shared" si="329"/>
        <v>-9.5507253623495281</v>
      </c>
      <c r="R1167" s="44">
        <f>KONSTANTEN!$B$3 * $D$5 * $D$6 / H1166^2</f>
        <v>3.5142925767840625E+22</v>
      </c>
      <c r="S1167" s="46">
        <f t="shared" si="334"/>
        <v>29727.253275613017</v>
      </c>
      <c r="T1167" s="48">
        <f t="shared" si="330"/>
        <v>147240990604.50946</v>
      </c>
      <c r="U1167" s="28">
        <f t="shared" si="331"/>
        <v>9.8424422764269721</v>
      </c>
      <c r="V1167" s="48">
        <f t="shared" si="340"/>
        <v>35582055714.122177</v>
      </c>
      <c r="W1167" s="28">
        <f t="shared" si="341"/>
        <v>2.3785110926313631</v>
      </c>
      <c r="X1167" s="50">
        <f t="shared" si="332"/>
        <v>1</v>
      </c>
      <c r="Y1167" s="31">
        <f t="shared" si="333"/>
        <v>1</v>
      </c>
      <c r="Z1167" s="50">
        <v>24753600</v>
      </c>
      <c r="AA1167" s="62">
        <v>1.9794129999999999E-7</v>
      </c>
      <c r="AB1167" s="71">
        <v>4.2755321620600003E-3</v>
      </c>
      <c r="AC1167" s="71">
        <v>4.9525418474791199</v>
      </c>
      <c r="AD1167" s="58">
        <v>150192549336.104</v>
      </c>
      <c r="AE1167" s="28">
        <v>2.54559709263</v>
      </c>
      <c r="AF1167" s="28">
        <v>9.5507253623500006</v>
      </c>
      <c r="AG1167" s="50"/>
      <c r="AH1167" s="62"/>
      <c r="AI1167" s="65"/>
      <c r="AJ1167" s="58"/>
      <c r="AK1167" s="28"/>
      <c r="AL1167" s="28"/>
    </row>
    <row r="1168" spans="1:38">
      <c r="A1168" s="11"/>
      <c r="B1168" s="25">
        <v>1147</v>
      </c>
      <c r="C1168" s="1">
        <f>B1168 * KONSTANTEN!$B$6</f>
        <v>24775200</v>
      </c>
      <c r="D1168" s="63">
        <f>SQRT( KONSTANTEN!$B$3 * $D$6 / H1167^3 )</f>
        <v>1.9792077290027297E-7</v>
      </c>
      <c r="E1168" s="41">
        <f>(KONSTANTEN!$B$4 + D1168 * C1168) - (KONSTANTEN!$B$4 + D1168 * C1167)</f>
        <v>4.2750886946461009E-3</v>
      </c>
      <c r="F1168" s="41">
        <f t="shared" si="335"/>
        <v>4.9568169361737802</v>
      </c>
      <c r="G1168" s="73">
        <f t="shared" si="323"/>
        <v>284.00469026172516</v>
      </c>
      <c r="H1168" s="43">
        <f t="shared" si="336"/>
        <v>150202923102.22287</v>
      </c>
      <c r="I1168" s="2">
        <f t="shared" si="337"/>
        <v>10.040435033170382</v>
      </c>
      <c r="J1168" s="48">
        <f t="shared" si="324"/>
        <v>148993122897.7771</v>
      </c>
      <c r="K1168" s="28">
        <f t="shared" si="325"/>
        <v>9.9595649668296158</v>
      </c>
      <c r="L1168" s="43">
        <f t="shared" si="338"/>
        <v>38702493114.78817</v>
      </c>
      <c r="M1168" s="2">
        <f t="shared" si="339"/>
        <v>2.5870992369189376</v>
      </c>
      <c r="N1168" s="48">
        <f t="shared" si="326"/>
        <v>33703346060.592571</v>
      </c>
      <c r="O1168" s="28">
        <f t="shared" si="327"/>
        <v>2.2529272369189379</v>
      </c>
      <c r="P1168" s="94">
        <f t="shared" si="328"/>
        <v>-142726083271.57388</v>
      </c>
      <c r="Q1168" s="95">
        <f t="shared" si="329"/>
        <v>-9.540639669521159</v>
      </c>
      <c r="R1168" s="44">
        <f>KONSTANTEN!$B$3 * $D$5 * $D$6 / H1167^2</f>
        <v>3.5138065718435169E+22</v>
      </c>
      <c r="S1168" s="46">
        <f t="shared" si="334"/>
        <v>29726.225448464284</v>
      </c>
      <c r="T1168" s="48">
        <f t="shared" si="330"/>
        <v>147246005829.41806</v>
      </c>
      <c r="U1168" s="28">
        <f t="shared" si="331"/>
        <v>9.8427775231640631</v>
      </c>
      <c r="V1168" s="48">
        <f t="shared" si="340"/>
        <v>36202919587.690369</v>
      </c>
      <c r="W1168" s="28">
        <f t="shared" si="341"/>
        <v>2.4200132369189378</v>
      </c>
      <c r="X1168" s="50">
        <f t="shared" si="332"/>
        <v>1.0000000000000002</v>
      </c>
      <c r="Y1168" s="31">
        <f t="shared" si="333"/>
        <v>0.99999999999999989</v>
      </c>
      <c r="Z1168" s="50">
        <v>24775200</v>
      </c>
      <c r="AA1168" s="62">
        <v>1.9792077E-7</v>
      </c>
      <c r="AB1168" s="71">
        <v>4.2750886946499997E-3</v>
      </c>
      <c r="AC1168" s="71">
        <v>4.9568169361737704</v>
      </c>
      <c r="AD1168" s="58">
        <v>150202923102.22198</v>
      </c>
      <c r="AE1168" s="28">
        <v>2.5870992369199999</v>
      </c>
      <c r="AF1168" s="28">
        <v>9.5406396695200009</v>
      </c>
      <c r="AG1168" s="50"/>
      <c r="AH1168" s="62"/>
      <c r="AI1168" s="65"/>
      <c r="AJ1168" s="58"/>
      <c r="AK1168" s="28"/>
      <c r="AL1168" s="28"/>
    </row>
    <row r="1169" spans="1:38">
      <c r="A1169" s="11"/>
      <c r="B1169" s="25">
        <v>1148</v>
      </c>
      <c r="C1169" s="1">
        <f>B1169 * KONSTANTEN!$B$6</f>
        <v>24796800</v>
      </c>
      <c r="D1169" s="63">
        <f>SQRT( KONSTANTEN!$B$3 * $D$6 / H1168^3 )</f>
        <v>1.9790026915459682E-7</v>
      </c>
      <c r="E1169" s="41">
        <f>(KONSTANTEN!$B$4 + D1169 * C1169) - (KONSTANTEN!$B$4 + D1169 * C1168)</f>
        <v>4.274645813739042E-3</v>
      </c>
      <c r="F1169" s="41">
        <f t="shared" si="335"/>
        <v>4.9610915819875192</v>
      </c>
      <c r="G1169" s="73">
        <f t="shared" si="323"/>
        <v>284.2496094257657</v>
      </c>
      <c r="H1169" s="43">
        <f t="shared" si="336"/>
        <v>150213284740.01807</v>
      </c>
      <c r="I1169" s="2">
        <f t="shared" si="337"/>
        <v>10.041127665170954</v>
      </c>
      <c r="J1169" s="48">
        <f t="shared" si="324"/>
        <v>148982761259.98193</v>
      </c>
      <c r="K1169" s="28">
        <f t="shared" si="325"/>
        <v>9.9588723348290458</v>
      </c>
      <c r="L1169" s="43">
        <f t="shared" si="338"/>
        <v>39322631115.290375</v>
      </c>
      <c r="M1169" s="2">
        <f t="shared" si="339"/>
        <v>2.6285528596384173</v>
      </c>
      <c r="N1169" s="48">
        <f t="shared" si="326"/>
        <v>34323484061.094772</v>
      </c>
      <c r="O1169" s="28">
        <f t="shared" si="327"/>
        <v>2.2943808596384176</v>
      </c>
      <c r="P1169" s="94">
        <f t="shared" si="328"/>
        <v>-142572610823.91974</v>
      </c>
      <c r="Q1169" s="95">
        <f t="shared" si="329"/>
        <v>-9.5303806804933355</v>
      </c>
      <c r="R1169" s="44">
        <f>KONSTANTEN!$B$3 * $D$5 * $D$6 / H1168^2</f>
        <v>3.5133212264447923E+22</v>
      </c>
      <c r="S1169" s="46">
        <f t="shared" si="334"/>
        <v>29725.198909737115</v>
      </c>
      <c r="T1169" s="48">
        <f t="shared" si="330"/>
        <v>147251101616.56592</v>
      </c>
      <c r="U1169" s="28">
        <f t="shared" si="331"/>
        <v>9.8431181551487441</v>
      </c>
      <c r="V1169" s="48">
        <f t="shared" si="340"/>
        <v>36823057588.192574</v>
      </c>
      <c r="W1169" s="28">
        <f t="shared" si="341"/>
        <v>2.4614668596384175</v>
      </c>
      <c r="X1169" s="50">
        <f t="shared" si="332"/>
        <v>0.99999999999999989</v>
      </c>
      <c r="Y1169" s="31">
        <f t="shared" si="333"/>
        <v>1.0000000000000002</v>
      </c>
      <c r="Z1169" s="50">
        <v>24796800</v>
      </c>
      <c r="AA1169" s="62">
        <v>1.9790026999999999E-7</v>
      </c>
      <c r="AB1169" s="71">
        <v>4.2746458137400004E-3</v>
      </c>
      <c r="AC1169" s="71">
        <v>4.9610915819875103</v>
      </c>
      <c r="AD1169" s="58">
        <v>150213284740.01801</v>
      </c>
      <c r="AE1169" s="28">
        <v>2.6285528596400001</v>
      </c>
      <c r="AF1169" s="28">
        <v>9.5303806804899995</v>
      </c>
      <c r="AG1169" s="50"/>
      <c r="AH1169" s="62"/>
      <c r="AI1169" s="65"/>
      <c r="AJ1169" s="58"/>
      <c r="AK1169" s="28"/>
      <c r="AL1169" s="28"/>
    </row>
    <row r="1170" spans="1:38">
      <c r="A1170" s="11"/>
      <c r="B1170" s="25">
        <v>1149</v>
      </c>
      <c r="C1170" s="1">
        <f>B1170 * KONSTANTEN!$B$6</f>
        <v>24818400</v>
      </c>
      <c r="D1170" s="63">
        <f>SQRT( KONSTANTEN!$B$3 * $D$6 / H1169^3 )</f>
        <v>1.978797929142644E-7</v>
      </c>
      <c r="E1170" s="41">
        <f>(KONSTANTEN!$B$4 + D1170 * C1170) - (KONSTANTEN!$B$4 + D1170 * C1169)</f>
        <v>4.2742035269487388E-3</v>
      </c>
      <c r="F1170" s="41">
        <f t="shared" si="335"/>
        <v>4.9653657855144679</v>
      </c>
      <c r="G1170" s="73">
        <f t="shared" si="323"/>
        <v>284.49450324863977</v>
      </c>
      <c r="H1170" s="43">
        <f t="shared" si="336"/>
        <v>150223634065.05951</v>
      </c>
      <c r="I1170" s="2">
        <f t="shared" si="337"/>
        <v>10.041819474115613</v>
      </c>
      <c r="J1170" s="48">
        <f t="shared" si="324"/>
        <v>148972411934.94049</v>
      </c>
      <c r="K1170" s="28">
        <f t="shared" si="325"/>
        <v>9.958180525884389</v>
      </c>
      <c r="L1170" s="43">
        <f t="shared" si="338"/>
        <v>39942032204.635559</v>
      </c>
      <c r="M1170" s="2">
        <f t="shared" si="339"/>
        <v>2.6699572229397415</v>
      </c>
      <c r="N1170" s="48">
        <f t="shared" si="326"/>
        <v>34942885150.439957</v>
      </c>
      <c r="O1170" s="28">
        <f t="shared" si="327"/>
        <v>2.3357852229397418</v>
      </c>
      <c r="P1170" s="94">
        <f t="shared" si="328"/>
        <v>-142416549492.01486</v>
      </c>
      <c r="Q1170" s="95">
        <f t="shared" si="329"/>
        <v>-9.519948635418455</v>
      </c>
      <c r="R1170" s="44">
        <f>KONSTANTEN!$B$3 * $D$5 * $D$6 / H1169^2</f>
        <v>3.5128365488543531E+22</v>
      </c>
      <c r="S1170" s="46">
        <f t="shared" si="334"/>
        <v>29724.173677326206</v>
      </c>
      <c r="T1170" s="48">
        <f t="shared" si="330"/>
        <v>147256277560.68887</v>
      </c>
      <c r="U1170" s="28">
        <f t="shared" si="331"/>
        <v>9.8434641452908025</v>
      </c>
      <c r="V1170" s="48">
        <f t="shared" si="340"/>
        <v>37442458677.537758</v>
      </c>
      <c r="W1170" s="28">
        <f t="shared" si="341"/>
        <v>2.5028712229397416</v>
      </c>
      <c r="X1170" s="50">
        <f t="shared" si="332"/>
        <v>1.0000000000000002</v>
      </c>
      <c r="Y1170" s="31">
        <f t="shared" si="333"/>
        <v>1</v>
      </c>
      <c r="Z1170" s="50">
        <v>24818400</v>
      </c>
      <c r="AA1170" s="62">
        <v>1.9787979E-7</v>
      </c>
      <c r="AB1170" s="71">
        <v>4.27420352695E-3</v>
      </c>
      <c r="AC1170" s="71">
        <v>4.96536578551446</v>
      </c>
      <c r="AD1170" s="58">
        <v>150223634065.05899</v>
      </c>
      <c r="AE1170" s="28">
        <v>2.6699572229399999</v>
      </c>
      <c r="AF1170" s="28">
        <v>9.5199486354200005</v>
      </c>
      <c r="AG1170" s="50"/>
      <c r="AH1170" s="62"/>
      <c r="AI1170" s="65"/>
      <c r="AJ1170" s="58"/>
      <c r="AK1170" s="28"/>
      <c r="AL1170" s="28"/>
    </row>
    <row r="1171" spans="1:38">
      <c r="A1171" s="11"/>
      <c r="B1171" s="25">
        <v>1150</v>
      </c>
      <c r="C1171" s="1">
        <f>B1171 * KONSTANTEN!$B$6</f>
        <v>24840000</v>
      </c>
      <c r="D1171" s="63">
        <f>SQRT( KONSTANTEN!$B$3 * $D$6 / H1170^3 )</f>
        <v>1.9785934453039419E-7</v>
      </c>
      <c r="E1171" s="41">
        <f>(KONSTANTEN!$B$4 + D1171 * C1171) - (KONSTANTEN!$B$4 + D1171 * C1170)</f>
        <v>4.2737618418566825E-3</v>
      </c>
      <c r="F1171" s="41">
        <f t="shared" si="335"/>
        <v>4.9696395473563246</v>
      </c>
      <c r="G1171" s="73">
        <f t="shared" si="323"/>
        <v>284.73937176482218</v>
      </c>
      <c r="H1171" s="43">
        <f t="shared" si="336"/>
        <v>150233970893.2507</v>
      </c>
      <c r="I1171" s="2">
        <f t="shared" si="337"/>
        <v>10.042510447698277</v>
      </c>
      <c r="J1171" s="48">
        <f t="shared" si="324"/>
        <v>148962075106.7493</v>
      </c>
      <c r="K1171" s="28">
        <f t="shared" si="325"/>
        <v>9.9574895523017233</v>
      </c>
      <c r="L1171" s="43">
        <f t="shared" si="338"/>
        <v>40560685364.75618</v>
      </c>
      <c r="M1171" s="2">
        <f t="shared" si="339"/>
        <v>2.7113115903113361</v>
      </c>
      <c r="N1171" s="48">
        <f t="shared" si="326"/>
        <v>35561538310.560585</v>
      </c>
      <c r="O1171" s="28">
        <f t="shared" si="327"/>
        <v>2.3771395903113359</v>
      </c>
      <c r="P1171" s="94">
        <f t="shared" si="328"/>
        <v>-142257902912.51367</v>
      </c>
      <c r="Q1171" s="95">
        <f t="shared" si="329"/>
        <v>-9.5093437773916083</v>
      </c>
      <c r="R1171" s="44">
        <f>KONSTANTEN!$B$3 * $D$5 * $D$6 / H1170^2</f>
        <v>3.5123525473166145E+22</v>
      </c>
      <c r="S1171" s="46">
        <f t="shared" si="334"/>
        <v>29723.149769086471</v>
      </c>
      <c r="T1171" s="48">
        <f t="shared" si="330"/>
        <v>147261533250.82861</v>
      </c>
      <c r="U1171" s="28">
        <f t="shared" si="331"/>
        <v>9.8438154661194037</v>
      </c>
      <c r="V1171" s="48">
        <f t="shared" si="340"/>
        <v>38061111837.658379</v>
      </c>
      <c r="W1171" s="28">
        <f t="shared" si="341"/>
        <v>2.5442255903113358</v>
      </c>
      <c r="X1171" s="50">
        <f t="shared" si="332"/>
        <v>0.99999999999999989</v>
      </c>
      <c r="Y1171" s="31">
        <f t="shared" si="333"/>
        <v>0.99999999999999967</v>
      </c>
      <c r="Z1171" s="50">
        <v>24840000</v>
      </c>
      <c r="AA1171" s="62">
        <v>1.9785933999999999E-7</v>
      </c>
      <c r="AB1171" s="71">
        <v>4.2737618418600002E-3</v>
      </c>
      <c r="AC1171" s="71">
        <v>4.9696395473563104</v>
      </c>
      <c r="AD1171" s="58">
        <v>150233970893.25</v>
      </c>
      <c r="AE1171" s="28">
        <v>2.7113115903099998</v>
      </c>
      <c r="AF1171" s="28">
        <v>9.5093437773900007</v>
      </c>
      <c r="AG1171" s="50"/>
      <c r="AH1171" s="62"/>
      <c r="AI1171" s="65"/>
      <c r="AJ1171" s="58"/>
      <c r="AK1171" s="28"/>
      <c r="AL1171" s="28"/>
    </row>
    <row r="1172" spans="1:38">
      <c r="A1172" s="11"/>
      <c r="B1172" s="25">
        <v>1151</v>
      </c>
      <c r="C1172" s="1">
        <f>B1172 * KONSTANTEN!$B$6</f>
        <v>24861600</v>
      </c>
      <c r="D1172" s="63">
        <f>SQRT( KONSTANTEN!$B$3 * $D$6 / H1171^3 )</f>
        <v>1.9783892435321368E-7</v>
      </c>
      <c r="E1172" s="41">
        <f>(KONSTANTEN!$B$4 + D1172 * C1172) - (KONSTANTEN!$B$4 + D1172 * C1171)</f>
        <v>4.2733207660292649E-3</v>
      </c>
      <c r="F1172" s="41">
        <f t="shared" si="335"/>
        <v>4.9739128681223539</v>
      </c>
      <c r="G1172" s="73">
        <f t="shared" si="323"/>
        <v>284.98421500922132</v>
      </c>
      <c r="H1172" s="43">
        <f t="shared" si="336"/>
        <v>150244295040.83255</v>
      </c>
      <c r="I1172" s="2">
        <f t="shared" si="337"/>
        <v>10.043200573635424</v>
      </c>
      <c r="J1172" s="48">
        <f t="shared" si="324"/>
        <v>148951750959.16745</v>
      </c>
      <c r="K1172" s="28">
        <f t="shared" si="325"/>
        <v>9.9567994263645758</v>
      </c>
      <c r="L1172" s="43">
        <f t="shared" si="338"/>
        <v>41178579597.77626</v>
      </c>
      <c r="M1172" s="2">
        <f t="shared" si="339"/>
        <v>2.7526152265913471</v>
      </c>
      <c r="N1172" s="48">
        <f t="shared" si="326"/>
        <v>36179432543.580658</v>
      </c>
      <c r="O1172" s="28">
        <f t="shared" si="327"/>
        <v>2.4184432265913474</v>
      </c>
      <c r="P1172" s="94">
        <f t="shared" si="328"/>
        <v>-142096674765.97388</v>
      </c>
      <c r="Q1172" s="95">
        <f t="shared" si="329"/>
        <v>-9.4985663524426318</v>
      </c>
      <c r="R1172" s="44">
        <f>KONSTANTEN!$B$3 * $D$5 * $D$6 / H1171^2</f>
        <v>3.5118692300538436E+22</v>
      </c>
      <c r="S1172" s="46">
        <f t="shared" si="334"/>
        <v>29722.127202832733</v>
      </c>
      <c r="T1172" s="48">
        <f t="shared" si="330"/>
        <v>147266868270.37009</v>
      </c>
      <c r="U1172" s="28">
        <f t="shared" si="331"/>
        <v>9.8441720897855785</v>
      </c>
      <c r="V1172" s="48">
        <f t="shared" si="340"/>
        <v>38679006070.678459</v>
      </c>
      <c r="W1172" s="28">
        <f t="shared" si="341"/>
        <v>2.5855292265913472</v>
      </c>
      <c r="X1172" s="50">
        <f t="shared" si="332"/>
        <v>1</v>
      </c>
      <c r="Y1172" s="31">
        <f t="shared" si="333"/>
        <v>1</v>
      </c>
      <c r="Z1172" s="50">
        <v>24861600</v>
      </c>
      <c r="AA1172" s="62">
        <v>1.9783892E-7</v>
      </c>
      <c r="AB1172" s="71">
        <v>4.2733207660299996E-3</v>
      </c>
      <c r="AC1172" s="71">
        <v>4.9739128681223397</v>
      </c>
      <c r="AD1172" s="58">
        <v>150244295040.832</v>
      </c>
      <c r="AE1172" s="28">
        <v>2.7526152265900001</v>
      </c>
      <c r="AF1172" s="28">
        <v>9.4985663524399992</v>
      </c>
      <c r="AG1172" s="50"/>
      <c r="AH1172" s="62"/>
      <c r="AI1172" s="65"/>
      <c r="AJ1172" s="58"/>
      <c r="AK1172" s="28"/>
      <c r="AL1172" s="28"/>
    </row>
    <row r="1173" spans="1:38">
      <c r="A1173" s="11"/>
      <c r="B1173" s="25">
        <v>1152</v>
      </c>
      <c r="C1173" s="1">
        <f>B1173 * KONSTANTEN!$B$6</f>
        <v>24883200</v>
      </c>
      <c r="D1173" s="63">
        <f>SQRT( KONSTANTEN!$B$3 * $D$6 / H1172^3 )</f>
        <v>1.9781853273205548E-7</v>
      </c>
      <c r="E1173" s="41">
        <f>(KONSTANTEN!$B$4 + D1173 * C1173) - (KONSTANTEN!$B$4 + D1173 * C1172)</f>
        <v>4.2728803070124499E-3</v>
      </c>
      <c r="F1173" s="41">
        <f t="shared" si="335"/>
        <v>4.9781857484293663</v>
      </c>
      <c r="G1173" s="73">
        <f t="shared" ref="G1173:G1236" si="342">F1173 * 180 / PI()</f>
        <v>285.2290330171777</v>
      </c>
      <c r="H1173" s="43">
        <f t="shared" si="336"/>
        <v>150254606324.38608</v>
      </c>
      <c r="I1173" s="2">
        <f t="shared" si="337"/>
        <v>10.043889839666269</v>
      </c>
      <c r="J1173" s="48">
        <f t="shared" ref="J1173:J1236" si="343">$D$3 * ( 1 - $D$4 * COS(F1173) )</f>
        <v>148941439675.61392</v>
      </c>
      <c r="K1173" s="28">
        <f t="shared" ref="K1173:K1236" si="344">$E$3 * ( 1 - $D$4 * COS(F1173) )</f>
        <v>9.9561101603337328</v>
      </c>
      <c r="L1173" s="43">
        <f t="shared" si="338"/>
        <v>41795703926.177834</v>
      </c>
      <c r="M1173" s="2">
        <f t="shared" si="339"/>
        <v>2.7938673979787709</v>
      </c>
      <c r="N1173" s="48">
        <f t="shared" ref="N1173:N1236" si="345">$D$3 * ( COS(F1173) - $D$4 )</f>
        <v>36796556871.982231</v>
      </c>
      <c r="O1173" s="28">
        <f t="shared" ref="O1173:O1236" si="346">$E$3 * ( COS(F1173) - $D$4 )</f>
        <v>2.4596953979787708</v>
      </c>
      <c r="P1173" s="94">
        <f t="shared" ref="P1173:P1236" si="347">$D$10 * SIN(F1173)</f>
        <v>-141932868776.73709</v>
      </c>
      <c r="Q1173" s="95">
        <f t="shared" ref="Q1173:Q1236" si="348">$E$10 * SIN(F1173)</f>
        <v>-9.4876166095281285</v>
      </c>
      <c r="R1173" s="44">
        <f>KONSTANTEN!$B$3 * $D$5 * $D$6 / H1172^2</f>
        <v>3.5113866052660707E+22</v>
      </c>
      <c r="S1173" s="46">
        <f t="shared" si="334"/>
        <v>29721.105996339535</v>
      </c>
      <c r="T1173" s="48">
        <f t="shared" ref="T1173:T1236" si="349">SQRT( V1173^2 + P1173^2 )</f>
        <v>147272282197.07864</v>
      </c>
      <c r="U1173" s="28">
        <f t="shared" ref="U1173:U1236" si="350">SQRT( W1173^2 + Q1173^2 )</f>
        <v>9.8445339880647129</v>
      </c>
      <c r="V1173" s="48">
        <f t="shared" si="340"/>
        <v>39296130399.080032</v>
      </c>
      <c r="W1173" s="28">
        <f t="shared" si="341"/>
        <v>2.6267813979787706</v>
      </c>
      <c r="X1173" s="50">
        <f t="shared" ref="X1173:X1236" si="351">(V1173 / $D$3 )^2 + ( P1173 / $D$10 )^2</f>
        <v>1</v>
      </c>
      <c r="Y1173" s="31">
        <f t="shared" ref="Y1173:Y1236" si="352">(W1173 / $E$3 )^2 + ( Q1173 / $E$10 )^2</f>
        <v>1</v>
      </c>
      <c r="Z1173" s="50">
        <v>24883200</v>
      </c>
      <c r="AA1173" s="62">
        <v>1.9781853E-7</v>
      </c>
      <c r="AB1173" s="71">
        <v>4.2728803070099996E-3</v>
      </c>
      <c r="AC1173" s="71">
        <v>4.9781857484293601</v>
      </c>
      <c r="AD1173" s="58">
        <v>150254606324.38599</v>
      </c>
      <c r="AE1173" s="28">
        <v>2.7938673979800002</v>
      </c>
      <c r="AF1173" s="28">
        <v>9.4876166095300007</v>
      </c>
      <c r="AG1173" s="50"/>
      <c r="AH1173" s="62"/>
      <c r="AI1173" s="65"/>
      <c r="AJ1173" s="58"/>
      <c r="AK1173" s="28"/>
      <c r="AL1173" s="28"/>
    </row>
    <row r="1174" spans="1:38">
      <c r="A1174" s="11"/>
      <c r="B1174" s="25">
        <v>1153</v>
      </c>
      <c r="C1174" s="1">
        <f>B1174 * KONSTANTEN!$B$6</f>
        <v>24904800</v>
      </c>
      <c r="D1174" s="63">
        <f>SQRT( KONSTANTEN!$B$3 * $D$6 / H1173^3 )</f>
        <v>1.9779817001535334E-7</v>
      </c>
      <c r="E1174" s="41">
        <f>(KONSTANTEN!$B$4 + D1174 * C1174) - (KONSTANTEN!$B$4 + D1174 * C1173)</f>
        <v>4.2724404723317733E-3</v>
      </c>
      <c r="F1174" s="41">
        <f t="shared" si="335"/>
        <v>4.9824581889016981</v>
      </c>
      <c r="G1174" s="73">
        <f t="shared" si="342"/>
        <v>285.47382582446318</v>
      </c>
      <c r="H1174" s="43">
        <f t="shared" si="336"/>
        <v>150264904560.83527</v>
      </c>
      <c r="I1174" s="2">
        <f t="shared" si="337"/>
        <v>10.044578233552944</v>
      </c>
      <c r="J1174" s="48">
        <f t="shared" si="343"/>
        <v>148931141439.16473</v>
      </c>
      <c r="K1174" s="28">
        <f t="shared" si="344"/>
        <v>9.9554217664470563</v>
      </c>
      <c r="L1174" s="43">
        <f t="shared" si="338"/>
        <v>42412047392.966782</v>
      </c>
      <c r="M1174" s="2">
        <f t="shared" si="339"/>
        <v>2.8350673720445347</v>
      </c>
      <c r="N1174" s="48">
        <f t="shared" si="345"/>
        <v>37412900338.771179</v>
      </c>
      <c r="O1174" s="28">
        <f t="shared" si="346"/>
        <v>2.5008953720445342</v>
      </c>
      <c r="P1174" s="94">
        <f t="shared" si="347"/>
        <v>-141766488712.80911</v>
      </c>
      <c r="Q1174" s="95">
        <f t="shared" si="348"/>
        <v>-9.4764948005234757</v>
      </c>
      <c r="R1174" s="44">
        <f>KONSTANTEN!$B$3 * $D$5 * $D$6 / H1173^2</f>
        <v>3.5109046811310055E+22</v>
      </c>
      <c r="S1174" s="46">
        <f t="shared" ref="S1174:S1237" si="353">D1174 * H1173</f>
        <v>29720.086167340902</v>
      </c>
      <c r="T1174" s="48">
        <f t="shared" si="349"/>
        <v>147277774603.13797</v>
      </c>
      <c r="U1174" s="28">
        <f t="shared" si="350"/>
        <v>9.8449011323590803</v>
      </c>
      <c r="V1174" s="48">
        <f t="shared" si="340"/>
        <v>39912473865.86898</v>
      </c>
      <c r="W1174" s="28">
        <f t="shared" si="341"/>
        <v>2.6679813720445344</v>
      </c>
      <c r="X1174" s="50">
        <f t="shared" si="351"/>
        <v>1</v>
      </c>
      <c r="Y1174" s="31">
        <f t="shared" si="352"/>
        <v>1</v>
      </c>
      <c r="Z1174" s="50">
        <v>24904800</v>
      </c>
      <c r="AA1174" s="62">
        <v>1.9779816999999999E-7</v>
      </c>
      <c r="AB1174" s="71">
        <v>4.2724404723300004E-3</v>
      </c>
      <c r="AC1174" s="71">
        <v>4.9824581889016901</v>
      </c>
      <c r="AD1174" s="58">
        <v>150264904560.83499</v>
      </c>
      <c r="AE1174" s="28">
        <v>2.8350673720400001</v>
      </c>
      <c r="AF1174" s="28">
        <v>9.4764948005199994</v>
      </c>
      <c r="AG1174" s="50"/>
      <c r="AH1174" s="62"/>
      <c r="AI1174" s="65"/>
      <c r="AJ1174" s="58"/>
      <c r="AK1174" s="28"/>
      <c r="AL1174" s="28"/>
    </row>
    <row r="1175" spans="1:38">
      <c r="A1175" s="11"/>
      <c r="B1175" s="25">
        <v>1154</v>
      </c>
      <c r="C1175" s="1">
        <f>B1175 * KONSTANTEN!$B$6</f>
        <v>24926400</v>
      </c>
      <c r="D1175" s="63">
        <f>SQRT( KONSTANTEN!$B$3 * $D$6 / H1174^3 )</f>
        <v>1.9777783655063793E-7</v>
      </c>
      <c r="E1175" s="41">
        <f>(KONSTANTEN!$B$4 + D1175 * C1175) - (KONSTANTEN!$B$4 + D1175 * C1174)</f>
        <v>4.272001269494119E-3</v>
      </c>
      <c r="F1175" s="41">
        <f t="shared" ref="F1175:F1238" si="354">IF( (F1174 + E1175) &gt; 2 * PI(), (F1174 + E1175) - 2 * PI(), (F1174 + E1175) )</f>
        <v>4.9867301901711922</v>
      </c>
      <c r="G1175" s="73">
        <f t="shared" si="342"/>
        <v>285.71859346727967</v>
      </c>
      <c r="H1175" s="43">
        <f t="shared" ref="H1175:H1238" si="355">$D$3 * ( 1 + $D$4 * COS(F1175) )</f>
        <v>150275189567.44977</v>
      </c>
      <c r="I1175" s="2">
        <f t="shared" ref="I1175:I1238" si="356">$E$3 * ( 1 + $D$4 * COS(F1175) )</f>
        <v>10.045265743080694</v>
      </c>
      <c r="J1175" s="48">
        <f t="shared" si="343"/>
        <v>148920856432.55023</v>
      </c>
      <c r="K1175" s="28">
        <f t="shared" si="344"/>
        <v>9.9547342569193056</v>
      </c>
      <c r="L1175" s="43">
        <f t="shared" ref="L1175:L1238" si="357">$D$3 * ( COS(F1175) + $D$4 )</f>
        <v>43027599061.838005</v>
      </c>
      <c r="M1175" s="2">
        <f t="shared" ref="M1175:M1238" si="358">$E$3 * ( COS(F1175) + $D$4 )</f>
        <v>2.8762144177425397</v>
      </c>
      <c r="N1175" s="48">
        <f t="shared" si="345"/>
        <v>38028452007.642403</v>
      </c>
      <c r="O1175" s="28">
        <f t="shared" si="346"/>
        <v>2.5420424177425396</v>
      </c>
      <c r="P1175" s="94">
        <f t="shared" si="347"/>
        <v>-141597538385.7399</v>
      </c>
      <c r="Q1175" s="95">
        <f t="shared" si="348"/>
        <v>-9.4652011802147893</v>
      </c>
      <c r="R1175" s="44">
        <f>KONSTANTEN!$B$3 * $D$5 * $D$6 / H1174^2</f>
        <v>3.510423465803944E+22</v>
      </c>
      <c r="S1175" s="46">
        <f t="shared" si="353"/>
        <v>29719.067733530086</v>
      </c>
      <c r="T1175" s="48">
        <f t="shared" si="349"/>
        <v>147283345055.18823</v>
      </c>
      <c r="U1175" s="28">
        <f t="shared" si="350"/>
        <v>9.8452734937003985</v>
      </c>
      <c r="V1175" s="48">
        <f t="shared" ref="V1175:V1238" si="359">$D$3 * COS(F1175)</f>
        <v>40528025534.740204</v>
      </c>
      <c r="W1175" s="28">
        <f t="shared" ref="W1175:W1238" si="360">$E$3 * COS(F1175)</f>
        <v>2.7091284177425394</v>
      </c>
      <c r="X1175" s="50">
        <f t="shared" si="351"/>
        <v>0.99999999999999989</v>
      </c>
      <c r="Y1175" s="31">
        <f t="shared" si="352"/>
        <v>1</v>
      </c>
      <c r="Z1175" s="50">
        <v>24926400</v>
      </c>
      <c r="AA1175" s="62">
        <v>1.9777783999999999E-7</v>
      </c>
      <c r="AB1175" s="71">
        <v>4.2720012694899999E-3</v>
      </c>
      <c r="AC1175" s="71">
        <v>4.9867301901711798</v>
      </c>
      <c r="AD1175" s="58">
        <v>150275189567.44901</v>
      </c>
      <c r="AE1175" s="28">
        <v>2.87621441774</v>
      </c>
      <c r="AF1175" s="28">
        <v>9.4652011802100002</v>
      </c>
      <c r="AG1175" s="50"/>
      <c r="AH1175" s="62"/>
      <c r="AI1175" s="65"/>
      <c r="AJ1175" s="58"/>
      <c r="AK1175" s="28"/>
      <c r="AL1175" s="28"/>
    </row>
    <row r="1176" spans="1:38">
      <c r="A1176" s="11"/>
      <c r="B1176" s="25">
        <v>1155</v>
      </c>
      <c r="C1176" s="1">
        <f>B1176 * KONSTANTEN!$B$6</f>
        <v>24948000</v>
      </c>
      <c r="D1176" s="63">
        <f>SQRT( KONSTANTEN!$B$3 * $D$6 / H1175^3 )</f>
        <v>1.9775753268453316E-7</v>
      </c>
      <c r="E1176" s="41">
        <f>(KONSTANTEN!$B$4 + D1176 * C1176) - (KONSTANTEN!$B$4 + D1176 * C1175)</f>
        <v>4.2715627059859429E-3</v>
      </c>
      <c r="F1176" s="41">
        <f t="shared" si="354"/>
        <v>4.9910017528771782</v>
      </c>
      <c r="G1176" s="73">
        <f t="shared" si="342"/>
        <v>285.96333598225817</v>
      </c>
      <c r="H1176" s="43">
        <f t="shared" si="355"/>
        <v>150285461161.84766</v>
      </c>
      <c r="I1176" s="2">
        <f t="shared" si="356"/>
        <v>10.045952356058052</v>
      </c>
      <c r="J1176" s="48">
        <f t="shared" si="343"/>
        <v>148910584838.15234</v>
      </c>
      <c r="K1176" s="28">
        <f t="shared" si="344"/>
        <v>9.9540476439419496</v>
      </c>
      <c r="L1176" s="43">
        <f t="shared" si="357"/>
        <v>43642348017.339592</v>
      </c>
      <c r="M1176" s="2">
        <f t="shared" si="358"/>
        <v>2.9173078054206365</v>
      </c>
      <c r="N1176" s="48">
        <f t="shared" si="345"/>
        <v>38643200963.143982</v>
      </c>
      <c r="O1176" s="28">
        <f t="shared" si="346"/>
        <v>2.5831358054206359</v>
      </c>
      <c r="P1176" s="94">
        <f t="shared" si="347"/>
        <v>-141426021650.50275</v>
      </c>
      <c r="Q1176" s="95">
        <f t="shared" si="348"/>
        <v>-9.4537360062908569</v>
      </c>
      <c r="R1176" s="44">
        <f>KONSTANTEN!$B$3 * $D$5 * $D$6 / H1175^2</f>
        <v>3.5099429674176848E+22</v>
      </c>
      <c r="S1176" s="46">
        <f t="shared" si="353"/>
        <v>29718.050712559365</v>
      </c>
      <c r="T1176" s="48">
        <f t="shared" si="349"/>
        <v>147288993114.36465</v>
      </c>
      <c r="U1176" s="28">
        <f t="shared" si="350"/>
        <v>9.8456510427523956</v>
      </c>
      <c r="V1176" s="48">
        <f t="shared" si="359"/>
        <v>41142774490.241783</v>
      </c>
      <c r="W1176" s="28">
        <f t="shared" si="360"/>
        <v>2.7502218054206362</v>
      </c>
      <c r="X1176" s="50">
        <f t="shared" si="351"/>
        <v>0.99999999999999978</v>
      </c>
      <c r="Y1176" s="31">
        <f t="shared" si="352"/>
        <v>1</v>
      </c>
      <c r="Z1176" s="50">
        <v>24948000</v>
      </c>
      <c r="AA1176" s="62">
        <v>1.9775753000000001E-7</v>
      </c>
      <c r="AB1176" s="71">
        <v>4.2715627059900004E-3</v>
      </c>
      <c r="AC1176" s="71">
        <v>4.9910017528771702</v>
      </c>
      <c r="AD1176" s="58">
        <v>150285461161.84698</v>
      </c>
      <c r="AE1176" s="28">
        <v>2.9173078054200001</v>
      </c>
      <c r="AF1176" s="28">
        <v>9.4537360062900007</v>
      </c>
      <c r="AG1176" s="50"/>
      <c r="AH1176" s="62"/>
      <c r="AI1176" s="65"/>
      <c r="AJ1176" s="58"/>
      <c r="AK1176" s="28"/>
      <c r="AL1176" s="28"/>
    </row>
    <row r="1177" spans="1:38">
      <c r="A1177" s="11"/>
      <c r="B1177" s="25">
        <v>1156</v>
      </c>
      <c r="C1177" s="1">
        <f>B1177 * KONSTANTEN!$B$6</f>
        <v>24969600</v>
      </c>
      <c r="D1177" s="63">
        <f>SQRT( KONSTANTEN!$B$3 * $D$6 / H1176^3 )</f>
        <v>1.9773725876275203E-7</v>
      </c>
      <c r="E1177" s="41">
        <f>(KONSTANTEN!$B$4 + D1177 * C1177) - (KONSTANTEN!$B$4 + D1177 * C1176)</f>
        <v>4.2711247892759374E-3</v>
      </c>
      <c r="F1177" s="41">
        <f t="shared" si="354"/>
        <v>4.9952728776664541</v>
      </c>
      <c r="G1177" s="73">
        <f t="shared" si="342"/>
        <v>286.2080534064574</v>
      </c>
      <c r="H1177" s="43">
        <f t="shared" si="355"/>
        <v>150295719161.99817</v>
      </c>
      <c r="I1177" s="2">
        <f t="shared" si="356"/>
        <v>10.046638060317026</v>
      </c>
      <c r="J1177" s="48">
        <f t="shared" si="343"/>
        <v>148900326838.00183</v>
      </c>
      <c r="K1177" s="28">
        <f t="shared" si="344"/>
        <v>9.9533619396829742</v>
      </c>
      <c r="L1177" s="43">
        <f t="shared" si="357"/>
        <v>44256283365.036644</v>
      </c>
      <c r="M1177" s="2">
        <f t="shared" si="358"/>
        <v>2.9583468068315746</v>
      </c>
      <c r="N1177" s="48">
        <f t="shared" si="345"/>
        <v>39257136310.841034</v>
      </c>
      <c r="O1177" s="28">
        <f t="shared" si="346"/>
        <v>2.624174806831574</v>
      </c>
      <c r="P1177" s="94">
        <f t="shared" si="347"/>
        <v>-141251942405.37323</v>
      </c>
      <c r="Q1177" s="95">
        <f t="shared" si="348"/>
        <v>-9.4420995393350378</v>
      </c>
      <c r="R1177" s="44">
        <f>KONSTANTEN!$B$3 * $D$5 * $D$6 / H1176^2</f>
        <v>3.5094631940824475E+22</v>
      </c>
      <c r="S1177" s="46">
        <f t="shared" si="353"/>
        <v>29717.03512203979</v>
      </c>
      <c r="T1177" s="48">
        <f t="shared" si="349"/>
        <v>147294718336.33646</v>
      </c>
      <c r="U1177" s="28">
        <f t="shared" si="350"/>
        <v>9.8460337498134241</v>
      </c>
      <c r="V1177" s="48">
        <f t="shared" si="359"/>
        <v>41756709837.938843</v>
      </c>
      <c r="W1177" s="28">
        <f t="shared" si="360"/>
        <v>2.7912608068315743</v>
      </c>
      <c r="X1177" s="50">
        <f t="shared" si="351"/>
        <v>0.99999999999999989</v>
      </c>
      <c r="Y1177" s="31">
        <f t="shared" si="352"/>
        <v>0.99999999999999989</v>
      </c>
      <c r="Z1177" s="50">
        <v>24969600</v>
      </c>
      <c r="AA1177" s="62">
        <v>1.9773726000000001E-7</v>
      </c>
      <c r="AB1177" s="71">
        <v>4.2711247892800001E-3</v>
      </c>
      <c r="AC1177" s="71">
        <v>4.9952728776664399</v>
      </c>
      <c r="AD1177" s="58">
        <v>150295719161.99799</v>
      </c>
      <c r="AE1177" s="28">
        <v>2.9583468068299998</v>
      </c>
      <c r="AF1177" s="28">
        <v>9.4420995393399991</v>
      </c>
      <c r="AG1177" s="50"/>
      <c r="AH1177" s="62"/>
      <c r="AI1177" s="65"/>
      <c r="AJ1177" s="58"/>
      <c r="AK1177" s="28"/>
      <c r="AL1177" s="28"/>
    </row>
    <row r="1178" spans="1:38">
      <c r="A1178" s="11"/>
      <c r="B1178" s="25">
        <v>1157</v>
      </c>
      <c r="C1178" s="1">
        <f>B1178 * KONSTANTEN!$B$6</f>
        <v>24991200</v>
      </c>
      <c r="D1178" s="63">
        <f>SQRT( KONSTANTEN!$B$3 * $D$6 / H1177^3 )</f>
        <v>1.977170151300929E-7</v>
      </c>
      <c r="E1178" s="41">
        <f>(KONSTANTEN!$B$4 + D1178 * C1178) - (KONSTANTEN!$B$4 + D1178 * C1177)</f>
        <v>4.2706875268105904E-3</v>
      </c>
      <c r="F1178" s="41">
        <f t="shared" si="354"/>
        <v>4.9995435651932647</v>
      </c>
      <c r="G1178" s="73">
        <f t="shared" si="342"/>
        <v>286.45274577736279</v>
      </c>
      <c r="H1178" s="43">
        <f t="shared" si="355"/>
        <v>150305963386.22446</v>
      </c>
      <c r="I1178" s="2">
        <f t="shared" si="356"/>
        <v>10.04732284371328</v>
      </c>
      <c r="J1178" s="48">
        <f t="shared" si="343"/>
        <v>148890082613.77551</v>
      </c>
      <c r="K1178" s="28">
        <f t="shared" si="344"/>
        <v>9.9526771562867182</v>
      </c>
      <c r="L1178" s="43">
        <f t="shared" si="357"/>
        <v>44869394231.67363</v>
      </c>
      <c r="M1178" s="2">
        <f t="shared" si="358"/>
        <v>2.9993306951438541</v>
      </c>
      <c r="N1178" s="48">
        <f t="shared" si="345"/>
        <v>39870247177.47802</v>
      </c>
      <c r="O1178" s="28">
        <f t="shared" si="346"/>
        <v>2.665158695143854</v>
      </c>
      <c r="P1178" s="94">
        <f t="shared" si="347"/>
        <v>-141075304591.80774</v>
      </c>
      <c r="Q1178" s="95">
        <f t="shared" si="348"/>
        <v>-9.4302920428171539</v>
      </c>
      <c r="R1178" s="44">
        <f>KONSTANTEN!$B$3 * $D$5 * $D$6 / H1177^2</f>
        <v>3.5089841538857829E+22</v>
      </c>
      <c r="S1178" s="46">
        <f t="shared" si="353"/>
        <v>29716.020979540986</v>
      </c>
      <c r="T1178" s="48">
        <f t="shared" si="349"/>
        <v>147300520271.34607</v>
      </c>
      <c r="U1178" s="28">
        <f t="shared" si="350"/>
        <v>9.8464215848190779</v>
      </c>
      <c r="V1178" s="48">
        <f t="shared" si="359"/>
        <v>42369820704.575829</v>
      </c>
      <c r="W1178" s="28">
        <f t="shared" si="360"/>
        <v>2.8322446951438538</v>
      </c>
      <c r="X1178" s="50">
        <f t="shared" si="351"/>
        <v>1</v>
      </c>
      <c r="Y1178" s="31">
        <f t="shared" si="352"/>
        <v>1</v>
      </c>
      <c r="Z1178" s="50">
        <v>24991200</v>
      </c>
      <c r="AA1178" s="62">
        <v>1.9771701999999999E-7</v>
      </c>
      <c r="AB1178" s="71">
        <v>4.2706875268099997E-3</v>
      </c>
      <c r="AC1178" s="71">
        <v>4.9995435651932496</v>
      </c>
      <c r="AD1178" s="58">
        <v>150305963386.224</v>
      </c>
      <c r="AE1178" s="28">
        <v>2.9993306951399998</v>
      </c>
      <c r="AF1178" s="28">
        <v>9.4302920428199997</v>
      </c>
      <c r="AG1178" s="50"/>
      <c r="AH1178" s="62"/>
      <c r="AI1178" s="65"/>
      <c r="AJ1178" s="58"/>
      <c r="AK1178" s="28"/>
      <c r="AL1178" s="28"/>
    </row>
    <row r="1179" spans="1:38">
      <c r="A1179" s="11"/>
      <c r="B1179" s="25">
        <v>1158</v>
      </c>
      <c r="C1179" s="1">
        <f>B1179 * KONSTANTEN!$B$6</f>
        <v>25012800</v>
      </c>
      <c r="D1179" s="63">
        <f>SQRT( KONSTANTEN!$B$3 * $D$6 / H1178^3 )</f>
        <v>1.9769680213043558E-7</v>
      </c>
      <c r="E1179" s="41">
        <f>(KONSTANTEN!$B$4 + D1179 * C1179) - (KONSTANTEN!$B$4 + D1179 * C1178)</f>
        <v>4.2702509260177379E-3</v>
      </c>
      <c r="F1179" s="41">
        <f t="shared" si="354"/>
        <v>5.0038138161192824</v>
      </c>
      <c r="G1179" s="73">
        <f t="shared" si="342"/>
        <v>286.69741313288546</v>
      </c>
      <c r="H1179" s="43">
        <f t="shared" si="355"/>
        <v>150316193653.20624</v>
      </c>
      <c r="I1179" s="2">
        <f t="shared" si="356"/>
        <v>10.048006694126315</v>
      </c>
      <c r="J1179" s="48">
        <f t="shared" si="343"/>
        <v>148879852346.79376</v>
      </c>
      <c r="K1179" s="28">
        <f t="shared" si="344"/>
        <v>9.9519933058736854</v>
      </c>
      <c r="L1179" s="43">
        <f t="shared" si="357"/>
        <v>45481669765.336525</v>
      </c>
      <c r="M1179" s="2">
        <f t="shared" si="358"/>
        <v>3.0402587449525669</v>
      </c>
      <c r="N1179" s="48">
        <f t="shared" si="345"/>
        <v>40482522711.140923</v>
      </c>
      <c r="O1179" s="28">
        <f t="shared" si="346"/>
        <v>2.7060867449525667</v>
      </c>
      <c r="P1179" s="94">
        <f t="shared" si="347"/>
        <v>-140896112194.32138</v>
      </c>
      <c r="Q1179" s="95">
        <f t="shared" si="348"/>
        <v>-9.4183137830853134</v>
      </c>
      <c r="R1179" s="44">
        <f>KONSTANTEN!$B$3 * $D$5 * $D$6 / H1178^2</f>
        <v>3.5085058548924926E+22</v>
      </c>
      <c r="S1179" s="46">
        <f t="shared" si="353"/>
        <v>29715.008302590912</v>
      </c>
      <c r="T1179" s="48">
        <f t="shared" si="349"/>
        <v>147306398464.24872</v>
      </c>
      <c r="U1179" s="28">
        <f t="shared" si="350"/>
        <v>9.8468145173448374</v>
      </c>
      <c r="V1179" s="48">
        <f t="shared" si="359"/>
        <v>42982096238.238724</v>
      </c>
      <c r="W1179" s="28">
        <f t="shared" si="360"/>
        <v>2.8731727449525666</v>
      </c>
      <c r="X1179" s="50">
        <f t="shared" si="351"/>
        <v>1</v>
      </c>
      <c r="Y1179" s="31">
        <f t="shared" si="352"/>
        <v>0.99999999999999978</v>
      </c>
      <c r="Z1179" s="50">
        <v>25012800</v>
      </c>
      <c r="AA1179" s="62">
        <v>1.9769679999999999E-7</v>
      </c>
      <c r="AB1179" s="71">
        <v>4.27025092602E-3</v>
      </c>
      <c r="AC1179" s="71">
        <v>5.00381381611927</v>
      </c>
      <c r="AD1179" s="58">
        <v>150316193653.20599</v>
      </c>
      <c r="AE1179" s="28">
        <v>3.04025874495</v>
      </c>
      <c r="AF1179" s="28">
        <v>9.4183137830899994</v>
      </c>
      <c r="AG1179" s="50"/>
      <c r="AH1179" s="62"/>
      <c r="AI1179" s="65"/>
      <c r="AJ1179" s="58"/>
      <c r="AK1179" s="28"/>
      <c r="AL1179" s="28"/>
    </row>
    <row r="1180" spans="1:38">
      <c r="A1180" s="11"/>
      <c r="B1180" s="25">
        <v>1159</v>
      </c>
      <c r="C1180" s="1">
        <f>B1180 * KONSTANTEN!$B$6</f>
        <v>25034400</v>
      </c>
      <c r="D1180" s="63">
        <f>SQRT( KONSTANTEN!$B$3 * $D$6 / H1179^3 )</f>
        <v>1.9767662010673746E-7</v>
      </c>
      <c r="E1180" s="41">
        <f>(KONSTANTEN!$B$4 + D1180 * C1180) - (KONSTANTEN!$B$4 + D1180 * C1179)</f>
        <v>4.2698149943056762E-3</v>
      </c>
      <c r="F1180" s="41">
        <f t="shared" si="354"/>
        <v>5.0080836311135881</v>
      </c>
      <c r="G1180" s="73">
        <f t="shared" si="342"/>
        <v>286.94205551136082</v>
      </c>
      <c r="H1180" s="43">
        <f t="shared" si="355"/>
        <v>150326409781.98245</v>
      </c>
      <c r="I1180" s="2">
        <f t="shared" si="356"/>
        <v>10.048689599459644</v>
      </c>
      <c r="J1180" s="48">
        <f t="shared" si="343"/>
        <v>148869636218.01755</v>
      </c>
      <c r="K1180" s="28">
        <f t="shared" si="344"/>
        <v>9.9513104005403559</v>
      </c>
      <c r="L1180" s="43">
        <f t="shared" si="357"/>
        <v>46093099135.614006</v>
      </c>
      <c r="M1180" s="2">
        <f t="shared" si="358"/>
        <v>3.0811302322901692</v>
      </c>
      <c r="N1180" s="48">
        <f t="shared" si="345"/>
        <v>41093952081.418396</v>
      </c>
      <c r="O1180" s="28">
        <f t="shared" si="346"/>
        <v>2.7469582322901687</v>
      </c>
      <c r="P1180" s="94">
        <f t="shared" si="347"/>
        <v>-140714369240.3656</v>
      </c>
      <c r="Q1180" s="95">
        <f t="shared" si="348"/>
        <v>-9.4061650293577497</v>
      </c>
      <c r="R1180" s="44">
        <f>KONSTANTEN!$B$3 * $D$5 * $D$6 / H1179^2</f>
        <v>3.5080283051445449E+22</v>
      </c>
      <c r="S1180" s="46">
        <f t="shared" si="353"/>
        <v>29713.99710867563</v>
      </c>
      <c r="T1180" s="48">
        <f t="shared" si="349"/>
        <v>147312352454.55252</v>
      </c>
      <c r="U1180" s="28">
        <f t="shared" si="350"/>
        <v>9.8472125166087618</v>
      </c>
      <c r="V1180" s="48">
        <f t="shared" si="359"/>
        <v>43593525608.516205</v>
      </c>
      <c r="W1180" s="28">
        <f t="shared" si="360"/>
        <v>2.914044232290169</v>
      </c>
      <c r="X1180" s="50">
        <f t="shared" si="351"/>
        <v>1</v>
      </c>
      <c r="Y1180" s="31">
        <f t="shared" si="352"/>
        <v>1.0000000000000002</v>
      </c>
      <c r="Z1180" s="50">
        <v>25034400</v>
      </c>
      <c r="AA1180" s="62">
        <v>1.9767662E-7</v>
      </c>
      <c r="AB1180" s="71">
        <v>4.26981499431E-3</v>
      </c>
      <c r="AC1180" s="71">
        <v>5.0080836311135704</v>
      </c>
      <c r="AD1180" s="58">
        <v>150326409781.98199</v>
      </c>
      <c r="AE1180" s="28">
        <v>3.08113023229</v>
      </c>
      <c r="AF1180" s="28">
        <v>9.4061650293600003</v>
      </c>
      <c r="AG1180" s="50"/>
      <c r="AH1180" s="62"/>
      <c r="AI1180" s="65"/>
      <c r="AJ1180" s="58"/>
      <c r="AK1180" s="28"/>
      <c r="AL1180" s="28"/>
    </row>
    <row r="1181" spans="1:38">
      <c r="A1181" s="11"/>
      <c r="B1181" s="25">
        <v>1160</v>
      </c>
      <c r="C1181" s="1">
        <f>B1181 * KONSTANTEN!$B$6</f>
        <v>25056000</v>
      </c>
      <c r="D1181" s="63">
        <f>SQRT( KONSTANTEN!$B$3 * $D$6 / H1180^3 )</f>
        <v>1.9765646940102996E-7</v>
      </c>
      <c r="E1181" s="41">
        <f>(KONSTANTEN!$B$4 + D1181 * C1181) - (KONSTANTEN!$B$4 + D1181 * C1180)</f>
        <v>4.2693797390622734E-3</v>
      </c>
      <c r="F1181" s="41">
        <f t="shared" si="354"/>
        <v>5.0123530108526504</v>
      </c>
      <c r="G1181" s="73">
        <f t="shared" si="342"/>
        <v>287.18667295154779</v>
      </c>
      <c r="H1181" s="43">
        <f t="shared" si="355"/>
        <v>150336611591.95407</v>
      </c>
      <c r="I1181" s="2">
        <f t="shared" si="356"/>
        <v>10.04937154764098</v>
      </c>
      <c r="J1181" s="48">
        <f t="shared" si="343"/>
        <v>148859434408.04593</v>
      </c>
      <c r="K1181" s="28">
        <f t="shared" si="344"/>
        <v>9.9506284523590196</v>
      </c>
      <c r="L1181" s="43">
        <f t="shared" si="357"/>
        <v>46703671533.757759</v>
      </c>
      <c r="M1181" s="2">
        <f t="shared" si="358"/>
        <v>3.1219444346371983</v>
      </c>
      <c r="N1181" s="48">
        <f t="shared" si="345"/>
        <v>41704524479.562157</v>
      </c>
      <c r="O1181" s="28">
        <f t="shared" si="346"/>
        <v>2.7877724346371977</v>
      </c>
      <c r="P1181" s="94">
        <f t="shared" si="347"/>
        <v>-140530079800.20532</v>
      </c>
      <c r="Q1181" s="95">
        <f t="shared" si="348"/>
        <v>-9.3938460537145829</v>
      </c>
      <c r="R1181" s="44">
        <f>KONSTANTEN!$B$3 * $D$5 * $D$6 / H1180^2</f>
        <v>3.5075515126609986E+22</v>
      </c>
      <c r="S1181" s="46">
        <f t="shared" si="353"/>
        <v>29712.987415239106</v>
      </c>
      <c r="T1181" s="48">
        <f t="shared" si="349"/>
        <v>147318381776.45883</v>
      </c>
      <c r="U1181" s="28">
        <f t="shared" si="350"/>
        <v>9.8476155514741546</v>
      </c>
      <c r="V1181" s="48">
        <f t="shared" si="359"/>
        <v>44204098006.659958</v>
      </c>
      <c r="W1181" s="28">
        <f t="shared" si="360"/>
        <v>2.954858434637198</v>
      </c>
      <c r="X1181" s="50">
        <f t="shared" si="351"/>
        <v>1</v>
      </c>
      <c r="Y1181" s="31">
        <f t="shared" si="352"/>
        <v>1</v>
      </c>
      <c r="Z1181" s="50">
        <v>25056000</v>
      </c>
      <c r="AA1181" s="62">
        <v>1.9765646999999999E-7</v>
      </c>
      <c r="AB1181" s="71">
        <v>4.2693797390600001E-3</v>
      </c>
      <c r="AC1181" s="71">
        <v>5.0123530108526397</v>
      </c>
      <c r="AD1181" s="58">
        <v>150336611591.95401</v>
      </c>
      <c r="AE1181" s="28">
        <v>3.12194443464</v>
      </c>
      <c r="AF1181" s="28">
        <v>9.3938460537099999</v>
      </c>
      <c r="AG1181" s="50"/>
      <c r="AH1181" s="62"/>
      <c r="AI1181" s="65"/>
      <c r="AJ1181" s="58"/>
      <c r="AK1181" s="28"/>
      <c r="AL1181" s="28"/>
    </row>
    <row r="1182" spans="1:38">
      <c r="A1182" s="11"/>
      <c r="B1182" s="25">
        <v>1161</v>
      </c>
      <c r="C1182" s="1">
        <f>B1182 * KONSTANTEN!$B$6</f>
        <v>25077600</v>
      </c>
      <c r="D1182" s="63">
        <f>SQRT( KONSTANTEN!$B$3 * $D$6 / H1181^3 )</f>
        <v>1.9763635035441461E-7</v>
      </c>
      <c r="E1182" s="41">
        <f>(KONSTANTEN!$B$4 + D1182 * C1182) - (KONSTANTEN!$B$4 + D1182 * C1181)</f>
        <v>4.2689451676558576E-3</v>
      </c>
      <c r="F1182" s="41">
        <f t="shared" si="354"/>
        <v>5.0166219560203062</v>
      </c>
      <c r="G1182" s="73">
        <f t="shared" si="342"/>
        <v>287.43126549262723</v>
      </c>
      <c r="H1182" s="43">
        <f t="shared" si="355"/>
        <v>150346798902.88669</v>
      </c>
      <c r="I1182" s="2">
        <f t="shared" si="356"/>
        <v>10.050052526622405</v>
      </c>
      <c r="J1182" s="48">
        <f t="shared" si="343"/>
        <v>148849247097.11331</v>
      </c>
      <c r="K1182" s="28">
        <f t="shared" si="344"/>
        <v>9.9499474733775948</v>
      </c>
      <c r="L1182" s="43">
        <f t="shared" si="357"/>
        <v>47313376172.84214</v>
      </c>
      <c r="M1182" s="2">
        <f t="shared" si="358"/>
        <v>3.1627006309329464</v>
      </c>
      <c r="N1182" s="48">
        <f t="shared" si="345"/>
        <v>42314229118.646538</v>
      </c>
      <c r="O1182" s="28">
        <f t="shared" si="346"/>
        <v>2.8285286309329463</v>
      </c>
      <c r="P1182" s="94">
        <f t="shared" si="347"/>
        <v>-140343247986.79556</v>
      </c>
      <c r="Q1182" s="95">
        <f t="shared" si="348"/>
        <v>-9.3813571310895991</v>
      </c>
      <c r="R1182" s="44">
        <f>KONSTANTEN!$B$3 * $D$5 * $D$6 / H1181^2</f>
        <v>3.5070754854379169E+22</v>
      </c>
      <c r="S1182" s="46">
        <f t="shared" si="353"/>
        <v>29711.979239682983</v>
      </c>
      <c r="T1182" s="48">
        <f t="shared" si="349"/>
        <v>147324485958.90271</v>
      </c>
      <c r="U1182" s="28">
        <f t="shared" si="350"/>
        <v>9.8480235904523088</v>
      </c>
      <c r="V1182" s="48">
        <f t="shared" si="359"/>
        <v>44813802645.744339</v>
      </c>
      <c r="W1182" s="28">
        <f t="shared" si="360"/>
        <v>2.9956146309329461</v>
      </c>
      <c r="X1182" s="50">
        <f t="shared" si="351"/>
        <v>0.99999999999999978</v>
      </c>
      <c r="Y1182" s="31">
        <f t="shared" si="352"/>
        <v>1</v>
      </c>
      <c r="Z1182" s="50">
        <v>25077600</v>
      </c>
      <c r="AA1182" s="62">
        <v>1.9763635000000001E-7</v>
      </c>
      <c r="AB1182" s="71">
        <v>4.2689451676500003E-3</v>
      </c>
      <c r="AC1182" s="71">
        <v>5.0166219560202903</v>
      </c>
      <c r="AD1182" s="58">
        <v>150346798902.88599</v>
      </c>
      <c r="AE1182" s="28">
        <v>3.1627006309299999</v>
      </c>
      <c r="AF1182" s="28">
        <v>9.3813571310900006</v>
      </c>
      <c r="AG1182" s="50"/>
      <c r="AH1182" s="62"/>
      <c r="AI1182" s="65"/>
      <c r="AJ1182" s="58"/>
      <c r="AK1182" s="28"/>
      <c r="AL1182" s="28"/>
    </row>
    <row r="1183" spans="1:38">
      <c r="A1183" s="11"/>
      <c r="B1183" s="25">
        <v>1162</v>
      </c>
      <c r="C1183" s="1">
        <f>B1183 * KONSTANTEN!$B$6</f>
        <v>25099200</v>
      </c>
      <c r="D1183" s="63">
        <f>SQRT( KONSTANTEN!$B$3 * $D$6 / H1182^3 )</f>
        <v>1.9761626330705933E-7</v>
      </c>
      <c r="E1183" s="41">
        <f>(KONSTANTEN!$B$4 + D1183 * C1183) - (KONSTANTEN!$B$4 + D1183 * C1182)</f>
        <v>4.2685112874325526E-3</v>
      </c>
      <c r="F1183" s="41">
        <f t="shared" si="354"/>
        <v>5.0208904673077388</v>
      </c>
      <c r="G1183" s="73">
        <f t="shared" si="342"/>
        <v>287.6758331742011</v>
      </c>
      <c r="H1183" s="43">
        <f t="shared" si="355"/>
        <v>150356971534.91312</v>
      </c>
      <c r="I1183" s="2">
        <f t="shared" si="356"/>
        <v>10.05073252438056</v>
      </c>
      <c r="J1183" s="48">
        <f t="shared" si="343"/>
        <v>148839074465.08688</v>
      </c>
      <c r="K1183" s="28">
        <f t="shared" si="344"/>
        <v>9.9492674756194397</v>
      </c>
      <c r="L1183" s="43">
        <f t="shared" si="357"/>
        <v>47922202287.922676</v>
      </c>
      <c r="M1183" s="2">
        <f t="shared" si="358"/>
        <v>3.2033981015860533</v>
      </c>
      <c r="N1183" s="48">
        <f t="shared" si="345"/>
        <v>42923055233.727074</v>
      </c>
      <c r="O1183" s="28">
        <f t="shared" si="346"/>
        <v>2.8692261015860532</v>
      </c>
      <c r="P1183" s="94">
        <f t="shared" si="347"/>
        <v>-140153877955.65793</v>
      </c>
      <c r="Q1183" s="95">
        <f t="shared" si="348"/>
        <v>-9.3686985392619757</v>
      </c>
      <c r="R1183" s="44">
        <f>KONSTANTEN!$B$3 * $D$5 * $D$6 / H1182^2</f>
        <v>3.5066002314482879E+22</v>
      </c>
      <c r="S1183" s="46">
        <f t="shared" si="353"/>
        <v>29710.972599366356</v>
      </c>
      <c r="T1183" s="48">
        <f t="shared" si="349"/>
        <v>147330664525.59418</v>
      </c>
      <c r="U1183" s="28">
        <f t="shared" si="350"/>
        <v>9.8484366017052363</v>
      </c>
      <c r="V1183" s="48">
        <f t="shared" si="359"/>
        <v>45422628760.824875</v>
      </c>
      <c r="W1183" s="28">
        <f t="shared" si="360"/>
        <v>3.0363121015860535</v>
      </c>
      <c r="X1183" s="50">
        <f t="shared" si="351"/>
        <v>0.99999999999999989</v>
      </c>
      <c r="Y1183" s="31">
        <f t="shared" si="352"/>
        <v>0.99999999999999989</v>
      </c>
      <c r="Z1183" s="50">
        <v>25099200</v>
      </c>
      <c r="AA1183" s="62">
        <v>1.9761626E-7</v>
      </c>
      <c r="AB1183" s="71">
        <v>4.2685112874299999E-3</v>
      </c>
      <c r="AC1183" s="71">
        <v>5.0208904673077202</v>
      </c>
      <c r="AD1183" s="58">
        <v>150356971534.91299</v>
      </c>
      <c r="AE1183" s="28">
        <v>3.2033981015899999</v>
      </c>
      <c r="AF1183" s="28">
        <v>9.3686985392600004</v>
      </c>
      <c r="AG1183" s="50"/>
      <c r="AH1183" s="62"/>
      <c r="AI1183" s="65"/>
      <c r="AJ1183" s="58"/>
      <c r="AK1183" s="28"/>
      <c r="AL1183" s="28"/>
    </row>
    <row r="1184" spans="1:38">
      <c r="A1184" s="11"/>
      <c r="B1184" s="25">
        <v>1163</v>
      </c>
      <c r="C1184" s="1">
        <f>B1184 * KONSTANTEN!$B$6</f>
        <v>25120800</v>
      </c>
      <c r="D1184" s="63">
        <f>SQRT( KONSTANTEN!$B$3 * $D$6 / H1183^3 )</f>
        <v>1.9759620859819497E-7</v>
      </c>
      <c r="E1184" s="41">
        <f>(KONSTANTEN!$B$4 + D1184 * C1184) - (KONSTANTEN!$B$4 + D1184 * C1183)</f>
        <v>4.2680781057216066E-3</v>
      </c>
      <c r="F1184" s="41">
        <f t="shared" si="354"/>
        <v>5.0251585454134604</v>
      </c>
      <c r="G1184" s="73">
        <f t="shared" si="342"/>
        <v>287.92037603629115</v>
      </c>
      <c r="H1184" s="43">
        <f t="shared" si="355"/>
        <v>150367129308.53616</v>
      </c>
      <c r="I1184" s="2">
        <f t="shared" si="356"/>
        <v>10.051411528916807</v>
      </c>
      <c r="J1184" s="48">
        <f t="shared" si="343"/>
        <v>148828916691.46384</v>
      </c>
      <c r="K1184" s="28">
        <f t="shared" si="344"/>
        <v>9.9485884710831947</v>
      </c>
      <c r="L1184" s="43">
        <f t="shared" si="357"/>
        <v>48530139136.194557</v>
      </c>
      <c r="M1184" s="2">
        <f t="shared" si="358"/>
        <v>3.2440361284851043</v>
      </c>
      <c r="N1184" s="48">
        <f t="shared" si="345"/>
        <v>43530992081.998955</v>
      </c>
      <c r="O1184" s="28">
        <f t="shared" si="346"/>
        <v>2.9098641284851041</v>
      </c>
      <c r="P1184" s="94">
        <f t="shared" si="347"/>
        <v>-139961973904.7562</v>
      </c>
      <c r="Q1184" s="95">
        <f t="shared" si="348"/>
        <v>-9.3558705588479736</v>
      </c>
      <c r="R1184" s="44">
        <f>KONSTANTEN!$B$3 * $D$5 * $D$6 / H1183^2</f>
        <v>3.5061257586419522E+22</v>
      </c>
      <c r="S1184" s="46">
        <f t="shared" si="353"/>
        <v>29709.967511605555</v>
      </c>
      <c r="T1184" s="48">
        <f t="shared" si="349"/>
        <v>147336916995.05936</v>
      </c>
      <c r="U1184" s="28">
        <f t="shared" si="350"/>
        <v>9.8488545530484295</v>
      </c>
      <c r="V1184" s="48">
        <f t="shared" si="359"/>
        <v>46030565609.096756</v>
      </c>
      <c r="W1184" s="28">
        <f t="shared" si="360"/>
        <v>3.0769501284851044</v>
      </c>
      <c r="X1184" s="50">
        <f t="shared" si="351"/>
        <v>1</v>
      </c>
      <c r="Y1184" s="31">
        <f t="shared" si="352"/>
        <v>0.99999999999999978</v>
      </c>
      <c r="Z1184" s="50">
        <v>25120800</v>
      </c>
      <c r="AA1184" s="62">
        <v>1.9759621000000001E-7</v>
      </c>
      <c r="AB1184" s="71">
        <v>4.2680781057200003E-3</v>
      </c>
      <c r="AC1184" s="71">
        <v>5.02515854541344</v>
      </c>
      <c r="AD1184" s="58">
        <v>150367129308.53601</v>
      </c>
      <c r="AE1184" s="28">
        <v>3.2440361284799999</v>
      </c>
      <c r="AF1184" s="28">
        <v>9.3558705588500004</v>
      </c>
      <c r="AG1184" s="50"/>
      <c r="AH1184" s="62"/>
      <c r="AI1184" s="65"/>
      <c r="AJ1184" s="58"/>
      <c r="AK1184" s="28"/>
      <c r="AL1184" s="28"/>
    </row>
    <row r="1185" spans="1:38">
      <c r="A1185" s="11"/>
      <c r="B1185" s="25">
        <v>1164</v>
      </c>
      <c r="C1185" s="1">
        <f>B1185 * KONSTANTEN!$B$6</f>
        <v>25142400</v>
      </c>
      <c r="D1185" s="63">
        <f>SQRT( KONSTANTEN!$B$3 * $D$6 / H1184^3 )</f>
        <v>1.9757618656611146E-7</v>
      </c>
      <c r="E1185" s="41">
        <f>(KONSTANTEN!$B$4 + D1185 * C1185) - (KONSTANTEN!$B$4 + D1185 * C1184)</f>
        <v>4.267645629827399E-3</v>
      </c>
      <c r="F1185" s="41">
        <f t="shared" si="354"/>
        <v>5.0294261910432878</v>
      </c>
      <c r="G1185" s="73">
        <f t="shared" si="342"/>
        <v>288.16489411933765</v>
      </c>
      <c r="H1185" s="43">
        <f t="shared" si="355"/>
        <v>150377272044.6311</v>
      </c>
      <c r="I1185" s="2">
        <f t="shared" si="356"/>
        <v>10.052089528257408</v>
      </c>
      <c r="J1185" s="48">
        <f t="shared" si="343"/>
        <v>148818773955.3689</v>
      </c>
      <c r="K1185" s="28">
        <f t="shared" si="344"/>
        <v>9.9479104717425919</v>
      </c>
      <c r="L1185" s="43">
        <f t="shared" si="357"/>
        <v>49137175997.149246</v>
      </c>
      <c r="M1185" s="2">
        <f t="shared" si="358"/>
        <v>3.2846139950090949</v>
      </c>
      <c r="N1185" s="48">
        <f t="shared" si="345"/>
        <v>44138028942.953636</v>
      </c>
      <c r="O1185" s="28">
        <f t="shared" si="346"/>
        <v>2.9504419950090943</v>
      </c>
      <c r="P1185" s="94">
        <f t="shared" si="347"/>
        <v>-139767540074.37207</v>
      </c>
      <c r="Q1185" s="95">
        <f t="shared" si="348"/>
        <v>-9.3428734732926291</v>
      </c>
      <c r="R1185" s="44">
        <f>KONSTANTEN!$B$3 * $D$5 * $D$6 / H1184^2</f>
        <v>3.5056520749455164E+22</v>
      </c>
      <c r="S1185" s="46">
        <f t="shared" si="353"/>
        <v>29708.963993673948</v>
      </c>
      <c r="T1185" s="48">
        <f t="shared" si="349"/>
        <v>147343242880.68234</v>
      </c>
      <c r="U1185" s="28">
        <f t="shared" si="350"/>
        <v>9.8492774119536559</v>
      </c>
      <c r="V1185" s="48">
        <f t="shared" si="359"/>
        <v>46637602470.051437</v>
      </c>
      <c r="W1185" s="28">
        <f t="shared" si="360"/>
        <v>3.1175279950090946</v>
      </c>
      <c r="X1185" s="50">
        <f t="shared" si="351"/>
        <v>1.0000000000000002</v>
      </c>
      <c r="Y1185" s="31">
        <f t="shared" si="352"/>
        <v>0.99999999999999978</v>
      </c>
      <c r="Z1185" s="50">
        <v>25142400</v>
      </c>
      <c r="AA1185" s="62">
        <v>1.9757619E-7</v>
      </c>
      <c r="AB1185" s="71">
        <v>4.2676456298300003E-3</v>
      </c>
      <c r="AC1185" s="71">
        <v>5.02942619104327</v>
      </c>
      <c r="AD1185" s="58">
        <v>150377272044.63101</v>
      </c>
      <c r="AE1185" s="28">
        <v>3.28461399501</v>
      </c>
      <c r="AF1185" s="28">
        <v>9.3428734732900001</v>
      </c>
      <c r="AG1185" s="50"/>
      <c r="AH1185" s="62"/>
      <c r="AI1185" s="65"/>
      <c r="AJ1185" s="58"/>
      <c r="AK1185" s="28"/>
      <c r="AL1185" s="28"/>
    </row>
    <row r="1186" spans="1:38">
      <c r="A1186" s="11"/>
      <c r="B1186" s="25">
        <v>1165</v>
      </c>
      <c r="C1186" s="1">
        <f>B1186 * KONSTANTEN!$B$6</f>
        <v>25164000</v>
      </c>
      <c r="D1186" s="63">
        <f>SQRT( KONSTANTEN!$B$3 * $D$6 / H1185^3 )</f>
        <v>1.9755619754815449E-7</v>
      </c>
      <c r="E1186" s="41">
        <f>(KONSTANTEN!$B$4 + D1186 * C1186) - (KONSTANTEN!$B$4 + D1186 * C1185)</f>
        <v>4.2672138670400983E-3</v>
      </c>
      <c r="F1186" s="41">
        <f t="shared" si="354"/>
        <v>5.0336934049103279</v>
      </c>
      <c r="G1186" s="73">
        <f t="shared" si="342"/>
        <v>288.4093874641988</v>
      </c>
      <c r="H1186" s="43">
        <f t="shared" si="355"/>
        <v>150387399564.44846</v>
      </c>
      <c r="I1186" s="2">
        <f t="shared" si="356"/>
        <v>10.052766510453715</v>
      </c>
      <c r="J1186" s="48">
        <f t="shared" si="343"/>
        <v>148808646435.55157</v>
      </c>
      <c r="K1186" s="28">
        <f t="shared" si="344"/>
        <v>9.9472334895462868</v>
      </c>
      <c r="L1186" s="43">
        <f t="shared" si="357"/>
        <v>49743302172.731712</v>
      </c>
      <c r="M1186" s="2">
        <f t="shared" si="358"/>
        <v>3.3251309860379448</v>
      </c>
      <c r="N1186" s="48">
        <f t="shared" si="345"/>
        <v>44744155118.53611</v>
      </c>
      <c r="O1186" s="28">
        <f t="shared" si="346"/>
        <v>2.9909589860379442</v>
      </c>
      <c r="P1186" s="94">
        <f t="shared" si="347"/>
        <v>-139570580746.97983</v>
      </c>
      <c r="Q1186" s="95">
        <f t="shared" si="348"/>
        <v>-9.3297075688613784</v>
      </c>
      <c r="R1186" s="44">
        <f>KONSTANTEN!$B$3 * $D$5 * $D$6 / H1185^2</f>
        <v>3.5051791882622861E+22</v>
      </c>
      <c r="S1186" s="46">
        <f t="shared" si="353"/>
        <v>29707.962062801711</v>
      </c>
      <c r="T1186" s="48">
        <f t="shared" si="349"/>
        <v>147349641690.74695</v>
      </c>
      <c r="U1186" s="28">
        <f t="shared" si="350"/>
        <v>9.8497051455517539</v>
      </c>
      <c r="V1186" s="48">
        <f t="shared" si="359"/>
        <v>47243728645.633911</v>
      </c>
      <c r="W1186" s="28">
        <f t="shared" si="360"/>
        <v>3.1580449860379445</v>
      </c>
      <c r="X1186" s="50">
        <f t="shared" si="351"/>
        <v>0.99999999999999978</v>
      </c>
      <c r="Y1186" s="31">
        <f t="shared" si="352"/>
        <v>1</v>
      </c>
      <c r="Z1186" s="50">
        <v>25164000</v>
      </c>
      <c r="AA1186" s="62">
        <v>1.9755620000000001E-7</v>
      </c>
      <c r="AB1186" s="71">
        <v>4.2672138670400003E-3</v>
      </c>
      <c r="AC1186" s="71">
        <v>5.0336934049103101</v>
      </c>
      <c r="AD1186" s="58">
        <v>150387399564.448</v>
      </c>
      <c r="AE1186" s="28">
        <v>3.32513098604</v>
      </c>
      <c r="AF1186" s="28">
        <v>9.32970756886</v>
      </c>
      <c r="AG1186" s="50"/>
      <c r="AH1186" s="62"/>
      <c r="AI1186" s="65"/>
      <c r="AJ1186" s="58"/>
      <c r="AK1186" s="28"/>
      <c r="AL1186" s="28"/>
    </row>
    <row r="1187" spans="1:38">
      <c r="A1187" s="11"/>
      <c r="B1187" s="25">
        <v>1166</v>
      </c>
      <c r="C1187" s="1">
        <f>B1187 * KONSTANTEN!$B$6</f>
        <v>25185600</v>
      </c>
      <c r="D1187" s="63">
        <f>SQRT( KONSTANTEN!$B$3 * $D$6 / H1186^3 )</f>
        <v>1.975362418807217E-7</v>
      </c>
      <c r="E1187" s="41">
        <f>(KONSTANTEN!$B$4 + D1187 * C1187) - (KONSTANTEN!$B$4 + D1187 * C1186)</f>
        <v>4.2667828246232276E-3</v>
      </c>
      <c r="F1187" s="41">
        <f t="shared" si="354"/>
        <v>5.0379601877349511</v>
      </c>
      <c r="G1187" s="73">
        <f t="shared" si="342"/>
        <v>288.65385611214862</v>
      </c>
      <c r="H1187" s="43">
        <f t="shared" si="355"/>
        <v>150397511689.61639</v>
      </c>
      <c r="I1187" s="2">
        <f t="shared" si="356"/>
        <v>10.053442463582316</v>
      </c>
      <c r="J1187" s="48">
        <f t="shared" si="343"/>
        <v>148798534310.38361</v>
      </c>
      <c r="K1187" s="28">
        <f t="shared" si="344"/>
        <v>9.9465575364176839</v>
      </c>
      <c r="L1187" s="43">
        <f t="shared" si="357"/>
        <v>50348506987.495338</v>
      </c>
      <c r="M1187" s="2">
        <f t="shared" si="358"/>
        <v>3.3655863879628498</v>
      </c>
      <c r="N1187" s="48">
        <f t="shared" si="345"/>
        <v>45349359933.299728</v>
      </c>
      <c r="O1187" s="28">
        <f t="shared" si="346"/>
        <v>3.0314143879628497</v>
      </c>
      <c r="P1187" s="94">
        <f t="shared" si="347"/>
        <v>-139371100247.12143</v>
      </c>
      <c r="Q1187" s="95">
        <f t="shared" si="348"/>
        <v>-9.3163731346316965</v>
      </c>
      <c r="R1187" s="44">
        <f>KONSTANTEN!$B$3 * $D$5 * $D$6 / H1186^2</f>
        <v>3.5047071064721814E+22</v>
      </c>
      <c r="S1187" s="46">
        <f t="shared" si="353"/>
        <v>29706.961736175632</v>
      </c>
      <c r="T1187" s="48">
        <f t="shared" si="349"/>
        <v>147356112928.47922</v>
      </c>
      <c r="U1187" s="28">
        <f t="shared" si="350"/>
        <v>9.8501377206354697</v>
      </c>
      <c r="V1187" s="48">
        <f t="shared" si="359"/>
        <v>47848933460.397537</v>
      </c>
      <c r="W1187" s="28">
        <f t="shared" si="360"/>
        <v>3.19850038796285</v>
      </c>
      <c r="X1187" s="50">
        <f t="shared" si="351"/>
        <v>0.99999999999999978</v>
      </c>
      <c r="Y1187" s="31">
        <f t="shared" si="352"/>
        <v>1</v>
      </c>
      <c r="Z1187" s="50">
        <v>25185600</v>
      </c>
      <c r="AA1187" s="62">
        <v>1.9753624E-7</v>
      </c>
      <c r="AB1187" s="71">
        <v>4.2667828246200001E-3</v>
      </c>
      <c r="AC1187" s="71">
        <v>5.0379601877349298</v>
      </c>
      <c r="AD1187" s="58">
        <v>150397511689.616</v>
      </c>
      <c r="AE1187" s="28">
        <v>3.3655863879600001</v>
      </c>
      <c r="AF1187" s="28">
        <v>9.3163731346300001</v>
      </c>
      <c r="AG1187" s="50"/>
      <c r="AH1187" s="62"/>
      <c r="AI1187" s="65"/>
      <c r="AJ1187" s="58"/>
      <c r="AK1187" s="28"/>
      <c r="AL1187" s="28"/>
    </row>
    <row r="1188" spans="1:38">
      <c r="A1188" s="11"/>
      <c r="B1188" s="25">
        <v>1167</v>
      </c>
      <c r="C1188" s="1">
        <f>B1188 * KONSTANTEN!$B$6</f>
        <v>25207200</v>
      </c>
      <c r="D1188" s="63">
        <f>SQRT( KONSTANTEN!$B$3 * $D$6 / H1187^3 )</f>
        <v>1.9751631989925944E-7</v>
      </c>
      <c r="E1188" s="41">
        <f>(KONSTANTEN!$B$4 + D1188 * C1188) - (KONSTANTEN!$B$4 + D1188 * C1187)</f>
        <v>4.2663525098243227E-3</v>
      </c>
      <c r="F1188" s="41">
        <f t="shared" si="354"/>
        <v>5.0422265402447755</v>
      </c>
      <c r="G1188" s="73">
        <f t="shared" si="342"/>
        <v>288.89830010487657</v>
      </c>
      <c r="H1188" s="43">
        <f t="shared" si="355"/>
        <v>150407608242.14355</v>
      </c>
      <c r="I1188" s="2">
        <f t="shared" si="356"/>
        <v>10.054117375745237</v>
      </c>
      <c r="J1188" s="48">
        <f t="shared" si="343"/>
        <v>148788437757.85645</v>
      </c>
      <c r="K1188" s="28">
        <f t="shared" si="344"/>
        <v>9.9458826242547627</v>
      </c>
      <c r="L1188" s="43">
        <f t="shared" si="357"/>
        <v>50952779788.757324</v>
      </c>
      <c r="M1188" s="2">
        <f t="shared" si="358"/>
        <v>3.4059794886966737</v>
      </c>
      <c r="N1188" s="48">
        <f t="shared" si="345"/>
        <v>45953632734.561722</v>
      </c>
      <c r="O1188" s="28">
        <f t="shared" si="346"/>
        <v>3.0718074886966735</v>
      </c>
      <c r="P1188" s="94">
        <f t="shared" si="347"/>
        <v>-139169102941.2804</v>
      </c>
      <c r="Q1188" s="95">
        <f t="shared" si="348"/>
        <v>-9.3028704624846821</v>
      </c>
      <c r="R1188" s="44">
        <f>KONSTANTEN!$B$3 * $D$5 * $D$6 / H1187^2</f>
        <v>3.5042358374316691E+22</v>
      </c>
      <c r="S1188" s="46">
        <f t="shared" si="353"/>
        <v>29705.963030938881</v>
      </c>
      <c r="T1188" s="48">
        <f t="shared" si="349"/>
        <v>147362656092.09012</v>
      </c>
      <c r="U1188" s="28">
        <f t="shared" si="350"/>
        <v>9.8505751036623064</v>
      </c>
      <c r="V1188" s="48">
        <f t="shared" si="359"/>
        <v>48453206261.659523</v>
      </c>
      <c r="W1188" s="28">
        <f t="shared" si="360"/>
        <v>3.2388934886966734</v>
      </c>
      <c r="X1188" s="50">
        <f t="shared" si="351"/>
        <v>1.0000000000000002</v>
      </c>
      <c r="Y1188" s="31">
        <f t="shared" si="352"/>
        <v>1.0000000000000002</v>
      </c>
      <c r="Z1188" s="50">
        <v>25207200</v>
      </c>
      <c r="AA1188" s="62">
        <v>1.9751632E-7</v>
      </c>
      <c r="AB1188" s="71">
        <v>4.2663525098199997E-3</v>
      </c>
      <c r="AC1188" s="71">
        <v>5.0422265402447604</v>
      </c>
      <c r="AD1188" s="58">
        <v>150407608242.14301</v>
      </c>
      <c r="AE1188" s="28">
        <v>3.4059794886999999</v>
      </c>
      <c r="AF1188" s="28">
        <v>9.3028704624799996</v>
      </c>
      <c r="AG1188" s="50"/>
      <c r="AH1188" s="62"/>
      <c r="AI1188" s="65"/>
      <c r="AJ1188" s="58"/>
      <c r="AK1188" s="28"/>
      <c r="AL1188" s="28"/>
    </row>
    <row r="1189" spans="1:38">
      <c r="A1189" s="11"/>
      <c r="B1189" s="25">
        <v>1168</v>
      </c>
      <c r="C1189" s="1">
        <f>B1189 * KONSTANTEN!$B$6</f>
        <v>25228800</v>
      </c>
      <c r="D1189" s="63">
        <f>SQRT( KONSTANTEN!$B$3 * $D$6 / H1188^3 )</f>
        <v>1.9749643193825902E-7</v>
      </c>
      <c r="E1189" s="41">
        <f>(KONSTANTEN!$B$4 + D1189 * C1189) - (KONSTANTEN!$B$4 + D1189 * C1188)</f>
        <v>4.2659229298669388E-3</v>
      </c>
      <c r="F1189" s="41">
        <f t="shared" si="354"/>
        <v>5.0464924631746424</v>
      </c>
      <c r="G1189" s="73">
        <f t="shared" si="342"/>
        <v>289.14271948448601</v>
      </c>
      <c r="H1189" s="43">
        <f t="shared" si="355"/>
        <v>150417689044.42145</v>
      </c>
      <c r="I1189" s="2">
        <f t="shared" si="356"/>
        <v>10.054791235070095</v>
      </c>
      <c r="J1189" s="48">
        <f t="shared" si="343"/>
        <v>148778356955.57855</v>
      </c>
      <c r="K1189" s="28">
        <f t="shared" si="344"/>
        <v>9.9452087649299052</v>
      </c>
      <c r="L1189" s="43">
        <f t="shared" si="357"/>
        <v>51556109946.75238</v>
      </c>
      <c r="M1189" s="2">
        <f t="shared" si="358"/>
        <v>3.4463095776842172</v>
      </c>
      <c r="N1189" s="48">
        <f t="shared" si="345"/>
        <v>46556962892.556778</v>
      </c>
      <c r="O1189" s="28">
        <f t="shared" si="346"/>
        <v>3.1121375776842171</v>
      </c>
      <c r="P1189" s="94">
        <f t="shared" si="347"/>
        <v>-138964593237.75577</v>
      </c>
      <c r="Q1189" s="95">
        <f t="shared" si="348"/>
        <v>-9.2891998470966275</v>
      </c>
      <c r="R1189" s="44">
        <f>KONSTANTEN!$B$3 * $D$5 * $D$6 / H1188^2</f>
        <v>3.5037653889736828E+22</v>
      </c>
      <c r="S1189" s="46">
        <f t="shared" si="353"/>
        <v>29704.965964190829</v>
      </c>
      <c r="T1189" s="48">
        <f t="shared" si="349"/>
        <v>147369270674.81812</v>
      </c>
      <c r="U1189" s="28">
        <f t="shared" si="350"/>
        <v>9.8510172607573931</v>
      </c>
      <c r="V1189" s="48">
        <f t="shared" si="359"/>
        <v>49056536419.654579</v>
      </c>
      <c r="W1189" s="28">
        <f t="shared" si="360"/>
        <v>3.2792235776842169</v>
      </c>
      <c r="X1189" s="50">
        <f t="shared" si="351"/>
        <v>1</v>
      </c>
      <c r="Y1189" s="31">
        <f t="shared" si="352"/>
        <v>1</v>
      </c>
      <c r="Z1189" s="50">
        <v>25228800</v>
      </c>
      <c r="AA1189" s="62">
        <v>1.9749643000000001E-7</v>
      </c>
      <c r="AB1189" s="71">
        <v>4.2659229298699997E-3</v>
      </c>
      <c r="AC1189" s="71">
        <v>5.0464924631746202</v>
      </c>
      <c r="AD1189" s="58">
        <v>150417689044.42099</v>
      </c>
      <c r="AE1189" s="28">
        <v>3.4463095776800001</v>
      </c>
      <c r="AF1189" s="28">
        <v>9.2891998471000008</v>
      </c>
      <c r="AG1189" s="50"/>
      <c r="AH1189" s="62"/>
      <c r="AI1189" s="65"/>
      <c r="AJ1189" s="58"/>
      <c r="AK1189" s="28"/>
      <c r="AL1189" s="28"/>
    </row>
    <row r="1190" spans="1:38">
      <c r="A1190" s="11"/>
      <c r="B1190" s="25">
        <v>1169</v>
      </c>
      <c r="C1190" s="1">
        <f>B1190 * KONSTANTEN!$B$6</f>
        <v>25250400</v>
      </c>
      <c r="D1190" s="63">
        <f>SQRT( KONSTANTEN!$B$3 * $D$6 / H1189^3 )</f>
        <v>1.9747657833125348E-7</v>
      </c>
      <c r="E1190" s="41">
        <f>(KONSTANTEN!$B$4 + D1190 * C1190) - (KONSTANTEN!$B$4 + D1190 * C1189)</f>
        <v>4.265494091955091E-3</v>
      </c>
      <c r="F1190" s="41">
        <f t="shared" si="354"/>
        <v>5.0507579572665975</v>
      </c>
      <c r="G1190" s="73">
        <f t="shared" si="342"/>
        <v>289.38711429349303</v>
      </c>
      <c r="H1190" s="43">
        <f t="shared" si="355"/>
        <v>150427753919.22702</v>
      </c>
      <c r="I1190" s="2">
        <f t="shared" si="356"/>
        <v>10.055464029710272</v>
      </c>
      <c r="J1190" s="48">
        <f t="shared" si="343"/>
        <v>148768292080.77298</v>
      </c>
      <c r="K1190" s="28">
        <f t="shared" si="344"/>
        <v>9.944535970289726</v>
      </c>
      <c r="L1190" s="43">
        <f t="shared" si="357"/>
        <v>52158486854.786186</v>
      </c>
      <c r="M1190" s="2">
        <f t="shared" si="358"/>
        <v>3.4865759459124797</v>
      </c>
      <c r="N1190" s="48">
        <f t="shared" si="345"/>
        <v>47159339800.590584</v>
      </c>
      <c r="O1190" s="28">
        <f t="shared" si="346"/>
        <v>3.1524039459124791</v>
      </c>
      <c r="P1190" s="94">
        <f t="shared" si="347"/>
        <v>-138757575586.53571</v>
      </c>
      <c r="Q1190" s="95">
        <f t="shared" si="348"/>
        <v>-9.2753615859305647</v>
      </c>
      <c r="R1190" s="44">
        <f>KONSTANTEN!$B$3 * $D$5 * $D$6 / H1189^2</f>
        <v>3.5032957689075549E+22</v>
      </c>
      <c r="S1190" s="46">
        <f t="shared" si="353"/>
        <v>29703.970552986822</v>
      </c>
      <c r="T1190" s="48">
        <f t="shared" si="349"/>
        <v>147375956164.97299</v>
      </c>
      <c r="U1190" s="28">
        <f t="shared" si="350"/>
        <v>9.8514641577163751</v>
      </c>
      <c r="V1190" s="48">
        <f t="shared" si="359"/>
        <v>49658913327.688385</v>
      </c>
      <c r="W1190" s="28">
        <f t="shared" si="360"/>
        <v>3.3194899459124794</v>
      </c>
      <c r="X1190" s="50">
        <f t="shared" si="351"/>
        <v>1.0000000000000002</v>
      </c>
      <c r="Y1190" s="31">
        <f t="shared" si="352"/>
        <v>1</v>
      </c>
      <c r="Z1190" s="50">
        <v>25250400</v>
      </c>
      <c r="AA1190" s="62">
        <v>1.9747658E-7</v>
      </c>
      <c r="AB1190" s="71">
        <v>4.2654940919600003E-3</v>
      </c>
      <c r="AC1190" s="71">
        <v>5.0507579572665797</v>
      </c>
      <c r="AD1190" s="58">
        <v>150427753919.22601</v>
      </c>
      <c r="AE1190" s="28">
        <v>3.4865759459099999</v>
      </c>
      <c r="AF1190" s="28">
        <v>9.2753615859299998</v>
      </c>
      <c r="AG1190" s="50"/>
      <c r="AH1190" s="62"/>
      <c r="AI1190" s="65"/>
      <c r="AJ1190" s="58"/>
      <c r="AK1190" s="28"/>
      <c r="AL1190" s="28"/>
    </row>
    <row r="1191" spans="1:38">
      <c r="A1191" s="11"/>
      <c r="B1191" s="25">
        <v>1170</v>
      </c>
      <c r="C1191" s="1">
        <f>B1191 * KONSTANTEN!$B$6</f>
        <v>25272000</v>
      </c>
      <c r="D1191" s="63">
        <f>SQRT( KONSTANTEN!$B$3 * $D$6 / H1190^3 )</f>
        <v>1.9745675941081425E-7</v>
      </c>
      <c r="E1191" s="41">
        <f>(KONSTANTEN!$B$4 + D1191 * C1191) - (KONSTANTEN!$B$4 + D1191 * C1190)</f>
        <v>4.2650660032732546E-3</v>
      </c>
      <c r="F1191" s="41">
        <f t="shared" si="354"/>
        <v>5.0550230232698707</v>
      </c>
      <c r="G1191" s="73">
        <f t="shared" si="342"/>
        <v>289.63148457482532</v>
      </c>
      <c r="H1191" s="43">
        <f t="shared" si="355"/>
        <v>150437802689.72528</v>
      </c>
      <c r="I1191" s="2">
        <f t="shared" si="356"/>
        <v>10.056135747845097</v>
      </c>
      <c r="J1191" s="48">
        <f t="shared" si="343"/>
        <v>148758243310.27469</v>
      </c>
      <c r="K1191" s="28">
        <f t="shared" si="344"/>
        <v>9.9438642521549028</v>
      </c>
      <c r="L1191" s="43">
        <f t="shared" si="357"/>
        <v>52759899929.388069</v>
      </c>
      <c r="M1191" s="2">
        <f t="shared" si="358"/>
        <v>3.5267778859208629</v>
      </c>
      <c r="N1191" s="48">
        <f t="shared" si="345"/>
        <v>47760752875.192459</v>
      </c>
      <c r="O1191" s="28">
        <f t="shared" si="346"/>
        <v>3.1926058859208628</v>
      </c>
      <c r="P1191" s="94">
        <f t="shared" si="347"/>
        <v>-138548054479.17032</v>
      </c>
      <c r="Q1191" s="95">
        <f t="shared" si="348"/>
        <v>-9.2613559792277691</v>
      </c>
      <c r="R1191" s="44">
        <f>KONSTANTEN!$B$3 * $D$5 * $D$6 / H1190^2</f>
        <v>3.5028269850189428E+22</v>
      </c>
      <c r="S1191" s="46">
        <f t="shared" si="353"/>
        <v>29702.976814337981</v>
      </c>
      <c r="T1191" s="48">
        <f t="shared" si="349"/>
        <v>147382712045.97879</v>
      </c>
      <c r="U1191" s="28">
        <f t="shared" si="350"/>
        <v>9.8519157600083265</v>
      </c>
      <c r="V1191" s="48">
        <f t="shared" si="359"/>
        <v>50260326402.29026</v>
      </c>
      <c r="W1191" s="28">
        <f t="shared" si="360"/>
        <v>3.3596918859208631</v>
      </c>
      <c r="X1191" s="50">
        <f t="shared" si="351"/>
        <v>1</v>
      </c>
      <c r="Y1191" s="31">
        <f t="shared" si="352"/>
        <v>1</v>
      </c>
      <c r="Z1191" s="50">
        <v>25272000</v>
      </c>
      <c r="AA1191" s="62">
        <v>1.9745676E-7</v>
      </c>
      <c r="AB1191" s="71">
        <v>4.2650660032700002E-3</v>
      </c>
      <c r="AC1191" s="71">
        <v>5.0550230232698503</v>
      </c>
      <c r="AD1191" s="58">
        <v>150437802689.72501</v>
      </c>
      <c r="AE1191" s="28">
        <v>3.5267778859200001</v>
      </c>
      <c r="AF1191" s="28">
        <v>9.2613559792300002</v>
      </c>
      <c r="AG1191" s="50"/>
      <c r="AH1191" s="62"/>
      <c r="AI1191" s="65"/>
      <c r="AJ1191" s="58"/>
      <c r="AK1191" s="28"/>
      <c r="AL1191" s="28"/>
    </row>
    <row r="1192" spans="1:38">
      <c r="A1192" s="11"/>
      <c r="B1192" s="25">
        <v>1171</v>
      </c>
      <c r="C1192" s="1">
        <f>B1192 * KONSTANTEN!$B$6</f>
        <v>25293600</v>
      </c>
      <c r="D1192" s="63">
        <f>SQRT( KONSTANTEN!$B$3 * $D$6 / H1191^3 )</f>
        <v>1.9743697550854763E-7</v>
      </c>
      <c r="E1192" s="41">
        <f>(KONSTANTEN!$B$4 + D1192 * C1192) - (KONSTANTEN!$B$4 + D1192 * C1191)</f>
        <v>4.2646386709845885E-3</v>
      </c>
      <c r="F1192" s="41">
        <f t="shared" si="354"/>
        <v>5.0592876619408553</v>
      </c>
      <c r="G1192" s="73">
        <f t="shared" si="342"/>
        <v>289.875830371821</v>
      </c>
      <c r="H1192" s="43">
        <f t="shared" si="355"/>
        <v>150447835179.47192</v>
      </c>
      <c r="I1192" s="2">
        <f t="shared" si="356"/>
        <v>10.056806377679999</v>
      </c>
      <c r="J1192" s="48">
        <f t="shared" si="343"/>
        <v>148748210820.52808</v>
      </c>
      <c r="K1192" s="28">
        <f t="shared" si="344"/>
        <v>9.9431936223200008</v>
      </c>
      <c r="L1192" s="43">
        <f t="shared" si="357"/>
        <v>53360338610.462708</v>
      </c>
      <c r="M1192" s="2">
        <f t="shared" si="358"/>
        <v>3.5669146918113155</v>
      </c>
      <c r="N1192" s="48">
        <f t="shared" si="345"/>
        <v>48361191556.267105</v>
      </c>
      <c r="O1192" s="28">
        <f t="shared" si="346"/>
        <v>3.2327426918113149</v>
      </c>
      <c r="P1192" s="94">
        <f t="shared" si="347"/>
        <v>-138336034448.6445</v>
      </c>
      <c r="Q1192" s="95">
        <f t="shared" si="348"/>
        <v>-9.2471833299992543</v>
      </c>
      <c r="R1192" s="44">
        <f>KONSTANTEN!$B$3 * $D$5 * $D$6 / H1191^2</f>
        <v>3.5023590450697588E+22</v>
      </c>
      <c r="S1192" s="46">
        <f t="shared" si="353"/>
        <v>29701.984765211011</v>
      </c>
      <c r="T1192" s="48">
        <f t="shared" si="349"/>
        <v>147389537796.41818</v>
      </c>
      <c r="U1192" s="28">
        <f t="shared" si="350"/>
        <v>9.8523720327786819</v>
      </c>
      <c r="V1192" s="48">
        <f t="shared" si="359"/>
        <v>50860765083.364906</v>
      </c>
      <c r="W1192" s="28">
        <f t="shared" si="360"/>
        <v>3.3998286918113152</v>
      </c>
      <c r="X1192" s="50">
        <f t="shared" si="351"/>
        <v>1</v>
      </c>
      <c r="Y1192" s="31">
        <f t="shared" si="352"/>
        <v>0.99999999999999978</v>
      </c>
      <c r="Z1192" s="50">
        <v>25293600</v>
      </c>
      <c r="AA1192" s="62">
        <v>1.9743698E-7</v>
      </c>
      <c r="AB1192" s="71">
        <v>4.2646386709800001E-3</v>
      </c>
      <c r="AC1192" s="71">
        <v>5.0592876619408402</v>
      </c>
      <c r="AD1192" s="58">
        <v>150447835179.47101</v>
      </c>
      <c r="AE1192" s="28">
        <v>3.5669146918100001</v>
      </c>
      <c r="AF1192" s="28">
        <v>9.2471833300000004</v>
      </c>
      <c r="AG1192" s="50"/>
      <c r="AH1192" s="62"/>
      <c r="AI1192" s="65"/>
      <c r="AJ1192" s="58"/>
      <c r="AK1192" s="28"/>
      <c r="AL1192" s="28"/>
    </row>
    <row r="1193" spans="1:38">
      <c r="A1193" s="11"/>
      <c r="B1193" s="25">
        <v>1172</v>
      </c>
      <c r="C1193" s="1">
        <f>B1193 * KONSTANTEN!$B$6</f>
        <v>25315200</v>
      </c>
      <c r="D1193" s="63">
        <f>SQRT( KONSTANTEN!$B$3 * $D$6 / H1192^3 )</f>
        <v>1.9741722695509132E-7</v>
      </c>
      <c r="E1193" s="41">
        <f>(KONSTANTEN!$B$4 + D1193 * C1193) - (KONSTANTEN!$B$4 + D1193 * C1192)</f>
        <v>4.264212102229159E-3</v>
      </c>
      <c r="F1193" s="41">
        <f t="shared" si="354"/>
        <v>5.0635518740430845</v>
      </c>
      <c r="G1193" s="73">
        <f t="shared" si="342"/>
        <v>290.12015172822737</v>
      </c>
      <c r="H1193" s="43">
        <f t="shared" si="355"/>
        <v>150457851212.4155</v>
      </c>
      <c r="I1193" s="2">
        <f t="shared" si="356"/>
        <v>10.057475907446685</v>
      </c>
      <c r="J1193" s="48">
        <f t="shared" si="343"/>
        <v>148738194787.5845</v>
      </c>
      <c r="K1193" s="28">
        <f t="shared" si="344"/>
        <v>9.9425240925533149</v>
      </c>
      <c r="L1193" s="43">
        <f t="shared" si="357"/>
        <v>53959792361.440811</v>
      </c>
      <c r="M1193" s="2">
        <f t="shared" si="358"/>
        <v>3.6069856592583989</v>
      </c>
      <c r="N1193" s="48">
        <f t="shared" si="345"/>
        <v>48960645307.245201</v>
      </c>
      <c r="O1193" s="28">
        <f t="shared" si="346"/>
        <v>3.2728136592583983</v>
      </c>
      <c r="P1193" s="94">
        <f t="shared" si="347"/>
        <v>-138121520069.25031</v>
      </c>
      <c r="Q1193" s="95">
        <f t="shared" si="348"/>
        <v>-9.2328439440172492</v>
      </c>
      <c r="R1193" s="44">
        <f>KONSTANTEN!$B$3 * $D$5 * $D$6 / H1192^2</f>
        <v>3.5018919567980908E+22</v>
      </c>
      <c r="S1193" s="46">
        <f t="shared" si="353"/>
        <v>29700.99442252798</v>
      </c>
      <c r="T1193" s="48">
        <f t="shared" si="349"/>
        <v>147396432890.07635</v>
      </c>
      <c r="U1193" s="28">
        <f t="shared" si="350"/>
        <v>9.852832940852192</v>
      </c>
      <c r="V1193" s="48">
        <f t="shared" si="359"/>
        <v>51460218834.34301</v>
      </c>
      <c r="W1193" s="28">
        <f t="shared" si="360"/>
        <v>3.4398996592583986</v>
      </c>
      <c r="X1193" s="50">
        <f t="shared" si="351"/>
        <v>1.0000000000000002</v>
      </c>
      <c r="Y1193" s="31">
        <f t="shared" si="352"/>
        <v>1</v>
      </c>
      <c r="Z1193" s="50">
        <v>25315200</v>
      </c>
      <c r="AA1193" s="62">
        <v>1.9741722999999999E-7</v>
      </c>
      <c r="AB1193" s="71">
        <v>4.2642121022300004E-3</v>
      </c>
      <c r="AC1193" s="71">
        <v>5.0635518740430703</v>
      </c>
      <c r="AD1193" s="58">
        <v>150457851212.41501</v>
      </c>
      <c r="AE1193" s="28">
        <v>3.6069856592599998</v>
      </c>
      <c r="AF1193" s="28">
        <v>9.2328439440200007</v>
      </c>
      <c r="AG1193" s="50"/>
      <c r="AH1193" s="62"/>
      <c r="AI1193" s="65"/>
      <c r="AJ1193" s="58"/>
      <c r="AK1193" s="28"/>
      <c r="AL1193" s="28"/>
    </row>
    <row r="1194" spans="1:38">
      <c r="A1194" s="11"/>
      <c r="B1194" s="25">
        <v>1173</v>
      </c>
      <c r="C1194" s="1">
        <f>B1194 * KONSTANTEN!$B$6</f>
        <v>25336800</v>
      </c>
      <c r="D1194" s="63">
        <f>SQRT( KONSTANTEN!$B$3 * $D$6 / H1193^3 )</f>
        <v>1.9739751408011176E-7</v>
      </c>
      <c r="E1194" s="41">
        <f>(KONSTANTEN!$B$4 + D1194 * C1194) - (KONSTANTEN!$B$4 + D1194 * C1193)</f>
        <v>4.2637863041301571E-3</v>
      </c>
      <c r="F1194" s="41">
        <f t="shared" si="354"/>
        <v>5.0678156603472146</v>
      </c>
      <c r="G1194" s="73">
        <f t="shared" si="342"/>
        <v>290.36444868819967</v>
      </c>
      <c r="H1194" s="43">
        <f t="shared" si="355"/>
        <v>150467850612.90036</v>
      </c>
      <c r="I1194" s="2">
        <f t="shared" si="356"/>
        <v>10.058144325403308</v>
      </c>
      <c r="J1194" s="48">
        <f t="shared" si="343"/>
        <v>148728195387.09964</v>
      </c>
      <c r="K1194" s="28">
        <f t="shared" si="344"/>
        <v>9.9418556745966917</v>
      </c>
      <c r="L1194" s="43">
        <f t="shared" si="357"/>
        <v>54558250669.429878</v>
      </c>
      <c r="M1194" s="2">
        <f t="shared" si="358"/>
        <v>3.6469900855193704</v>
      </c>
      <c r="N1194" s="48">
        <f t="shared" si="345"/>
        <v>49559103615.234268</v>
      </c>
      <c r="O1194" s="28">
        <f t="shared" si="346"/>
        <v>3.3128180855193703</v>
      </c>
      <c r="P1194" s="94">
        <f t="shared" si="347"/>
        <v>-137904515956.45865</v>
      </c>
      <c r="Q1194" s="95">
        <f t="shared" si="348"/>
        <v>-9.2183381298066127</v>
      </c>
      <c r="R1194" s="44">
        <f>KONSTANTEN!$B$3 * $D$5 * $D$6 / H1193^2</f>
        <v>3.5014257279181529E+22</v>
      </c>
      <c r="S1194" s="46">
        <f t="shared" si="353"/>
        <v>29700.005803166147</v>
      </c>
      <c r="T1194" s="48">
        <f t="shared" si="349"/>
        <v>147403396795.98541</v>
      </c>
      <c r="U1194" s="28">
        <f t="shared" si="350"/>
        <v>9.8532984487358792</v>
      </c>
      <c r="V1194" s="48">
        <f t="shared" si="359"/>
        <v>52058677142.332069</v>
      </c>
      <c r="W1194" s="28">
        <f t="shared" si="360"/>
        <v>3.4799040855193701</v>
      </c>
      <c r="X1194" s="50">
        <f t="shared" si="351"/>
        <v>0.99999999999999989</v>
      </c>
      <c r="Y1194" s="31">
        <f t="shared" si="352"/>
        <v>0.99999999999999989</v>
      </c>
      <c r="Z1194" s="50">
        <v>25336800</v>
      </c>
      <c r="AA1194" s="62">
        <v>1.9739751E-7</v>
      </c>
      <c r="AB1194" s="71">
        <v>4.2637863041300001E-3</v>
      </c>
      <c r="AC1194" s="71">
        <v>5.0678156603472004</v>
      </c>
      <c r="AD1194" s="58">
        <v>150467850612.89999</v>
      </c>
      <c r="AE1194" s="28">
        <v>3.6469900855200001</v>
      </c>
      <c r="AF1194" s="28">
        <v>9.2183381298100002</v>
      </c>
      <c r="AG1194" s="50"/>
      <c r="AH1194" s="62"/>
      <c r="AI1194" s="65"/>
      <c r="AJ1194" s="58"/>
      <c r="AK1194" s="28"/>
      <c r="AL1194" s="28"/>
    </row>
    <row r="1195" spans="1:38">
      <c r="A1195" s="11"/>
      <c r="B1195" s="25">
        <v>1174</v>
      </c>
      <c r="C1195" s="1">
        <f>B1195 * KONSTANTEN!$B$6</f>
        <v>25358400</v>
      </c>
      <c r="D1195" s="63">
        <f>SQRT( KONSTANTEN!$B$3 * $D$6 / H1194^3 )</f>
        <v>1.9737783721230002E-7</v>
      </c>
      <c r="E1195" s="41">
        <f>(KONSTANTEN!$B$4 + D1195 * C1195) - (KONSTANTEN!$B$4 + D1195 * C1194)</f>
        <v>4.2633612837859047E-3</v>
      </c>
      <c r="F1195" s="41">
        <f t="shared" si="354"/>
        <v>5.0720790216310006</v>
      </c>
      <c r="G1195" s="73">
        <f t="shared" si="342"/>
        <v>290.60872129630013</v>
      </c>
      <c r="H1195" s="43">
        <f t="shared" si="355"/>
        <v>150477833205.66888</v>
      </c>
      <c r="I1195" s="2">
        <f t="shared" si="356"/>
        <v>10.058811619834634</v>
      </c>
      <c r="J1195" s="48">
        <f t="shared" si="343"/>
        <v>148718212794.33112</v>
      </c>
      <c r="K1195" s="28">
        <f t="shared" si="344"/>
        <v>9.9411883801653662</v>
      </c>
      <c r="L1195" s="43">
        <f t="shared" si="357"/>
        <v>55155703045.363052</v>
      </c>
      <c r="M1195" s="2">
        <f t="shared" si="358"/>
        <v>3.6869272694441326</v>
      </c>
      <c r="N1195" s="48">
        <f t="shared" si="345"/>
        <v>50156555991.16745</v>
      </c>
      <c r="O1195" s="28">
        <f t="shared" si="346"/>
        <v>3.352755269444132</v>
      </c>
      <c r="P1195" s="94">
        <f t="shared" si="347"/>
        <v>-137685026766.79123</v>
      </c>
      <c r="Q1195" s="95">
        <f t="shared" si="348"/>
        <v>-9.2036661986362791</v>
      </c>
      <c r="R1195" s="44">
        <f>KONSTANTEN!$B$3 * $D$5 * $D$6 / H1194^2</f>
        <v>3.5009603661201949E+22</v>
      </c>
      <c r="S1195" s="46">
        <f t="shared" si="353"/>
        <v>29699.018923957727</v>
      </c>
      <c r="T1195" s="48">
        <f t="shared" si="349"/>
        <v>147410428978.4693</v>
      </c>
      <c r="U1195" s="28">
        <f t="shared" si="350"/>
        <v>9.8537685206220491</v>
      </c>
      <c r="V1195" s="48">
        <f t="shared" si="359"/>
        <v>52656129518.265251</v>
      </c>
      <c r="W1195" s="28">
        <f t="shared" si="360"/>
        <v>3.5198412694441323</v>
      </c>
      <c r="X1195" s="50">
        <f t="shared" si="351"/>
        <v>0.99999999999999989</v>
      </c>
      <c r="Y1195" s="31">
        <f t="shared" si="352"/>
        <v>1</v>
      </c>
      <c r="Z1195" s="50">
        <v>25358400</v>
      </c>
      <c r="AA1195" s="62">
        <v>1.9737784000000001E-7</v>
      </c>
      <c r="AB1195" s="71">
        <v>4.2633612837900004E-3</v>
      </c>
      <c r="AC1195" s="71">
        <v>5.0720790216309801</v>
      </c>
      <c r="AD1195" s="58">
        <v>150477833205.668</v>
      </c>
      <c r="AE1195" s="28">
        <v>3.6869272694399999</v>
      </c>
      <c r="AF1195" s="28">
        <v>9.2036661986400006</v>
      </c>
      <c r="AG1195" s="50"/>
      <c r="AH1195" s="62"/>
      <c r="AI1195" s="65"/>
      <c r="AJ1195" s="58"/>
      <c r="AK1195" s="28"/>
      <c r="AL1195" s="28"/>
    </row>
    <row r="1196" spans="1:38">
      <c r="A1196" s="11"/>
      <c r="B1196" s="25">
        <v>1175</v>
      </c>
      <c r="C1196" s="1">
        <f>B1196 * KONSTANTEN!$B$6</f>
        <v>25380000</v>
      </c>
      <c r="D1196" s="63">
        <f>SQRT( KONSTANTEN!$B$3 * $D$6 / H1195^3 )</f>
        <v>1.9735819667936932E-7</v>
      </c>
      <c r="E1196" s="41">
        <f>(KONSTANTEN!$B$4 + D1196 * C1196) - (KONSTANTEN!$B$4 + D1196 * C1195)</f>
        <v>4.2629370482742956E-3</v>
      </c>
      <c r="F1196" s="41">
        <f t="shared" si="354"/>
        <v>5.0763419586792748</v>
      </c>
      <c r="G1196" s="73">
        <f t="shared" si="342"/>
        <v>290.85296959749621</v>
      </c>
      <c r="H1196" s="43">
        <f t="shared" si="355"/>
        <v>150487798815.86401</v>
      </c>
      <c r="I1196" s="2">
        <f t="shared" si="356"/>
        <v>10.059477779052202</v>
      </c>
      <c r="J1196" s="48">
        <f t="shared" si="343"/>
        <v>148708247184.13599</v>
      </c>
      <c r="K1196" s="28">
        <f t="shared" si="344"/>
        <v>9.9405222209477984</v>
      </c>
      <c r="L1196" s="43">
        <f t="shared" si="357"/>
        <v>55752139024.147919</v>
      </c>
      <c r="M1196" s="2">
        <f t="shared" si="358"/>
        <v>3.7267965114851762</v>
      </c>
      <c r="N1196" s="48">
        <f t="shared" si="345"/>
        <v>50752991969.952316</v>
      </c>
      <c r="O1196" s="28">
        <f t="shared" si="346"/>
        <v>3.3926245114851761</v>
      </c>
      <c r="P1196" s="94">
        <f t="shared" si="347"/>
        <v>-137463057197.69159</v>
      </c>
      <c r="Q1196" s="95">
        <f t="shared" si="348"/>
        <v>-9.1888284645106317</v>
      </c>
      <c r="R1196" s="44">
        <f>KONSTANTEN!$B$3 * $D$5 * $D$6 / H1195^2</f>
        <v>3.5004958790704481E+22</v>
      </c>
      <c r="S1196" s="46">
        <f t="shared" si="353"/>
        <v>29698.033801689733</v>
      </c>
      <c r="T1196" s="48">
        <f t="shared" si="349"/>
        <v>147417528897.18863</v>
      </c>
      <c r="U1196" s="28">
        <f t="shared" si="350"/>
        <v>9.8542431203912795</v>
      </c>
      <c r="V1196" s="48">
        <f t="shared" si="359"/>
        <v>53252565497.050117</v>
      </c>
      <c r="W1196" s="28">
        <f t="shared" si="360"/>
        <v>3.5597105114851764</v>
      </c>
      <c r="X1196" s="50">
        <f t="shared" si="351"/>
        <v>1</v>
      </c>
      <c r="Y1196" s="31">
        <f t="shared" si="352"/>
        <v>1.0000000000000002</v>
      </c>
      <c r="Z1196" s="50">
        <v>25380000</v>
      </c>
      <c r="AA1196" s="62">
        <v>1.973582E-7</v>
      </c>
      <c r="AB1196" s="71">
        <v>4.2629370482699996E-3</v>
      </c>
      <c r="AC1196" s="71">
        <v>5.0763419586792597</v>
      </c>
      <c r="AD1196" s="58">
        <v>150487798815.86301</v>
      </c>
      <c r="AE1196" s="28">
        <v>3.7267965114899999</v>
      </c>
      <c r="AF1196" s="28">
        <v>9.1888284645099993</v>
      </c>
      <c r="AG1196" s="50"/>
      <c r="AH1196" s="62"/>
      <c r="AI1196" s="65"/>
      <c r="AJ1196" s="58"/>
      <c r="AK1196" s="28"/>
      <c r="AL1196" s="28"/>
    </row>
    <row r="1197" spans="1:38">
      <c r="A1197" s="11"/>
      <c r="B1197" s="25">
        <v>1176</v>
      </c>
      <c r="C1197" s="1">
        <f>B1197 * KONSTANTEN!$B$6</f>
        <v>25401600</v>
      </c>
      <c r="D1197" s="63">
        <f>SQRT( KONSTANTEN!$B$3 * $D$6 / H1196^3 )</f>
        <v>1.9733859280805143E-7</v>
      </c>
      <c r="E1197" s="41">
        <f>(KONSTANTEN!$B$4 + D1197 * C1197) - (KONSTANTEN!$B$4 + D1197 * C1196)</f>
        <v>4.262513604654572E-3</v>
      </c>
      <c r="F1197" s="41">
        <f t="shared" si="354"/>
        <v>5.0806044722839294</v>
      </c>
      <c r="G1197" s="73">
        <f t="shared" si="342"/>
        <v>291.09719363715999</v>
      </c>
      <c r="H1197" s="43">
        <f t="shared" si="355"/>
        <v>150497747269.03177</v>
      </c>
      <c r="I1197" s="2">
        <f t="shared" si="356"/>
        <v>10.060142791394494</v>
      </c>
      <c r="J1197" s="48">
        <f t="shared" si="343"/>
        <v>148698298730.96823</v>
      </c>
      <c r="K1197" s="28">
        <f t="shared" si="344"/>
        <v>9.9398572086055061</v>
      </c>
      <c r="L1197" s="43">
        <f t="shared" si="357"/>
        <v>56347548164.814659</v>
      </c>
      <c r="M1197" s="2">
        <f t="shared" si="358"/>
        <v>3.7665971137074896</v>
      </c>
      <c r="N1197" s="48">
        <f t="shared" si="345"/>
        <v>51348401110.619057</v>
      </c>
      <c r="O1197" s="28">
        <f t="shared" si="346"/>
        <v>3.432425113707489</v>
      </c>
      <c r="P1197" s="94">
        <f t="shared" si="347"/>
        <v>-137238611987.39587</v>
      </c>
      <c r="Q1197" s="95">
        <f t="shared" si="348"/>
        <v>-9.1738252441608719</v>
      </c>
      <c r="R1197" s="44">
        <f>KONSTANTEN!$B$3 * $D$5 * $D$6 / H1196^2</f>
        <v>3.5000322744110549E+22</v>
      </c>
      <c r="S1197" s="46">
        <f t="shared" si="353"/>
        <v>29697.050453103751</v>
      </c>
      <c r="T1197" s="48">
        <f t="shared" si="349"/>
        <v>147424696007.18597</v>
      </c>
      <c r="U1197" s="28">
        <f t="shared" si="350"/>
        <v>9.8547222116154547</v>
      </c>
      <c r="V1197" s="48">
        <f t="shared" si="359"/>
        <v>53847974637.716858</v>
      </c>
      <c r="W1197" s="28">
        <f t="shared" si="360"/>
        <v>3.5995111137074893</v>
      </c>
      <c r="X1197" s="50">
        <f t="shared" si="351"/>
        <v>1</v>
      </c>
      <c r="Y1197" s="31">
        <f t="shared" si="352"/>
        <v>0.99999999999999978</v>
      </c>
      <c r="Z1197" s="50">
        <v>25401600</v>
      </c>
      <c r="AA1197" s="62">
        <v>1.9733859000000001E-7</v>
      </c>
      <c r="AB1197" s="71">
        <v>4.2625136046500001E-3</v>
      </c>
      <c r="AC1197" s="71">
        <v>5.0806044722839099</v>
      </c>
      <c r="AD1197" s="58">
        <v>150497747269.03101</v>
      </c>
      <c r="AE1197" s="28">
        <v>3.7665971137100001</v>
      </c>
      <c r="AF1197" s="28">
        <v>9.1738252441599997</v>
      </c>
      <c r="AG1197" s="50"/>
      <c r="AH1197" s="62"/>
      <c r="AI1197" s="65"/>
      <c r="AJ1197" s="58"/>
      <c r="AK1197" s="28"/>
      <c r="AL1197" s="28"/>
    </row>
    <row r="1198" spans="1:38">
      <c r="A1198" s="11"/>
      <c r="B1198" s="25">
        <v>1177</v>
      </c>
      <c r="C1198" s="1">
        <f>B1198 * KONSTANTEN!$B$6</f>
        <v>25423200</v>
      </c>
      <c r="D1198" s="63">
        <f>SQRT( KONSTANTEN!$B$3 * $D$6 / H1197^3 )</f>
        <v>1.9731902592409368E-7</v>
      </c>
      <c r="E1198" s="41">
        <f>(KONSTANTEN!$B$4 + D1198 * C1198) - (KONSTANTEN!$B$4 + D1198 * C1197)</f>
        <v>4.2620909599611068E-3</v>
      </c>
      <c r="F1198" s="41">
        <f t="shared" si="354"/>
        <v>5.0848665632438905</v>
      </c>
      <c r="G1198" s="73">
        <f t="shared" si="342"/>
        <v>291.34139346106662</v>
      </c>
      <c r="H1198" s="43">
        <f t="shared" si="355"/>
        <v>150507678391.12363</v>
      </c>
      <c r="I1198" s="2">
        <f t="shared" si="356"/>
        <v>10.060806645227098</v>
      </c>
      <c r="J1198" s="48">
        <f t="shared" si="343"/>
        <v>148688367608.87637</v>
      </c>
      <c r="K1198" s="28">
        <f t="shared" si="344"/>
        <v>9.9391933547729021</v>
      </c>
      <c r="L1198" s="43">
        <f t="shared" si="357"/>
        <v>56941920050.662697</v>
      </c>
      <c r="M1198" s="2">
        <f t="shared" si="358"/>
        <v>3.8063283797983543</v>
      </c>
      <c r="N1198" s="48">
        <f t="shared" si="345"/>
        <v>51942772996.467087</v>
      </c>
      <c r="O1198" s="28">
        <f t="shared" si="346"/>
        <v>3.4721563797983541</v>
      </c>
      <c r="P1198" s="94">
        <f t="shared" si="347"/>
        <v>-137011695914.80359</v>
      </c>
      <c r="Q1198" s="95">
        <f t="shared" si="348"/>
        <v>-9.1586568570363802</v>
      </c>
      <c r="R1198" s="44">
        <f>KONSTANTEN!$B$3 * $D$5 * $D$6 / H1197^2</f>
        <v>3.4995695597600037E+22</v>
      </c>
      <c r="S1198" s="46">
        <f t="shared" si="353"/>
        <v>29696.06889489578</v>
      </c>
      <c r="T1198" s="48">
        <f t="shared" si="349"/>
        <v>147431929758.93155</v>
      </c>
      <c r="U1198" s="28">
        <f t="shared" si="350"/>
        <v>9.8552057575608192</v>
      </c>
      <c r="V1198" s="48">
        <f t="shared" si="359"/>
        <v>54442346523.564896</v>
      </c>
      <c r="W1198" s="28">
        <f t="shared" si="360"/>
        <v>3.639242379798354</v>
      </c>
      <c r="X1198" s="50">
        <f t="shared" si="351"/>
        <v>1</v>
      </c>
      <c r="Y1198" s="31">
        <f t="shared" si="352"/>
        <v>1.0000000000000002</v>
      </c>
      <c r="Z1198" s="50">
        <v>25423200</v>
      </c>
      <c r="AA1198" s="62">
        <v>1.9731903E-7</v>
      </c>
      <c r="AB1198" s="71">
        <v>4.26209095996E-3</v>
      </c>
      <c r="AC1198" s="71">
        <v>5.0848665632438701</v>
      </c>
      <c r="AD1198" s="58">
        <v>150507678391.12299</v>
      </c>
      <c r="AE1198" s="28">
        <v>3.8063283798000001</v>
      </c>
      <c r="AF1198" s="28">
        <v>9.1586568570400004</v>
      </c>
      <c r="AG1198" s="50"/>
      <c r="AH1198" s="62"/>
      <c r="AI1198" s="65"/>
      <c r="AJ1198" s="58"/>
      <c r="AK1198" s="28"/>
      <c r="AL1198" s="28"/>
    </row>
    <row r="1199" spans="1:38">
      <c r="A1199" s="11"/>
      <c r="B1199" s="25">
        <v>1178</v>
      </c>
      <c r="C1199" s="1">
        <f>B1199 * KONSTANTEN!$B$6</f>
        <v>25444800</v>
      </c>
      <c r="D1199" s="63">
        <f>SQRT( KONSTANTEN!$B$3 * $D$6 / H1198^3 )</f>
        <v>1.9729949635225591E-7</v>
      </c>
      <c r="E1199" s="41">
        <f>(KONSTANTEN!$B$4 + D1199 * C1199) - (KONSTANTEN!$B$4 + D1199 * C1198)</f>
        <v>4.2616691212087332E-3</v>
      </c>
      <c r="F1199" s="41">
        <f t="shared" si="354"/>
        <v>5.0891282323650993</v>
      </c>
      <c r="G1199" s="73">
        <f t="shared" si="342"/>
        <v>291.58556911539313</v>
      </c>
      <c r="H1199" s="43">
        <f t="shared" si="355"/>
        <v>150517592008.49911</v>
      </c>
      <c r="I1199" s="2">
        <f t="shared" si="356"/>
        <v>10.061469328942877</v>
      </c>
      <c r="J1199" s="48">
        <f t="shared" si="343"/>
        <v>148678453991.50089</v>
      </c>
      <c r="K1199" s="28">
        <f t="shared" si="344"/>
        <v>9.9385306710571228</v>
      </c>
      <c r="L1199" s="43">
        <f t="shared" si="357"/>
        <v>57535244289.407211</v>
      </c>
      <c r="M1199" s="2">
        <f t="shared" si="358"/>
        <v>3.8459896150771469</v>
      </c>
      <c r="N1199" s="48">
        <f t="shared" si="345"/>
        <v>52536097235.211609</v>
      </c>
      <c r="O1199" s="28">
        <f t="shared" si="346"/>
        <v>3.5118176150771463</v>
      </c>
      <c r="P1199" s="94">
        <f t="shared" si="347"/>
        <v>-136782313799.34764</v>
      </c>
      <c r="Q1199" s="95">
        <f t="shared" si="348"/>
        <v>-9.1433236252960146</v>
      </c>
      <c r="R1199" s="44">
        <f>KONSTANTEN!$B$3 * $D$5 * $D$6 / H1198^2</f>
        <v>3.4991077427110631E+22</v>
      </c>
      <c r="S1199" s="46">
        <f t="shared" si="353"/>
        <v>29695.089143716003</v>
      </c>
      <c r="T1199" s="48">
        <f t="shared" si="349"/>
        <v>147439229598.36887</v>
      </c>
      <c r="U1199" s="28">
        <f t="shared" si="350"/>
        <v>9.8556937211910132</v>
      </c>
      <c r="V1199" s="48">
        <f t="shared" si="359"/>
        <v>55035670762.30941</v>
      </c>
      <c r="W1199" s="28">
        <f t="shared" si="360"/>
        <v>3.6789036150771466</v>
      </c>
      <c r="X1199" s="50">
        <f t="shared" si="351"/>
        <v>0.99999999999999989</v>
      </c>
      <c r="Y1199" s="31">
        <f t="shared" si="352"/>
        <v>0.99999999999999989</v>
      </c>
      <c r="Z1199" s="50">
        <v>25444800</v>
      </c>
      <c r="AA1199" s="62">
        <v>1.9729950000000001E-7</v>
      </c>
      <c r="AB1199" s="71">
        <v>4.2616691212100004E-3</v>
      </c>
      <c r="AC1199" s="71">
        <v>5.0891282323650797</v>
      </c>
      <c r="AD1199" s="58">
        <v>150517592008.49899</v>
      </c>
      <c r="AE1199" s="28">
        <v>3.8459896150800001</v>
      </c>
      <c r="AF1199" s="28">
        <v>9.1433236253000008</v>
      </c>
      <c r="AG1199" s="50"/>
      <c r="AH1199" s="62"/>
      <c r="AI1199" s="65"/>
      <c r="AJ1199" s="58"/>
      <c r="AK1199" s="28"/>
      <c r="AL1199" s="28"/>
    </row>
    <row r="1200" spans="1:38">
      <c r="A1200" s="11"/>
      <c r="B1200" s="25">
        <v>1179</v>
      </c>
      <c r="C1200" s="1">
        <f>B1200 * KONSTANTEN!$B$6</f>
        <v>25466400</v>
      </c>
      <c r="D1200" s="63">
        <f>SQRT( KONSTANTEN!$B$3 * $D$6 / H1199^3 )</f>
        <v>1.9728000441630716E-7</v>
      </c>
      <c r="E1200" s="41">
        <f>(KONSTANTEN!$B$4 + D1200 * C1200) - (KONSTANTEN!$B$4 + D1200 * C1199)</f>
        <v>4.2612480953918563E-3</v>
      </c>
      <c r="F1200" s="41">
        <f t="shared" si="354"/>
        <v>5.0933894804604911</v>
      </c>
      <c r="G1200" s="73">
        <f t="shared" si="342"/>
        <v>291.82972064671719</v>
      </c>
      <c r="H1200" s="43">
        <f t="shared" si="355"/>
        <v>150527487947.92807</v>
      </c>
      <c r="I1200" s="2">
        <f t="shared" si="356"/>
        <v>10.062130830962122</v>
      </c>
      <c r="J1200" s="48">
        <f t="shared" si="343"/>
        <v>148668558052.07193</v>
      </c>
      <c r="K1200" s="28">
        <f t="shared" si="344"/>
        <v>9.937869169037878</v>
      </c>
      <c r="L1200" s="43">
        <f t="shared" si="357"/>
        <v>58127510513.324867</v>
      </c>
      <c r="M1200" s="2">
        <f t="shared" si="358"/>
        <v>3.8855801265050722</v>
      </c>
      <c r="N1200" s="48">
        <f t="shared" si="345"/>
        <v>53128363459.129265</v>
      </c>
      <c r="O1200" s="28">
        <f t="shared" si="346"/>
        <v>3.5514081265050716</v>
      </c>
      <c r="P1200" s="94">
        <f t="shared" si="347"/>
        <v>-136550470500.8642</v>
      </c>
      <c r="Q1200" s="95">
        <f t="shared" si="348"/>
        <v>-9.1278258737994289</v>
      </c>
      <c r="R1200" s="44">
        <f>KONSTANTEN!$B$3 * $D$5 * $D$6 / H1199^2</f>
        <v>3.4986468308337161E+22</v>
      </c>
      <c r="S1200" s="46">
        <f t="shared" si="353"/>
        <v>29694.111216168625</v>
      </c>
      <c r="T1200" s="48">
        <f t="shared" si="349"/>
        <v>147446594966.96094</v>
      </c>
      <c r="U1200" s="28">
        <f t="shared" si="350"/>
        <v>9.8561860651701902</v>
      </c>
      <c r="V1200" s="48">
        <f t="shared" si="359"/>
        <v>55627936986.227066</v>
      </c>
      <c r="W1200" s="28">
        <f t="shared" si="360"/>
        <v>3.7184941265050719</v>
      </c>
      <c r="X1200" s="50">
        <f t="shared" si="351"/>
        <v>0.99999999999999989</v>
      </c>
      <c r="Y1200" s="31">
        <f t="shared" si="352"/>
        <v>0.99999999999999989</v>
      </c>
      <c r="Z1200" s="50">
        <v>25466400</v>
      </c>
      <c r="AA1200" s="62">
        <v>1.9728E-7</v>
      </c>
      <c r="AB1200" s="71">
        <v>4.2612480953900002E-3</v>
      </c>
      <c r="AC1200" s="71">
        <v>5.0933894804604698</v>
      </c>
      <c r="AD1200" s="58">
        <v>150527487947.92801</v>
      </c>
      <c r="AE1200" s="28">
        <v>3.8855801264999998</v>
      </c>
      <c r="AF1200" s="28">
        <v>9.1278258738000009</v>
      </c>
      <c r="AG1200" s="50"/>
      <c r="AH1200" s="62"/>
      <c r="AI1200" s="65"/>
      <c r="AJ1200" s="58"/>
      <c r="AK1200" s="28"/>
      <c r="AL1200" s="28"/>
    </row>
    <row r="1201" spans="1:38">
      <c r="A1201" s="11"/>
      <c r="B1201" s="25">
        <v>1180</v>
      </c>
      <c r="C1201" s="1">
        <f>B1201 * KONSTANTEN!$B$6</f>
        <v>25488000</v>
      </c>
      <c r="D1201" s="63">
        <f>SQRT( KONSTANTEN!$B$3 * $D$6 / H1200^3 )</f>
        <v>1.9726055043902281E-7</v>
      </c>
      <c r="E1201" s="41">
        <f>(KONSTANTEN!$B$4 + D1201 * C1201) - (KONSTANTEN!$B$4 + D1201 * C1200)</f>
        <v>4.2608278894826768E-3</v>
      </c>
      <c r="F1201" s="41">
        <f t="shared" si="354"/>
        <v>5.0976503083499738</v>
      </c>
      <c r="G1201" s="73">
        <f t="shared" si="342"/>
        <v>292.07384810201626</v>
      </c>
      <c r="H1201" s="43">
        <f t="shared" si="355"/>
        <v>150537366036.59314</v>
      </c>
      <c r="I1201" s="2">
        <f t="shared" si="356"/>
        <v>10.062791139732719</v>
      </c>
      <c r="J1201" s="48">
        <f t="shared" si="343"/>
        <v>148658679963.40686</v>
      </c>
      <c r="K1201" s="28">
        <f t="shared" si="344"/>
        <v>9.9372088602672815</v>
      </c>
      <c r="L1201" s="43">
        <f t="shared" si="357"/>
        <v>58718708379.398445</v>
      </c>
      <c r="M1201" s="2">
        <f t="shared" si="358"/>
        <v>3.925099222694838</v>
      </c>
      <c r="N1201" s="48">
        <f t="shared" si="345"/>
        <v>53719561325.202843</v>
      </c>
      <c r="O1201" s="28">
        <f t="shared" si="346"/>
        <v>3.5909272226948374</v>
      </c>
      <c r="P1201" s="94">
        <f t="shared" si="347"/>
        <v>-136316170919.46208</v>
      </c>
      <c r="Q1201" s="95">
        <f t="shared" si="348"/>
        <v>-9.1121639300983333</v>
      </c>
      <c r="R1201" s="44">
        <f>KONSTANTEN!$B$3 * $D$5 * $D$6 / H1200^2</f>
        <v>3.4981868316730992E+22</v>
      </c>
      <c r="S1201" s="46">
        <f t="shared" si="353"/>
        <v>29693.135128811664</v>
      </c>
      <c r="T1201" s="48">
        <f t="shared" si="349"/>
        <v>147454025301.73657</v>
      </c>
      <c r="U1201" s="28">
        <f t="shared" si="350"/>
        <v>9.8566827518660833</v>
      </c>
      <c r="V1201" s="48">
        <f t="shared" si="359"/>
        <v>56219134852.300644</v>
      </c>
      <c r="W1201" s="28">
        <f t="shared" si="360"/>
        <v>3.7580132226948377</v>
      </c>
      <c r="X1201" s="50">
        <f t="shared" si="351"/>
        <v>1</v>
      </c>
      <c r="Y1201" s="31">
        <f t="shared" si="352"/>
        <v>1</v>
      </c>
      <c r="Z1201" s="50">
        <v>25488000</v>
      </c>
      <c r="AA1201" s="62">
        <v>1.9726054999999999E-7</v>
      </c>
      <c r="AB1201" s="71">
        <v>4.2608278894800001E-3</v>
      </c>
      <c r="AC1201" s="71">
        <v>5.0976503083499596</v>
      </c>
      <c r="AD1201" s="58">
        <v>150537366036.59299</v>
      </c>
      <c r="AE1201" s="28">
        <v>3.9250992226900001</v>
      </c>
      <c r="AF1201" s="28">
        <v>9.1121639300999995</v>
      </c>
      <c r="AG1201" s="50"/>
      <c r="AH1201" s="62"/>
      <c r="AI1201" s="65"/>
      <c r="AJ1201" s="58"/>
      <c r="AK1201" s="28"/>
      <c r="AL1201" s="28"/>
    </row>
    <row r="1202" spans="1:38">
      <c r="A1202" s="11"/>
      <c r="B1202" s="25">
        <v>1181</v>
      </c>
      <c r="C1202" s="1">
        <f>B1202 * KONSTANTEN!$B$6</f>
        <v>25509600</v>
      </c>
      <c r="D1202" s="63">
        <f>SQRT( KONSTANTEN!$B$3 * $D$6 / H1201^3 )</f>
        <v>1.9724113474218165E-7</v>
      </c>
      <c r="E1202" s="41">
        <f>(KONSTANTEN!$B$4 + D1202 * C1202) - (KONSTANTEN!$B$4 + D1202 * C1201)</f>
        <v>4.2604085104311906E-3</v>
      </c>
      <c r="F1202" s="41">
        <f t="shared" si="354"/>
        <v>5.101910716860405</v>
      </c>
      <c r="G1202" s="73">
        <f t="shared" si="342"/>
        <v>292.31795152866556</v>
      </c>
      <c r="H1202" s="43">
        <f t="shared" si="355"/>
        <v>150547226102.09222</v>
      </c>
      <c r="I1202" s="2">
        <f t="shared" si="356"/>
        <v>10.063450243730308</v>
      </c>
      <c r="J1202" s="48">
        <f t="shared" si="343"/>
        <v>148648819897.90778</v>
      </c>
      <c r="K1202" s="28">
        <f t="shared" si="344"/>
        <v>9.9365497562696916</v>
      </c>
      <c r="L1202" s="43">
        <f t="shared" si="357"/>
        <v>59308827569.460762</v>
      </c>
      <c r="M1202" s="2">
        <f t="shared" si="358"/>
        <v>3.9645462139202707</v>
      </c>
      <c r="N1202" s="48">
        <f t="shared" si="345"/>
        <v>54309680515.265152</v>
      </c>
      <c r="O1202" s="28">
        <f t="shared" si="346"/>
        <v>3.6303742139202706</v>
      </c>
      <c r="P1202" s="94">
        <f t="shared" si="347"/>
        <v>-136079419995.39211</v>
      </c>
      <c r="Q1202" s="95">
        <f t="shared" si="348"/>
        <v>-9.0963381244277617</v>
      </c>
      <c r="R1202" s="44">
        <f>KONSTANTEN!$B$3 * $D$5 * $D$6 / H1201^2</f>
        <v>3.4977277527499429E+22</v>
      </c>
      <c r="S1202" s="46">
        <f t="shared" si="353"/>
        <v>29692.160898156788</v>
      </c>
      <c r="T1202" s="48">
        <f t="shared" si="349"/>
        <v>147461520035.33685</v>
      </c>
      <c r="U1202" s="28">
        <f t="shared" si="350"/>
        <v>9.8571837433531364</v>
      </c>
      <c r="V1202" s="48">
        <f t="shared" si="359"/>
        <v>56809254042.362961</v>
      </c>
      <c r="W1202" s="28">
        <f t="shared" si="360"/>
        <v>3.7974602139202709</v>
      </c>
      <c r="X1202" s="50">
        <f t="shared" si="351"/>
        <v>1</v>
      </c>
      <c r="Y1202" s="31">
        <f t="shared" si="352"/>
        <v>1</v>
      </c>
      <c r="Z1202" s="50">
        <v>25509600</v>
      </c>
      <c r="AA1202" s="62">
        <v>1.9724113000000001E-7</v>
      </c>
      <c r="AB1202" s="71">
        <v>4.2604085104299997E-3</v>
      </c>
      <c r="AC1202" s="71">
        <v>5.1019107168603899</v>
      </c>
      <c r="AD1202" s="58">
        <v>150547226102.09201</v>
      </c>
      <c r="AE1202" s="28">
        <v>3.9645462139199998</v>
      </c>
      <c r="AF1202" s="28">
        <v>9.0963381244299999</v>
      </c>
      <c r="AG1202" s="50"/>
      <c r="AH1202" s="62"/>
      <c r="AI1202" s="65"/>
      <c r="AJ1202" s="58"/>
      <c r="AK1202" s="28"/>
      <c r="AL1202" s="28"/>
    </row>
    <row r="1203" spans="1:38">
      <c r="A1203" s="11"/>
      <c r="B1203" s="25">
        <v>1182</v>
      </c>
      <c r="C1203" s="1">
        <f>B1203 * KONSTANTEN!$B$6</f>
        <v>25531200</v>
      </c>
      <c r="D1203" s="63">
        <f>SQRT( KONSTANTEN!$B$3 * $D$6 / H1202^3 )</f>
        <v>1.972217576465627E-7</v>
      </c>
      <c r="E1203" s="41">
        <f>(KONSTANTEN!$B$4 + D1203 * C1203) - (KONSTANTEN!$B$4 + D1203 * C1202)</f>
        <v>4.2599899651660778E-3</v>
      </c>
      <c r="F1203" s="41">
        <f t="shared" si="354"/>
        <v>5.1061707068255711</v>
      </c>
      <c r="G1203" s="73">
        <f t="shared" si="342"/>
        <v>292.56203097443762</v>
      </c>
      <c r="H1203" s="43">
        <f t="shared" si="355"/>
        <v>150557067972.44077</v>
      </c>
      <c r="I1203" s="2">
        <f t="shared" si="356"/>
        <v>10.064108131458447</v>
      </c>
      <c r="J1203" s="48">
        <f t="shared" si="343"/>
        <v>148638978027.55923</v>
      </c>
      <c r="K1203" s="28">
        <f t="shared" si="344"/>
        <v>9.9358918685415532</v>
      </c>
      <c r="L1203" s="43">
        <f t="shared" si="357"/>
        <v>59897857790.337936</v>
      </c>
      <c r="M1203" s="2">
        <f t="shared" si="358"/>
        <v>4.0039204121258969</v>
      </c>
      <c r="N1203" s="48">
        <f t="shared" si="345"/>
        <v>54898710736.142326</v>
      </c>
      <c r="O1203" s="28">
        <f t="shared" si="346"/>
        <v>3.6697484121258963</v>
      </c>
      <c r="P1203" s="94">
        <f t="shared" si="347"/>
        <v>-135840222708.91582</v>
      </c>
      <c r="Q1203" s="95">
        <f t="shared" si="348"/>
        <v>-9.0803487896972968</v>
      </c>
      <c r="R1203" s="44">
        <f>KONSTANTEN!$B$3 * $D$5 * $D$6 / H1202^2</f>
        <v>3.4972696015605011E+22</v>
      </c>
      <c r="S1203" s="46">
        <f t="shared" si="353"/>
        <v>29691.188540669111</v>
      </c>
      <c r="T1203" s="48">
        <f t="shared" si="349"/>
        <v>147469078596.06219</v>
      </c>
      <c r="U1203" s="28">
        <f t="shared" si="350"/>
        <v>9.8576890014156273</v>
      </c>
      <c r="V1203" s="48">
        <f t="shared" si="359"/>
        <v>57398284263.240128</v>
      </c>
      <c r="W1203" s="28">
        <f t="shared" si="360"/>
        <v>3.8368344121258962</v>
      </c>
      <c r="X1203" s="50">
        <f t="shared" si="351"/>
        <v>1</v>
      </c>
      <c r="Y1203" s="31">
        <f t="shared" si="352"/>
        <v>1</v>
      </c>
      <c r="Z1203" s="50">
        <v>25531200</v>
      </c>
      <c r="AA1203" s="62">
        <v>1.9722175999999999E-7</v>
      </c>
      <c r="AB1203" s="71">
        <v>4.25998996517E-3</v>
      </c>
      <c r="AC1203" s="71">
        <v>5.1061707068255497</v>
      </c>
      <c r="AD1203" s="58">
        <v>150557067972.44</v>
      </c>
      <c r="AE1203" s="28">
        <v>4.0039204121300003</v>
      </c>
      <c r="AF1203" s="28">
        <v>9.0803487897000004</v>
      </c>
      <c r="AG1203" s="50"/>
      <c r="AH1203" s="62"/>
      <c r="AI1203" s="65"/>
      <c r="AJ1203" s="58"/>
      <c r="AK1203" s="28"/>
      <c r="AL1203" s="28"/>
    </row>
    <row r="1204" spans="1:38">
      <c r="A1204" s="11"/>
      <c r="B1204" s="25">
        <v>1183</v>
      </c>
      <c r="C1204" s="1">
        <f>B1204 * KONSTANTEN!$B$6</f>
        <v>25552800</v>
      </c>
      <c r="D1204" s="63">
        <f>SQRT( KONSTANTEN!$B$3 * $D$6 / H1203^3 )</f>
        <v>1.9720241947194252E-7</v>
      </c>
      <c r="E1204" s="41">
        <f>(KONSTANTEN!$B$4 + D1204 * C1204) - (KONSTANTEN!$B$4 + D1204 * C1203)</f>
        <v>4.2595722605938136E-3</v>
      </c>
      <c r="F1204" s="41">
        <f t="shared" si="354"/>
        <v>5.1104302790861649</v>
      </c>
      <c r="G1204" s="73">
        <f t="shared" si="342"/>
        <v>292.80608648750064</v>
      </c>
      <c r="H1204" s="43">
        <f t="shared" si="355"/>
        <v>150566891476.07428</v>
      </c>
      <c r="I1204" s="2">
        <f t="shared" si="356"/>
        <v>10.064764791448766</v>
      </c>
      <c r="J1204" s="48">
        <f t="shared" si="343"/>
        <v>148629154523.92575</v>
      </c>
      <c r="K1204" s="28">
        <f t="shared" si="344"/>
        <v>9.9352352085512354</v>
      </c>
      <c r="L1204" s="43">
        <f t="shared" si="357"/>
        <v>60485788773.991806</v>
      </c>
      <c r="M1204" s="2">
        <f t="shared" si="358"/>
        <v>4.0432211309364572</v>
      </c>
      <c r="N1204" s="48">
        <f t="shared" si="345"/>
        <v>55486641719.796204</v>
      </c>
      <c r="O1204" s="28">
        <f t="shared" si="346"/>
        <v>3.7090491309364566</v>
      </c>
      <c r="P1204" s="94">
        <f t="shared" si="347"/>
        <v>-135598584080.17412</v>
      </c>
      <c r="Q1204" s="95">
        <f t="shared" si="348"/>
        <v>-9.0641962614822873</v>
      </c>
      <c r="R1204" s="44">
        <f>KONSTANTEN!$B$3 * $D$5 * $D$6 / H1203^2</f>
        <v>3.4968123855765011E+22</v>
      </c>
      <c r="S1204" s="46">
        <f t="shared" si="353"/>
        <v>29690.218072767027</v>
      </c>
      <c r="T1204" s="48">
        <f t="shared" si="349"/>
        <v>147476700407.91925</v>
      </c>
      <c r="U1204" s="28">
        <f t="shared" si="350"/>
        <v>9.8581984875508191</v>
      </c>
      <c r="V1204" s="48">
        <f t="shared" si="359"/>
        <v>57986215246.894005</v>
      </c>
      <c r="W1204" s="28">
        <f t="shared" si="360"/>
        <v>3.8761351309364569</v>
      </c>
      <c r="X1204" s="50">
        <f t="shared" si="351"/>
        <v>1</v>
      </c>
      <c r="Y1204" s="31">
        <f t="shared" si="352"/>
        <v>0.99999999999999978</v>
      </c>
      <c r="Z1204" s="50">
        <v>25552800</v>
      </c>
      <c r="AA1204" s="62">
        <v>1.9720242000000001E-7</v>
      </c>
      <c r="AB1204" s="71">
        <v>4.2595722605899998E-3</v>
      </c>
      <c r="AC1204" s="71">
        <v>5.1104302790861498</v>
      </c>
      <c r="AD1204" s="58">
        <v>150566891476.07401</v>
      </c>
      <c r="AE1204" s="28">
        <v>4.0432211309400001</v>
      </c>
      <c r="AF1204" s="28">
        <v>9.0641962614799994</v>
      </c>
      <c r="AG1204" s="50"/>
      <c r="AH1204" s="62"/>
      <c r="AI1204" s="65"/>
      <c r="AJ1204" s="58"/>
      <c r="AK1204" s="28"/>
      <c r="AL1204" s="28"/>
    </row>
    <row r="1205" spans="1:38">
      <c r="A1205" s="11"/>
      <c r="B1205" s="25">
        <v>1184</v>
      </c>
      <c r="C1205" s="1">
        <f>B1205 * KONSTANTEN!$B$6</f>
        <v>25574400</v>
      </c>
      <c r="D1205" s="63">
        <f>SQRT( KONSTANTEN!$B$3 * $D$6 / H1204^3 )</f>
        <v>1.9718312053709193E-7</v>
      </c>
      <c r="E1205" s="41">
        <f>(KONSTANTEN!$B$4 + D1205 * C1205) - (KONSTANTEN!$B$4 + D1205 * C1204)</f>
        <v>4.2591554036013335E-3</v>
      </c>
      <c r="F1205" s="41">
        <f t="shared" si="354"/>
        <v>5.1146894344897662</v>
      </c>
      <c r="G1205" s="73">
        <f t="shared" si="342"/>
        <v>293.05011811641737</v>
      </c>
      <c r="H1205" s="43">
        <f t="shared" si="355"/>
        <v>150576696441.85046</v>
      </c>
      <c r="I1205" s="2">
        <f t="shared" si="356"/>
        <v>10.065420212261124</v>
      </c>
      <c r="J1205" s="48">
        <f t="shared" si="343"/>
        <v>148619349558.14954</v>
      </c>
      <c r="K1205" s="28">
        <f t="shared" si="344"/>
        <v>9.9345797877388744</v>
      </c>
      <c r="L1205" s="43">
        <f t="shared" si="357"/>
        <v>61072610277.661896</v>
      </c>
      <c r="M1205" s="2">
        <f t="shared" si="358"/>
        <v>4.0824476856664003</v>
      </c>
      <c r="N1205" s="48">
        <f t="shared" si="345"/>
        <v>56073463223.466293</v>
      </c>
      <c r="O1205" s="28">
        <f t="shared" si="346"/>
        <v>3.7482756856664001</v>
      </c>
      <c r="P1205" s="94">
        <f t="shared" si="347"/>
        <v>-135354509169.05525</v>
      </c>
      <c r="Q1205" s="95">
        <f t="shared" si="348"/>
        <v>-9.0478808780150306</v>
      </c>
      <c r="R1205" s="44">
        <f>KONSTANTEN!$B$3 * $D$5 * $D$6 / H1204^2</f>
        <v>3.496356112245074E+22</v>
      </c>
      <c r="S1205" s="46">
        <f t="shared" si="353"/>
        <v>29689.249510821996</v>
      </c>
      <c r="T1205" s="48">
        <f t="shared" si="349"/>
        <v>147484384890.66833</v>
      </c>
      <c r="U1205" s="28">
        <f t="shared" si="350"/>
        <v>9.8587121629721235</v>
      </c>
      <c r="V1205" s="48">
        <f t="shared" si="359"/>
        <v>58573036750.564095</v>
      </c>
      <c r="W1205" s="28">
        <f t="shared" si="360"/>
        <v>3.9153616856664004</v>
      </c>
      <c r="X1205" s="50">
        <f t="shared" si="351"/>
        <v>1</v>
      </c>
      <c r="Y1205" s="31">
        <f t="shared" si="352"/>
        <v>1.0000000000000002</v>
      </c>
      <c r="Z1205" s="50">
        <v>25574400</v>
      </c>
      <c r="AA1205" s="62">
        <v>1.9718312000000001E-7</v>
      </c>
      <c r="AB1205" s="71">
        <v>4.2591554036000004E-3</v>
      </c>
      <c r="AC1205" s="71">
        <v>5.1146894344897502</v>
      </c>
      <c r="AD1205" s="58">
        <v>150576696441.85001</v>
      </c>
      <c r="AE1205" s="28">
        <v>4.08244768567</v>
      </c>
      <c r="AF1205" s="28">
        <v>9.0478808780200008</v>
      </c>
      <c r="AG1205" s="50"/>
      <c r="AH1205" s="62"/>
      <c r="AI1205" s="65"/>
      <c r="AJ1205" s="58"/>
      <c r="AK1205" s="28"/>
      <c r="AL1205" s="28"/>
    </row>
    <row r="1206" spans="1:38">
      <c r="A1206" s="11"/>
      <c r="B1206" s="25">
        <v>1185</v>
      </c>
      <c r="C1206" s="1">
        <f>B1206 * KONSTANTEN!$B$6</f>
        <v>25596000</v>
      </c>
      <c r="D1206" s="63">
        <f>SQRT( KONSTANTEN!$B$3 * $D$6 / H1205^3 )</f>
        <v>1.9716386115977376E-7</v>
      </c>
      <c r="E1206" s="41">
        <f>(KONSTANTEN!$B$4 + D1206 * C1206) - (KONSTANTEN!$B$4 + D1206 * C1205)</f>
        <v>4.258739401050704E-3</v>
      </c>
      <c r="F1206" s="41">
        <f t="shared" si="354"/>
        <v>5.1189481738908169</v>
      </c>
      <c r="G1206" s="73">
        <f t="shared" si="342"/>
        <v>293.29412591014363</v>
      </c>
      <c r="H1206" s="43">
        <f t="shared" si="355"/>
        <v>150586482699.05194</v>
      </c>
      <c r="I1206" s="2">
        <f t="shared" si="356"/>
        <v>10.06607438248378</v>
      </c>
      <c r="J1206" s="48">
        <f t="shared" si="343"/>
        <v>148609563300.94803</v>
      </c>
      <c r="K1206" s="28">
        <f t="shared" si="344"/>
        <v>9.9339256175162181</v>
      </c>
      <c r="L1206" s="43">
        <f t="shared" si="357"/>
        <v>61658312084.005936</v>
      </c>
      <c r="M1206" s="2">
        <f t="shared" si="358"/>
        <v>4.1215993933292774</v>
      </c>
      <c r="N1206" s="48">
        <f t="shared" si="345"/>
        <v>56659165029.810326</v>
      </c>
      <c r="O1206" s="28">
        <f t="shared" si="346"/>
        <v>3.7874273933292772</v>
      </c>
      <c r="P1206" s="94">
        <f t="shared" si="347"/>
        <v>-135108003075.06293</v>
      </c>
      <c r="Q1206" s="95">
        <f t="shared" si="348"/>
        <v>-9.0314029801759439</v>
      </c>
      <c r="R1206" s="44">
        <f>KONSTANTEN!$B$3 * $D$5 * $D$6 / H1205^2</f>
        <v>3.4959007889887087E+22</v>
      </c>
      <c r="S1206" s="46">
        <f t="shared" si="353"/>
        <v>29688.282871158404</v>
      </c>
      <c r="T1206" s="48">
        <f t="shared" si="349"/>
        <v>147492131459.87085</v>
      </c>
      <c r="U1206" s="28">
        <f t="shared" si="350"/>
        <v>9.8592299886122738</v>
      </c>
      <c r="V1206" s="48">
        <f t="shared" si="359"/>
        <v>59158738556.908134</v>
      </c>
      <c r="W1206" s="28">
        <f t="shared" si="360"/>
        <v>3.9545133933292775</v>
      </c>
      <c r="X1206" s="50">
        <f t="shared" si="351"/>
        <v>1.0000000000000002</v>
      </c>
      <c r="Y1206" s="31">
        <f t="shared" si="352"/>
        <v>1.0000000000000002</v>
      </c>
      <c r="Z1206" s="50">
        <v>25596000</v>
      </c>
      <c r="AA1206" s="62">
        <v>1.9716386E-7</v>
      </c>
      <c r="AB1206" s="71">
        <v>4.2587394010499997E-3</v>
      </c>
      <c r="AC1206" s="71">
        <v>5.1189481738908</v>
      </c>
      <c r="AD1206" s="58">
        <v>150586482699.05099</v>
      </c>
      <c r="AE1206" s="28">
        <v>4.1215993933300004</v>
      </c>
      <c r="AF1206" s="28">
        <v>9.0314029801799993</v>
      </c>
      <c r="AG1206" s="50"/>
      <c r="AH1206" s="62"/>
      <c r="AI1206" s="65"/>
      <c r="AJ1206" s="58"/>
      <c r="AK1206" s="28"/>
      <c r="AL1206" s="28"/>
    </row>
    <row r="1207" spans="1:38">
      <c r="A1207" s="11"/>
      <c r="B1207" s="25">
        <v>1186</v>
      </c>
      <c r="C1207" s="1">
        <f>B1207 * KONSTANTEN!$B$6</f>
        <v>25617600</v>
      </c>
      <c r="D1207" s="63">
        <f>SQRT( KONSTANTEN!$B$3 * $D$6 / H1206^3 )</f>
        <v>1.9714464165673922E-7</v>
      </c>
      <c r="E1207" s="41">
        <f>(KONSTANTEN!$B$4 + D1207 * C1207) - (KONSTANTEN!$B$4 + D1207 * C1206)</f>
        <v>4.2583242597853399E-3</v>
      </c>
      <c r="F1207" s="41">
        <f t="shared" si="354"/>
        <v>5.1232064981506023</v>
      </c>
      <c r="G1207" s="73">
        <f t="shared" si="342"/>
        <v>293.53810991802749</v>
      </c>
      <c r="H1207" s="43">
        <f t="shared" si="355"/>
        <v>150596250077.38828</v>
      </c>
      <c r="I1207" s="2">
        <f t="shared" si="356"/>
        <v>10.066727290733532</v>
      </c>
      <c r="J1207" s="48">
        <f t="shared" si="343"/>
        <v>148599795922.61176</v>
      </c>
      <c r="K1207" s="28">
        <f t="shared" si="344"/>
        <v>9.9332727092664683</v>
      </c>
      <c r="L1207" s="43">
        <f t="shared" si="357"/>
        <v>62242884001.240463</v>
      </c>
      <c r="M1207" s="2">
        <f t="shared" si="358"/>
        <v>4.1606755726471372</v>
      </c>
      <c r="N1207" s="48">
        <f t="shared" si="345"/>
        <v>57243736947.044853</v>
      </c>
      <c r="O1207" s="28">
        <f t="shared" si="346"/>
        <v>3.826503572647137</v>
      </c>
      <c r="P1207" s="94">
        <f t="shared" si="347"/>
        <v>-134859070937.18364</v>
      </c>
      <c r="Q1207" s="95">
        <f t="shared" si="348"/>
        <v>-9.0147629114847092</v>
      </c>
      <c r="R1207" s="44">
        <f>KONSTANTEN!$B$3 * $D$5 * $D$6 / H1206^2</f>
        <v>3.4954464232051736E+22</v>
      </c>
      <c r="S1207" s="46">
        <f t="shared" si="353"/>
        <v>29687.318170053353</v>
      </c>
      <c r="T1207" s="48">
        <f t="shared" si="349"/>
        <v>147499939526.93719</v>
      </c>
      <c r="U1207" s="28">
        <f t="shared" si="350"/>
        <v>9.8597519251265258</v>
      </c>
      <c r="V1207" s="48">
        <f t="shared" si="359"/>
        <v>59743310474.142662</v>
      </c>
      <c r="W1207" s="28">
        <f t="shared" si="360"/>
        <v>3.9935895726471369</v>
      </c>
      <c r="X1207" s="50">
        <f t="shared" si="351"/>
        <v>1</v>
      </c>
      <c r="Y1207" s="31">
        <f t="shared" si="352"/>
        <v>0.99999999999999978</v>
      </c>
      <c r="Z1207" s="50">
        <v>25617600</v>
      </c>
      <c r="AA1207" s="62">
        <v>1.9714464E-7</v>
      </c>
      <c r="AB1207" s="71">
        <v>4.2583242597900002E-3</v>
      </c>
      <c r="AC1207" s="71">
        <v>5.12320649815058</v>
      </c>
      <c r="AD1207" s="58">
        <v>150596250077.388</v>
      </c>
      <c r="AE1207" s="28">
        <v>4.1606755726499998</v>
      </c>
      <c r="AF1207" s="28">
        <v>9.0147629114800001</v>
      </c>
      <c r="AG1207" s="50"/>
      <c r="AH1207" s="62"/>
      <c r="AI1207" s="65"/>
      <c r="AJ1207" s="58"/>
      <c r="AK1207" s="28"/>
      <c r="AL1207" s="28"/>
    </row>
    <row r="1208" spans="1:38">
      <c r="A1208" s="11"/>
      <c r="B1208" s="25">
        <v>1187</v>
      </c>
      <c r="C1208" s="1">
        <f>B1208 * KONSTANTEN!$B$6</f>
        <v>25639200</v>
      </c>
      <c r="D1208" s="63">
        <f>SQRT( KONSTANTEN!$B$3 * $D$6 / H1207^3 )</f>
        <v>1.971254623437257E-7</v>
      </c>
      <c r="E1208" s="41">
        <f>(KONSTANTEN!$B$4 + D1208 * C1208) - (KONSTANTEN!$B$4 + D1208 * C1207)</f>
        <v>4.257909986624675E-3</v>
      </c>
      <c r="F1208" s="41">
        <f t="shared" si="354"/>
        <v>5.1274644081372269</v>
      </c>
      <c r="G1208" s="73">
        <f t="shared" si="342"/>
        <v>293.78207018980771</v>
      </c>
      <c r="H1208" s="43">
        <f t="shared" si="355"/>
        <v>150605998406.99835</v>
      </c>
      <c r="I1208" s="2">
        <f t="shared" si="356"/>
        <v>10.067378925655879</v>
      </c>
      <c r="J1208" s="48">
        <f t="shared" si="343"/>
        <v>148590047593.00168</v>
      </c>
      <c r="K1208" s="28">
        <f t="shared" si="344"/>
        <v>9.932621074344123</v>
      </c>
      <c r="L1208" s="43">
        <f t="shared" si="357"/>
        <v>62826315863.279938</v>
      </c>
      <c r="M1208" s="2">
        <f t="shared" si="358"/>
        <v>4.1996755440598257</v>
      </c>
      <c r="N1208" s="48">
        <f t="shared" si="345"/>
        <v>57827168809.084328</v>
      </c>
      <c r="O1208" s="28">
        <f t="shared" si="346"/>
        <v>3.8655035440598255</v>
      </c>
      <c r="P1208" s="94">
        <f t="shared" si="347"/>
        <v>-134607717933.75418</v>
      </c>
      <c r="Q1208" s="95">
        <f t="shared" si="348"/>
        <v>-8.9979610180914094</v>
      </c>
      <c r="R1208" s="44">
        <f>KONSTANTEN!$B$3 * $D$5 * $D$6 / H1207^2</f>
        <v>3.494993022267478E+22</v>
      </c>
      <c r="S1208" s="46">
        <f t="shared" si="353"/>
        <v>29686.355423736502</v>
      </c>
      <c r="T1208" s="48">
        <f t="shared" si="349"/>
        <v>147507808499.17484</v>
      </c>
      <c r="U1208" s="28">
        <f t="shared" si="350"/>
        <v>9.860277932895869</v>
      </c>
      <c r="V1208" s="48">
        <f t="shared" si="359"/>
        <v>60326742336.182137</v>
      </c>
      <c r="W1208" s="28">
        <f t="shared" si="360"/>
        <v>4.0325895440598263</v>
      </c>
      <c r="X1208" s="50">
        <f t="shared" si="351"/>
        <v>1</v>
      </c>
      <c r="Y1208" s="31">
        <f t="shared" si="352"/>
        <v>1</v>
      </c>
      <c r="Z1208" s="50">
        <v>25639200</v>
      </c>
      <c r="AA1208" s="62">
        <v>1.9712545999999999E-7</v>
      </c>
      <c r="AB1208" s="71">
        <v>4.2579099866199999E-3</v>
      </c>
      <c r="AC1208" s="71">
        <v>5.1274644081372101</v>
      </c>
      <c r="AD1208" s="58">
        <v>150605998406.99799</v>
      </c>
      <c r="AE1208" s="28">
        <v>4.1996755440599998</v>
      </c>
      <c r="AF1208" s="28">
        <v>8.9979610180900007</v>
      </c>
      <c r="AG1208" s="50"/>
      <c r="AH1208" s="62"/>
      <c r="AI1208" s="65"/>
      <c r="AJ1208" s="58"/>
      <c r="AK1208" s="28"/>
      <c r="AL1208" s="28"/>
    </row>
    <row r="1209" spans="1:38">
      <c r="A1209" s="11"/>
      <c r="B1209" s="25">
        <v>1188</v>
      </c>
      <c r="C1209" s="1">
        <f>B1209 * KONSTANTEN!$B$6</f>
        <v>25660800</v>
      </c>
      <c r="D1209" s="63">
        <f>SQRT( KONSTANTEN!$B$3 * $D$6 / H1208^3 )</f>
        <v>1.9710632353545394E-7</v>
      </c>
      <c r="E1209" s="41">
        <f>(KONSTANTEN!$B$4 + D1209 * C1209) - (KONSTANTEN!$B$4 + D1209 * C1208)</f>
        <v>4.2574965883659388E-3</v>
      </c>
      <c r="F1209" s="41">
        <f t="shared" si="354"/>
        <v>5.1317219047255929</v>
      </c>
      <c r="G1209" s="73">
        <f t="shared" si="342"/>
        <v>294.02600677561242</v>
      </c>
      <c r="H1209" s="43">
        <f t="shared" si="355"/>
        <v>150615727518.45282</v>
      </c>
      <c r="I1209" s="2">
        <f t="shared" si="356"/>
        <v>10.068029275925179</v>
      </c>
      <c r="J1209" s="48">
        <f t="shared" si="343"/>
        <v>148580318481.54718</v>
      </c>
      <c r="K1209" s="28">
        <f t="shared" si="344"/>
        <v>9.931970724074823</v>
      </c>
      <c r="L1209" s="43">
        <f t="shared" si="357"/>
        <v>63408597529.875381</v>
      </c>
      <c r="M1209" s="2">
        <f t="shared" si="358"/>
        <v>4.2385986297342564</v>
      </c>
      <c r="N1209" s="48">
        <f t="shared" si="345"/>
        <v>58409450475.679771</v>
      </c>
      <c r="O1209" s="28">
        <f t="shared" si="346"/>
        <v>3.9044266297342562</v>
      </c>
      <c r="P1209" s="94">
        <f t="shared" si="347"/>
        <v>-134353949282.32851</v>
      </c>
      <c r="Q1209" s="95">
        <f t="shared" si="348"/>
        <v>-8.9809976487676266</v>
      </c>
      <c r="R1209" s="44">
        <f>KONSTANTEN!$B$3 * $D$5 * $D$6 / H1208^2</f>
        <v>3.4945405935238085E+22</v>
      </c>
      <c r="S1209" s="46">
        <f t="shared" si="353"/>
        <v>29685.394648389876</v>
      </c>
      <c r="T1209" s="48">
        <f t="shared" si="349"/>
        <v>147515737779.83633</v>
      </c>
      <c r="U1209" s="28">
        <f t="shared" si="350"/>
        <v>9.8608079720302424</v>
      </c>
      <c r="V1209" s="48">
        <f t="shared" si="359"/>
        <v>60909024002.777573</v>
      </c>
      <c r="W1209" s="28">
        <f t="shared" si="360"/>
        <v>4.0715126297342561</v>
      </c>
      <c r="X1209" s="50">
        <f t="shared" si="351"/>
        <v>1</v>
      </c>
      <c r="Y1209" s="31">
        <f t="shared" si="352"/>
        <v>1.0000000000000002</v>
      </c>
      <c r="Z1209" s="50">
        <v>25660800</v>
      </c>
      <c r="AA1209" s="62">
        <v>1.9710631999999999E-7</v>
      </c>
      <c r="AB1209" s="71">
        <v>4.2574965883699998E-3</v>
      </c>
      <c r="AC1209" s="71">
        <v>5.1317219047255804</v>
      </c>
      <c r="AD1209" s="58">
        <v>150615727518.452</v>
      </c>
      <c r="AE1209" s="28">
        <v>4.2385986297300002</v>
      </c>
      <c r="AF1209" s="28">
        <v>8.9809976487699998</v>
      </c>
      <c r="AG1209" s="50"/>
      <c r="AH1209" s="62"/>
      <c r="AI1209" s="65"/>
      <c r="AJ1209" s="58"/>
      <c r="AK1209" s="28"/>
      <c r="AL1209" s="28"/>
    </row>
    <row r="1210" spans="1:38">
      <c r="A1210" s="11"/>
      <c r="B1210" s="25">
        <v>1189</v>
      </c>
      <c r="C1210" s="1">
        <f>B1210 * KONSTANTEN!$B$6</f>
        <v>25682400</v>
      </c>
      <c r="D1210" s="63">
        <f>SQRT( KONSTANTEN!$B$3 * $D$6 / H1209^3 )</f>
        <v>1.9708722554562508E-7</v>
      </c>
      <c r="E1210" s="41">
        <f>(KONSTANTEN!$B$4 + D1210 * C1210) - (KONSTANTEN!$B$4 + D1210 * C1209)</f>
        <v>4.2570840717850444E-3</v>
      </c>
      <c r="F1210" s="41">
        <f t="shared" si="354"/>
        <v>5.1359789887973779</v>
      </c>
      <c r="G1210" s="73">
        <f t="shared" si="342"/>
        <v>294.26991972595806</v>
      </c>
      <c r="H1210" s="43">
        <f t="shared" si="355"/>
        <v>150625437242.75632</v>
      </c>
      <c r="I1210" s="2">
        <f t="shared" si="356"/>
        <v>10.068678330244801</v>
      </c>
      <c r="J1210" s="48">
        <f t="shared" si="343"/>
        <v>148570608757.24368</v>
      </c>
      <c r="K1210" s="28">
        <f t="shared" si="344"/>
        <v>9.9313216697551994</v>
      </c>
      <c r="L1210" s="43">
        <f t="shared" si="357"/>
        <v>63989718886.752312</v>
      </c>
      <c r="M1210" s="2">
        <f t="shared" si="358"/>
        <v>4.2774441535736276</v>
      </c>
      <c r="N1210" s="48">
        <f t="shared" si="345"/>
        <v>58990571832.556709</v>
      </c>
      <c r="O1210" s="28">
        <f t="shared" si="346"/>
        <v>3.9432721535736275</v>
      </c>
      <c r="P1210" s="94">
        <f t="shared" si="347"/>
        <v>-134097770239.54437</v>
      </c>
      <c r="Q1210" s="95">
        <f t="shared" si="348"/>
        <v>-8.9638731548975343</v>
      </c>
      <c r="R1210" s="44">
        <f>KONSTANTEN!$B$3 * $D$5 * $D$6 / H1209^2</f>
        <v>3.4940891442974722E+22</v>
      </c>
      <c r="S1210" s="46">
        <f t="shared" si="353"/>
        <v>29684.435860147722</v>
      </c>
      <c r="T1210" s="48">
        <f t="shared" si="349"/>
        <v>147523726768.16794</v>
      </c>
      <c r="U1210" s="28">
        <f t="shared" si="350"/>
        <v>9.8613420023717815</v>
      </c>
      <c r="V1210" s="48">
        <f t="shared" si="359"/>
        <v>61490145359.65451</v>
      </c>
      <c r="W1210" s="28">
        <f t="shared" si="360"/>
        <v>4.1103581535736282</v>
      </c>
      <c r="X1210" s="50">
        <f t="shared" si="351"/>
        <v>1</v>
      </c>
      <c r="Y1210" s="31">
        <f t="shared" si="352"/>
        <v>1</v>
      </c>
      <c r="Z1210" s="50">
        <v>25682400</v>
      </c>
      <c r="AA1210" s="62">
        <v>1.9708723000000001E-7</v>
      </c>
      <c r="AB1210" s="71">
        <v>4.2570840717899997E-3</v>
      </c>
      <c r="AC1210" s="71">
        <v>5.1359789887973601</v>
      </c>
      <c r="AD1210" s="58">
        <v>150625437242.75601</v>
      </c>
      <c r="AE1210" s="28">
        <v>4.2774441535700003</v>
      </c>
      <c r="AF1210" s="28">
        <v>8.9638731548999999</v>
      </c>
      <c r="AG1210" s="50"/>
      <c r="AH1210" s="62"/>
      <c r="AI1210" s="65"/>
      <c r="AJ1210" s="58"/>
      <c r="AK1210" s="28"/>
      <c r="AL1210" s="28"/>
    </row>
    <row r="1211" spans="1:38">
      <c r="A1211" s="11"/>
      <c r="B1211" s="25">
        <v>1190</v>
      </c>
      <c r="C1211" s="1">
        <f>B1211 * KONSTANTEN!$B$6</f>
        <v>25704000</v>
      </c>
      <c r="D1211" s="63">
        <f>SQRT( KONSTANTEN!$B$3 * $D$6 / H1210^3 )</f>
        <v>1.9706816868691797E-7</v>
      </c>
      <c r="E1211" s="41">
        <f>(KONSTANTEN!$B$4 + D1211 * C1211) - (KONSTANTEN!$B$4 + D1211 * C1210)</f>
        <v>4.2566724436365888E-3</v>
      </c>
      <c r="F1211" s="41">
        <f t="shared" si="354"/>
        <v>5.1402356612410145</v>
      </c>
      <c r="G1211" s="73">
        <f t="shared" si="342"/>
        <v>294.5138090917481</v>
      </c>
      <c r="H1211" s="43">
        <f t="shared" si="355"/>
        <v>150635127411.34979</v>
      </c>
      <c r="I1211" s="2">
        <f t="shared" si="356"/>
        <v>10.069326077347277</v>
      </c>
      <c r="J1211" s="48">
        <f t="shared" si="343"/>
        <v>148560918588.65021</v>
      </c>
      <c r="K1211" s="28">
        <f t="shared" si="344"/>
        <v>9.930673922652721</v>
      </c>
      <c r="L1211" s="43">
        <f t="shared" si="357"/>
        <v>64569669845.747993</v>
      </c>
      <c r="M1211" s="2">
        <f t="shared" si="358"/>
        <v>4.3162114412265993</v>
      </c>
      <c r="N1211" s="48">
        <f t="shared" si="345"/>
        <v>59570522791.552383</v>
      </c>
      <c r="O1211" s="28">
        <f t="shared" si="346"/>
        <v>3.9820394412265987</v>
      </c>
      <c r="P1211" s="94">
        <f t="shared" si="347"/>
        <v>-133839186100.98975</v>
      </c>
      <c r="Q1211" s="95">
        <f t="shared" si="348"/>
        <v>-8.9465878904689635</v>
      </c>
      <c r="R1211" s="44">
        <f>KONSTANTEN!$B$3 * $D$5 * $D$6 / H1210^2</f>
        <v>3.4936386818868421E+22</v>
      </c>
      <c r="S1211" s="46">
        <f t="shared" si="353"/>
        <v>29683.479075096278</v>
      </c>
      <c r="T1211" s="48">
        <f t="shared" si="349"/>
        <v>147531774859.45825</v>
      </c>
      <c r="U1211" s="28">
        <f t="shared" si="350"/>
        <v>9.8618799834980617</v>
      </c>
      <c r="V1211" s="48">
        <f t="shared" si="359"/>
        <v>62070096318.650185</v>
      </c>
      <c r="W1211" s="28">
        <f t="shared" si="360"/>
        <v>4.149125441226599</v>
      </c>
      <c r="X1211" s="50">
        <f t="shared" si="351"/>
        <v>1</v>
      </c>
      <c r="Y1211" s="31">
        <f t="shared" si="352"/>
        <v>1</v>
      </c>
      <c r="Z1211" s="50">
        <v>25704000</v>
      </c>
      <c r="AA1211" s="62">
        <v>1.9706817000000001E-7</v>
      </c>
      <c r="AB1211" s="71">
        <v>4.2566724436400001E-3</v>
      </c>
      <c r="AC1211" s="71">
        <v>5.1402356612410003</v>
      </c>
      <c r="AD1211" s="58">
        <v>150635127411.349</v>
      </c>
      <c r="AE1211" s="28">
        <v>4.3162114412300001</v>
      </c>
      <c r="AF1211" s="28">
        <v>8.9465878904699991</v>
      </c>
      <c r="AG1211" s="50"/>
      <c r="AH1211" s="62"/>
      <c r="AI1211" s="65"/>
      <c r="AJ1211" s="58"/>
      <c r="AK1211" s="28"/>
      <c r="AL1211" s="28"/>
    </row>
    <row r="1212" spans="1:38">
      <c r="A1212" s="11"/>
      <c r="B1212" s="25">
        <v>1191</v>
      </c>
      <c r="C1212" s="1">
        <f>B1212 * KONSTANTEN!$B$6</f>
        <v>25725600</v>
      </c>
      <c r="D1212" s="63">
        <f>SQRT( KONSTANTEN!$B$3 * $D$6 / H1211^3 )</f>
        <v>1.9704915327098665E-7</v>
      </c>
      <c r="E1212" s="41">
        <f>(KONSTANTEN!$B$4 + D1212 * C1212) - (KONSTANTEN!$B$4 + D1212 * C1211)</f>
        <v>4.2562617106538525E-3</v>
      </c>
      <c r="F1212" s="41">
        <f t="shared" si="354"/>
        <v>5.1444919229516684</v>
      </c>
      <c r="G1212" s="73">
        <f t="shared" si="342"/>
        <v>294.75767492427167</v>
      </c>
      <c r="H1212" s="43">
        <f t="shared" si="355"/>
        <v>150644797856.11273</v>
      </c>
      <c r="I1212" s="2">
        <f t="shared" si="356"/>
        <v>10.069972505994462</v>
      </c>
      <c r="J1212" s="48">
        <f t="shared" si="343"/>
        <v>148551248143.88727</v>
      </c>
      <c r="K1212" s="28">
        <f t="shared" si="344"/>
        <v>9.930027494005536</v>
      </c>
      <c r="L1212" s="43">
        <f t="shared" si="357"/>
        <v>65148440344.947914</v>
      </c>
      <c r="M1212" s="2">
        <f t="shared" si="358"/>
        <v>4.3548998200964135</v>
      </c>
      <c r="N1212" s="48">
        <f t="shared" si="345"/>
        <v>60149293290.752304</v>
      </c>
      <c r="O1212" s="28">
        <f t="shared" si="346"/>
        <v>4.0207278200964129</v>
      </c>
      <c r="P1212" s="94">
        <f t="shared" si="347"/>
        <v>-133578202201.06876</v>
      </c>
      <c r="Q1212" s="95">
        <f t="shared" si="348"/>
        <v>-8.9291422120644448</v>
      </c>
      <c r="R1212" s="44">
        <f>KONSTANTEN!$B$3 * $D$5 * $D$6 / H1211^2</f>
        <v>3.4931892135653034E+22</v>
      </c>
      <c r="S1212" s="46">
        <f t="shared" si="353"/>
        <v>29682.524309273667</v>
      </c>
      <c r="T1212" s="48">
        <f t="shared" si="349"/>
        <v>147539881445.08701</v>
      </c>
      <c r="U1212" s="28">
        <f t="shared" si="350"/>
        <v>9.8624218747253778</v>
      </c>
      <c r="V1212" s="48">
        <f t="shared" si="359"/>
        <v>62648866817.850105</v>
      </c>
      <c r="W1212" s="28">
        <f t="shared" si="360"/>
        <v>4.1878138200964132</v>
      </c>
      <c r="X1212" s="50">
        <f t="shared" si="351"/>
        <v>1</v>
      </c>
      <c r="Y1212" s="31">
        <f t="shared" si="352"/>
        <v>1</v>
      </c>
      <c r="Z1212" s="50">
        <v>25725600</v>
      </c>
      <c r="AA1212" s="62">
        <v>1.9704914999999999E-7</v>
      </c>
      <c r="AB1212" s="71">
        <v>4.2562617106499997E-3</v>
      </c>
      <c r="AC1212" s="71">
        <v>5.1444919229516497</v>
      </c>
      <c r="AD1212" s="58">
        <v>150644797856.112</v>
      </c>
      <c r="AE1212" s="28">
        <v>4.3548998201</v>
      </c>
      <c r="AF1212" s="28">
        <v>8.9291422120600004</v>
      </c>
      <c r="AG1212" s="50"/>
      <c r="AH1212" s="62"/>
      <c r="AI1212" s="65"/>
      <c r="AJ1212" s="58"/>
      <c r="AK1212" s="28"/>
      <c r="AL1212" s="28"/>
    </row>
    <row r="1213" spans="1:38">
      <c r="A1213" s="11"/>
      <c r="B1213" s="25">
        <v>1192</v>
      </c>
      <c r="C1213" s="1">
        <f>B1213 * KONSTANTEN!$B$6</f>
        <v>25747200</v>
      </c>
      <c r="D1213" s="63">
        <f>SQRT( KONSTANTEN!$B$3 * $D$6 / H1212^3 )</f>
        <v>1.9703017960845765E-7</v>
      </c>
      <c r="E1213" s="41">
        <f>(KONSTANTEN!$B$4 + D1213 * C1213) - (KONSTANTEN!$B$4 + D1213 * C1212)</f>
        <v>4.2558518795425826E-3</v>
      </c>
      <c r="F1213" s="41">
        <f t="shared" si="354"/>
        <v>5.1487477748312109</v>
      </c>
      <c r="G1213" s="73">
        <f t="shared" si="342"/>
        <v>295.00151727520233</v>
      </c>
      <c r="H1213" s="43">
        <f t="shared" si="355"/>
        <v>150654448409.36545</v>
      </c>
      <c r="I1213" s="2">
        <f t="shared" si="356"/>
        <v>10.07061760497767</v>
      </c>
      <c r="J1213" s="48">
        <f t="shared" si="343"/>
        <v>148541597590.63455</v>
      </c>
      <c r="K1213" s="28">
        <f t="shared" si="344"/>
        <v>9.9293823950223299</v>
      </c>
      <c r="L1213" s="43">
        <f t="shared" si="357"/>
        <v>65726020348.820656</v>
      </c>
      <c r="M1213" s="2">
        <f t="shared" si="358"/>
        <v>4.3935086193499133</v>
      </c>
      <c r="N1213" s="48">
        <f t="shared" si="345"/>
        <v>60726873294.625053</v>
      </c>
      <c r="O1213" s="28">
        <f t="shared" si="346"/>
        <v>4.0593366193499127</v>
      </c>
      <c r="P1213" s="94">
        <f t="shared" si="347"/>
        <v>-133314823912.8679</v>
      </c>
      <c r="Q1213" s="95">
        <f t="shared" si="348"/>
        <v>-8.9115364788522591</v>
      </c>
      <c r="R1213" s="44">
        <f>KONSTANTEN!$B$3 * $D$5 * $D$6 / H1212^2</f>
        <v>3.4927407465812004E+22</v>
      </c>
      <c r="S1213" s="46">
        <f t="shared" si="353"/>
        <v>29681.571578669686</v>
      </c>
      <c r="T1213" s="48">
        <f t="shared" si="349"/>
        <v>147548045912.57428</v>
      </c>
      <c r="U1213" s="28">
        <f t="shared" si="350"/>
        <v>9.8629676351120157</v>
      </c>
      <c r="V1213" s="48">
        <f t="shared" si="359"/>
        <v>63226446821.722855</v>
      </c>
      <c r="W1213" s="28">
        <f t="shared" si="360"/>
        <v>4.226422619349913</v>
      </c>
      <c r="X1213" s="50">
        <f t="shared" si="351"/>
        <v>0.99999999999999989</v>
      </c>
      <c r="Y1213" s="31">
        <f t="shared" si="352"/>
        <v>0.99999999999999989</v>
      </c>
      <c r="Z1213" s="50">
        <v>25747200</v>
      </c>
      <c r="AA1213" s="62">
        <v>1.9703018E-7</v>
      </c>
      <c r="AB1213" s="71">
        <v>4.2558518795399996E-3</v>
      </c>
      <c r="AC1213" s="71">
        <v>5.1487477748311896</v>
      </c>
      <c r="AD1213" s="58">
        <v>150654448409.36499</v>
      </c>
      <c r="AE1213" s="28">
        <v>4.3935086193500004</v>
      </c>
      <c r="AF1213" s="28">
        <v>8.9115364788499996</v>
      </c>
      <c r="AG1213" s="50"/>
      <c r="AH1213" s="62"/>
      <c r="AI1213" s="65"/>
      <c r="AJ1213" s="58"/>
      <c r="AK1213" s="28"/>
      <c r="AL1213" s="28"/>
    </row>
    <row r="1214" spans="1:38">
      <c r="A1214" s="11"/>
      <c r="B1214" s="25">
        <v>1193</v>
      </c>
      <c r="C1214" s="1">
        <f>B1214 * KONSTANTEN!$B$6</f>
        <v>25768800</v>
      </c>
      <c r="D1214" s="63">
        <f>SQRT( KONSTANTEN!$B$3 * $D$6 / H1213^3 )</f>
        <v>1.970112480089274E-7</v>
      </c>
      <c r="E1214" s="41">
        <f>(KONSTANTEN!$B$4 + D1214 * C1214) - (KONSTANTEN!$B$4 + D1214 * C1213)</f>
        <v>4.2554429569925389E-3</v>
      </c>
      <c r="F1214" s="41">
        <f t="shared" si="354"/>
        <v>5.1530032177882035</v>
      </c>
      <c r="G1214" s="73">
        <f t="shared" si="342"/>
        <v>295.24533619659667</v>
      </c>
      <c r="H1214" s="43">
        <f t="shared" si="355"/>
        <v>150664078903.87134</v>
      </c>
      <c r="I1214" s="2">
        <f t="shared" si="356"/>
        <v>10.071261363117836</v>
      </c>
      <c r="J1214" s="48">
        <f t="shared" si="343"/>
        <v>148531967096.12866</v>
      </c>
      <c r="K1214" s="28">
        <f t="shared" si="344"/>
        <v>9.928738636882164</v>
      </c>
      <c r="L1214" s="43">
        <f t="shared" si="357"/>
        <v>66302399848.353622</v>
      </c>
      <c r="M1214" s="2">
        <f t="shared" si="358"/>
        <v>4.4320371699266117</v>
      </c>
      <c r="N1214" s="48">
        <f t="shared" si="345"/>
        <v>61303252794.158012</v>
      </c>
      <c r="O1214" s="28">
        <f t="shared" si="346"/>
        <v>4.097865169926612</v>
      </c>
      <c r="P1214" s="94">
        <f t="shared" si="347"/>
        <v>-133049056648.02118</v>
      </c>
      <c r="Q1214" s="95">
        <f t="shared" si="348"/>
        <v>-8.8937710525774261</v>
      </c>
      <c r="R1214" s="44">
        <f>KONSTANTEN!$B$3 * $D$5 * $D$6 / H1213^2</f>
        <v>3.4922932881577843E+22</v>
      </c>
      <c r="S1214" s="46">
        <f t="shared" si="353"/>
        <v>29680.620899225654</v>
      </c>
      <c r="T1214" s="48">
        <f t="shared" si="349"/>
        <v>147556267645.62964</v>
      </c>
      <c r="U1214" s="28">
        <f t="shared" si="350"/>
        <v>9.863517223461546</v>
      </c>
      <c r="V1214" s="48">
        <f t="shared" si="359"/>
        <v>63802826321.255821</v>
      </c>
      <c r="W1214" s="28">
        <f t="shared" si="360"/>
        <v>4.2649511699266114</v>
      </c>
      <c r="X1214" s="50">
        <f t="shared" si="351"/>
        <v>1</v>
      </c>
      <c r="Y1214" s="31">
        <f t="shared" si="352"/>
        <v>1</v>
      </c>
      <c r="Z1214" s="50">
        <v>25768800</v>
      </c>
      <c r="AA1214" s="62">
        <v>1.9701125E-7</v>
      </c>
      <c r="AB1214" s="71">
        <v>4.2554429569900002E-3</v>
      </c>
      <c r="AC1214" s="71">
        <v>5.1530032177881901</v>
      </c>
      <c r="AD1214" s="58">
        <v>150664078903.871</v>
      </c>
      <c r="AE1214" s="28">
        <v>4.4320371699300001</v>
      </c>
      <c r="AF1214" s="28">
        <v>8.89377105258</v>
      </c>
      <c r="AG1214" s="50"/>
      <c r="AH1214" s="62"/>
      <c r="AI1214" s="65"/>
      <c r="AJ1214" s="58"/>
      <c r="AK1214" s="28"/>
      <c r="AL1214" s="28"/>
    </row>
    <row r="1215" spans="1:38">
      <c r="A1215" s="11"/>
      <c r="B1215" s="25">
        <v>1194</v>
      </c>
      <c r="C1215" s="1">
        <f>B1215 * KONSTANTEN!$B$6</f>
        <v>25790400</v>
      </c>
      <c r="D1215" s="63">
        <f>SQRT( KONSTANTEN!$B$3 * $D$6 / H1214^3 )</f>
        <v>1.9699235878095972E-7</v>
      </c>
      <c r="E1215" s="41">
        <f>(KONSTANTEN!$B$4 + D1215 * C1215) - (KONSTANTEN!$B$4 + D1215 * C1214)</f>
        <v>4.2550349496686124E-3</v>
      </c>
      <c r="F1215" s="41">
        <f t="shared" si="354"/>
        <v>5.1572582527378721</v>
      </c>
      <c r="G1215" s="73">
        <f t="shared" si="342"/>
        <v>295.4891317408933</v>
      </c>
      <c r="H1215" s="43">
        <f t="shared" si="355"/>
        <v>150673689172.83914</v>
      </c>
      <c r="I1215" s="2">
        <f t="shared" si="356"/>
        <v>10.071903769265663</v>
      </c>
      <c r="J1215" s="48">
        <f t="shared" si="343"/>
        <v>148522356827.16086</v>
      </c>
      <c r="K1215" s="28">
        <f t="shared" si="344"/>
        <v>9.9280962307343366</v>
      </c>
      <c r="L1215" s="43">
        <f t="shared" si="357"/>
        <v>66877568861.186722</v>
      </c>
      <c r="M1215" s="2">
        <f t="shared" si="358"/>
        <v>4.4704848045476329</v>
      </c>
      <c r="N1215" s="48">
        <f t="shared" si="345"/>
        <v>61878421806.991119</v>
      </c>
      <c r="O1215" s="28">
        <f t="shared" si="346"/>
        <v>4.1363128045476323</v>
      </c>
      <c r="P1215" s="94">
        <f t="shared" si="347"/>
        <v>-132780905856.57544</v>
      </c>
      <c r="Q1215" s="95">
        <f t="shared" si="348"/>
        <v>-8.8758462975527053</v>
      </c>
      <c r="R1215" s="44">
        <f>KONSTANTEN!$B$3 * $D$5 * $D$6 / H1214^2</f>
        <v>3.4918468454931631E+22</v>
      </c>
      <c r="S1215" s="46">
        <f t="shared" si="353"/>
        <v>29679.672286834248</v>
      </c>
      <c r="T1215" s="48">
        <f t="shared" si="349"/>
        <v>147564546024.20163</v>
      </c>
      <c r="U1215" s="28">
        <f t="shared" si="350"/>
        <v>9.8640705983261316</v>
      </c>
      <c r="V1215" s="48">
        <f t="shared" si="359"/>
        <v>64377995334.088921</v>
      </c>
      <c r="W1215" s="28">
        <f t="shared" si="360"/>
        <v>4.3033988045476326</v>
      </c>
      <c r="X1215" s="50">
        <f t="shared" si="351"/>
        <v>1</v>
      </c>
      <c r="Y1215" s="31">
        <f t="shared" si="352"/>
        <v>1</v>
      </c>
      <c r="Z1215" s="50">
        <v>25790400</v>
      </c>
      <c r="AA1215" s="62">
        <v>1.9699236E-7</v>
      </c>
      <c r="AB1215" s="71">
        <v>4.2550349496700002E-3</v>
      </c>
      <c r="AC1215" s="71">
        <v>5.1572582527378596</v>
      </c>
      <c r="AD1215" s="58">
        <v>150673689172.83899</v>
      </c>
      <c r="AE1215" s="28">
        <v>4.4704848045499999</v>
      </c>
      <c r="AF1215" s="28">
        <v>8.8758462975499999</v>
      </c>
      <c r="AG1215" s="50"/>
      <c r="AH1215" s="62"/>
      <c r="AI1215" s="65"/>
      <c r="AJ1215" s="58"/>
      <c r="AK1215" s="28"/>
      <c r="AL1215" s="28"/>
    </row>
    <row r="1216" spans="1:38">
      <c r="A1216" s="11"/>
      <c r="B1216" s="25">
        <v>1195</v>
      </c>
      <c r="C1216" s="1">
        <f>B1216 * KONSTANTEN!$B$6</f>
        <v>25812000</v>
      </c>
      <c r="D1216" s="63">
        <f>SQRT( KONSTANTEN!$B$3 * $D$6 / H1215^3 )</f>
        <v>1.9697351223208303E-7</v>
      </c>
      <c r="E1216" s="41">
        <f>(KONSTANTEN!$B$4 + D1216 * C1216) - (KONSTANTEN!$B$4 + D1216 * C1215)</f>
        <v>4.2546278642134894E-3</v>
      </c>
      <c r="F1216" s="41">
        <f t="shared" si="354"/>
        <v>5.1615128806020856</v>
      </c>
      <c r="G1216" s="73">
        <f t="shared" si="342"/>
        <v>295.73290396091147</v>
      </c>
      <c r="H1216" s="43">
        <f t="shared" si="355"/>
        <v>150683279049.9252</v>
      </c>
      <c r="I1216" s="2">
        <f t="shared" si="356"/>
        <v>10.072544812301778</v>
      </c>
      <c r="J1216" s="48">
        <f t="shared" si="343"/>
        <v>148512766950.0748</v>
      </c>
      <c r="K1216" s="28">
        <f t="shared" si="344"/>
        <v>9.9274551876982216</v>
      </c>
      <c r="L1216" s="43">
        <f t="shared" si="357"/>
        <v>67451517431.745842</v>
      </c>
      <c r="M1216" s="2">
        <f t="shared" si="358"/>
        <v>4.5088508577246262</v>
      </c>
      <c r="N1216" s="48">
        <f t="shared" si="345"/>
        <v>62452370377.55024</v>
      </c>
      <c r="O1216" s="28">
        <f t="shared" si="346"/>
        <v>4.1746788577246265</v>
      </c>
      <c r="P1216" s="94">
        <f t="shared" si="347"/>
        <v>-132510377026.85536</v>
      </c>
      <c r="Q1216" s="95">
        <f t="shared" si="348"/>
        <v>-8.8577625806495703</v>
      </c>
      <c r="R1216" s="44">
        <f>KONSTANTEN!$B$3 * $D$5 * $D$6 / H1215^2</f>
        <v>3.4914014257602447E+22</v>
      </c>
      <c r="S1216" s="46">
        <f t="shared" si="353"/>
        <v>29678.725757339307</v>
      </c>
      <c r="T1216" s="48">
        <f t="shared" si="349"/>
        <v>147572880424.52753</v>
      </c>
      <c r="U1216" s="28">
        <f t="shared" si="350"/>
        <v>9.8646277180098529</v>
      </c>
      <c r="V1216" s="48">
        <f t="shared" si="359"/>
        <v>64951943904.648041</v>
      </c>
      <c r="W1216" s="28">
        <f t="shared" si="360"/>
        <v>4.3417648577246268</v>
      </c>
      <c r="X1216" s="50">
        <f t="shared" si="351"/>
        <v>1</v>
      </c>
      <c r="Y1216" s="31">
        <f t="shared" si="352"/>
        <v>1</v>
      </c>
      <c r="Z1216" s="50">
        <v>25812000</v>
      </c>
      <c r="AA1216" s="62">
        <v>1.9697351E-7</v>
      </c>
      <c r="AB1216" s="71">
        <v>4.25462786421E-3</v>
      </c>
      <c r="AC1216" s="71">
        <v>5.1615128806020696</v>
      </c>
      <c r="AD1216" s="58">
        <v>150683279049.92499</v>
      </c>
      <c r="AE1216" s="28">
        <v>4.5088508577199997</v>
      </c>
      <c r="AF1216" s="28">
        <v>8.8577625806500002</v>
      </c>
      <c r="AG1216" s="50"/>
      <c r="AH1216" s="62"/>
      <c r="AI1216" s="65"/>
      <c r="AJ1216" s="58"/>
      <c r="AK1216" s="28"/>
      <c r="AL1216" s="28"/>
    </row>
    <row r="1217" spans="1:38">
      <c r="A1217" s="11"/>
      <c r="B1217" s="25">
        <v>1196</v>
      </c>
      <c r="C1217" s="1">
        <f>B1217 * KONSTANTEN!$B$6</f>
        <v>25833600</v>
      </c>
      <c r="D1217" s="63">
        <f>SQRT( KONSTANTEN!$B$3 * $D$6 / H1216^3 )</f>
        <v>1.9695470866878805E-7</v>
      </c>
      <c r="E1217" s="41">
        <f>(KONSTANTEN!$B$4 + D1217 * C1217) - (KONSTANTEN!$B$4 + D1217 * C1216)</f>
        <v>4.2542217072458755E-3</v>
      </c>
      <c r="F1217" s="41">
        <f t="shared" si="354"/>
        <v>5.1657671023093314</v>
      </c>
      <c r="G1217" s="73">
        <f t="shared" si="342"/>
        <v>295.97665290984963</v>
      </c>
      <c r="H1217" s="43">
        <f t="shared" si="355"/>
        <v>150692848369.2355</v>
      </c>
      <c r="I1217" s="2">
        <f t="shared" si="356"/>
        <v>10.073184481136861</v>
      </c>
      <c r="J1217" s="48">
        <f t="shared" si="343"/>
        <v>148503197630.76447</v>
      </c>
      <c r="K1217" s="28">
        <f t="shared" si="344"/>
        <v>9.9268155188631386</v>
      </c>
      <c r="L1217" s="43">
        <f t="shared" si="357"/>
        <v>68024235631.37513</v>
      </c>
      <c r="M1217" s="2">
        <f t="shared" si="358"/>
        <v>4.5471346657686196</v>
      </c>
      <c r="N1217" s="48">
        <f t="shared" si="345"/>
        <v>63025088577.17952</v>
      </c>
      <c r="O1217" s="28">
        <f t="shared" si="346"/>
        <v>4.212962665768619</v>
      </c>
      <c r="P1217" s="94">
        <f t="shared" si="347"/>
        <v>-132237475685.3284</v>
      </c>
      <c r="Q1217" s="95">
        <f t="shared" si="348"/>
        <v>-8.8395202712891745</v>
      </c>
      <c r="R1217" s="44">
        <f>KONSTANTEN!$B$3 * $D$5 * $D$6 / H1216^2</f>
        <v>3.4909570361066906E+22</v>
      </c>
      <c r="S1217" s="46">
        <f t="shared" si="353"/>
        <v>29677.781326535711</v>
      </c>
      <c r="T1217" s="48">
        <f t="shared" si="349"/>
        <v>147581270219.18307</v>
      </c>
      <c r="U1217" s="28">
        <f t="shared" si="350"/>
        <v>9.8651885405720297</v>
      </c>
      <c r="V1217" s="48">
        <f t="shared" si="359"/>
        <v>65524662104.277321</v>
      </c>
      <c r="W1217" s="28">
        <f t="shared" si="360"/>
        <v>4.3800486657686193</v>
      </c>
      <c r="X1217" s="50">
        <f t="shared" si="351"/>
        <v>1</v>
      </c>
      <c r="Y1217" s="31">
        <f t="shared" si="352"/>
        <v>1</v>
      </c>
      <c r="Z1217" s="50">
        <v>25833600</v>
      </c>
      <c r="AA1217" s="62">
        <v>1.9695471000000001E-7</v>
      </c>
      <c r="AB1217" s="71">
        <v>4.2542217072499998E-3</v>
      </c>
      <c r="AC1217" s="71">
        <v>5.1657671023093101</v>
      </c>
      <c r="AD1217" s="58">
        <v>150692848369.23499</v>
      </c>
      <c r="AE1217" s="28">
        <v>4.5471346657699998</v>
      </c>
      <c r="AF1217" s="28">
        <v>8.8395202712900005</v>
      </c>
      <c r="AG1217" s="50"/>
      <c r="AH1217" s="62"/>
      <c r="AI1217" s="65"/>
      <c r="AJ1217" s="58"/>
      <c r="AK1217" s="28"/>
      <c r="AL1217" s="28"/>
    </row>
    <row r="1218" spans="1:38">
      <c r="A1218" s="11"/>
      <c r="B1218" s="25">
        <v>1197</v>
      </c>
      <c r="C1218" s="1">
        <f>B1218 * KONSTANTEN!$B$6</f>
        <v>25855200</v>
      </c>
      <c r="D1218" s="63">
        <f>SQRT( KONSTANTEN!$B$3 * $D$6 / H1217^3 )</f>
        <v>1.9693594839652546E-7</v>
      </c>
      <c r="E1218" s="41">
        <f>(KONSTANTEN!$B$4 + D1218 * C1218) - (KONSTANTEN!$B$4 + D1218 * C1217)</f>
        <v>4.2538164853649363E-3</v>
      </c>
      <c r="F1218" s="41">
        <f t="shared" si="354"/>
        <v>5.1700209187946964</v>
      </c>
      <c r="G1218" s="73">
        <f t="shared" si="342"/>
        <v>296.22037864128424</v>
      </c>
      <c r="H1218" s="43">
        <f t="shared" si="355"/>
        <v>150702396965.32816</v>
      </c>
      <c r="I1218" s="2">
        <f t="shared" si="356"/>
        <v>10.073822764711815</v>
      </c>
      <c r="J1218" s="48">
        <f t="shared" si="343"/>
        <v>148493649034.67184</v>
      </c>
      <c r="K1218" s="28">
        <f t="shared" si="344"/>
        <v>9.9261772352881845</v>
      </c>
      <c r="L1218" s="43">
        <f t="shared" si="357"/>
        <v>68595713558.469276</v>
      </c>
      <c r="M1218" s="2">
        <f t="shared" si="358"/>
        <v>4.5853355667988529</v>
      </c>
      <c r="N1218" s="48">
        <f t="shared" si="345"/>
        <v>63596566504.273674</v>
      </c>
      <c r="O1218" s="28">
        <f t="shared" si="346"/>
        <v>4.2511635667988523</v>
      </c>
      <c r="P1218" s="94">
        <f t="shared" si="347"/>
        <v>-131962207396.46887</v>
      </c>
      <c r="Q1218" s="95">
        <f t="shared" si="348"/>
        <v>-8.8211197414332734</v>
      </c>
      <c r="R1218" s="44">
        <f>KONSTANTEN!$B$3 * $D$5 * $D$6 / H1217^2</f>
        <v>3.4905136836548716E+22</v>
      </c>
      <c r="S1218" s="46">
        <f t="shared" si="353"/>
        <v>29676.839010169198</v>
      </c>
      <c r="T1218" s="48">
        <f t="shared" si="349"/>
        <v>147589714777.13251</v>
      </c>
      <c r="U1218" s="28">
        <f t="shared" si="350"/>
        <v>9.8657530238305711</v>
      </c>
      <c r="V1218" s="48">
        <f t="shared" si="359"/>
        <v>66096140031.371475</v>
      </c>
      <c r="W1218" s="28">
        <f t="shared" si="360"/>
        <v>4.4182495667988526</v>
      </c>
      <c r="X1218" s="50">
        <f t="shared" si="351"/>
        <v>1</v>
      </c>
      <c r="Y1218" s="31">
        <f t="shared" si="352"/>
        <v>1</v>
      </c>
      <c r="Z1218" s="50">
        <v>25855200</v>
      </c>
      <c r="AA1218" s="62">
        <v>1.9693594999999999E-7</v>
      </c>
      <c r="AB1218" s="71">
        <v>4.2538164853600001E-3</v>
      </c>
      <c r="AC1218" s="71">
        <v>5.1700209187946804</v>
      </c>
      <c r="AD1218" s="58">
        <v>150702396965.328</v>
      </c>
      <c r="AE1218" s="28">
        <v>4.5853355668000004</v>
      </c>
      <c r="AF1218" s="28">
        <v>8.8211197414299996</v>
      </c>
      <c r="AG1218" s="50"/>
      <c r="AH1218" s="62"/>
      <c r="AI1218" s="65"/>
      <c r="AJ1218" s="58"/>
      <c r="AK1218" s="28"/>
      <c r="AL1218" s="28"/>
    </row>
    <row r="1219" spans="1:38">
      <c r="A1219" s="11"/>
      <c r="B1219" s="25">
        <v>1198</v>
      </c>
      <c r="C1219" s="1">
        <f>B1219 * KONSTANTEN!$B$6</f>
        <v>25876800</v>
      </c>
      <c r="D1219" s="63">
        <f>SQRT( KONSTANTEN!$B$3 * $D$6 / H1218^3 )</f>
        <v>1.9691723171970302E-7</v>
      </c>
      <c r="E1219" s="41">
        <f>(KONSTANTEN!$B$4 + D1219 * C1219) - (KONSTANTEN!$B$4 + D1219 * C1218)</f>
        <v>4.2534122051458567E-3</v>
      </c>
      <c r="F1219" s="41">
        <f t="shared" si="354"/>
        <v>5.1742743309998422</v>
      </c>
      <c r="G1219" s="73">
        <f t="shared" si="342"/>
        <v>296.46408120916851</v>
      </c>
      <c r="H1219" s="43">
        <f t="shared" si="355"/>
        <v>150711924673.21536</v>
      </c>
      <c r="I1219" s="2">
        <f t="shared" si="356"/>
        <v>10.074459651997898</v>
      </c>
      <c r="J1219" s="48">
        <f t="shared" si="343"/>
        <v>148484121326.78467</v>
      </c>
      <c r="K1219" s="28">
        <f t="shared" si="344"/>
        <v>9.9255403480021034</v>
      </c>
      <c r="L1219" s="43">
        <f t="shared" si="357"/>
        <v>69165941338.604446</v>
      </c>
      <c r="M1219" s="2">
        <f t="shared" si="358"/>
        <v>4.6234529007515324</v>
      </c>
      <c r="N1219" s="48">
        <f t="shared" si="345"/>
        <v>64166794284.408844</v>
      </c>
      <c r="O1219" s="28">
        <f t="shared" si="346"/>
        <v>4.2892809007515318</v>
      </c>
      <c r="P1219" s="94">
        <f t="shared" si="347"/>
        <v>-131684577762.62234</v>
      </c>
      <c r="Q1219" s="95">
        <f t="shared" si="348"/>
        <v>-8.8025613655751567</v>
      </c>
      <c r="R1219" s="44">
        <f>KONSTANTEN!$B$3 * $D$5 * $D$6 / H1218^2</f>
        <v>3.4900713755018053E+22</v>
      </c>
      <c r="S1219" s="46">
        <f t="shared" si="353"/>
        <v>29675.898823936193</v>
      </c>
      <c r="T1219" s="48">
        <f t="shared" si="349"/>
        <v>147598213463.77881</v>
      </c>
      <c r="U1219" s="28">
        <f t="shared" si="350"/>
        <v>9.8663211253653298</v>
      </c>
      <c r="V1219" s="48">
        <f t="shared" si="359"/>
        <v>66666367811.506645</v>
      </c>
      <c r="W1219" s="28">
        <f t="shared" si="360"/>
        <v>4.4563669007515321</v>
      </c>
      <c r="X1219" s="50">
        <f t="shared" si="351"/>
        <v>1</v>
      </c>
      <c r="Y1219" s="31">
        <f t="shared" si="352"/>
        <v>1</v>
      </c>
      <c r="Z1219" s="50">
        <v>25876800</v>
      </c>
      <c r="AA1219" s="62">
        <v>1.9691723E-7</v>
      </c>
      <c r="AB1219" s="71">
        <v>4.2534122051400003E-3</v>
      </c>
      <c r="AC1219" s="71">
        <v>5.17427433099982</v>
      </c>
      <c r="AD1219" s="58">
        <v>150711924673.215</v>
      </c>
      <c r="AE1219" s="28">
        <v>4.6234529007500003</v>
      </c>
      <c r="AF1219" s="28">
        <v>8.8025613655800008</v>
      </c>
      <c r="AG1219" s="50"/>
      <c r="AH1219" s="62"/>
      <c r="AI1219" s="65"/>
      <c r="AJ1219" s="58"/>
      <c r="AK1219" s="28"/>
      <c r="AL1219" s="28"/>
    </row>
    <row r="1220" spans="1:38">
      <c r="A1220" s="11"/>
      <c r="B1220" s="25">
        <v>1199</v>
      </c>
      <c r="C1220" s="1">
        <f>B1220 * KONSTANTEN!$B$6</f>
        <v>25898400</v>
      </c>
      <c r="D1220" s="63">
        <f>SQRT( KONSTANTEN!$B$3 * $D$6 / H1219^3 )</f>
        <v>1.9689855894168354E-7</v>
      </c>
      <c r="E1220" s="41">
        <f>(KONSTANTEN!$B$4 + D1220 * C1220) - (KONSTANTEN!$B$4 + D1220 * C1219)</f>
        <v>4.253008873140729E-3</v>
      </c>
      <c r="F1220" s="41">
        <f t="shared" si="354"/>
        <v>5.178527339872983</v>
      </c>
      <c r="G1220" s="73">
        <f t="shared" si="342"/>
        <v>296.70776066783117</v>
      </c>
      <c r="H1220" s="43">
        <f t="shared" si="355"/>
        <v>150721431328.36557</v>
      </c>
      <c r="I1220" s="2">
        <f t="shared" si="356"/>
        <v>10.07509513199687</v>
      </c>
      <c r="J1220" s="48">
        <f t="shared" si="343"/>
        <v>148474614671.63443</v>
      </c>
      <c r="K1220" s="28">
        <f t="shared" si="344"/>
        <v>9.9249048680031304</v>
      </c>
      <c r="L1220" s="43">
        <f t="shared" si="357"/>
        <v>69734909124.668457</v>
      </c>
      <c r="M1220" s="2">
        <f t="shared" si="358"/>
        <v>4.6614860093885371</v>
      </c>
      <c r="N1220" s="48">
        <f t="shared" si="345"/>
        <v>64735762070.472855</v>
      </c>
      <c r="O1220" s="28">
        <f t="shared" si="346"/>
        <v>4.3273140093885374</v>
      </c>
      <c r="P1220" s="94">
        <f t="shared" si="347"/>
        <v>-131404592423.86963</v>
      </c>
      <c r="Q1220" s="95">
        <f t="shared" si="348"/>
        <v>-8.783845520730555</v>
      </c>
      <c r="R1220" s="44">
        <f>KONSTANTEN!$B$3 * $D$5 * $D$6 / H1219^2</f>
        <v>3.4896301187191227E+22</v>
      </c>
      <c r="S1220" s="46">
        <f t="shared" si="353"/>
        <v>29674.960783483664</v>
      </c>
      <c r="T1220" s="48">
        <f t="shared" si="349"/>
        <v>147606765641.01407</v>
      </c>
      <c r="U1220" s="28">
        <f t="shared" si="350"/>
        <v>9.8668928025214662</v>
      </c>
      <c r="V1220" s="48">
        <f t="shared" si="359"/>
        <v>67235335597.570663</v>
      </c>
      <c r="W1220" s="28">
        <f t="shared" si="360"/>
        <v>4.4944000093885368</v>
      </c>
      <c r="X1220" s="50">
        <f t="shared" si="351"/>
        <v>1</v>
      </c>
      <c r="Y1220" s="31">
        <f t="shared" si="352"/>
        <v>1</v>
      </c>
      <c r="Z1220" s="50">
        <v>25898400</v>
      </c>
      <c r="AA1220" s="62">
        <v>1.9689855999999999E-7</v>
      </c>
      <c r="AB1220" s="71">
        <v>4.2530088731400004E-3</v>
      </c>
      <c r="AC1220" s="71">
        <v>5.1785273398729696</v>
      </c>
      <c r="AD1220" s="58">
        <v>150721431328.36499</v>
      </c>
      <c r="AE1220" s="28">
        <v>4.6614860093899999</v>
      </c>
      <c r="AF1220" s="28">
        <v>8.7838455207300008</v>
      </c>
      <c r="AG1220" s="50"/>
      <c r="AH1220" s="62"/>
      <c r="AI1220" s="65"/>
      <c r="AJ1220" s="58"/>
      <c r="AK1220" s="28"/>
      <c r="AL1220" s="28"/>
    </row>
    <row r="1221" spans="1:38">
      <c r="A1221" s="11"/>
      <c r="B1221" s="25">
        <v>1200</v>
      </c>
      <c r="C1221" s="1">
        <f>B1221 * KONSTANTEN!$B$6</f>
        <v>25920000</v>
      </c>
      <c r="D1221" s="63">
        <f>SQRT( KONSTANTEN!$B$3 * $D$6 / H1220^3 )</f>
        <v>1.9687993036478261E-7</v>
      </c>
      <c r="E1221" s="41">
        <f>(KONSTANTEN!$B$4 + D1221 * C1221) - (KONSTANTEN!$B$4 + D1221 * C1220)</f>
        <v>4.2526064958794407E-3</v>
      </c>
      <c r="F1221" s="41">
        <f t="shared" si="354"/>
        <v>5.1827799463688624</v>
      </c>
      <c r="G1221" s="73">
        <f t="shared" si="342"/>
        <v>296.95141707197496</v>
      </c>
      <c r="H1221" s="43">
        <f t="shared" si="355"/>
        <v>150730916766.7059</v>
      </c>
      <c r="I1221" s="2">
        <f t="shared" si="356"/>
        <v>10.075729193741143</v>
      </c>
      <c r="J1221" s="48">
        <f t="shared" si="343"/>
        <v>148465129233.2941</v>
      </c>
      <c r="K1221" s="28">
        <f t="shared" si="344"/>
        <v>9.9242708062588552</v>
      </c>
      <c r="L1221" s="43">
        <f t="shared" si="357"/>
        <v>70302607096.990601</v>
      </c>
      <c r="M1221" s="2">
        <f t="shared" si="358"/>
        <v>4.6994342363060904</v>
      </c>
      <c r="N1221" s="48">
        <f t="shared" si="345"/>
        <v>65303460042.794991</v>
      </c>
      <c r="O1221" s="28">
        <f t="shared" si="346"/>
        <v>4.3652622363060898</v>
      </c>
      <c r="P1221" s="94">
        <f t="shared" si="347"/>
        <v>-131122257057.89035</v>
      </c>
      <c r="Q1221" s="95">
        <f t="shared" si="348"/>
        <v>-8.7649725864285237</v>
      </c>
      <c r="R1221" s="44">
        <f>KONSTANTEN!$B$3 * $D$5 * $D$6 / H1220^2</f>
        <v>3.4891899203530168E+22</v>
      </c>
      <c r="S1221" s="46">
        <f t="shared" si="353"/>
        <v>29674.024904408976</v>
      </c>
      <c r="T1221" s="48">
        <f t="shared" si="349"/>
        <v>147615370667.2699</v>
      </c>
      <c r="U1221" s="28">
        <f t="shared" si="350"/>
        <v>9.8674680124128322</v>
      </c>
      <c r="V1221" s="48">
        <f t="shared" si="359"/>
        <v>67803033569.892792</v>
      </c>
      <c r="W1221" s="28">
        <f t="shared" si="360"/>
        <v>4.5323482363060901</v>
      </c>
      <c r="X1221" s="50">
        <f t="shared" si="351"/>
        <v>1</v>
      </c>
      <c r="Y1221" s="31">
        <f t="shared" si="352"/>
        <v>1.0000000000000002</v>
      </c>
      <c r="Z1221" s="50">
        <v>25920000</v>
      </c>
      <c r="AA1221" s="62">
        <v>1.9687993000000001E-7</v>
      </c>
      <c r="AB1221" s="71">
        <v>4.2526064958800002E-3</v>
      </c>
      <c r="AC1221" s="71">
        <v>5.1827799463688402</v>
      </c>
      <c r="AD1221" s="58">
        <v>150730916766.70499</v>
      </c>
      <c r="AE1221" s="28">
        <v>4.6994342363100001</v>
      </c>
      <c r="AF1221" s="28">
        <v>8.7649725864299999</v>
      </c>
      <c r="AG1221" s="50"/>
      <c r="AH1221" s="62"/>
      <c r="AI1221" s="65"/>
      <c r="AJ1221" s="58"/>
      <c r="AK1221" s="28"/>
      <c r="AL1221" s="28"/>
    </row>
    <row r="1222" spans="1:38">
      <c r="A1222" s="11"/>
      <c r="B1222" s="25">
        <v>1201</v>
      </c>
      <c r="C1222" s="1">
        <f>B1222 * KONSTANTEN!$B$6</f>
        <v>25941600</v>
      </c>
      <c r="D1222" s="63">
        <f>SQRT( KONSTANTEN!$B$3 * $D$6 / H1221^3 )</f>
        <v>1.9686134629026563E-7</v>
      </c>
      <c r="E1222" s="41">
        <f>(KONSTANTEN!$B$4 + D1222 * C1222) - (KONSTANTEN!$B$4 + D1222 * C1221)</f>
        <v>4.2522050798696753E-3</v>
      </c>
      <c r="F1222" s="41">
        <f t="shared" si="354"/>
        <v>5.1870321514487321</v>
      </c>
      <c r="G1222" s="73">
        <f t="shared" si="342"/>
        <v>297.19505047667559</v>
      </c>
      <c r="H1222" s="43">
        <f t="shared" si="355"/>
        <v>150740380824.62408</v>
      </c>
      <c r="I1222" s="2">
        <f t="shared" si="356"/>
        <v>10.076361826293926</v>
      </c>
      <c r="J1222" s="48">
        <f t="shared" si="343"/>
        <v>148455665175.37592</v>
      </c>
      <c r="K1222" s="28">
        <f t="shared" si="344"/>
        <v>9.9236381737060739</v>
      </c>
      <c r="L1222" s="43">
        <f t="shared" si="357"/>
        <v>70869025463.470367</v>
      </c>
      <c r="M1222" s="2">
        <f t="shared" si="358"/>
        <v>4.7372969269433707</v>
      </c>
      <c r="N1222" s="48">
        <f t="shared" si="345"/>
        <v>65869878409.274765</v>
      </c>
      <c r="O1222" s="28">
        <f t="shared" si="346"/>
        <v>4.4031249269433701</v>
      </c>
      <c r="P1222" s="94">
        <f t="shared" si="347"/>
        <v>-130837577379.82645</v>
      </c>
      <c r="Q1222" s="95">
        <f t="shared" si="348"/>
        <v>-8.745942944702314</v>
      </c>
      <c r="R1222" s="44">
        <f>KONSTANTEN!$B$3 * $D$5 * $D$6 / H1221^2</f>
        <v>3.4887507874241887E+22</v>
      </c>
      <c r="S1222" s="46">
        <f t="shared" si="353"/>
        <v>29673.091202259697</v>
      </c>
      <c r="T1222" s="48">
        <f t="shared" si="349"/>
        <v>147624027897.56833</v>
      </c>
      <c r="U1222" s="28">
        <f t="shared" si="350"/>
        <v>9.8680467119253521</v>
      </c>
      <c r="V1222" s="48">
        <f t="shared" si="359"/>
        <v>68369451936.372566</v>
      </c>
      <c r="W1222" s="28">
        <f t="shared" si="360"/>
        <v>4.5702109269433704</v>
      </c>
      <c r="X1222" s="50">
        <f t="shared" si="351"/>
        <v>1</v>
      </c>
      <c r="Y1222" s="31">
        <f t="shared" si="352"/>
        <v>0.99999999999999989</v>
      </c>
      <c r="Z1222" s="50">
        <v>25941600</v>
      </c>
      <c r="AA1222" s="62">
        <v>1.9686135E-7</v>
      </c>
      <c r="AB1222" s="71">
        <v>4.2522050798699997E-3</v>
      </c>
      <c r="AC1222" s="71">
        <v>5.1870321514487099</v>
      </c>
      <c r="AD1222" s="58">
        <v>150740380824.62399</v>
      </c>
      <c r="AE1222" s="28">
        <v>4.73729692694</v>
      </c>
      <c r="AF1222" s="28">
        <v>8.7459429446999994</v>
      </c>
      <c r="AG1222" s="50"/>
      <c r="AH1222" s="62"/>
      <c r="AI1222" s="65"/>
      <c r="AJ1222" s="58"/>
      <c r="AK1222" s="28"/>
      <c r="AL1222" s="28"/>
    </row>
    <row r="1223" spans="1:38">
      <c r="A1223" s="11"/>
      <c r="B1223" s="25">
        <v>1202</v>
      </c>
      <c r="C1223" s="1">
        <f>B1223 * KONSTANTEN!$B$6</f>
        <v>25963200</v>
      </c>
      <c r="D1223" s="63">
        <f>SQRT( KONSTANTEN!$B$3 * $D$6 / H1222^3 )</f>
        <v>1.9684280701834597E-7</v>
      </c>
      <c r="E1223" s="41">
        <f>(KONSTANTEN!$B$4 + D1223 * C1223) - (KONSTANTEN!$B$4 + D1223 * C1222)</f>
        <v>4.2518046315969116E-3</v>
      </c>
      <c r="F1223" s="41">
        <f t="shared" si="354"/>
        <v>5.191283956080329</v>
      </c>
      <c r="G1223" s="73">
        <f t="shared" si="342"/>
        <v>297.43866093738023</v>
      </c>
      <c r="H1223" s="43">
        <f t="shared" si="355"/>
        <v>150749823338.97055</v>
      </c>
      <c r="I1223" s="2">
        <f t="shared" si="356"/>
        <v>10.076993018749356</v>
      </c>
      <c r="J1223" s="48">
        <f t="shared" si="343"/>
        <v>148446222661.02942</v>
      </c>
      <c r="K1223" s="28">
        <f t="shared" si="344"/>
        <v>9.9230069812506425</v>
      </c>
      <c r="L1223" s="43">
        <f t="shared" si="357"/>
        <v>71434154459.705811</v>
      </c>
      <c r="M1223" s="2">
        <f t="shared" si="358"/>
        <v>4.7750734285910861</v>
      </c>
      <c r="N1223" s="48">
        <f t="shared" si="345"/>
        <v>66435007405.510208</v>
      </c>
      <c r="O1223" s="28">
        <f t="shared" si="346"/>
        <v>4.4409014285910855</v>
      </c>
      <c r="P1223" s="94">
        <f t="shared" si="347"/>
        <v>-130550559142.14526</v>
      </c>
      <c r="Q1223" s="95">
        <f t="shared" si="348"/>
        <v>-8.7267569800802303</v>
      </c>
      <c r="R1223" s="44">
        <f>KONSTANTEN!$B$3 * $D$5 * $D$6 / H1222^2</f>
        <v>3.4883127269278085E+22</v>
      </c>
      <c r="S1223" s="46">
        <f t="shared" si="353"/>
        <v>29672.159692533456</v>
      </c>
      <c r="T1223" s="48">
        <f t="shared" si="349"/>
        <v>147632736683.57251</v>
      </c>
      <c r="U1223" s="28">
        <f t="shared" si="350"/>
        <v>9.8686288577204344</v>
      </c>
      <c r="V1223" s="48">
        <f t="shared" si="359"/>
        <v>68934580932.608017</v>
      </c>
      <c r="W1223" s="28">
        <f t="shared" si="360"/>
        <v>4.6079874285910858</v>
      </c>
      <c r="X1223" s="50">
        <f t="shared" si="351"/>
        <v>1</v>
      </c>
      <c r="Y1223" s="31">
        <f t="shared" si="352"/>
        <v>1.0000000000000002</v>
      </c>
      <c r="Z1223" s="50">
        <v>25963200</v>
      </c>
      <c r="AA1223" s="62">
        <v>1.9684281000000001E-7</v>
      </c>
      <c r="AB1223" s="71">
        <v>4.2518046316000003E-3</v>
      </c>
      <c r="AC1223" s="71">
        <v>5.1912839560803103</v>
      </c>
      <c r="AD1223" s="58">
        <v>150749823338.97</v>
      </c>
      <c r="AE1223" s="28">
        <v>4.7750734285899998</v>
      </c>
      <c r="AF1223" s="28">
        <v>8.7267569800799993</v>
      </c>
      <c r="AG1223" s="50"/>
      <c r="AH1223" s="62"/>
      <c r="AI1223" s="65"/>
      <c r="AJ1223" s="58"/>
      <c r="AK1223" s="28"/>
      <c r="AL1223" s="28"/>
    </row>
    <row r="1224" spans="1:38">
      <c r="A1224" s="11"/>
      <c r="B1224" s="25">
        <v>1203</v>
      </c>
      <c r="C1224" s="1">
        <f>B1224 * KONSTANTEN!$B$6</f>
        <v>25984800</v>
      </c>
      <c r="D1224" s="63">
        <f>SQRT( KONSTANTEN!$B$3 * $D$6 / H1223^3 )</f>
        <v>1.968243128481828E-7</v>
      </c>
      <c r="E1224" s="41">
        <f>(KONSTANTEN!$B$4 + D1224 * C1224) - (KONSTANTEN!$B$4 + D1224 * C1223)</f>
        <v>4.2514051575208711E-3</v>
      </c>
      <c r="F1224" s="41">
        <f t="shared" si="354"/>
        <v>5.1955353612378499</v>
      </c>
      <c r="G1224" s="73">
        <f t="shared" si="342"/>
        <v>297.68224850990634</v>
      </c>
      <c r="H1224" s="43">
        <f t="shared" si="355"/>
        <v>150759244147.06085</v>
      </c>
      <c r="I1224" s="2">
        <f t="shared" si="356"/>
        <v>10.077622760232657</v>
      </c>
      <c r="J1224" s="48">
        <f t="shared" si="343"/>
        <v>148436801852.93915</v>
      </c>
      <c r="K1224" s="28">
        <f t="shared" si="344"/>
        <v>9.9223772397673429</v>
      </c>
      <c r="L1224" s="43">
        <f t="shared" si="357"/>
        <v>71997984349.120453</v>
      </c>
      <c r="M1224" s="2">
        <f t="shared" si="358"/>
        <v>4.8127630903999616</v>
      </c>
      <c r="N1224" s="48">
        <f t="shared" si="345"/>
        <v>66998837294.92485</v>
      </c>
      <c r="O1224" s="28">
        <f t="shared" si="346"/>
        <v>4.4785910903999611</v>
      </c>
      <c r="P1224" s="94">
        <f t="shared" si="347"/>
        <v>-130261208134.50278</v>
      </c>
      <c r="Q1224" s="95">
        <f t="shared" si="348"/>
        <v>-8.7074150795764726</v>
      </c>
      <c r="R1224" s="44">
        <f>KONSTANTEN!$B$3 * $D$5 * $D$6 / H1223^2</f>
        <v>3.4878757458334752E+22</v>
      </c>
      <c r="S1224" s="46">
        <f t="shared" si="353"/>
        <v>29671.230390677829</v>
      </c>
      <c r="T1224" s="48">
        <f t="shared" si="349"/>
        <v>147641496373.63776</v>
      </c>
      <c r="U1224" s="28">
        <f t="shared" si="350"/>
        <v>9.8692144062383615</v>
      </c>
      <c r="V1224" s="48">
        <f t="shared" si="359"/>
        <v>69498410822.022659</v>
      </c>
      <c r="W1224" s="28">
        <f t="shared" si="360"/>
        <v>4.6456770903999614</v>
      </c>
      <c r="X1224" s="50">
        <f t="shared" si="351"/>
        <v>1</v>
      </c>
      <c r="Y1224" s="31">
        <f t="shared" si="352"/>
        <v>0.99999999999999989</v>
      </c>
      <c r="Z1224" s="50">
        <v>25984800</v>
      </c>
      <c r="AA1224" s="62">
        <v>1.9682431E-7</v>
      </c>
      <c r="AB1224" s="71">
        <v>4.2514051575200003E-3</v>
      </c>
      <c r="AC1224" s="71">
        <v>5.1955353612378303</v>
      </c>
      <c r="AD1224" s="58">
        <v>150759244147.06</v>
      </c>
      <c r="AE1224" s="28">
        <v>4.8127630903999998</v>
      </c>
      <c r="AF1224" s="28">
        <v>8.7074150795800005</v>
      </c>
      <c r="AG1224" s="50"/>
      <c r="AH1224" s="62"/>
      <c r="AI1224" s="65"/>
      <c r="AJ1224" s="58"/>
      <c r="AK1224" s="28"/>
      <c r="AL1224" s="28"/>
    </row>
    <row r="1225" spans="1:38">
      <c r="A1225" s="11"/>
      <c r="B1225" s="25">
        <v>1204</v>
      </c>
      <c r="C1225" s="1">
        <f>B1225 * KONSTANTEN!$B$6</f>
        <v>26006400</v>
      </c>
      <c r="D1225" s="63">
        <f>SQRT( KONSTANTEN!$B$3 * $D$6 / H1224^3 )</f>
        <v>1.9680586407787823E-7</v>
      </c>
      <c r="E1225" s="41">
        <f>(KONSTANTEN!$B$4 + D1225 * C1225) - (KONSTANTEN!$B$4 + D1225 * C1224)</f>
        <v>4.2510066640817357E-3</v>
      </c>
      <c r="F1225" s="41">
        <f t="shared" si="354"/>
        <v>5.1997863679019316</v>
      </c>
      <c r="G1225" s="73">
        <f t="shared" si="342"/>
        <v>297.92581325044023</v>
      </c>
      <c r="H1225" s="43">
        <f t="shared" si="355"/>
        <v>150768643086.6774</v>
      </c>
      <c r="I1225" s="2">
        <f t="shared" si="356"/>
        <v>10.078251039900266</v>
      </c>
      <c r="J1225" s="48">
        <f t="shared" si="343"/>
        <v>148427402913.3226</v>
      </c>
      <c r="K1225" s="28">
        <f t="shared" si="344"/>
        <v>9.9217489600997339</v>
      </c>
      <c r="L1225" s="43">
        <f t="shared" si="357"/>
        <v>72560505423.090332</v>
      </c>
      <c r="M1225" s="2">
        <f t="shared" si="358"/>
        <v>4.8503652633892322</v>
      </c>
      <c r="N1225" s="48">
        <f t="shared" si="345"/>
        <v>67561358368.89473</v>
      </c>
      <c r="O1225" s="28">
        <f t="shared" si="346"/>
        <v>4.5161932633892317</v>
      </c>
      <c r="P1225" s="94">
        <f t="shared" si="347"/>
        <v>-129969530183.60608</v>
      </c>
      <c r="Q1225" s="95">
        <f t="shared" si="348"/>
        <v>-8.6879176326819572</v>
      </c>
      <c r="R1225" s="44">
        <f>KONSTANTEN!$B$3 * $D$5 * $D$6 / H1224^2</f>
        <v>3.4874398510851572E+22</v>
      </c>
      <c r="S1225" s="46">
        <f t="shared" si="353"/>
        <v>29670.303312090116</v>
      </c>
      <c r="T1225" s="48">
        <f t="shared" si="349"/>
        <v>147650306312.86273</v>
      </c>
      <c r="U1225" s="28">
        <f t="shared" si="350"/>
        <v>9.8698033137017305</v>
      </c>
      <c r="V1225" s="48">
        <f t="shared" si="359"/>
        <v>70060931895.992538</v>
      </c>
      <c r="W1225" s="28">
        <f t="shared" si="360"/>
        <v>4.683279263389232</v>
      </c>
      <c r="X1225" s="50">
        <f t="shared" si="351"/>
        <v>1</v>
      </c>
      <c r="Y1225" s="31">
        <f t="shared" si="352"/>
        <v>1</v>
      </c>
      <c r="Z1225" s="50">
        <v>26006400</v>
      </c>
      <c r="AA1225" s="62">
        <v>1.9680585999999999E-7</v>
      </c>
      <c r="AB1225" s="71">
        <v>4.2510066640800001E-3</v>
      </c>
      <c r="AC1225" s="71">
        <v>5.1997863679019103</v>
      </c>
      <c r="AD1225" s="58">
        <v>150768643086.677</v>
      </c>
      <c r="AE1225" s="28">
        <v>4.8503652633899996</v>
      </c>
      <c r="AF1225" s="28">
        <v>8.6879176326799996</v>
      </c>
      <c r="AG1225" s="50"/>
      <c r="AH1225" s="62"/>
      <c r="AI1225" s="65"/>
      <c r="AJ1225" s="58"/>
      <c r="AK1225" s="28"/>
      <c r="AL1225" s="28"/>
    </row>
    <row r="1226" spans="1:38">
      <c r="A1226" s="11"/>
      <c r="B1226" s="25">
        <v>1205</v>
      </c>
      <c r="C1226" s="1">
        <f>B1226 * KONSTANTEN!$B$6</f>
        <v>26028000</v>
      </c>
      <c r="D1226" s="63">
        <f>SQRT( KONSTANTEN!$B$3 * $D$6 / H1225^3 )</f>
        <v>1.9678746100447581E-7</v>
      </c>
      <c r="E1226" s="41">
        <f>(KONSTANTEN!$B$4 + D1226 * C1226) - (KONSTANTEN!$B$4 + D1226 * C1225)</f>
        <v>4.2506091576965943E-3</v>
      </c>
      <c r="F1226" s="41">
        <f t="shared" si="354"/>
        <v>5.2040369770596282</v>
      </c>
      <c r="G1226" s="73">
        <f t="shared" si="342"/>
        <v>298.16935521553592</v>
      </c>
      <c r="H1226" s="43">
        <f t="shared" si="355"/>
        <v>150778019996.07184</v>
      </c>
      <c r="I1226" s="2">
        <f t="shared" si="356"/>
        <v>10.078877846939985</v>
      </c>
      <c r="J1226" s="48">
        <f t="shared" si="343"/>
        <v>148418026003.92819</v>
      </c>
      <c r="K1226" s="28">
        <f t="shared" si="344"/>
        <v>9.9211221530600167</v>
      </c>
      <c r="L1226" s="43">
        <f t="shared" si="357"/>
        <v>73121708001.069931</v>
      </c>
      <c r="M1226" s="2">
        <f t="shared" si="358"/>
        <v>4.8878793004550554</v>
      </c>
      <c r="N1226" s="48">
        <f t="shared" si="345"/>
        <v>68122560946.874321</v>
      </c>
      <c r="O1226" s="28">
        <f t="shared" si="346"/>
        <v>4.5537073004550548</v>
      </c>
      <c r="P1226" s="94">
        <f t="shared" si="347"/>
        <v>-129675531153.07588</v>
      </c>
      <c r="Q1226" s="95">
        <f t="shared" si="348"/>
        <v>-8.6682650313551193</v>
      </c>
      <c r="R1226" s="44">
        <f>KONSTANTEN!$B$3 * $D$5 * $D$6 / H1225^2</f>
        <v>3.4870050496011674E+22</v>
      </c>
      <c r="S1226" s="46">
        <f t="shared" si="353"/>
        <v>29669.37847211726</v>
      </c>
      <c r="T1226" s="48">
        <f t="shared" si="349"/>
        <v>147659165843.14078</v>
      </c>
      <c r="U1226" s="28">
        <f t="shared" si="350"/>
        <v>9.8703955361188687</v>
      </c>
      <c r="V1226" s="48">
        <f t="shared" si="359"/>
        <v>70622134473.972122</v>
      </c>
      <c r="W1226" s="28">
        <f t="shared" si="360"/>
        <v>4.7207933004550551</v>
      </c>
      <c r="X1226" s="50">
        <f t="shared" si="351"/>
        <v>1</v>
      </c>
      <c r="Y1226" s="31">
        <f t="shared" si="352"/>
        <v>0.99999999999999978</v>
      </c>
      <c r="Z1226" s="50">
        <v>26028000</v>
      </c>
      <c r="AA1226" s="62">
        <v>1.9678746E-7</v>
      </c>
      <c r="AB1226" s="71">
        <v>4.2506091576999996E-3</v>
      </c>
      <c r="AC1226" s="71">
        <v>5.2040369770596104</v>
      </c>
      <c r="AD1226" s="58">
        <v>150778019996.07101</v>
      </c>
      <c r="AE1226" s="28">
        <v>4.8878793004499999</v>
      </c>
      <c r="AF1226" s="28">
        <v>8.6682650313600007</v>
      </c>
      <c r="AG1226" s="50"/>
      <c r="AH1226" s="62"/>
      <c r="AI1226" s="65"/>
      <c r="AJ1226" s="58"/>
      <c r="AK1226" s="28"/>
      <c r="AL1226" s="28"/>
    </row>
    <row r="1227" spans="1:38">
      <c r="A1227" s="11"/>
      <c r="B1227" s="25">
        <v>1206</v>
      </c>
      <c r="C1227" s="1">
        <f>B1227 * KONSTANTEN!$B$6</f>
        <v>26049600</v>
      </c>
      <c r="D1227" s="63">
        <f>SQRT( KONSTANTEN!$B$3 * $D$6 / H1226^3 )</f>
        <v>1.9676910392395779E-7</v>
      </c>
      <c r="E1227" s="41">
        <f>(KONSTANTEN!$B$4 + D1227 * C1227) - (KONSTANTEN!$B$4 + D1227 * C1226)</f>
        <v>4.2502126447576671E-3</v>
      </c>
      <c r="F1227" s="41">
        <f t="shared" si="354"/>
        <v>5.2082871897043859</v>
      </c>
      <c r="G1227" s="73">
        <f t="shared" si="342"/>
        <v>298.41287446211368</v>
      </c>
      <c r="H1227" s="43">
        <f t="shared" si="355"/>
        <v>150787374713.96701</v>
      </c>
      <c r="I1227" s="2">
        <f t="shared" si="356"/>
        <v>10.079503170571112</v>
      </c>
      <c r="J1227" s="48">
        <f t="shared" si="343"/>
        <v>148408671286.03299</v>
      </c>
      <c r="K1227" s="28">
        <f t="shared" si="344"/>
        <v>9.9204968294288882</v>
      </c>
      <c r="L1227" s="43">
        <f t="shared" si="357"/>
        <v>73681582430.717041</v>
      </c>
      <c r="M1227" s="2">
        <f t="shared" si="358"/>
        <v>4.9253045563788662</v>
      </c>
      <c r="N1227" s="48">
        <f t="shared" si="345"/>
        <v>68682435376.521439</v>
      </c>
      <c r="O1227" s="28">
        <f t="shared" si="346"/>
        <v>4.5911325563788656</v>
      </c>
      <c r="P1227" s="94">
        <f t="shared" si="347"/>
        <v>-129379216943.30887</v>
      </c>
      <c r="Q1227" s="95">
        <f t="shared" si="348"/>
        <v>-8.6484576700127178</v>
      </c>
      <c r="R1227" s="44">
        <f>KONSTANTEN!$B$3 * $D$5 * $D$6 / H1226^2</f>
        <v>3.4865713482741066E+22</v>
      </c>
      <c r="S1227" s="46">
        <f t="shared" si="353"/>
        <v>29668.455886055646</v>
      </c>
      <c r="T1227" s="48">
        <f t="shared" si="349"/>
        <v>147668074303.21121</v>
      </c>
      <c r="U1227" s="28">
        <f t="shared" si="350"/>
        <v>9.870991029287282</v>
      </c>
      <c r="V1227" s="48">
        <f t="shared" si="359"/>
        <v>71182008903.619232</v>
      </c>
      <c r="W1227" s="28">
        <f t="shared" si="360"/>
        <v>4.7582185563788659</v>
      </c>
      <c r="X1227" s="50">
        <f t="shared" si="351"/>
        <v>0.99999999999999978</v>
      </c>
      <c r="Y1227" s="31">
        <f t="shared" si="352"/>
        <v>0.99999999999999989</v>
      </c>
      <c r="Z1227" s="50">
        <v>26049600</v>
      </c>
      <c r="AA1227" s="62">
        <v>1.967691E-7</v>
      </c>
      <c r="AB1227" s="71">
        <v>4.2502126447600003E-3</v>
      </c>
      <c r="AC1227" s="71">
        <v>5.2082871897043699</v>
      </c>
      <c r="AD1227" s="58">
        <v>150787374713.966</v>
      </c>
      <c r="AE1227" s="28">
        <v>4.9253045563800004</v>
      </c>
      <c r="AF1227" s="28">
        <v>8.64845767001</v>
      </c>
      <c r="AG1227" s="50"/>
      <c r="AH1227" s="62"/>
      <c r="AI1227" s="65"/>
      <c r="AJ1227" s="58"/>
      <c r="AK1227" s="28"/>
      <c r="AL1227" s="28"/>
    </row>
    <row r="1228" spans="1:38">
      <c r="A1228" s="11"/>
      <c r="B1228" s="25">
        <v>1207</v>
      </c>
      <c r="C1228" s="1">
        <f>B1228 * KONSTANTEN!$B$6</f>
        <v>26071200</v>
      </c>
      <c r="D1228" s="63">
        <f>SQRT( KONSTANTEN!$B$3 * $D$6 / H1227^3 )</f>
        <v>1.9675079313124321E-7</v>
      </c>
      <c r="E1228" s="41">
        <f>(KONSTANTEN!$B$4 + D1228 * C1228) - (KONSTANTEN!$B$4 + D1228 * C1227)</f>
        <v>4.2498171316349698E-3</v>
      </c>
      <c r="F1228" s="41">
        <f t="shared" si="354"/>
        <v>5.2125370068360208</v>
      </c>
      <c r="G1228" s="73">
        <f t="shared" si="342"/>
        <v>298.65637104745872</v>
      </c>
      <c r="H1228" s="43">
        <f t="shared" si="355"/>
        <v>150796707079.55917</v>
      </c>
      <c r="I1228" s="2">
        <f t="shared" si="356"/>
        <v>10.080127000044591</v>
      </c>
      <c r="J1228" s="48">
        <f t="shared" si="343"/>
        <v>148399338920.44083</v>
      </c>
      <c r="K1228" s="28">
        <f t="shared" si="344"/>
        <v>9.9198729999554089</v>
      </c>
      <c r="L1228" s="43">
        <f t="shared" si="357"/>
        <v>74240119088.017349</v>
      </c>
      <c r="M1228" s="2">
        <f t="shared" si="358"/>
        <v>4.9626403878356964</v>
      </c>
      <c r="N1228" s="48">
        <f t="shared" si="345"/>
        <v>69240972033.821747</v>
      </c>
      <c r="O1228" s="28">
        <f t="shared" si="346"/>
        <v>4.6284683878356967</v>
      </c>
      <c r="P1228" s="94">
        <f t="shared" si="347"/>
        <v>-129080593491.33984</v>
      </c>
      <c r="Q1228" s="95">
        <f t="shared" si="348"/>
        <v>-8.6284959455206067</v>
      </c>
      <c r="R1228" s="44">
        <f>KONSTANTEN!$B$3 * $D$5 * $D$6 / H1227^2</f>
        <v>3.4861387539708297E+22</v>
      </c>
      <c r="S1228" s="46">
        <f t="shared" si="353"/>
        <v>29667.535569150976</v>
      </c>
      <c r="T1228" s="48">
        <f t="shared" si="349"/>
        <v>147677031028.71109</v>
      </c>
      <c r="U1228" s="28">
        <f t="shared" si="350"/>
        <v>9.8715897487970885</v>
      </c>
      <c r="V1228" s="48">
        <f t="shared" si="359"/>
        <v>71740545560.91954</v>
      </c>
      <c r="W1228" s="28">
        <f t="shared" si="360"/>
        <v>4.795554387835697</v>
      </c>
      <c r="X1228" s="50">
        <f t="shared" si="351"/>
        <v>0.99999999999999978</v>
      </c>
      <c r="Y1228" s="31">
        <f t="shared" si="352"/>
        <v>0.99999999999999989</v>
      </c>
      <c r="Z1228" s="50">
        <v>26071200</v>
      </c>
      <c r="AA1228" s="62">
        <v>1.9675078999999999E-7</v>
      </c>
      <c r="AB1228" s="71">
        <v>4.2498171316299998E-3</v>
      </c>
      <c r="AC1228" s="71">
        <v>5.2125370068360004</v>
      </c>
      <c r="AD1228" s="58">
        <v>150796707079.55899</v>
      </c>
      <c r="AE1228" s="28">
        <v>4.9626403878399996</v>
      </c>
      <c r="AF1228" s="28">
        <v>8.6284959455199992</v>
      </c>
      <c r="AG1228" s="50"/>
      <c r="AH1228" s="62"/>
      <c r="AI1228" s="65"/>
      <c r="AJ1228" s="58"/>
      <c r="AK1228" s="28"/>
      <c r="AL1228" s="28"/>
    </row>
    <row r="1229" spans="1:38">
      <c r="A1229" s="11"/>
      <c r="B1229" s="25">
        <v>1208</v>
      </c>
      <c r="C1229" s="1">
        <f>B1229 * KONSTANTEN!$B$6</f>
        <v>26092800</v>
      </c>
      <c r="D1229" s="63">
        <f>SQRT( KONSTANTEN!$B$3 * $D$6 / H1228^3 )</f>
        <v>1.9673252892018557E-7</v>
      </c>
      <c r="E1229" s="41">
        <f>(KONSTANTEN!$B$4 + D1229 * C1229) - (KONSTANTEN!$B$4 + D1229 * C1228)</f>
        <v>4.2494226246763134E-3</v>
      </c>
      <c r="F1229" s="41">
        <f t="shared" si="354"/>
        <v>5.2167864294606971</v>
      </c>
      <c r="G1229" s="73">
        <f t="shared" si="342"/>
        <v>298.8998450292201</v>
      </c>
      <c r="H1229" s="43">
        <f t="shared" si="355"/>
        <v>150806016932.5199</v>
      </c>
      <c r="I1229" s="2">
        <f t="shared" si="356"/>
        <v>10.080749324643142</v>
      </c>
      <c r="J1229" s="48">
        <f t="shared" si="343"/>
        <v>148390029067.4801</v>
      </c>
      <c r="K1229" s="28">
        <f t="shared" si="344"/>
        <v>9.9192506753568601</v>
      </c>
      <c r="L1229" s="43">
        <f t="shared" si="357"/>
        <v>74797308377.408173</v>
      </c>
      <c r="M1229" s="2">
        <f t="shared" si="358"/>
        <v>4.9998861534024535</v>
      </c>
      <c r="N1229" s="48">
        <f t="shared" si="345"/>
        <v>69798161323.21257</v>
      </c>
      <c r="O1229" s="28">
        <f t="shared" si="346"/>
        <v>4.6657141534024529</v>
      </c>
      <c r="P1229" s="94">
        <f t="shared" si="347"/>
        <v>-128779666770.70329</v>
      </c>
      <c r="Q1229" s="95">
        <f t="shared" si="348"/>
        <v>-8.6083802571845034</v>
      </c>
      <c r="R1229" s="44">
        <f>KONSTANTEN!$B$3 * $D$5 * $D$6 / H1228^2</f>
        <v>3.4857072735323951E+22</v>
      </c>
      <c r="S1229" s="46">
        <f t="shared" si="353"/>
        <v>29666.617536598129</v>
      </c>
      <c r="T1229" s="48">
        <f t="shared" si="349"/>
        <v>147686035352.22675</v>
      </c>
      <c r="U1229" s="28">
        <f t="shared" si="350"/>
        <v>9.8721916500344893</v>
      </c>
      <c r="V1229" s="48">
        <f t="shared" si="359"/>
        <v>72297734850.310379</v>
      </c>
      <c r="W1229" s="28">
        <f t="shared" si="360"/>
        <v>4.8328001534024532</v>
      </c>
      <c r="X1229" s="50">
        <f t="shared" si="351"/>
        <v>1</v>
      </c>
      <c r="Y1229" s="31">
        <f t="shared" si="352"/>
        <v>1.0000000000000002</v>
      </c>
      <c r="Z1229" s="50">
        <v>26092800</v>
      </c>
      <c r="AA1229" s="62">
        <v>1.9673253000000001E-7</v>
      </c>
      <c r="AB1229" s="71">
        <v>4.2494226246799997E-3</v>
      </c>
      <c r="AC1229" s="71">
        <v>5.2167864294606803</v>
      </c>
      <c r="AD1229" s="58">
        <v>150806016932.51901</v>
      </c>
      <c r="AE1229" s="28">
        <v>4.9998861534000003</v>
      </c>
      <c r="AF1229" s="28">
        <v>8.6083802571800003</v>
      </c>
      <c r="AG1229" s="50"/>
      <c r="AH1229" s="62"/>
      <c r="AI1229" s="65"/>
      <c r="AJ1229" s="58"/>
      <c r="AK1229" s="28"/>
      <c r="AL1229" s="28"/>
    </row>
    <row r="1230" spans="1:38">
      <c r="A1230" s="11"/>
      <c r="B1230" s="25">
        <v>1209</v>
      </c>
      <c r="C1230" s="1">
        <f>B1230 * KONSTANTEN!$B$6</f>
        <v>26114400</v>
      </c>
      <c r="D1230" s="63">
        <f>SQRT( KONSTANTEN!$B$3 * $D$6 / H1229^3 )</f>
        <v>1.9671431158357085E-7</v>
      </c>
      <c r="E1230" s="41">
        <f>(KONSTANTEN!$B$4 + D1230 * C1230) - (KONSTANTEN!$B$4 + D1230 * C1229)</f>
        <v>4.2490291302046401E-3</v>
      </c>
      <c r="F1230" s="41">
        <f t="shared" si="354"/>
        <v>5.2210354585909018</v>
      </c>
      <c r="G1230" s="73">
        <f t="shared" si="342"/>
        <v>299.14329646540898</v>
      </c>
      <c r="H1230" s="43">
        <f t="shared" si="355"/>
        <v>150815304112.99817</v>
      </c>
      <c r="I1230" s="2">
        <f t="shared" si="356"/>
        <v>10.081370133681391</v>
      </c>
      <c r="J1230" s="48">
        <f t="shared" si="343"/>
        <v>148380741887.00183</v>
      </c>
      <c r="K1230" s="28">
        <f t="shared" si="344"/>
        <v>9.918629866318609</v>
      </c>
      <c r="L1230" s="43">
        <f t="shared" si="357"/>
        <v>75353140731.901276</v>
      </c>
      <c r="M1230" s="2">
        <f t="shared" si="358"/>
        <v>5.0370412135661224</v>
      </c>
      <c r="N1230" s="48">
        <f t="shared" si="345"/>
        <v>70353993677.705658</v>
      </c>
      <c r="O1230" s="28">
        <f t="shared" si="346"/>
        <v>4.7028692135661219</v>
      </c>
      <c r="P1230" s="94">
        <f t="shared" si="347"/>
        <v>-128476442791.29533</v>
      </c>
      <c r="Q1230" s="95">
        <f t="shared" si="348"/>
        <v>-8.5881110067407338</v>
      </c>
      <c r="R1230" s="44">
        <f>KONSTANTEN!$B$3 * $D$5 * $D$6 / H1229^2</f>
        <v>3.4852769137740334E+22</v>
      </c>
      <c r="S1230" s="46">
        <f t="shared" si="353"/>
        <v>29665.701803540982</v>
      </c>
      <c r="T1230" s="48">
        <f t="shared" si="349"/>
        <v>147695086603.34573</v>
      </c>
      <c r="U1230" s="28">
        <f t="shared" si="350"/>
        <v>9.8727966881852272</v>
      </c>
      <c r="V1230" s="48">
        <f t="shared" si="359"/>
        <v>72853567204.803467</v>
      </c>
      <c r="W1230" s="28">
        <f t="shared" si="360"/>
        <v>4.8699552135661222</v>
      </c>
      <c r="X1230" s="50">
        <f t="shared" si="351"/>
        <v>1</v>
      </c>
      <c r="Y1230" s="31">
        <f t="shared" si="352"/>
        <v>0.99999999999999978</v>
      </c>
      <c r="Z1230" s="50">
        <v>26114400</v>
      </c>
      <c r="AA1230" s="62">
        <v>1.9671431000000001E-7</v>
      </c>
      <c r="AB1230" s="71">
        <v>4.2490291302100004E-3</v>
      </c>
      <c r="AC1230" s="71">
        <v>5.2210354585908796</v>
      </c>
      <c r="AD1230" s="58">
        <v>150815304112.99799</v>
      </c>
      <c r="AE1230" s="28">
        <v>5.0370412135700002</v>
      </c>
      <c r="AF1230" s="28">
        <v>8.5881110067400002</v>
      </c>
      <c r="AG1230" s="50"/>
      <c r="AH1230" s="62"/>
      <c r="AI1230" s="65"/>
      <c r="AJ1230" s="58"/>
      <c r="AK1230" s="28"/>
      <c r="AL1230" s="28"/>
    </row>
    <row r="1231" spans="1:38">
      <c r="A1231" s="11"/>
      <c r="B1231" s="25">
        <v>1210</v>
      </c>
      <c r="C1231" s="1">
        <f>B1231 * KONSTANTEN!$B$6</f>
        <v>26136000</v>
      </c>
      <c r="D1231" s="63">
        <f>SQRT( KONSTANTEN!$B$3 * $D$6 / H1230^3 )</f>
        <v>1.966961414131155E-7</v>
      </c>
      <c r="E1231" s="41">
        <f>(KONSTANTEN!$B$4 + D1231 * C1231) - (KONSTANTEN!$B$4 + D1231 * C1230)</f>
        <v>4.2486366545233523E-3</v>
      </c>
      <c r="F1231" s="41">
        <f t="shared" si="354"/>
        <v>5.2252840952454251</v>
      </c>
      <c r="G1231" s="73">
        <f t="shared" si="342"/>
        <v>299.38672541439774</v>
      </c>
      <c r="H1231" s="43">
        <f t="shared" si="355"/>
        <v>150824568461.62253</v>
      </c>
      <c r="I1231" s="2">
        <f t="shared" si="356"/>
        <v>10.081989416506028</v>
      </c>
      <c r="J1231" s="48">
        <f t="shared" si="343"/>
        <v>148371477538.37744</v>
      </c>
      <c r="K1231" s="28">
        <f t="shared" si="344"/>
        <v>9.918010583493972</v>
      </c>
      <c r="L1231" s="43">
        <f t="shared" si="357"/>
        <v>75907606613.20546</v>
      </c>
      <c r="M1231" s="2">
        <f t="shared" si="358"/>
        <v>5.0741049307319699</v>
      </c>
      <c r="N1231" s="48">
        <f t="shared" si="345"/>
        <v>70908459559.009857</v>
      </c>
      <c r="O1231" s="28">
        <f t="shared" si="346"/>
        <v>4.7399329307319693</v>
      </c>
      <c r="P1231" s="94">
        <f t="shared" si="347"/>
        <v>-128170927599.2347</v>
      </c>
      <c r="Q1231" s="95">
        <f t="shared" si="348"/>
        <v>-8.5676885983469653</v>
      </c>
      <c r="R1231" s="44">
        <f>KONSTANTEN!$B$3 * $D$5 * $D$6 / H1230^2</f>
        <v>3.4848476814851059E+22</v>
      </c>
      <c r="S1231" s="46">
        <f t="shared" si="353"/>
        <v>29664.788385072308</v>
      </c>
      <c r="T1231" s="48">
        <f t="shared" si="349"/>
        <v>147704184108.70877</v>
      </c>
      <c r="U1231" s="28">
        <f t="shared" si="350"/>
        <v>9.8734048182380594</v>
      </c>
      <c r="V1231" s="48">
        <f t="shared" si="359"/>
        <v>73408033086.107651</v>
      </c>
      <c r="W1231" s="28">
        <f t="shared" si="360"/>
        <v>4.9070189307319696</v>
      </c>
      <c r="X1231" s="50">
        <f t="shared" si="351"/>
        <v>1</v>
      </c>
      <c r="Y1231" s="31">
        <f t="shared" si="352"/>
        <v>1</v>
      </c>
      <c r="Z1231" s="50">
        <v>26136000</v>
      </c>
      <c r="AA1231" s="62">
        <v>1.9669614000000001E-7</v>
      </c>
      <c r="AB1231" s="71">
        <v>4.2486366545199999E-3</v>
      </c>
      <c r="AC1231" s="71">
        <v>5.22528409524541</v>
      </c>
      <c r="AD1231" s="58">
        <v>150824568461.62201</v>
      </c>
      <c r="AE1231" s="28">
        <v>5.0741049307299999</v>
      </c>
      <c r="AF1231" s="28">
        <v>8.5676885983499993</v>
      </c>
      <c r="AG1231" s="50"/>
      <c r="AH1231" s="62"/>
      <c r="AI1231" s="65"/>
      <c r="AJ1231" s="58"/>
      <c r="AK1231" s="28"/>
      <c r="AL1231" s="28"/>
    </row>
    <row r="1232" spans="1:38">
      <c r="A1232" s="11"/>
      <c r="B1232" s="25">
        <v>1211</v>
      </c>
      <c r="C1232" s="1">
        <f>B1232 * KONSTANTEN!$B$6</f>
        <v>26157600</v>
      </c>
      <c r="D1232" s="63">
        <f>SQRT( KONSTANTEN!$B$3 * $D$6 / H1231^3 )</f>
        <v>1.9667801869946416E-7</v>
      </c>
      <c r="E1232" s="41">
        <f>(KONSTANTEN!$B$4 + D1232 * C1232) - (KONSTANTEN!$B$4 + D1232 * C1231)</f>
        <v>4.2482452039083185E-3</v>
      </c>
      <c r="F1232" s="41">
        <f t="shared" si="354"/>
        <v>5.2295323404493335</v>
      </c>
      <c r="G1232" s="73">
        <f t="shared" si="342"/>
        <v>299.63013193491838</v>
      </c>
      <c r="H1232" s="43">
        <f t="shared" si="355"/>
        <v>150833809819.50302</v>
      </c>
      <c r="I1232" s="2">
        <f t="shared" si="356"/>
        <v>10.082607162495925</v>
      </c>
      <c r="J1232" s="48">
        <f t="shared" si="343"/>
        <v>148362236180.49701</v>
      </c>
      <c r="K1232" s="28">
        <f t="shared" si="344"/>
        <v>9.9173928375040763</v>
      </c>
      <c r="L1232" s="43">
        <f t="shared" si="357"/>
        <v>76460696511.847656</v>
      </c>
      <c r="M1232" s="2">
        <f t="shared" si="358"/>
        <v>5.111076669231629</v>
      </c>
      <c r="N1232" s="48">
        <f t="shared" si="345"/>
        <v>71461549457.652054</v>
      </c>
      <c r="O1232" s="28">
        <f t="shared" si="346"/>
        <v>4.7769046692316284</v>
      </c>
      <c r="P1232" s="94">
        <f t="shared" si="347"/>
        <v>-127863127276.72429</v>
      </c>
      <c r="Q1232" s="95">
        <f t="shared" si="348"/>
        <v>-8.5471134385729357</v>
      </c>
      <c r="R1232" s="44">
        <f>KONSTANTEN!$B$3 * $D$5 * $D$6 / H1231^2</f>
        <v>3.4844195834290596E+22</v>
      </c>
      <c r="S1232" s="46">
        <f t="shared" si="353"/>
        <v>29663.877296233608</v>
      </c>
      <c r="T1232" s="48">
        <f t="shared" si="349"/>
        <v>147713327192.06174</v>
      </c>
      <c r="U1232" s="28">
        <f t="shared" si="350"/>
        <v>9.874015994988234</v>
      </c>
      <c r="V1232" s="48">
        <f t="shared" si="359"/>
        <v>73961122984.749863</v>
      </c>
      <c r="W1232" s="28">
        <f t="shared" si="360"/>
        <v>4.9439906692316287</v>
      </c>
      <c r="X1232" s="50">
        <f t="shared" si="351"/>
        <v>0.99999999999999989</v>
      </c>
      <c r="Y1232" s="31">
        <f t="shared" si="352"/>
        <v>1</v>
      </c>
      <c r="Z1232" s="50">
        <v>26157600</v>
      </c>
      <c r="AA1232" s="62">
        <v>1.9667802E-7</v>
      </c>
      <c r="AB1232" s="71">
        <v>4.2482452039100003E-3</v>
      </c>
      <c r="AC1232" s="71">
        <v>5.2295323404493201</v>
      </c>
      <c r="AD1232" s="58">
        <v>150833809819.50201</v>
      </c>
      <c r="AE1232" s="28">
        <v>5.11107666923</v>
      </c>
      <c r="AF1232" s="28">
        <v>8.5471134385699994</v>
      </c>
      <c r="AG1232" s="50"/>
      <c r="AH1232" s="62"/>
      <c r="AI1232" s="65"/>
      <c r="AJ1232" s="58"/>
      <c r="AK1232" s="28"/>
      <c r="AL1232" s="28"/>
    </row>
    <row r="1233" spans="1:38">
      <c r="A1233" s="11"/>
      <c r="B1233" s="25">
        <v>1212</v>
      </c>
      <c r="C1233" s="1">
        <f>B1233 * KONSTANTEN!$B$6</f>
        <v>26179200</v>
      </c>
      <c r="D1233" s="63">
        <f>SQRT( KONSTANTEN!$B$3 * $D$6 / H1232^3 )</f>
        <v>1.9665994373218774E-7</v>
      </c>
      <c r="E1233" s="41">
        <f>(KONSTANTEN!$B$4 + D1233 * C1233) - (KONSTANTEN!$B$4 + D1233 * C1232)</f>
        <v>4.2478547846149795E-3</v>
      </c>
      <c r="F1233" s="41">
        <f t="shared" si="354"/>
        <v>5.2337801952339484</v>
      </c>
      <c r="G1233" s="73">
        <f t="shared" si="342"/>
        <v>299.87351608606127</v>
      </c>
      <c r="H1233" s="43">
        <f t="shared" si="355"/>
        <v>150843028028.23309</v>
      </c>
      <c r="I1233" s="2">
        <f t="shared" si="356"/>
        <v>10.08322336106227</v>
      </c>
      <c r="J1233" s="48">
        <f t="shared" si="343"/>
        <v>148353017971.76691</v>
      </c>
      <c r="K1233" s="28">
        <f t="shared" si="344"/>
        <v>9.9167766389377281</v>
      </c>
      <c r="L1233" s="43">
        <f t="shared" si="357"/>
        <v>77012400947.293945</v>
      </c>
      <c r="M1233" s="2">
        <f t="shared" si="358"/>
        <v>5.1479557953311952</v>
      </c>
      <c r="N1233" s="48">
        <f t="shared" si="345"/>
        <v>72013253893.098343</v>
      </c>
      <c r="O1233" s="28">
        <f t="shared" si="346"/>
        <v>4.8137837953311955</v>
      </c>
      <c r="P1233" s="94">
        <f t="shared" si="347"/>
        <v>-127553047941.91206</v>
      </c>
      <c r="Q1233" s="95">
        <f t="shared" si="348"/>
        <v>-8.5263859363911561</v>
      </c>
      <c r="R1233" s="44">
        <f>KONSTANTEN!$B$3 * $D$5 * $D$6 / H1232^2</f>
        <v>3.4839926263433933E+22</v>
      </c>
      <c r="S1233" s="46">
        <f t="shared" si="353"/>
        <v>29662.968552014972</v>
      </c>
      <c r="T1233" s="48">
        <f t="shared" si="349"/>
        <v>147722515174.30798</v>
      </c>
      <c r="U1233" s="28">
        <f t="shared" si="350"/>
        <v>9.8746301730409893</v>
      </c>
      <c r="V1233" s="48">
        <f t="shared" si="359"/>
        <v>74512827420.196152</v>
      </c>
      <c r="W1233" s="28">
        <f t="shared" si="360"/>
        <v>4.9808697953311949</v>
      </c>
      <c r="X1233" s="50">
        <f t="shared" si="351"/>
        <v>1</v>
      </c>
      <c r="Y1233" s="31">
        <f t="shared" si="352"/>
        <v>0.99999999999999989</v>
      </c>
      <c r="Z1233" s="50">
        <v>26179200</v>
      </c>
      <c r="AA1233" s="62">
        <v>1.9665994000000001E-7</v>
      </c>
      <c r="AB1233" s="71">
        <v>4.2478547846099999E-3</v>
      </c>
      <c r="AC1233" s="71">
        <v>5.2337801952339298</v>
      </c>
      <c r="AD1233" s="58">
        <v>150843028028.233</v>
      </c>
      <c r="AE1233" s="28">
        <v>5.1479557953299997</v>
      </c>
      <c r="AF1233" s="28">
        <v>8.5263859363899996</v>
      </c>
      <c r="AG1233" s="50"/>
      <c r="AH1233" s="62"/>
      <c r="AI1233" s="65"/>
      <c r="AJ1233" s="58"/>
      <c r="AK1233" s="28"/>
      <c r="AL1233" s="28"/>
    </row>
    <row r="1234" spans="1:38">
      <c r="A1234" s="11"/>
      <c r="B1234" s="25">
        <v>1213</v>
      </c>
      <c r="C1234" s="1">
        <f>B1234 * KONSTANTEN!$B$6</f>
        <v>26200800</v>
      </c>
      <c r="D1234" s="63">
        <f>SQRT( KONSTANTEN!$B$3 * $D$6 / H1233^3 )</f>
        <v>1.966419167997817E-7</v>
      </c>
      <c r="E1234" s="41">
        <f>(KONSTANTEN!$B$4 + D1234 * C1234) - (KONSTANTEN!$B$4 + D1234 * C1233)</f>
        <v>4.2474654028756831E-3</v>
      </c>
      <c r="F1234" s="41">
        <f t="shared" si="354"/>
        <v>5.2380276606368241</v>
      </c>
      <c r="G1234" s="73">
        <f t="shared" si="342"/>
        <v>300.11687792727389</v>
      </c>
      <c r="H1234" s="43">
        <f t="shared" si="355"/>
        <v>150852222929.89191</v>
      </c>
      <c r="I1234" s="2">
        <f t="shared" si="356"/>
        <v>10.083838001648719</v>
      </c>
      <c r="J1234" s="48">
        <f t="shared" si="343"/>
        <v>148343823070.10809</v>
      </c>
      <c r="K1234" s="28">
        <f t="shared" si="344"/>
        <v>9.9161619983512814</v>
      </c>
      <c r="L1234" s="43">
        <f t="shared" si="357"/>
        <v>77562710468.069702</v>
      </c>
      <c r="M1234" s="2">
        <f t="shared" si="358"/>
        <v>5.1847416772392574</v>
      </c>
      <c r="N1234" s="48">
        <f t="shared" si="345"/>
        <v>72563563413.8741</v>
      </c>
      <c r="O1234" s="28">
        <f t="shared" si="346"/>
        <v>4.8505696772392577</v>
      </c>
      <c r="P1234" s="94">
        <f t="shared" si="347"/>
        <v>-127240695748.75166</v>
      </c>
      <c r="Q1234" s="95">
        <f t="shared" si="348"/>
        <v>-8.505506503167604</v>
      </c>
      <c r="R1234" s="44">
        <f>KONSTANTEN!$B$3 * $D$5 * $D$6 / H1233^2</f>
        <v>3.4835668169396243E+22</v>
      </c>
      <c r="S1234" s="46">
        <f t="shared" si="353"/>
        <v>29662.06216735495</v>
      </c>
      <c r="T1234" s="48">
        <f t="shared" si="349"/>
        <v>147731747373.56046</v>
      </c>
      <c r="U1234" s="28">
        <f t="shared" si="350"/>
        <v>9.8752473068150426</v>
      </c>
      <c r="V1234" s="48">
        <f t="shared" si="359"/>
        <v>75063136940.971909</v>
      </c>
      <c r="W1234" s="28">
        <f t="shared" si="360"/>
        <v>5.017655677239258</v>
      </c>
      <c r="X1234" s="50">
        <f t="shared" si="351"/>
        <v>1.0000000000000002</v>
      </c>
      <c r="Y1234" s="31">
        <f t="shared" si="352"/>
        <v>1.0000000000000002</v>
      </c>
      <c r="Z1234" s="50">
        <v>26200800</v>
      </c>
      <c r="AA1234" s="62">
        <v>1.9664192E-7</v>
      </c>
      <c r="AB1234" s="71">
        <v>4.2474654028700001E-3</v>
      </c>
      <c r="AC1234" s="71">
        <v>5.2380276606368099</v>
      </c>
      <c r="AD1234" s="58">
        <v>150852222929.89099</v>
      </c>
      <c r="AE1234" s="28">
        <v>5.1847416772399999</v>
      </c>
      <c r="AF1234" s="28">
        <v>8.5055065031700003</v>
      </c>
      <c r="AG1234" s="50"/>
      <c r="AH1234" s="62"/>
      <c r="AI1234" s="65"/>
      <c r="AJ1234" s="58"/>
      <c r="AK1234" s="28"/>
      <c r="AL1234" s="28"/>
    </row>
    <row r="1235" spans="1:38">
      <c r="A1235" s="11"/>
      <c r="B1235" s="25">
        <v>1214</v>
      </c>
      <c r="C1235" s="1">
        <f>B1235 * KONSTANTEN!$B$6</f>
        <v>26222400</v>
      </c>
      <c r="D1235" s="63">
        <f>SQRT( KONSTANTEN!$B$3 * $D$6 / H1234^3 )</f>
        <v>1.9662393818966348E-7</v>
      </c>
      <c r="E1235" s="41">
        <f>(KONSTANTEN!$B$4 + D1235 * C1235) - (KONSTANTEN!$B$4 + D1235 * C1234)</f>
        <v>4.2470770648970202E-3</v>
      </c>
      <c r="F1235" s="41">
        <f t="shared" si="354"/>
        <v>5.2422747377017211</v>
      </c>
      <c r="G1235" s="73">
        <f t="shared" si="342"/>
        <v>300.36021751835926</v>
      </c>
      <c r="H1235" s="43">
        <f t="shared" si="355"/>
        <v>150861394367.04611</v>
      </c>
      <c r="I1235" s="2">
        <f t="shared" si="356"/>
        <v>10.084451073731511</v>
      </c>
      <c r="J1235" s="48">
        <f t="shared" si="343"/>
        <v>148334651632.95389</v>
      </c>
      <c r="K1235" s="28">
        <f t="shared" si="344"/>
        <v>9.9155489262684906</v>
      </c>
      <c r="L1235" s="43">
        <f t="shared" si="357"/>
        <v>78111615651.878586</v>
      </c>
      <c r="M1235" s="2">
        <f t="shared" si="358"/>
        <v>5.2214336851148477</v>
      </c>
      <c r="N1235" s="48">
        <f t="shared" si="345"/>
        <v>73112468597.682983</v>
      </c>
      <c r="O1235" s="28">
        <f t="shared" si="346"/>
        <v>4.887261685114848</v>
      </c>
      <c r="P1235" s="94">
        <f t="shared" si="347"/>
        <v>-126926076886.86328</v>
      </c>
      <c r="Q1235" s="95">
        <f t="shared" si="348"/>
        <v>-8.4844755526524107</v>
      </c>
      <c r="R1235" s="44">
        <f>KONSTANTEN!$B$3 * $D$5 * $D$6 / H1234^2</f>
        <v>3.483142161903239E+22</v>
      </c>
      <c r="S1235" s="46">
        <f t="shared" si="353"/>
        <v>29661.158157140402</v>
      </c>
      <c r="T1235" s="48">
        <f t="shared" si="349"/>
        <v>147741023105.19427</v>
      </c>
      <c r="U1235" s="28">
        <f t="shared" si="350"/>
        <v>9.8758673505460912</v>
      </c>
      <c r="V1235" s="48">
        <f t="shared" si="359"/>
        <v>75612042124.780777</v>
      </c>
      <c r="W1235" s="28">
        <f t="shared" si="360"/>
        <v>5.0543476851148483</v>
      </c>
      <c r="X1235" s="50">
        <f t="shared" si="351"/>
        <v>1</v>
      </c>
      <c r="Y1235" s="31">
        <f t="shared" si="352"/>
        <v>1.0000000000000002</v>
      </c>
      <c r="Z1235" s="50">
        <v>26222400</v>
      </c>
      <c r="AA1235" s="62">
        <v>1.9662394E-7</v>
      </c>
      <c r="AB1235" s="71">
        <v>4.2470770648999996E-3</v>
      </c>
      <c r="AC1235" s="71">
        <v>5.2422747377016998</v>
      </c>
      <c r="AD1235" s="58">
        <v>150861394367.04599</v>
      </c>
      <c r="AE1235" s="28">
        <v>5.2214336851100001</v>
      </c>
      <c r="AF1235" s="28">
        <v>8.4844755526500002</v>
      </c>
      <c r="AG1235" s="50"/>
      <c r="AH1235" s="62"/>
      <c r="AI1235" s="65"/>
      <c r="AJ1235" s="58"/>
      <c r="AK1235" s="28"/>
      <c r="AL1235" s="28"/>
    </row>
    <row r="1236" spans="1:38">
      <c r="A1236" s="11"/>
      <c r="B1236" s="25">
        <v>1215</v>
      </c>
      <c r="C1236" s="1">
        <f>B1236 * KONSTANTEN!$B$6</f>
        <v>26244000</v>
      </c>
      <c r="D1236" s="63">
        <f>SQRT( KONSTANTEN!$B$3 * $D$6 / H1235^3 )</f>
        <v>1.9660600818817097E-7</v>
      </c>
      <c r="E1236" s="41">
        <f>(KONSTANTEN!$B$4 + D1236 * C1236) - (KONSTANTEN!$B$4 + D1236 * C1235)</f>
        <v>4.2466897768651535E-3</v>
      </c>
      <c r="F1236" s="41">
        <f t="shared" si="354"/>
        <v>5.2465214274785863</v>
      </c>
      <c r="G1236" s="73">
        <f t="shared" si="342"/>
        <v>300.60353491947501</v>
      </c>
      <c r="H1236" s="43">
        <f t="shared" si="355"/>
        <v>150870542182.7518</v>
      </c>
      <c r="I1236" s="2">
        <f t="shared" si="356"/>
        <v>10.085062566819602</v>
      </c>
      <c r="J1236" s="48">
        <f t="shared" si="343"/>
        <v>148325503817.2482</v>
      </c>
      <c r="K1236" s="28">
        <f t="shared" si="344"/>
        <v>9.9149374331803983</v>
      </c>
      <c r="L1236" s="43">
        <f t="shared" si="357"/>
        <v>78659107105.721573</v>
      </c>
      <c r="M1236" s="2">
        <f t="shared" si="358"/>
        <v>5.2580311910754043</v>
      </c>
      <c r="N1236" s="48">
        <f t="shared" si="345"/>
        <v>73659960051.52597</v>
      </c>
      <c r="O1236" s="28">
        <f t="shared" si="346"/>
        <v>4.9238591910754046</v>
      </c>
      <c r="P1236" s="94">
        <f t="shared" si="347"/>
        <v>-126609197581.39383</v>
      </c>
      <c r="Q1236" s="95">
        <f t="shared" si="348"/>
        <v>-8.4632935009705204</v>
      </c>
      <c r="R1236" s="44">
        <f>KONSTANTEN!$B$3 * $D$5 * $D$6 / H1235^2</f>
        <v>3.4827186678936631E+22</v>
      </c>
      <c r="S1236" s="46">
        <f t="shared" si="353"/>
        <v>29660.256536206358</v>
      </c>
      <c r="T1236" s="48">
        <f t="shared" si="349"/>
        <v>147750341681.89914</v>
      </c>
      <c r="U1236" s="28">
        <f t="shared" si="350"/>
        <v>9.8764902582903229</v>
      </c>
      <c r="V1236" s="48">
        <f t="shared" si="359"/>
        <v>76159533578.623779</v>
      </c>
      <c r="W1236" s="28">
        <f t="shared" si="360"/>
        <v>5.090945191075404</v>
      </c>
      <c r="X1236" s="50">
        <f t="shared" si="351"/>
        <v>1</v>
      </c>
      <c r="Y1236" s="31">
        <f t="shared" si="352"/>
        <v>1</v>
      </c>
      <c r="Z1236" s="50">
        <v>26244000</v>
      </c>
      <c r="AA1236" s="62">
        <v>1.9660600999999999E-7</v>
      </c>
      <c r="AB1236" s="71">
        <v>4.2466897768599996E-3</v>
      </c>
      <c r="AC1236" s="71">
        <v>5.2465214274785703</v>
      </c>
      <c r="AD1236" s="58">
        <v>150870542182.75101</v>
      </c>
      <c r="AE1236" s="28">
        <v>5.2580311910799997</v>
      </c>
      <c r="AF1236" s="28">
        <v>8.4632935009699999</v>
      </c>
      <c r="AG1236" s="50"/>
      <c r="AH1236" s="62"/>
      <c r="AI1236" s="65"/>
      <c r="AJ1236" s="58"/>
      <c r="AK1236" s="28"/>
      <c r="AL1236" s="28"/>
    </row>
    <row r="1237" spans="1:38">
      <c r="A1237" s="11"/>
      <c r="B1237" s="25">
        <v>1216</v>
      </c>
      <c r="C1237" s="1">
        <f>B1237 * KONSTANTEN!$B$6</f>
        <v>26265600</v>
      </c>
      <c r="D1237" s="63">
        <f>SQRT( KONSTANTEN!$B$3 * $D$6 / H1236^3 )</f>
        <v>1.9658812708056059E-7</v>
      </c>
      <c r="E1237" s="41">
        <f>(KONSTANTEN!$B$4 + D1237 * C1237) - (KONSTANTEN!$B$4 + D1237 * C1236)</f>
        <v>4.2463035449404885E-3</v>
      </c>
      <c r="F1237" s="41">
        <f t="shared" si="354"/>
        <v>5.2507677310235268</v>
      </c>
      <c r="G1237" s="73">
        <f t="shared" ref="G1237:G1300" si="361">F1237 * 180 / PI()</f>
        <v>300.84683019113157</v>
      </c>
      <c r="H1237" s="43">
        <f t="shared" si="355"/>
        <v>150879666220.55658</v>
      </c>
      <c r="I1237" s="2">
        <f t="shared" si="356"/>
        <v>10.085672470454812</v>
      </c>
      <c r="J1237" s="48">
        <f t="shared" ref="J1237:J1300" si="362">$D$3 * ( 1 - $D$4 * COS(F1237) )</f>
        <v>148316379779.44342</v>
      </c>
      <c r="K1237" s="28">
        <f t="shared" ref="K1237:K1300" si="363">$E$3 * ( 1 - $D$4 * COS(F1237) )</f>
        <v>9.9143275295451865</v>
      </c>
      <c r="L1237" s="43">
        <f t="shared" si="357"/>
        <v>79205175466.014542</v>
      </c>
      <c r="M1237" s="2">
        <f t="shared" si="358"/>
        <v>5.2945335692046234</v>
      </c>
      <c r="N1237" s="48">
        <f t="shared" ref="N1237:N1300" si="364">$D$3 * ( COS(F1237) - $D$4 )</f>
        <v>74206028411.818939</v>
      </c>
      <c r="O1237" s="28">
        <f t="shared" ref="O1237:O1300" si="365">$E$3 * ( COS(F1237) - $D$4 )</f>
        <v>4.9603615692046237</v>
      </c>
      <c r="P1237" s="94">
        <f t="shared" ref="P1237:P1300" si="366">$D$10 * SIN(F1237)</f>
        <v>-126290064092.87732</v>
      </c>
      <c r="Q1237" s="95">
        <f t="shared" ref="Q1237:Q1300" si="367">$E$10 * SIN(F1237)</f>
        <v>-8.4419607666123593</v>
      </c>
      <c r="R1237" s="44">
        <f>KONSTANTEN!$B$3 * $D$5 * $D$6 / H1236^2</f>
        <v>3.4822963415442304E+22</v>
      </c>
      <c r="S1237" s="46">
        <f t="shared" si="353"/>
        <v>29659.357319335886</v>
      </c>
      <c r="T1237" s="48">
        <f t="shared" ref="T1237:T1300" si="368">SQRT( V1237^2 + P1237^2 )</f>
        <v>147759702413.7319</v>
      </c>
      <c r="U1237" s="28">
        <f t="shared" ref="U1237:U1300" si="369">SQRT( W1237^2 + Q1237^2 )</f>
        <v>9.8771159839279363</v>
      </c>
      <c r="V1237" s="48">
        <f t="shared" si="359"/>
        <v>76705601938.916748</v>
      </c>
      <c r="W1237" s="28">
        <f t="shared" si="360"/>
        <v>5.127447569204624</v>
      </c>
      <c r="X1237" s="50">
        <f t="shared" ref="X1237:X1300" si="370">(V1237 / $D$3 )^2 + ( P1237 / $D$10 )^2</f>
        <v>1</v>
      </c>
      <c r="Y1237" s="31">
        <f t="shared" ref="Y1237:Y1300" si="371">(W1237 / $E$3 )^2 + ( Q1237 / $E$10 )^2</f>
        <v>1</v>
      </c>
      <c r="Z1237" s="50">
        <v>26265600</v>
      </c>
      <c r="AA1237" s="62">
        <v>1.9658813000000001E-7</v>
      </c>
      <c r="AB1237" s="71">
        <v>4.2463035449400001E-3</v>
      </c>
      <c r="AC1237" s="71">
        <v>5.2507677310235099</v>
      </c>
      <c r="AD1237" s="58">
        <v>150879666220.556</v>
      </c>
      <c r="AE1237" s="28">
        <v>5.2945335692000004</v>
      </c>
      <c r="AF1237" s="28">
        <v>8.4419607666100003</v>
      </c>
      <c r="AG1237" s="50"/>
      <c r="AH1237" s="62"/>
      <c r="AI1237" s="65"/>
      <c r="AJ1237" s="58"/>
      <c r="AK1237" s="28"/>
      <c r="AL1237" s="28"/>
    </row>
    <row r="1238" spans="1:38">
      <c r="A1238" s="11"/>
      <c r="B1238" s="25">
        <v>1217</v>
      </c>
      <c r="C1238" s="1">
        <f>B1238 * KONSTANTEN!$B$6</f>
        <v>26287200</v>
      </c>
      <c r="D1238" s="63">
        <f>SQRT( KONSTANTEN!$B$3 * $D$6 / H1237^3 )</f>
        <v>1.9657029515100538E-7</v>
      </c>
      <c r="E1238" s="41">
        <f>(KONSTANTEN!$B$4 + D1238 * C1238) - (KONSTANTEN!$B$4 + D1238 * C1237)</f>
        <v>4.2459183752621144E-3</v>
      </c>
      <c r="F1238" s="41">
        <f t="shared" si="354"/>
        <v>5.2550136493987889</v>
      </c>
      <c r="G1238" s="73">
        <f t="shared" si="361"/>
        <v>301.09010339419109</v>
      </c>
      <c r="H1238" s="43">
        <f t="shared" si="355"/>
        <v>150888766324.50156</v>
      </c>
      <c r="I1238" s="2">
        <f t="shared" si="356"/>
        <v>10.086280774211939</v>
      </c>
      <c r="J1238" s="48">
        <f t="shared" si="362"/>
        <v>148307279675.49844</v>
      </c>
      <c r="K1238" s="28">
        <f t="shared" si="363"/>
        <v>9.9137192257880606</v>
      </c>
      <c r="L1238" s="43">
        <f t="shared" si="357"/>
        <v>79749811398.705688</v>
      </c>
      <c r="M1238" s="2">
        <f t="shared" si="358"/>
        <v>5.3309401955603173</v>
      </c>
      <c r="N1238" s="48">
        <f t="shared" si="364"/>
        <v>74750664344.510086</v>
      </c>
      <c r="O1238" s="28">
        <f t="shared" si="365"/>
        <v>4.9967681955603176</v>
      </c>
      <c r="P1238" s="94">
        <f t="shared" si="366"/>
        <v>-125968682717.09473</v>
      </c>
      <c r="Q1238" s="95">
        <f t="shared" si="367"/>
        <v>-8.420477770424462</v>
      </c>
      <c r="R1238" s="44">
        <f>KONSTANTEN!$B$3 * $D$5 * $D$6 / H1237^2</f>
        <v>3.4818751894621419E+22</v>
      </c>
      <c r="S1238" s="46">
        <f t="shared" ref="S1238:S1301" si="372">D1238 * H1237</f>
        <v>29658.460521259985</v>
      </c>
      <c r="T1238" s="48">
        <f t="shared" si="368"/>
        <v>147769104608.16928</v>
      </c>
      <c r="U1238" s="28">
        <f t="shared" si="369"/>
        <v>9.8777444811666602</v>
      </c>
      <c r="V1238" s="48">
        <f t="shared" si="359"/>
        <v>77250237871.607895</v>
      </c>
      <c r="W1238" s="28">
        <f t="shared" si="360"/>
        <v>5.1638541955603179</v>
      </c>
      <c r="X1238" s="50">
        <f t="shared" si="370"/>
        <v>1</v>
      </c>
      <c r="Y1238" s="31">
        <f t="shared" si="371"/>
        <v>0.99999999999999978</v>
      </c>
      <c r="Z1238" s="50">
        <v>26287200</v>
      </c>
      <c r="AA1238" s="62">
        <v>1.965703E-7</v>
      </c>
      <c r="AB1238" s="71">
        <v>4.2459183752599997E-3</v>
      </c>
      <c r="AC1238" s="71">
        <v>5.2550136493987702</v>
      </c>
      <c r="AD1238" s="58">
        <v>150888766324.50101</v>
      </c>
      <c r="AE1238" s="28">
        <v>5.3309401955600002</v>
      </c>
      <c r="AF1238" s="28">
        <v>8.4204777704199998</v>
      </c>
      <c r="AG1238" s="50"/>
      <c r="AH1238" s="62"/>
      <c r="AI1238" s="65"/>
      <c r="AJ1238" s="58"/>
      <c r="AK1238" s="28"/>
      <c r="AL1238" s="28"/>
    </row>
    <row r="1239" spans="1:38">
      <c r="A1239" s="11"/>
      <c r="B1239" s="25">
        <v>1218</v>
      </c>
      <c r="C1239" s="1">
        <f>B1239 * KONSTANTEN!$B$6</f>
        <v>26308800</v>
      </c>
      <c r="D1239" s="63">
        <f>SQRT( KONSTANTEN!$B$3 * $D$6 / H1238^3 )</f>
        <v>1.9655251268259294E-7</v>
      </c>
      <c r="E1239" s="41">
        <f>(KONSTANTEN!$B$4 + D1239 * C1239) - (KONSTANTEN!$B$4 + D1239 * C1238)</f>
        <v>4.2455342739433632E-3</v>
      </c>
      <c r="F1239" s="41">
        <f t="shared" ref="F1239:F1302" si="373">IF( (F1238 + E1239) &gt; 2 * PI(), (F1238 + E1239) - 2 * PI(), (F1238 + E1239) )</f>
        <v>5.2592591836727323</v>
      </c>
      <c r="G1239" s="73">
        <f t="shared" si="361"/>
        <v>301.33335458986619</v>
      </c>
      <c r="H1239" s="43">
        <f t="shared" ref="H1239:H1302" si="374">$D$3 * ( 1 + $D$4 * COS(F1239) )</f>
        <v>150897842339.12314</v>
      </c>
      <c r="I1239" s="2">
        <f t="shared" ref="I1239:I1302" si="375">$E$3 * ( 1 + $D$4 * COS(F1239) )</f>
        <v>10.086887467698897</v>
      </c>
      <c r="J1239" s="48">
        <f t="shared" si="362"/>
        <v>148298203660.87686</v>
      </c>
      <c r="K1239" s="28">
        <f t="shared" si="363"/>
        <v>9.9131125323011045</v>
      </c>
      <c r="L1239" s="43">
        <f t="shared" ref="L1239:L1302" si="376">$D$3 * ( COS(F1239) + $D$4 )</f>
        <v>80293005599.391785</v>
      </c>
      <c r="M1239" s="2">
        <f t="shared" ref="M1239:M1302" si="377">$E$3 * ( COS(F1239) + $D$4 )</f>
        <v>5.3672504481821779</v>
      </c>
      <c r="N1239" s="48">
        <f t="shared" si="364"/>
        <v>75293858545.196198</v>
      </c>
      <c r="O1239" s="28">
        <f t="shared" si="365"/>
        <v>5.0330784481821791</v>
      </c>
      <c r="P1239" s="94">
        <f t="shared" si="366"/>
        <v>-125645059784.93401</v>
      </c>
      <c r="Q1239" s="95">
        <f t="shared" si="367"/>
        <v>-8.3988449356001205</v>
      </c>
      <c r="R1239" s="44">
        <f>KONSTANTEN!$B$3 * $D$5 * $D$6 / H1238^2</f>
        <v>3.4814552182284305E+22</v>
      </c>
      <c r="S1239" s="46">
        <f t="shared" si="372"/>
        <v>29657.566156657394</v>
      </c>
      <c r="T1239" s="48">
        <f t="shared" si="368"/>
        <v>147778547570.16074</v>
      </c>
      <c r="U1239" s="28">
        <f t="shared" si="369"/>
        <v>9.8783757035452773</v>
      </c>
      <c r="V1239" s="48">
        <f t="shared" ref="V1239:V1302" si="378">$D$3 * COS(F1239)</f>
        <v>77793432072.293991</v>
      </c>
      <c r="W1239" s="28">
        <f t="shared" ref="W1239:W1302" si="379">$E$3 * COS(F1239)</f>
        <v>5.2001644481821785</v>
      </c>
      <c r="X1239" s="50">
        <f t="shared" si="370"/>
        <v>1</v>
      </c>
      <c r="Y1239" s="31">
        <f t="shared" si="371"/>
        <v>1</v>
      </c>
      <c r="Z1239" s="50">
        <v>26308800</v>
      </c>
      <c r="AA1239" s="62">
        <v>1.9655251E-7</v>
      </c>
      <c r="AB1239" s="71">
        <v>4.2455342739399996E-3</v>
      </c>
      <c r="AC1239" s="71">
        <v>5.2592591836727101</v>
      </c>
      <c r="AD1239" s="58">
        <v>150897842339.12299</v>
      </c>
      <c r="AE1239" s="28">
        <v>5.3672504481800001</v>
      </c>
      <c r="AF1239" s="28">
        <v>8.3988449355999997</v>
      </c>
      <c r="AG1239" s="50"/>
      <c r="AH1239" s="62"/>
      <c r="AI1239" s="65"/>
      <c r="AJ1239" s="58"/>
      <c r="AK1239" s="28"/>
      <c r="AL1239" s="28"/>
    </row>
    <row r="1240" spans="1:38">
      <c r="A1240" s="11"/>
      <c r="B1240" s="25">
        <v>1219</v>
      </c>
      <c r="C1240" s="1">
        <f>B1240 * KONSTANTEN!$B$6</f>
        <v>26330400</v>
      </c>
      <c r="D1240" s="63">
        <f>SQRT( KONSTANTEN!$B$3 * $D$6 / H1239^3 )</f>
        <v>1.9653477995732386E-7</v>
      </c>
      <c r="E1240" s="41">
        <f>(KONSTANTEN!$B$4 + D1240 * C1240) - (KONSTANTEN!$B$4 + D1240 * C1239)</f>
        <v>4.2451512470780273E-3</v>
      </c>
      <c r="F1240" s="41">
        <f t="shared" si="373"/>
        <v>5.2635043349198103</v>
      </c>
      <c r="G1240" s="73">
        <f t="shared" si="361"/>
        <v>301.57658383971847</v>
      </c>
      <c r="H1240" s="43">
        <f t="shared" si="374"/>
        <v>150906894109.45511</v>
      </c>
      <c r="I1240" s="2">
        <f t="shared" si="375"/>
        <v>10.087492540556845</v>
      </c>
      <c r="J1240" s="48">
        <f t="shared" si="362"/>
        <v>148289151890.54489</v>
      </c>
      <c r="K1240" s="28">
        <f t="shared" si="363"/>
        <v>9.9125074594431553</v>
      </c>
      <c r="L1240" s="43">
        <f t="shared" si="376"/>
        <v>80834748793.434326</v>
      </c>
      <c r="M1240" s="2">
        <f t="shared" si="377"/>
        <v>5.4034637070995473</v>
      </c>
      <c r="N1240" s="48">
        <f t="shared" si="364"/>
        <v>75835601739.238739</v>
      </c>
      <c r="O1240" s="28">
        <f t="shared" si="365"/>
        <v>5.0692917070995485</v>
      </c>
      <c r="P1240" s="94">
        <f t="shared" si="366"/>
        <v>-125319201662.24948</v>
      </c>
      <c r="Q1240" s="95">
        <f t="shared" si="367"/>
        <v>-8.3770626876699765</v>
      </c>
      <c r="R1240" s="44">
        <f>KONSTANTEN!$B$3 * $D$5 * $D$6 / H1239^2</f>
        <v>3.4810364343979319E+22</v>
      </c>
      <c r="S1240" s="46">
        <f t="shared" si="372"/>
        <v>29656.674240154513</v>
      </c>
      <c r="T1240" s="48">
        <f t="shared" si="368"/>
        <v>147788030602.18109</v>
      </c>
      <c r="U1240" s="28">
        <f t="shared" si="369"/>
        <v>9.8790096044371598</v>
      </c>
      <c r="V1240" s="48">
        <f t="shared" si="378"/>
        <v>78335175266.336533</v>
      </c>
      <c r="W1240" s="28">
        <f t="shared" si="379"/>
        <v>5.2363777070995479</v>
      </c>
      <c r="X1240" s="50">
        <f t="shared" si="370"/>
        <v>1</v>
      </c>
      <c r="Y1240" s="31">
        <f t="shared" si="371"/>
        <v>1</v>
      </c>
      <c r="Z1240" s="50">
        <v>26330400</v>
      </c>
      <c r="AA1240" s="62">
        <v>1.9653478E-7</v>
      </c>
      <c r="AB1240" s="71">
        <v>4.2451512470799996E-3</v>
      </c>
      <c r="AC1240" s="71">
        <v>5.2635043349197899</v>
      </c>
      <c r="AD1240" s="58">
        <v>150906894109.45499</v>
      </c>
      <c r="AE1240" s="28">
        <v>5.4034637071000002</v>
      </c>
      <c r="AF1240" s="28">
        <v>8.3770626876699996</v>
      </c>
      <c r="AG1240" s="50"/>
      <c r="AH1240" s="62"/>
      <c r="AI1240" s="65"/>
      <c r="AJ1240" s="58"/>
      <c r="AK1240" s="28"/>
      <c r="AL1240" s="28"/>
    </row>
    <row r="1241" spans="1:38">
      <c r="A1241" s="11"/>
      <c r="B1241" s="25">
        <v>1220</v>
      </c>
      <c r="C1241" s="1">
        <f>B1241 * KONSTANTEN!$B$6</f>
        <v>26352000</v>
      </c>
      <c r="D1241" s="63">
        <f>SQRT( KONSTANTEN!$B$3 * $D$6 / H1240^3 )</f>
        <v>1.9651709725610975E-7</v>
      </c>
      <c r="E1241" s="41">
        <f>(KONSTANTEN!$B$4 + D1241 * C1241) - (KONSTANTEN!$B$4 + D1241 * C1240)</f>
        <v>4.2447693007314768E-3</v>
      </c>
      <c r="F1241" s="41">
        <f t="shared" si="373"/>
        <v>5.2677491042205418</v>
      </c>
      <c r="G1241" s="73">
        <f t="shared" si="361"/>
        <v>301.81979120565705</v>
      </c>
      <c r="H1241" s="43">
        <f t="shared" si="374"/>
        <v>150915921481.03052</v>
      </c>
      <c r="I1241" s="2">
        <f t="shared" si="375"/>
        <v>10.08809598246031</v>
      </c>
      <c r="J1241" s="48">
        <f t="shared" si="362"/>
        <v>148280124518.96948</v>
      </c>
      <c r="K1241" s="28">
        <f t="shared" si="363"/>
        <v>9.9119040175396904</v>
      </c>
      <c r="L1241" s="43">
        <f t="shared" si="376"/>
        <v>81375031736.074081</v>
      </c>
      <c r="M1241" s="2">
        <f t="shared" si="377"/>
        <v>5.4395793543390667</v>
      </c>
      <c r="N1241" s="48">
        <f t="shared" si="364"/>
        <v>76375884681.878494</v>
      </c>
      <c r="O1241" s="28">
        <f t="shared" si="365"/>
        <v>5.1054073543390679</v>
      </c>
      <c r="P1241" s="94">
        <f t="shared" si="366"/>
        <v>-124991114749.72163</v>
      </c>
      <c r="Q1241" s="95">
        <f t="shared" si="367"/>
        <v>-8.3551314544926605</v>
      </c>
      <c r="R1241" s="44">
        <f>KONSTANTEN!$B$3 * $D$5 * $D$6 / H1240^2</f>
        <v>3.4806188444992458E+22</v>
      </c>
      <c r="S1241" s="46">
        <f t="shared" si="372"/>
        <v>29655.784786325246</v>
      </c>
      <c r="T1241" s="48">
        <f t="shared" si="368"/>
        <v>147797553004.28369</v>
      </c>
      <c r="U1241" s="28">
        <f t="shared" si="369"/>
        <v>9.8796461370538093</v>
      </c>
      <c r="V1241" s="48">
        <f t="shared" si="378"/>
        <v>78875458208.976288</v>
      </c>
      <c r="W1241" s="28">
        <f t="shared" si="379"/>
        <v>5.2724933543390673</v>
      </c>
      <c r="X1241" s="50">
        <f t="shared" si="370"/>
        <v>1</v>
      </c>
      <c r="Y1241" s="31">
        <f t="shared" si="371"/>
        <v>1</v>
      </c>
      <c r="Z1241" s="50">
        <v>26352000</v>
      </c>
      <c r="AA1241" s="62">
        <v>1.965171E-7</v>
      </c>
      <c r="AB1241" s="71">
        <v>4.2447693007299997E-3</v>
      </c>
      <c r="AC1241" s="71">
        <v>5.2677491042205196</v>
      </c>
      <c r="AD1241" s="58">
        <v>150915921481.03</v>
      </c>
      <c r="AE1241" s="28">
        <v>5.4395793543400002</v>
      </c>
      <c r="AF1241" s="28">
        <v>8.3551314544899995</v>
      </c>
      <c r="AG1241" s="50"/>
      <c r="AH1241" s="62"/>
      <c r="AI1241" s="65"/>
      <c r="AJ1241" s="58"/>
      <c r="AK1241" s="28"/>
      <c r="AL1241" s="28"/>
    </row>
    <row r="1242" spans="1:38">
      <c r="A1242" s="11"/>
      <c r="B1242" s="25">
        <v>1221</v>
      </c>
      <c r="C1242" s="1">
        <f>B1242 * KONSTANTEN!$B$6</f>
        <v>26373600</v>
      </c>
      <c r="D1242" s="63">
        <f>SQRT( KONSTANTEN!$B$3 * $D$6 / H1241^3 )</f>
        <v>1.964994648587714E-7</v>
      </c>
      <c r="E1242" s="41">
        <f>(KONSTANTEN!$B$4 + D1242 * C1242) - (KONSTANTEN!$B$4 + D1242 * C1241)</f>
        <v>4.2443884409495425E-3</v>
      </c>
      <c r="F1242" s="41">
        <f t="shared" si="373"/>
        <v>5.2719934926614913</v>
      </c>
      <c r="G1242" s="73">
        <f t="shared" si="361"/>
        <v>302.0629767499376</v>
      </c>
      <c r="H1242" s="43">
        <f t="shared" si="374"/>
        <v>150924924299.88348</v>
      </c>
      <c r="I1242" s="2">
        <f t="shared" si="375"/>
        <v>10.088697783117325</v>
      </c>
      <c r="J1242" s="48">
        <f t="shared" si="362"/>
        <v>148271121700.11652</v>
      </c>
      <c r="K1242" s="28">
        <f t="shared" si="363"/>
        <v>9.9113022168826745</v>
      </c>
      <c r="L1242" s="43">
        <f t="shared" si="376"/>
        <v>81913845212.545914</v>
      </c>
      <c r="M1242" s="2">
        <f t="shared" si="377"/>
        <v>5.4755967739323612</v>
      </c>
      <c r="N1242" s="48">
        <f t="shared" si="364"/>
        <v>76914698158.350327</v>
      </c>
      <c r="O1242" s="28">
        <f t="shared" si="365"/>
        <v>5.1414247739323615</v>
      </c>
      <c r="P1242" s="94">
        <f t="shared" si="366"/>
        <v>-124660805482.71619</v>
      </c>
      <c r="Q1242" s="95">
        <f t="shared" si="367"/>
        <v>-8.3330516662453622</v>
      </c>
      <c r="R1242" s="44">
        <f>KONSTANTEN!$B$3 * $D$5 * $D$6 / H1241^2</f>
        <v>3.4802024550347066E+22</v>
      </c>
      <c r="S1242" s="46">
        <f t="shared" si="372"/>
        <v>29654.897809690861</v>
      </c>
      <c r="T1242" s="48">
        <f t="shared" si="368"/>
        <v>147807114074.15332</v>
      </c>
      <c r="U1242" s="28">
        <f t="shared" si="369"/>
        <v>9.8802852544484043</v>
      </c>
      <c r="V1242" s="48">
        <f t="shared" si="378"/>
        <v>79414271685.44812</v>
      </c>
      <c r="W1242" s="28">
        <f t="shared" si="379"/>
        <v>5.3085107739323609</v>
      </c>
      <c r="X1242" s="50">
        <f t="shared" si="370"/>
        <v>1</v>
      </c>
      <c r="Y1242" s="31">
        <f t="shared" si="371"/>
        <v>1</v>
      </c>
      <c r="Z1242" s="50">
        <v>26373600</v>
      </c>
      <c r="AA1242" s="62">
        <v>1.9649945999999999E-7</v>
      </c>
      <c r="AB1242" s="71">
        <v>4.2443884409499996E-3</v>
      </c>
      <c r="AC1242" s="71">
        <v>5.27199349266147</v>
      </c>
      <c r="AD1242" s="58">
        <v>150924924299.883</v>
      </c>
      <c r="AE1242" s="28">
        <v>5.4755967739300004</v>
      </c>
      <c r="AF1242" s="28">
        <v>8.3330516662500003</v>
      </c>
      <c r="AG1242" s="50"/>
      <c r="AH1242" s="62"/>
      <c r="AI1242" s="65"/>
      <c r="AJ1242" s="58"/>
      <c r="AK1242" s="28"/>
      <c r="AL1242" s="28"/>
    </row>
    <row r="1243" spans="1:38">
      <c r="A1243" s="11"/>
      <c r="B1243" s="25">
        <v>1222</v>
      </c>
      <c r="C1243" s="1">
        <f>B1243 * KONSTANTEN!$B$6</f>
        <v>26395200</v>
      </c>
      <c r="D1243" s="63">
        <f>SQRT( KONSTANTEN!$B$3 * $D$6 / H1242^3 )</f>
        <v>1.964818830440374E-7</v>
      </c>
      <c r="E1243" s="41">
        <f>(KONSTANTEN!$B$4 + D1243 * C1243) - (KONSTANTEN!$B$4 + D1243 * C1242)</f>
        <v>4.2440086737514093E-3</v>
      </c>
      <c r="F1243" s="41">
        <f t="shared" si="373"/>
        <v>5.2762375013352427</v>
      </c>
      <c r="G1243" s="73">
        <f t="shared" si="361"/>
        <v>302.30614053516047</v>
      </c>
      <c r="H1243" s="43">
        <f t="shared" si="374"/>
        <v>150933902412.55127</v>
      </c>
      <c r="I1243" s="2">
        <f t="shared" si="375"/>
        <v>10.089297932269549</v>
      </c>
      <c r="J1243" s="48">
        <f t="shared" si="362"/>
        <v>148262143587.44873</v>
      </c>
      <c r="K1243" s="28">
        <f t="shared" si="363"/>
        <v>9.9107020677304494</v>
      </c>
      <c r="L1243" s="43">
        <f t="shared" si="376"/>
        <v>82451180038.19191</v>
      </c>
      <c r="M1243" s="2">
        <f t="shared" si="377"/>
        <v>5.5115153519235953</v>
      </c>
      <c r="N1243" s="48">
        <f t="shared" si="364"/>
        <v>77452032983.996323</v>
      </c>
      <c r="O1243" s="28">
        <f t="shared" si="365"/>
        <v>5.1773433519235956</v>
      </c>
      <c r="P1243" s="94">
        <f t="shared" si="366"/>
        <v>-124328280331.14348</v>
      </c>
      <c r="Q1243" s="95">
        <f t="shared" si="367"/>
        <v>-8.3108237554144342</v>
      </c>
      <c r="R1243" s="44">
        <f>KONSTANTEN!$B$3 * $D$5 * $D$6 / H1242^2</f>
        <v>3.4797872724803544E+22</v>
      </c>
      <c r="S1243" s="46">
        <f t="shared" si="372"/>
        <v>29654.013324719905</v>
      </c>
      <c r="T1243" s="48">
        <f t="shared" si="368"/>
        <v>147816713107.15924</v>
      </c>
      <c r="U1243" s="28">
        <f t="shared" si="369"/>
        <v>9.8809269095193368</v>
      </c>
      <c r="V1243" s="48">
        <f t="shared" si="378"/>
        <v>79951606511.094116</v>
      </c>
      <c r="W1243" s="28">
        <f t="shared" si="379"/>
        <v>5.344429351923595</v>
      </c>
      <c r="X1243" s="50">
        <f t="shared" si="370"/>
        <v>1</v>
      </c>
      <c r="Y1243" s="31">
        <f t="shared" si="371"/>
        <v>1</v>
      </c>
      <c r="Z1243" s="50">
        <v>26395200</v>
      </c>
      <c r="AA1243" s="62">
        <v>1.9648187999999999E-7</v>
      </c>
      <c r="AB1243" s="71">
        <v>4.2440086737499999E-3</v>
      </c>
      <c r="AC1243" s="71">
        <v>5.2762375013352196</v>
      </c>
      <c r="AD1243" s="58">
        <v>150933902412.55099</v>
      </c>
      <c r="AE1243" s="28">
        <v>5.51151535192</v>
      </c>
      <c r="AF1243" s="28">
        <v>8.3108237554100004</v>
      </c>
      <c r="AG1243" s="50"/>
      <c r="AH1243" s="62"/>
      <c r="AI1243" s="65"/>
      <c r="AJ1243" s="58"/>
      <c r="AK1243" s="28"/>
      <c r="AL1243" s="28"/>
    </row>
    <row r="1244" spans="1:38">
      <c r="A1244" s="11"/>
      <c r="B1244" s="25">
        <v>1223</v>
      </c>
      <c r="C1244" s="1">
        <f>B1244 * KONSTANTEN!$B$6</f>
        <v>26416800</v>
      </c>
      <c r="D1244" s="63">
        <f>SQRT( KONSTANTEN!$B$3 * $D$6 / H1243^3 )</f>
        <v>1.9646435208954188E-7</v>
      </c>
      <c r="E1244" s="41">
        <f>(KONSTANTEN!$B$4 + D1244 * C1244) - (KONSTANTEN!$B$4 + D1244 * C1243)</f>
        <v>4.2436300051340581E-3</v>
      </c>
      <c r="F1244" s="41">
        <f t="shared" si="373"/>
        <v>5.2804811313403768</v>
      </c>
      <c r="G1244" s="73">
        <f t="shared" si="361"/>
        <v>302.54928262426972</v>
      </c>
      <c r="H1244" s="43">
        <f t="shared" si="374"/>
        <v>150942855666.07605</v>
      </c>
      <c r="I1244" s="2">
        <f t="shared" si="375"/>
        <v>10.089896419692394</v>
      </c>
      <c r="J1244" s="48">
        <f t="shared" si="362"/>
        <v>148253190333.92398</v>
      </c>
      <c r="K1244" s="28">
        <f t="shared" si="363"/>
        <v>9.9101035803076059</v>
      </c>
      <c r="L1244" s="43">
        <f t="shared" si="376"/>
        <v>82987027058.574646</v>
      </c>
      <c r="M1244" s="2">
        <f t="shared" si="377"/>
        <v>5.5473344763770474</v>
      </c>
      <c r="N1244" s="48">
        <f t="shared" si="364"/>
        <v>77987880004.379059</v>
      </c>
      <c r="O1244" s="28">
        <f t="shared" si="365"/>
        <v>5.2131624763770477</v>
      </c>
      <c r="P1244" s="94">
        <f t="shared" si="366"/>
        <v>-123993545799.31725</v>
      </c>
      <c r="Q1244" s="95">
        <f t="shared" si="367"/>
        <v>-8.2884481567859538</v>
      </c>
      <c r="R1244" s="44">
        <f>KONSTANTEN!$B$3 * $D$5 * $D$6 / H1243^2</f>
        <v>3.4793733032858964E+22</v>
      </c>
      <c r="S1244" s="46">
        <f t="shared" si="372"/>
        <v>29653.131345828027</v>
      </c>
      <c r="T1244" s="48">
        <f t="shared" si="368"/>
        <v>147826349396.40845</v>
      </c>
      <c r="U1244" s="28">
        <f t="shared" si="369"/>
        <v>9.8815710550137741</v>
      </c>
      <c r="V1244" s="48">
        <f t="shared" si="378"/>
        <v>80487453531.476852</v>
      </c>
      <c r="W1244" s="28">
        <f t="shared" si="379"/>
        <v>5.380248476377048</v>
      </c>
      <c r="X1244" s="50">
        <f t="shared" si="370"/>
        <v>1</v>
      </c>
      <c r="Y1244" s="31">
        <f t="shared" si="371"/>
        <v>1.0000000000000002</v>
      </c>
      <c r="Z1244" s="50">
        <v>26416800</v>
      </c>
      <c r="AA1244" s="62">
        <v>1.9646435E-7</v>
      </c>
      <c r="AB1244" s="71">
        <v>4.2436300051299997E-3</v>
      </c>
      <c r="AC1244" s="71">
        <v>5.2804811313403599</v>
      </c>
      <c r="AD1244" s="58">
        <v>150942855666.07501</v>
      </c>
      <c r="AE1244" s="28">
        <v>5.5473344763799997</v>
      </c>
      <c r="AF1244" s="28">
        <v>8.2884481567900004</v>
      </c>
      <c r="AG1244" s="50"/>
      <c r="AH1244" s="62"/>
      <c r="AI1244" s="65"/>
      <c r="AJ1244" s="58"/>
      <c r="AK1244" s="28"/>
      <c r="AL1244" s="28"/>
    </row>
    <row r="1245" spans="1:38">
      <c r="A1245" s="11"/>
      <c r="B1245" s="25">
        <v>1224</v>
      </c>
      <c r="C1245" s="1">
        <f>B1245 * KONSTANTEN!$B$6</f>
        <v>26438400</v>
      </c>
      <c r="D1245" s="63">
        <f>SQRT( KONSTANTEN!$B$3 * $D$6 / H1244^3 )</f>
        <v>1.9644687227182319E-7</v>
      </c>
      <c r="E1245" s="41">
        <f>(KONSTANTEN!$B$4 + D1245 * C1245) - (KONSTANTEN!$B$4 + D1245 * C1244)</f>
        <v>4.2432524410713768E-3</v>
      </c>
      <c r="F1245" s="41">
        <f t="shared" si="373"/>
        <v>5.2847243837814482</v>
      </c>
      <c r="G1245" s="73">
        <f t="shared" si="361"/>
        <v>302.79240308055171</v>
      </c>
      <c r="H1245" s="43">
        <f t="shared" si="374"/>
        <v>150951783908.00674</v>
      </c>
      <c r="I1245" s="2">
        <f t="shared" si="375"/>
        <v>10.090493235195144</v>
      </c>
      <c r="J1245" s="48">
        <f t="shared" si="362"/>
        <v>148244262091.99323</v>
      </c>
      <c r="K1245" s="28">
        <f t="shared" si="363"/>
        <v>9.9095067648048545</v>
      </c>
      <c r="L1245" s="43">
        <f t="shared" si="376"/>
        <v>83521377149.589432</v>
      </c>
      <c r="M1245" s="2">
        <f t="shared" si="377"/>
        <v>5.5830535373846102</v>
      </c>
      <c r="N1245" s="48">
        <f t="shared" si="364"/>
        <v>78522230095.393845</v>
      </c>
      <c r="O1245" s="28">
        <f t="shared" si="365"/>
        <v>5.2488815373846105</v>
      </c>
      <c r="P1245" s="94">
        <f t="shared" si="366"/>
        <v>-123656608425.81352</v>
      </c>
      <c r="Q1245" s="95">
        <f t="shared" si="367"/>
        <v>-8.2659253074362837</v>
      </c>
      <c r="R1245" s="44">
        <f>KONSTANTEN!$B$3 * $D$5 * $D$6 / H1244^2</f>
        <v>3.4789605538746801E+22</v>
      </c>
      <c r="S1245" s="46">
        <f t="shared" si="372"/>
        <v>29652.251887377886</v>
      </c>
      <c r="T1245" s="48">
        <f t="shared" si="368"/>
        <v>147836022232.7988</v>
      </c>
      <c r="U1245" s="28">
        <f t="shared" si="369"/>
        <v>9.8822176435312095</v>
      </c>
      <c r="V1245" s="48">
        <f t="shared" si="378"/>
        <v>81021803622.491638</v>
      </c>
      <c r="W1245" s="28">
        <f t="shared" si="379"/>
        <v>5.4159675373846108</v>
      </c>
      <c r="X1245" s="50">
        <f t="shared" si="370"/>
        <v>1</v>
      </c>
      <c r="Y1245" s="31">
        <f t="shared" si="371"/>
        <v>0.99999999999999989</v>
      </c>
      <c r="Z1245" s="50">
        <v>26438400</v>
      </c>
      <c r="AA1245" s="62">
        <v>1.9644686999999999E-7</v>
      </c>
      <c r="AB1245" s="71">
        <v>4.2432524410700003E-3</v>
      </c>
      <c r="AC1245" s="71">
        <v>5.2847243837814304</v>
      </c>
      <c r="AD1245" s="58">
        <v>150951783908.00601</v>
      </c>
      <c r="AE1245" s="28">
        <v>5.5830535373799997</v>
      </c>
      <c r="AF1245" s="28">
        <v>8.2659253074399999</v>
      </c>
      <c r="AG1245" s="50"/>
      <c r="AH1245" s="62"/>
      <c r="AI1245" s="65"/>
      <c r="AJ1245" s="58"/>
      <c r="AK1245" s="28"/>
      <c r="AL1245" s="28"/>
    </row>
    <row r="1246" spans="1:38">
      <c r="A1246" s="11"/>
      <c r="B1246" s="25">
        <v>1225</v>
      </c>
      <c r="C1246" s="1">
        <f>B1246 * KONSTANTEN!$B$6</f>
        <v>26460000</v>
      </c>
      <c r="D1246" s="63">
        <f>SQRT( KONSTANTEN!$B$3 * $D$6 / H1245^3 )</f>
        <v>1.964294438663222E-7</v>
      </c>
      <c r="E1246" s="41">
        <f>(KONSTANTEN!$B$4 + D1246 * C1246) - (KONSTANTEN!$B$4 + D1246 * C1245)</f>
        <v>4.2428759875123845E-3</v>
      </c>
      <c r="F1246" s="41">
        <f t="shared" si="373"/>
        <v>5.2889672597689605</v>
      </c>
      <c r="G1246" s="73">
        <f t="shared" si="361"/>
        <v>303.03550196763359</v>
      </c>
      <c r="H1246" s="43">
        <f t="shared" si="374"/>
        <v>150960686986.40109</v>
      </c>
      <c r="I1246" s="2">
        <f t="shared" si="375"/>
        <v>10.091088368621095</v>
      </c>
      <c r="J1246" s="48">
        <f t="shared" si="362"/>
        <v>148235359013.59888</v>
      </c>
      <c r="K1246" s="28">
        <f t="shared" si="363"/>
        <v>9.9089116313789045</v>
      </c>
      <c r="L1246" s="43">
        <f t="shared" si="376"/>
        <v>84054221217.575653</v>
      </c>
      <c r="M1246" s="2">
        <f t="shared" si="377"/>
        <v>5.6186719270732377</v>
      </c>
      <c r="N1246" s="48">
        <f t="shared" si="364"/>
        <v>79055074163.380066</v>
      </c>
      <c r="O1246" s="28">
        <f t="shared" si="365"/>
        <v>5.284499927073238</v>
      </c>
      <c r="P1246" s="94">
        <f t="shared" si="366"/>
        <v>-123317474783.32927</v>
      </c>
      <c r="Q1246" s="95">
        <f t="shared" si="367"/>
        <v>-8.2432556467226359</v>
      </c>
      <c r="R1246" s="44">
        <f>KONSTANTEN!$B$3 * $D$5 * $D$6 / H1245^2</f>
        <v>3.4785490306436675E+22</v>
      </c>
      <c r="S1246" s="46">
        <f t="shared" si="372"/>
        <v>29651.374963679009</v>
      </c>
      <c r="T1246" s="48">
        <f t="shared" si="368"/>
        <v>147845730905.07217</v>
      </c>
      <c r="U1246" s="28">
        <f t="shared" si="369"/>
        <v>9.8828666275270365</v>
      </c>
      <c r="V1246" s="48">
        <f t="shared" si="378"/>
        <v>81554647690.477859</v>
      </c>
      <c r="W1246" s="28">
        <f t="shared" si="379"/>
        <v>5.4515859270732383</v>
      </c>
      <c r="X1246" s="50">
        <f t="shared" si="370"/>
        <v>1</v>
      </c>
      <c r="Y1246" s="31">
        <f t="shared" si="371"/>
        <v>1</v>
      </c>
      <c r="Z1246" s="50">
        <v>26460000</v>
      </c>
      <c r="AA1246" s="62">
        <v>1.9642944E-7</v>
      </c>
      <c r="AB1246" s="71">
        <v>4.2428759875100001E-3</v>
      </c>
      <c r="AC1246" s="71">
        <v>5.2889672597689401</v>
      </c>
      <c r="AD1246" s="58">
        <v>150960686986.401</v>
      </c>
      <c r="AE1246" s="28">
        <v>5.6186719270700003</v>
      </c>
      <c r="AF1246" s="28">
        <v>8.2432556467199998</v>
      </c>
      <c r="AG1246" s="50"/>
      <c r="AH1246" s="62"/>
      <c r="AI1246" s="65"/>
      <c r="AJ1246" s="58"/>
      <c r="AK1246" s="28"/>
      <c r="AL1246" s="28"/>
    </row>
    <row r="1247" spans="1:38">
      <c r="A1247" s="11"/>
      <c r="B1247" s="25">
        <v>1226</v>
      </c>
      <c r="C1247" s="1">
        <f>B1247 * KONSTANTEN!$B$6</f>
        <v>26481600</v>
      </c>
      <c r="D1247" s="63">
        <f>SQRT( KONSTANTEN!$B$3 * $D$6 / H1246^3 )</f>
        <v>1.9641206714738037E-7</v>
      </c>
      <c r="E1247" s="41">
        <f>(KONSTANTEN!$B$4 + D1247 * C1247) - (KONSTANTEN!$B$4 + D1247 * C1246)</f>
        <v>4.2425006503838958E-3</v>
      </c>
      <c r="F1247" s="41">
        <f t="shared" si="373"/>
        <v>5.2932097604193444</v>
      </c>
      <c r="G1247" s="73">
        <f t="shared" si="361"/>
        <v>303.27857934948207</v>
      </c>
      <c r="H1247" s="43">
        <f t="shared" si="374"/>
        <v>150969564749.8273</v>
      </c>
      <c r="I1247" s="2">
        <f t="shared" si="375"/>
        <v>10.091681809847667</v>
      </c>
      <c r="J1247" s="48">
        <f t="shared" si="362"/>
        <v>148226481250.1727</v>
      </c>
      <c r="K1247" s="28">
        <f t="shared" si="363"/>
        <v>9.9083181901523325</v>
      </c>
      <c r="L1247" s="43">
        <f t="shared" si="376"/>
        <v>84585550199.427856</v>
      </c>
      <c r="M1247" s="2">
        <f t="shared" si="377"/>
        <v>5.6541890396123655</v>
      </c>
      <c r="N1247" s="48">
        <f t="shared" si="364"/>
        <v>79586403145.232254</v>
      </c>
      <c r="O1247" s="28">
        <f t="shared" si="365"/>
        <v>5.3200170396123658</v>
      </c>
      <c r="P1247" s="94">
        <f t="shared" si="366"/>
        <v>-122976151478.54085</v>
      </c>
      <c r="Q1247" s="95">
        <f t="shared" si="367"/>
        <v>-8.2204396162735964</v>
      </c>
      <c r="R1247" s="44">
        <f>KONSTANTEN!$B$3 * $D$5 * $D$6 / H1246^2</f>
        <v>3.4781387399633958E+22</v>
      </c>
      <c r="S1247" s="46">
        <f t="shared" si="372"/>
        <v>29650.500588987681</v>
      </c>
      <c r="T1247" s="48">
        <f t="shared" si="368"/>
        <v>147855474699.86813</v>
      </c>
      <c r="U1247" s="28">
        <f t="shared" si="369"/>
        <v>9.8835179593160873</v>
      </c>
      <c r="V1247" s="48">
        <f t="shared" si="378"/>
        <v>82085976672.330063</v>
      </c>
      <c r="W1247" s="28">
        <f t="shared" si="379"/>
        <v>5.4871030396123652</v>
      </c>
      <c r="X1247" s="50">
        <f t="shared" si="370"/>
        <v>1</v>
      </c>
      <c r="Y1247" s="31">
        <f t="shared" si="371"/>
        <v>1</v>
      </c>
      <c r="Z1247" s="50">
        <v>26481600</v>
      </c>
      <c r="AA1247" s="62">
        <v>1.9641206999999999E-7</v>
      </c>
      <c r="AB1247" s="71">
        <v>4.2425006503799996E-3</v>
      </c>
      <c r="AC1247" s="71">
        <v>5.2932097604193196</v>
      </c>
      <c r="AD1247" s="58">
        <v>150969564749.827</v>
      </c>
      <c r="AE1247" s="28">
        <v>5.6541890396100003</v>
      </c>
      <c r="AF1247" s="28">
        <v>8.2204396162699993</v>
      </c>
      <c r="AG1247" s="50"/>
      <c r="AH1247" s="62"/>
      <c r="AI1247" s="65"/>
      <c r="AJ1247" s="58"/>
      <c r="AK1247" s="28"/>
      <c r="AL1247" s="28"/>
    </row>
    <row r="1248" spans="1:38">
      <c r="A1248" s="11"/>
      <c r="B1248" s="25">
        <v>1227</v>
      </c>
      <c r="C1248" s="1">
        <f>B1248 * KONSTANTEN!$B$6</f>
        <v>26503200</v>
      </c>
      <c r="D1248" s="63">
        <f>SQRT( KONSTANTEN!$B$3 * $D$6 / H1247^3 )</f>
        <v>1.9639474238823842E-7</v>
      </c>
      <c r="E1248" s="41">
        <f>(KONSTANTEN!$B$4 + D1248 * C1248) - (KONSTANTEN!$B$4 + D1248 * C1247)</f>
        <v>4.2421264355851918E-3</v>
      </c>
      <c r="F1248" s="41">
        <f t="shared" si="373"/>
        <v>5.2974518868549296</v>
      </c>
      <c r="G1248" s="73">
        <f t="shared" si="361"/>
        <v>303.52163529040195</v>
      </c>
      <c r="H1248" s="43">
        <f t="shared" si="374"/>
        <v>150978417047.36588</v>
      </c>
      <c r="I1248" s="2">
        <f t="shared" si="375"/>
        <v>10.092273548786528</v>
      </c>
      <c r="J1248" s="48">
        <f t="shared" si="362"/>
        <v>148217628952.63416</v>
      </c>
      <c r="K1248" s="28">
        <f t="shared" si="363"/>
        <v>9.907726451213474</v>
      </c>
      <c r="L1248" s="43">
        <f t="shared" si="376"/>
        <v>85115355062.705338</v>
      </c>
      <c r="M1248" s="2">
        <f t="shared" si="377"/>
        <v>5.6896042712212402</v>
      </c>
      <c r="N1248" s="48">
        <f t="shared" si="364"/>
        <v>80116208008.50975</v>
      </c>
      <c r="O1248" s="28">
        <f t="shared" si="365"/>
        <v>5.3554322712212414</v>
      </c>
      <c r="P1248" s="94">
        <f t="shared" si="366"/>
        <v>-122632645151.96263</v>
      </c>
      <c r="Q1248" s="95">
        <f t="shared" si="367"/>
        <v>-8.1974776599796808</v>
      </c>
      <c r="R1248" s="44">
        <f>KONSTANTEN!$B$3 * $D$5 * $D$6 / H1247^2</f>
        <v>3.477729688177956E+22</v>
      </c>
      <c r="S1248" s="46">
        <f t="shared" si="372"/>
        <v>29649.628777506812</v>
      </c>
      <c r="T1248" s="48">
        <f t="shared" si="368"/>
        <v>147865252901.77679</v>
      </c>
      <c r="U1248" s="28">
        <f t="shared" si="369"/>
        <v>9.8841715910762282</v>
      </c>
      <c r="V1248" s="48">
        <f t="shared" si="378"/>
        <v>82615781535.607544</v>
      </c>
      <c r="W1248" s="28">
        <f t="shared" si="379"/>
        <v>5.5225182712212408</v>
      </c>
      <c r="X1248" s="50">
        <f t="shared" si="370"/>
        <v>1</v>
      </c>
      <c r="Y1248" s="31">
        <f t="shared" si="371"/>
        <v>1</v>
      </c>
      <c r="Z1248" s="50">
        <v>26503200</v>
      </c>
      <c r="AA1248" s="62">
        <v>1.9639473999999999E-7</v>
      </c>
      <c r="AB1248" s="71">
        <v>4.2421264355900004E-3</v>
      </c>
      <c r="AC1248" s="71">
        <v>5.2974518868549101</v>
      </c>
      <c r="AD1248" s="58">
        <v>150978417047.36499</v>
      </c>
      <c r="AE1248" s="28">
        <v>5.6896042712200003</v>
      </c>
      <c r="AF1248" s="28">
        <v>8.1974776599800006</v>
      </c>
      <c r="AG1248" s="50"/>
      <c r="AH1248" s="62"/>
      <c r="AI1248" s="65"/>
      <c r="AJ1248" s="58"/>
      <c r="AK1248" s="28"/>
      <c r="AL1248" s="28"/>
    </row>
    <row r="1249" spans="1:38">
      <c r="A1249" s="11"/>
      <c r="B1249" s="25">
        <v>1228</v>
      </c>
      <c r="C1249" s="1">
        <f>B1249 * KONSTANTEN!$B$6</f>
        <v>26524800</v>
      </c>
      <c r="D1249" s="63">
        <f>SQRT( KONSTANTEN!$B$3 * $D$6 / H1248^3 )</f>
        <v>1.9637746986103466E-7</v>
      </c>
      <c r="E1249" s="41">
        <f>(KONSTANTEN!$B$4 + D1249 * C1249) - (KONSTANTEN!$B$4 + D1249 * C1248)</f>
        <v>4.2417533489986781E-3</v>
      </c>
      <c r="F1249" s="41">
        <f t="shared" si="373"/>
        <v>5.3016936402039283</v>
      </c>
      <c r="G1249" s="73">
        <f t="shared" si="361"/>
        <v>303.76466985503509</v>
      </c>
      <c r="H1249" s="43">
        <f t="shared" si="374"/>
        <v>150987243728.61154</v>
      </c>
      <c r="I1249" s="2">
        <f t="shared" si="375"/>
        <v>10.092863575383717</v>
      </c>
      <c r="J1249" s="48">
        <f t="shared" si="362"/>
        <v>148208802271.38843</v>
      </c>
      <c r="K1249" s="28">
        <f t="shared" si="363"/>
        <v>9.9071364246162812</v>
      </c>
      <c r="L1249" s="43">
        <f t="shared" si="376"/>
        <v>85643626805.742493</v>
      </c>
      <c r="M1249" s="2">
        <f t="shared" si="377"/>
        <v>5.7249170201762958</v>
      </c>
      <c r="N1249" s="48">
        <f t="shared" si="364"/>
        <v>80644479751.546906</v>
      </c>
      <c r="O1249" s="28">
        <f t="shared" si="365"/>
        <v>5.3907450201762961</v>
      </c>
      <c r="P1249" s="94">
        <f t="shared" si="366"/>
        <v>-122286962477.80466</v>
      </c>
      <c r="Q1249" s="95">
        <f t="shared" si="367"/>
        <v>-8.1743702239838196</v>
      </c>
      <c r="R1249" s="44">
        <f>KONSTANTEN!$B$3 * $D$5 * $D$6 / H1248^2</f>
        <v>3.4773218816049663E+22</v>
      </c>
      <c r="S1249" s="46">
        <f t="shared" si="372"/>
        <v>29648.759543385815</v>
      </c>
      <c r="T1249" s="48">
        <f t="shared" si="368"/>
        <v>147875064793.39276</v>
      </c>
      <c r="U1249" s="28">
        <f t="shared" si="369"/>
        <v>9.8848274748519085</v>
      </c>
      <c r="V1249" s="48">
        <f t="shared" si="378"/>
        <v>83144053278.644699</v>
      </c>
      <c r="W1249" s="28">
        <f t="shared" si="379"/>
        <v>5.5578310201762964</v>
      </c>
      <c r="X1249" s="50">
        <f t="shared" si="370"/>
        <v>1</v>
      </c>
      <c r="Y1249" s="31">
        <f t="shared" si="371"/>
        <v>0.99999999999999978</v>
      </c>
      <c r="Z1249" s="50">
        <v>26524800</v>
      </c>
      <c r="AA1249" s="62">
        <v>1.9637747E-7</v>
      </c>
      <c r="AB1249" s="71">
        <v>4.2417533489999999E-3</v>
      </c>
      <c r="AC1249" s="71">
        <v>5.3016936402039097</v>
      </c>
      <c r="AD1249" s="58">
        <v>150987243728.61099</v>
      </c>
      <c r="AE1249" s="28">
        <v>5.7249170201800004</v>
      </c>
      <c r="AF1249" s="28">
        <v>8.1743702239800005</v>
      </c>
      <c r="AG1249" s="50"/>
      <c r="AH1249" s="62"/>
      <c r="AI1249" s="65"/>
      <c r="AJ1249" s="58"/>
      <c r="AK1249" s="28"/>
      <c r="AL1249" s="28"/>
    </row>
    <row r="1250" spans="1:38">
      <c r="A1250" s="11"/>
      <c r="B1250" s="25">
        <v>1229</v>
      </c>
      <c r="C1250" s="1">
        <f>B1250 * KONSTANTEN!$B$6</f>
        <v>26546400</v>
      </c>
      <c r="D1250" s="63">
        <f>SQRT( KONSTANTEN!$B$3 * $D$6 / H1249^3 )</f>
        <v>1.9636024983680354E-7</v>
      </c>
      <c r="E1250" s="41">
        <f>(KONSTANTEN!$B$4 + D1250 * C1250) - (KONSTANTEN!$B$4 + D1250 * C1249)</f>
        <v>4.241381396474786E-3</v>
      </c>
      <c r="F1250" s="41">
        <f t="shared" si="373"/>
        <v>5.3059350216004031</v>
      </c>
      <c r="G1250" s="73">
        <f t="shared" si="361"/>
        <v>304.00768310835838</v>
      </c>
      <c r="H1250" s="43">
        <f t="shared" si="374"/>
        <v>150996044643.6752</v>
      </c>
      <c r="I1250" s="2">
        <f t="shared" si="375"/>
        <v>10.093451879619773</v>
      </c>
      <c r="J1250" s="48">
        <f t="shared" si="362"/>
        <v>148200001356.3248</v>
      </c>
      <c r="K1250" s="28">
        <f t="shared" si="363"/>
        <v>9.9065481203802275</v>
      </c>
      <c r="L1250" s="43">
        <f t="shared" si="376"/>
        <v>86170356457.756516</v>
      </c>
      <c r="M1250" s="2">
        <f t="shared" si="377"/>
        <v>5.7601266868183485</v>
      </c>
      <c r="N1250" s="48">
        <f t="shared" si="364"/>
        <v>81171209403.560928</v>
      </c>
      <c r="O1250" s="28">
        <f t="shared" si="365"/>
        <v>5.4259546868183497</v>
      </c>
      <c r="P1250" s="94">
        <f t="shared" si="366"/>
        <v>-121939110163.83131</v>
      </c>
      <c r="Q1250" s="95">
        <f t="shared" si="367"/>
        <v>-8.1511177566719137</v>
      </c>
      <c r="R1250" s="44">
        <f>KONSTANTEN!$B$3 * $D$5 * $D$6 / H1249^2</f>
        <v>3.4769153265355402E+22</v>
      </c>
      <c r="S1250" s="46">
        <f t="shared" si="372"/>
        <v>29647.892900720512</v>
      </c>
      <c r="T1250" s="48">
        <f t="shared" si="368"/>
        <v>147884909655.36816</v>
      </c>
      <c r="U1250" s="28">
        <f t="shared" si="369"/>
        <v>9.8854855625577471</v>
      </c>
      <c r="V1250" s="48">
        <f t="shared" si="378"/>
        <v>83670782930.658722</v>
      </c>
      <c r="W1250" s="28">
        <f t="shared" si="379"/>
        <v>5.5930406868183491</v>
      </c>
      <c r="X1250" s="50">
        <f t="shared" si="370"/>
        <v>1</v>
      </c>
      <c r="Y1250" s="31">
        <f t="shared" si="371"/>
        <v>1.0000000000000002</v>
      </c>
      <c r="Z1250" s="50">
        <v>26546400</v>
      </c>
      <c r="AA1250" s="62">
        <v>1.9636025E-7</v>
      </c>
      <c r="AB1250" s="71">
        <v>4.2413813964799997E-3</v>
      </c>
      <c r="AC1250" s="71">
        <v>5.30593502160038</v>
      </c>
      <c r="AD1250" s="58">
        <v>150996044643.67499</v>
      </c>
      <c r="AE1250" s="28">
        <v>5.7601266868199996</v>
      </c>
      <c r="AF1250" s="28">
        <v>8.1511177566700006</v>
      </c>
      <c r="AG1250" s="50"/>
      <c r="AH1250" s="62"/>
      <c r="AI1250" s="65"/>
      <c r="AJ1250" s="58"/>
      <c r="AK1250" s="28"/>
      <c r="AL1250" s="28"/>
    </row>
    <row r="1251" spans="1:38">
      <c r="A1251" s="11"/>
      <c r="B1251" s="25">
        <v>1230</v>
      </c>
      <c r="C1251" s="1">
        <f>B1251 * KONSTANTEN!$B$6</f>
        <v>26568000</v>
      </c>
      <c r="D1251" s="63">
        <f>SQRT( KONSTANTEN!$B$3 * $D$6 / H1250^3 )</f>
        <v>1.9634308258547349E-7</v>
      </c>
      <c r="E1251" s="41">
        <f>(KONSTANTEN!$B$4 + D1251 * C1251) - (KONSTANTEN!$B$4 + D1251 * C1250)</f>
        <v>4.2410105838461831E-3</v>
      </c>
      <c r="F1251" s="41">
        <f t="shared" si="373"/>
        <v>5.3101760321842493</v>
      </c>
      <c r="G1251" s="73">
        <f t="shared" si="361"/>
        <v>304.25067511568307</v>
      </c>
      <c r="H1251" s="43">
        <f t="shared" si="374"/>
        <v>151004819643.18539</v>
      </c>
      <c r="I1251" s="2">
        <f t="shared" si="375"/>
        <v>10.094038451509844</v>
      </c>
      <c r="J1251" s="48">
        <f t="shared" si="362"/>
        <v>148191226356.81461</v>
      </c>
      <c r="K1251" s="28">
        <f t="shared" si="363"/>
        <v>9.9059615484901578</v>
      </c>
      <c r="L1251" s="43">
        <f t="shared" si="376"/>
        <v>86695535078.956223</v>
      </c>
      <c r="M1251" s="2">
        <f t="shared" si="377"/>
        <v>5.7952326735598794</v>
      </c>
      <c r="N1251" s="48">
        <f t="shared" si="364"/>
        <v>81696388024.760635</v>
      </c>
      <c r="O1251" s="28">
        <f t="shared" si="365"/>
        <v>5.4610606735598797</v>
      </c>
      <c r="P1251" s="94">
        <f t="shared" si="366"/>
        <v>-121589094951.21878</v>
      </c>
      <c r="Q1251" s="95">
        <f t="shared" si="367"/>
        <v>-8.1277207086632952</v>
      </c>
      <c r="R1251" s="44">
        <f>KONSTANTEN!$B$3 * $D$5 * $D$6 / H1250^2</f>
        <v>3.4765100292342525E+22</v>
      </c>
      <c r="S1251" s="46">
        <f t="shared" si="372"/>
        <v>29647.028863552961</v>
      </c>
      <c r="T1251" s="48">
        <f t="shared" si="368"/>
        <v>147894786766.46625</v>
      </c>
      <c r="U1251" s="28">
        <f t="shared" si="369"/>
        <v>9.8861458059820926</v>
      </c>
      <c r="V1251" s="48">
        <f t="shared" si="378"/>
        <v>84195961551.858429</v>
      </c>
      <c r="W1251" s="28">
        <f t="shared" si="379"/>
        <v>5.6281466735598791</v>
      </c>
      <c r="X1251" s="50">
        <f t="shared" si="370"/>
        <v>0.99999999999999978</v>
      </c>
      <c r="Y1251" s="31">
        <f t="shared" si="371"/>
        <v>0.99999999999999978</v>
      </c>
      <c r="Z1251" s="50">
        <v>26568000</v>
      </c>
      <c r="AA1251" s="62">
        <v>1.9634308E-7</v>
      </c>
      <c r="AB1251" s="71">
        <v>4.2410105838500004E-3</v>
      </c>
      <c r="AC1251" s="71">
        <v>5.3101760321842297</v>
      </c>
      <c r="AD1251" s="58">
        <v>151004819643.185</v>
      </c>
      <c r="AE1251" s="28">
        <v>5.7952326735600002</v>
      </c>
      <c r="AF1251" s="28">
        <v>8.1277207086600001</v>
      </c>
      <c r="AG1251" s="50"/>
      <c r="AH1251" s="62"/>
      <c r="AI1251" s="65"/>
      <c r="AJ1251" s="58"/>
      <c r="AK1251" s="28"/>
      <c r="AL1251" s="28"/>
    </row>
    <row r="1252" spans="1:38">
      <c r="A1252" s="11"/>
      <c r="B1252" s="25">
        <v>1231</v>
      </c>
      <c r="C1252" s="1">
        <f>B1252 * KONSTANTEN!$B$6</f>
        <v>26589600</v>
      </c>
      <c r="D1252" s="63">
        <f>SQRT( KONSTANTEN!$B$3 * $D$6 / H1251^3 )</f>
        <v>1.9632596837586626E-7</v>
      </c>
      <c r="E1252" s="41">
        <f>(KONSTANTEN!$B$4 + D1252 * C1252) - (KONSTANTEN!$B$4 + D1252 * C1251)</f>
        <v>4.2406409169188919E-3</v>
      </c>
      <c r="F1252" s="41">
        <f t="shared" si="373"/>
        <v>5.3144166731011682</v>
      </c>
      <c r="G1252" s="73">
        <f t="shared" si="361"/>
        <v>304.49364594265302</v>
      </c>
      <c r="H1252" s="43">
        <f t="shared" si="374"/>
        <v>151013568578.29031</v>
      </c>
      <c r="I1252" s="2">
        <f t="shared" si="375"/>
        <v>10.094623281103809</v>
      </c>
      <c r="J1252" s="48">
        <f t="shared" si="362"/>
        <v>148182477421.70969</v>
      </c>
      <c r="K1252" s="28">
        <f t="shared" si="363"/>
        <v>9.905376718896191</v>
      </c>
      <c r="L1252" s="43">
        <f t="shared" si="376"/>
        <v>87219153760.649109</v>
      </c>
      <c r="M1252" s="2">
        <f t="shared" si="377"/>
        <v>5.8302343848921794</v>
      </c>
      <c r="N1252" s="48">
        <f t="shared" si="364"/>
        <v>82220006706.453522</v>
      </c>
      <c r="O1252" s="28">
        <f t="shared" si="365"/>
        <v>5.4960623848921797</v>
      </c>
      <c r="P1252" s="94">
        <f t="shared" si="366"/>
        <v>-121236923614.4131</v>
      </c>
      <c r="Q1252" s="95">
        <f t="shared" si="367"/>
        <v>-8.1041795328012523</v>
      </c>
      <c r="R1252" s="44">
        <f>KONSTANTEN!$B$3 * $D$5 * $D$6 / H1251^2</f>
        <v>3.4761059959391293E+22</v>
      </c>
      <c r="S1252" s="46">
        <f t="shared" si="372"/>
        <v>29646.167445871404</v>
      </c>
      <c r="T1252" s="48">
        <f t="shared" si="368"/>
        <v>147904695403.61514</v>
      </c>
      <c r="U1252" s="28">
        <f t="shared" si="369"/>
        <v>9.8868081567906234</v>
      </c>
      <c r="V1252" s="48">
        <f t="shared" si="378"/>
        <v>84719580233.551315</v>
      </c>
      <c r="W1252" s="28">
        <f t="shared" si="379"/>
        <v>5.6631483848921791</v>
      </c>
      <c r="X1252" s="50">
        <f t="shared" si="370"/>
        <v>1</v>
      </c>
      <c r="Y1252" s="31">
        <f t="shared" si="371"/>
        <v>0.99999999999999989</v>
      </c>
      <c r="Z1252" s="50">
        <v>26589600</v>
      </c>
      <c r="AA1252" s="62">
        <v>1.9632597E-7</v>
      </c>
      <c r="AB1252" s="71">
        <v>4.2406409169200004E-3</v>
      </c>
      <c r="AC1252" s="71">
        <v>5.3144166731011504</v>
      </c>
      <c r="AD1252" s="58">
        <v>151013568578.29001</v>
      </c>
      <c r="AE1252" s="28">
        <v>5.8302343848899998</v>
      </c>
      <c r="AF1252" s="28">
        <v>8.1041795327999999</v>
      </c>
      <c r="AG1252" s="50"/>
      <c r="AH1252" s="62"/>
      <c r="AI1252" s="65"/>
      <c r="AJ1252" s="58"/>
      <c r="AK1252" s="28"/>
      <c r="AL1252" s="28"/>
    </row>
    <row r="1253" spans="1:38">
      <c r="A1253" s="11"/>
      <c r="B1253" s="25">
        <v>1232</v>
      </c>
      <c r="C1253" s="1">
        <f>B1253 * KONSTANTEN!$B$6</f>
        <v>26611200</v>
      </c>
      <c r="D1253" s="63">
        <f>SQRT( KONSTANTEN!$B$3 * $D$6 / H1252^3 )</f>
        <v>1.9630890747569505E-7</v>
      </c>
      <c r="E1253" s="41">
        <f>(KONSTANTEN!$B$4 + D1253 * C1253) - (KONSTANTEN!$B$4 + D1253 * C1252)</f>
        <v>4.2402724014749538E-3</v>
      </c>
      <c r="F1253" s="41">
        <f t="shared" si="373"/>
        <v>5.3186569455026431</v>
      </c>
      <c r="G1253" s="73">
        <f t="shared" si="361"/>
        <v>304.73659565524338</v>
      </c>
      <c r="H1253" s="43">
        <f t="shared" si="374"/>
        <v>151022291300.65964</v>
      </c>
      <c r="I1253" s="2">
        <f t="shared" si="375"/>
        <v>10.095206358486411</v>
      </c>
      <c r="J1253" s="48">
        <f t="shared" si="362"/>
        <v>148173754699.34036</v>
      </c>
      <c r="K1253" s="28">
        <f t="shared" si="363"/>
        <v>9.9047936415135887</v>
      </c>
      <c r="L1253" s="43">
        <f t="shared" si="376"/>
        <v>87741203625.347885</v>
      </c>
      <c r="M1253" s="2">
        <f t="shared" si="377"/>
        <v>5.8651312273924825</v>
      </c>
      <c r="N1253" s="48">
        <f t="shared" si="364"/>
        <v>82742056571.152298</v>
      </c>
      <c r="O1253" s="28">
        <f t="shared" si="365"/>
        <v>5.5309592273924837</v>
      </c>
      <c r="P1253" s="94">
        <f t="shared" si="366"/>
        <v>-120882602960.98767</v>
      </c>
      <c r="Q1253" s="95">
        <f t="shared" si="367"/>
        <v>-8.080494684143499</v>
      </c>
      <c r="R1253" s="44">
        <f>KONSTANTEN!$B$3 * $D$5 * $D$6 / H1252^2</f>
        <v>3.4757032328616118E+22</v>
      </c>
      <c r="S1253" s="46">
        <f t="shared" si="372"/>
        <v>29645.308661610121</v>
      </c>
      <c r="T1253" s="48">
        <f t="shared" si="368"/>
        <v>147914634841.96106</v>
      </c>
      <c r="U1253" s="28">
        <f t="shared" si="369"/>
        <v>9.8874725665299117</v>
      </c>
      <c r="V1253" s="48">
        <f t="shared" si="378"/>
        <v>85241630098.250092</v>
      </c>
      <c r="W1253" s="28">
        <f t="shared" si="379"/>
        <v>5.6980452273924831</v>
      </c>
      <c r="X1253" s="50">
        <f t="shared" si="370"/>
        <v>1</v>
      </c>
      <c r="Y1253" s="31">
        <f t="shared" si="371"/>
        <v>1.0000000000000004</v>
      </c>
      <c r="Z1253" s="50">
        <v>26611200</v>
      </c>
      <c r="AA1253" s="62">
        <v>1.9630891000000001E-7</v>
      </c>
      <c r="AB1253" s="71">
        <v>4.2402724014700003E-3</v>
      </c>
      <c r="AC1253" s="71">
        <v>5.31865694550262</v>
      </c>
      <c r="AD1253" s="58">
        <v>151022291300.659</v>
      </c>
      <c r="AE1253" s="28">
        <v>5.86513122739</v>
      </c>
      <c r="AF1253" s="28">
        <v>8.0804946841399996</v>
      </c>
      <c r="AG1253" s="50"/>
      <c r="AH1253" s="62"/>
      <c r="AI1253" s="65"/>
      <c r="AJ1253" s="58"/>
      <c r="AK1253" s="28"/>
      <c r="AL1253" s="28"/>
    </row>
    <row r="1254" spans="1:38">
      <c r="A1254" s="11"/>
      <c r="B1254" s="25">
        <v>1233</v>
      </c>
      <c r="C1254" s="1">
        <f>B1254 * KONSTANTEN!$B$6</f>
        <v>26632800</v>
      </c>
      <c r="D1254" s="63">
        <f>SQRT( KONSTANTEN!$B$3 * $D$6 / H1253^3 )</f>
        <v>1.962919001515626E-7</v>
      </c>
      <c r="E1254" s="41">
        <f>(KONSTANTEN!$B$4 + D1254 * C1254) - (KONSTANTEN!$B$4 + D1254 * C1253)</f>
        <v>4.2399050432733176E-3</v>
      </c>
      <c r="F1254" s="41">
        <f t="shared" si="373"/>
        <v>5.3228968505459164</v>
      </c>
      <c r="G1254" s="73">
        <f t="shared" si="361"/>
        <v>304.97952431975915</v>
      </c>
      <c r="H1254" s="43">
        <f t="shared" si="374"/>
        <v>151030987662.48608</v>
      </c>
      <c r="I1254" s="2">
        <f t="shared" si="375"/>
        <v>10.095787673777352</v>
      </c>
      <c r="J1254" s="48">
        <f t="shared" si="362"/>
        <v>148165058337.51392</v>
      </c>
      <c r="K1254" s="28">
        <f t="shared" si="363"/>
        <v>9.9042123262226482</v>
      </c>
      <c r="L1254" s="43">
        <f t="shared" si="376"/>
        <v>88261675826.87674</v>
      </c>
      <c r="M1254" s="2">
        <f t="shared" si="377"/>
        <v>5.8999226097310622</v>
      </c>
      <c r="N1254" s="48">
        <f t="shared" si="364"/>
        <v>83262528772.681152</v>
      </c>
      <c r="O1254" s="28">
        <f t="shared" si="365"/>
        <v>5.5657506097310625</v>
      </c>
      <c r="P1254" s="94">
        <f t="shared" si="366"/>
        <v>-120526139831.50076</v>
      </c>
      <c r="Q1254" s="95">
        <f t="shared" si="367"/>
        <v>-8.0566666199526438</v>
      </c>
      <c r="R1254" s="44">
        <f>KONSTANTEN!$B$3 * $D$5 * $D$6 / H1253^2</f>
        <v>3.4753017461865275E+22</v>
      </c>
      <c r="S1254" s="46">
        <f t="shared" si="372"/>
        <v>29644.452524649281</v>
      </c>
      <c r="T1254" s="48">
        <f t="shared" si="368"/>
        <v>147924604354.92206</v>
      </c>
      <c r="U1254" s="28">
        <f t="shared" si="369"/>
        <v>9.8881389866309988</v>
      </c>
      <c r="V1254" s="48">
        <f t="shared" si="378"/>
        <v>85762102299.778946</v>
      </c>
      <c r="W1254" s="28">
        <f t="shared" si="379"/>
        <v>5.7328366097310628</v>
      </c>
      <c r="X1254" s="50">
        <f t="shared" si="370"/>
        <v>1</v>
      </c>
      <c r="Y1254" s="31">
        <f t="shared" si="371"/>
        <v>1</v>
      </c>
      <c r="Z1254" s="50">
        <v>26632800</v>
      </c>
      <c r="AA1254" s="62">
        <v>1.962919E-7</v>
      </c>
      <c r="AB1254" s="71">
        <v>4.23990504327E-3</v>
      </c>
      <c r="AC1254" s="71">
        <v>5.3228968505458996</v>
      </c>
      <c r="AD1254" s="58">
        <v>151030987662.48599</v>
      </c>
      <c r="AE1254" s="28">
        <v>5.8999226097299999</v>
      </c>
      <c r="AF1254" s="28">
        <v>8.0566666199500006</v>
      </c>
      <c r="AG1254" s="50"/>
      <c r="AH1254" s="62"/>
      <c r="AI1254" s="65"/>
      <c r="AJ1254" s="58"/>
      <c r="AK1254" s="28"/>
      <c r="AL1254" s="28"/>
    </row>
    <row r="1255" spans="1:38">
      <c r="A1255" s="11"/>
      <c r="B1255" s="25">
        <v>1234</v>
      </c>
      <c r="C1255" s="1">
        <f>B1255 * KONSTANTEN!$B$6</f>
        <v>26654400</v>
      </c>
      <c r="D1255" s="63">
        <f>SQRT( KONSTANTEN!$B$3 * $D$6 / H1254^3 )</f>
        <v>1.962749466689607E-7</v>
      </c>
      <c r="E1255" s="41">
        <f>(KONSTANTEN!$B$4 + D1255 * C1255) - (KONSTANTEN!$B$4 + D1255 * C1254)</f>
        <v>4.2395388480498397E-3</v>
      </c>
      <c r="F1255" s="41">
        <f t="shared" si="373"/>
        <v>5.3271363893939663</v>
      </c>
      <c r="G1255" s="73">
        <f t="shared" si="361"/>
        <v>305.22243200283413</v>
      </c>
      <c r="H1255" s="43">
        <f t="shared" si="374"/>
        <v>151039657516.48743</v>
      </c>
      <c r="I1255" s="2">
        <f t="shared" si="375"/>
        <v>10.096367217131434</v>
      </c>
      <c r="J1255" s="48">
        <f t="shared" si="362"/>
        <v>148156388483.51257</v>
      </c>
      <c r="K1255" s="28">
        <f t="shared" si="363"/>
        <v>9.9036327828685664</v>
      </c>
      <c r="L1255" s="43">
        <f t="shared" si="376"/>
        <v>88780561550.4767</v>
      </c>
      <c r="M1255" s="2">
        <f t="shared" si="377"/>
        <v>5.934607942678273</v>
      </c>
      <c r="N1255" s="48">
        <f t="shared" si="364"/>
        <v>83781414496.281097</v>
      </c>
      <c r="O1255" s="28">
        <f t="shared" si="365"/>
        <v>5.6004359426782733</v>
      </c>
      <c r="P1255" s="94">
        <f t="shared" si="366"/>
        <v>-120167541099.35286</v>
      </c>
      <c r="Q1255" s="95">
        <f t="shared" si="367"/>
        <v>-8.0326957996866621</v>
      </c>
      <c r="R1255" s="44">
        <f>KONSTANTEN!$B$3 * $D$5 * $D$6 / H1254^2</f>
        <v>3.4749015420720787E+22</v>
      </c>
      <c r="S1255" s="46">
        <f t="shared" si="372"/>
        <v>29643.599048814918</v>
      </c>
      <c r="T1255" s="48">
        <f t="shared" si="368"/>
        <v>147934603214.24164</v>
      </c>
      <c r="U1255" s="28">
        <f t="shared" si="369"/>
        <v>9.8888073684129942</v>
      </c>
      <c r="V1255" s="48">
        <f t="shared" si="378"/>
        <v>86280988023.378891</v>
      </c>
      <c r="W1255" s="28">
        <f t="shared" si="379"/>
        <v>5.7675219426782736</v>
      </c>
      <c r="X1255" s="50">
        <f t="shared" si="370"/>
        <v>1</v>
      </c>
      <c r="Y1255" s="31">
        <f t="shared" si="371"/>
        <v>0.99999999999999978</v>
      </c>
      <c r="Z1255" s="50">
        <v>26654400</v>
      </c>
      <c r="AA1255" s="62">
        <v>1.9627495000000001E-7</v>
      </c>
      <c r="AB1255" s="71">
        <v>4.2395388480500002E-3</v>
      </c>
      <c r="AC1255" s="71">
        <v>5.3271363893939503</v>
      </c>
      <c r="AD1255" s="58">
        <v>151039657516.487</v>
      </c>
      <c r="AE1255" s="28">
        <v>5.9346079426799996</v>
      </c>
      <c r="AF1255" s="28">
        <v>8.0326957996899999</v>
      </c>
      <c r="AG1255" s="50"/>
      <c r="AH1255" s="62"/>
      <c r="AI1255" s="65"/>
      <c r="AJ1255" s="58"/>
      <c r="AK1255" s="28"/>
      <c r="AL1255" s="28"/>
    </row>
    <row r="1256" spans="1:38">
      <c r="A1256" s="11"/>
      <c r="B1256" s="25">
        <v>1235</v>
      </c>
      <c r="C1256" s="1">
        <f>B1256 * KONSTANTEN!$B$6</f>
        <v>26676000</v>
      </c>
      <c r="D1256" s="63">
        <f>SQRT( KONSTANTEN!$B$3 * $D$6 / H1255^3 )</f>
        <v>1.9625804729226768E-7</v>
      </c>
      <c r="E1256" s="41">
        <f>(KONSTANTEN!$B$4 + D1256 * C1256) - (KONSTANTEN!$B$4 + D1256 * C1255)</f>
        <v>4.2391738215137309E-3</v>
      </c>
      <c r="F1256" s="41">
        <f t="shared" si="373"/>
        <v>5.33137556321548</v>
      </c>
      <c r="G1256" s="73">
        <f t="shared" si="361"/>
        <v>305.46531877142922</v>
      </c>
      <c r="H1256" s="43">
        <f t="shared" si="374"/>
        <v>151048300715.90802</v>
      </c>
      <c r="I1256" s="2">
        <f t="shared" si="375"/>
        <v>10.096944978738659</v>
      </c>
      <c r="J1256" s="48">
        <f t="shared" si="362"/>
        <v>148147745284.09195</v>
      </c>
      <c r="K1256" s="28">
        <f t="shared" si="363"/>
        <v>9.9030550212613413</v>
      </c>
      <c r="L1256" s="43">
        <f t="shared" si="376"/>
        <v>89297852012.909821</v>
      </c>
      <c r="M1256" s="2">
        <f t="shared" si="377"/>
        <v>5.9691866391115225</v>
      </c>
      <c r="N1256" s="48">
        <f t="shared" si="364"/>
        <v>84298704958.714233</v>
      </c>
      <c r="O1256" s="28">
        <f t="shared" si="365"/>
        <v>5.6350146391115228</v>
      </c>
      <c r="P1256" s="94">
        <f t="shared" si="366"/>
        <v>-119806813670.64407</v>
      </c>
      <c r="Q1256" s="95">
        <f t="shared" si="367"/>
        <v>-8.0085826849893653</v>
      </c>
      <c r="R1256" s="44">
        <f>KONSTANTEN!$B$3 * $D$5 * $D$6 / H1255^2</f>
        <v>3.4745026266498016E+22</v>
      </c>
      <c r="S1256" s="46">
        <f t="shared" si="372"/>
        <v>29642.748247878702</v>
      </c>
      <c r="T1256" s="48">
        <f t="shared" si="368"/>
        <v>147944630690.0423</v>
      </c>
      <c r="U1256" s="28">
        <f t="shared" si="369"/>
        <v>9.8894776630866517</v>
      </c>
      <c r="V1256" s="48">
        <f t="shared" si="378"/>
        <v>86798278485.812027</v>
      </c>
      <c r="W1256" s="28">
        <f t="shared" si="379"/>
        <v>5.8021006391115222</v>
      </c>
      <c r="X1256" s="50">
        <f t="shared" si="370"/>
        <v>1</v>
      </c>
      <c r="Y1256" s="31">
        <f t="shared" si="371"/>
        <v>1</v>
      </c>
      <c r="Z1256" s="50">
        <v>26676000</v>
      </c>
      <c r="AA1256" s="62">
        <v>1.9625805000000001E-7</v>
      </c>
      <c r="AB1256" s="71">
        <v>4.2391738215100004E-3</v>
      </c>
      <c r="AC1256" s="71">
        <v>5.3313755632154596</v>
      </c>
      <c r="AD1256" s="58">
        <v>151048300715.90701</v>
      </c>
      <c r="AE1256" s="28">
        <v>5.9691866391100001</v>
      </c>
      <c r="AF1256" s="28">
        <v>8.0085826849899995</v>
      </c>
      <c r="AG1256" s="50"/>
      <c r="AH1256" s="62"/>
      <c r="AI1256" s="65"/>
      <c r="AJ1256" s="58"/>
      <c r="AK1256" s="28"/>
      <c r="AL1256" s="28"/>
    </row>
    <row r="1257" spans="1:38">
      <c r="A1257" s="11"/>
      <c r="B1257" s="25">
        <v>1236</v>
      </c>
      <c r="C1257" s="1">
        <f>B1257 * KONSTANTEN!$B$6</f>
        <v>26697600</v>
      </c>
      <c r="D1257" s="63">
        <f>SQRT( KONSTANTEN!$B$3 * $D$6 / H1256^3 )</f>
        <v>1.9624120228474792E-7</v>
      </c>
      <c r="E1257" s="41">
        <f>(KONSTANTEN!$B$4 + D1257 * C1257) - (KONSTANTEN!$B$4 + D1257 * C1256)</f>
        <v>4.2388099693511094E-3</v>
      </c>
      <c r="F1257" s="41">
        <f t="shared" si="373"/>
        <v>5.3356143731848311</v>
      </c>
      <c r="G1257" s="73">
        <f t="shared" si="361"/>
        <v>305.70818469283103</v>
      </c>
      <c r="H1257" s="43">
        <f t="shared" si="374"/>
        <v>151056917114.52072</v>
      </c>
      <c r="I1257" s="2">
        <f t="shared" si="375"/>
        <v>10.097520948824352</v>
      </c>
      <c r="J1257" s="48">
        <f t="shared" si="362"/>
        <v>148139128885.47928</v>
      </c>
      <c r="K1257" s="28">
        <f t="shared" si="363"/>
        <v>9.9024790511756482</v>
      </c>
      <c r="L1257" s="43">
        <f t="shared" si="376"/>
        <v>89813538462.563431</v>
      </c>
      <c r="M1257" s="2">
        <f t="shared" si="377"/>
        <v>6.0036581140222314</v>
      </c>
      <c r="N1257" s="48">
        <f t="shared" si="364"/>
        <v>84814391408.367844</v>
      </c>
      <c r="O1257" s="28">
        <f t="shared" si="365"/>
        <v>5.6694861140222317</v>
      </c>
      <c r="P1257" s="94">
        <f t="shared" si="366"/>
        <v>-119443964484.03113</v>
      </c>
      <c r="Q1257" s="95">
        <f t="shared" si="367"/>
        <v>-7.9843277396808343</v>
      </c>
      <c r="R1257" s="44">
        <f>KONSTANTEN!$B$3 * $D$5 * $D$6 / H1256^2</f>
        <v>3.4741050060245578E+22</v>
      </c>
      <c r="S1257" s="46">
        <f t="shared" si="372"/>
        <v>29641.900135557938</v>
      </c>
      <c r="T1257" s="48">
        <f t="shared" si="368"/>
        <v>147954686050.87915</v>
      </c>
      <c r="U1257" s="28">
        <f t="shared" si="369"/>
        <v>9.8901498217579498</v>
      </c>
      <c r="V1257" s="48">
        <f t="shared" si="378"/>
        <v>87313964935.465637</v>
      </c>
      <c r="W1257" s="28">
        <f t="shared" si="379"/>
        <v>5.836572114022232</v>
      </c>
      <c r="X1257" s="50">
        <f t="shared" si="370"/>
        <v>1</v>
      </c>
      <c r="Y1257" s="31">
        <f t="shared" si="371"/>
        <v>1</v>
      </c>
      <c r="Z1257" s="50">
        <v>26697600</v>
      </c>
      <c r="AA1257" s="62">
        <v>1.962412E-7</v>
      </c>
      <c r="AB1257" s="71">
        <v>4.2388099693500001E-3</v>
      </c>
      <c r="AC1257" s="71">
        <v>5.3356143731848098</v>
      </c>
      <c r="AD1257" s="58">
        <v>151056917114.51999</v>
      </c>
      <c r="AE1257" s="28">
        <v>6.0036581140200003</v>
      </c>
      <c r="AF1257" s="28">
        <v>7.9843277396800003</v>
      </c>
      <c r="AG1257" s="50"/>
      <c r="AH1257" s="62"/>
      <c r="AI1257" s="65"/>
      <c r="AJ1257" s="58"/>
      <c r="AK1257" s="28"/>
      <c r="AL1257" s="28"/>
    </row>
    <row r="1258" spans="1:38">
      <c r="A1258" s="11"/>
      <c r="B1258" s="25">
        <v>1237</v>
      </c>
      <c r="C1258" s="1">
        <f>B1258 * KONSTANTEN!$B$6</f>
        <v>26719200</v>
      </c>
      <c r="D1258" s="63">
        <f>SQRT( KONSTANTEN!$B$3 * $D$6 / H1257^3 )</f>
        <v>1.9622441190854981E-7</v>
      </c>
      <c r="E1258" s="41">
        <f>(KONSTANTEN!$B$4 + D1258 * C1258) - (KONSTANTEN!$B$4 + D1258 * C1257)</f>
        <v>4.2384472972241127E-3</v>
      </c>
      <c r="F1258" s="41">
        <f t="shared" si="373"/>
        <v>5.3398528204820552</v>
      </c>
      <c r="G1258" s="73">
        <f t="shared" si="361"/>
        <v>305.95102983465063</v>
      </c>
      <c r="H1258" s="43">
        <f t="shared" si="374"/>
        <v>151065506566.62842</v>
      </c>
      <c r="I1258" s="2">
        <f t="shared" si="375"/>
        <v>10.098095117649278</v>
      </c>
      <c r="J1258" s="48">
        <f t="shared" si="362"/>
        <v>148130539433.37158</v>
      </c>
      <c r="K1258" s="28">
        <f t="shared" si="363"/>
        <v>9.9019048823507241</v>
      </c>
      <c r="L1258" s="43">
        <f t="shared" si="376"/>
        <v>90327612179.553314</v>
      </c>
      <c r="M1258" s="2">
        <f t="shared" si="377"/>
        <v>6.0380217845227344</v>
      </c>
      <c r="N1258" s="48">
        <f t="shared" si="364"/>
        <v>85328465125.357727</v>
      </c>
      <c r="O1258" s="28">
        <f t="shared" si="365"/>
        <v>5.7038497845227356</v>
      </c>
      <c r="P1258" s="94">
        <f t="shared" si="366"/>
        <v>-119079000510.58449</v>
      </c>
      <c r="Q1258" s="95">
        <f t="shared" si="367"/>
        <v>-7.959931429747872</v>
      </c>
      <c r="R1258" s="44">
        <f>KONSTANTEN!$B$3 * $D$5 * $D$6 / H1257^2</f>
        <v>3.4737086862744994E+22</v>
      </c>
      <c r="S1258" s="46">
        <f t="shared" si="372"/>
        <v>29641.05472551538</v>
      </c>
      <c r="T1258" s="48">
        <f t="shared" si="368"/>
        <v>147964768563.79361</v>
      </c>
      <c r="U1258" s="28">
        <f t="shared" si="369"/>
        <v>9.8908237954316824</v>
      </c>
      <c r="V1258" s="48">
        <f t="shared" si="378"/>
        <v>87828038652.455521</v>
      </c>
      <c r="W1258" s="28">
        <f t="shared" si="379"/>
        <v>5.870935784522735</v>
      </c>
      <c r="X1258" s="50">
        <f t="shared" si="370"/>
        <v>1</v>
      </c>
      <c r="Y1258" s="31">
        <f t="shared" si="371"/>
        <v>1</v>
      </c>
      <c r="Z1258" s="50">
        <v>26719200</v>
      </c>
      <c r="AA1258" s="62">
        <v>1.9622441E-7</v>
      </c>
      <c r="AB1258" s="71">
        <v>4.2384472972300004E-3</v>
      </c>
      <c r="AC1258" s="71">
        <v>5.3398528204820401</v>
      </c>
      <c r="AD1258" s="58">
        <v>151065506566.62799</v>
      </c>
      <c r="AE1258" s="28">
        <v>6.0380217845199997</v>
      </c>
      <c r="AF1258" s="28">
        <v>7.9599314297500001</v>
      </c>
      <c r="AG1258" s="50"/>
      <c r="AH1258" s="62"/>
      <c r="AI1258" s="65"/>
      <c r="AJ1258" s="58"/>
      <c r="AK1258" s="28"/>
      <c r="AL1258" s="28"/>
    </row>
    <row r="1259" spans="1:38">
      <c r="A1259" s="11"/>
      <c r="B1259" s="25">
        <v>1238</v>
      </c>
      <c r="C1259" s="1">
        <f>B1259 * KONSTANTEN!$B$6</f>
        <v>26740800</v>
      </c>
      <c r="D1259" s="63">
        <f>SQRT( KONSTANTEN!$B$3 * $D$6 / H1258^3 )</f>
        <v>1.9620767642470494E-7</v>
      </c>
      <c r="E1259" s="41">
        <f>(KONSTANTEN!$B$4 + D1259 * C1259) - (KONSTANTEN!$B$4 + D1259 * C1258)</f>
        <v>4.2380858107735619E-3</v>
      </c>
      <c r="F1259" s="41">
        <f t="shared" si="373"/>
        <v>5.3440909062928288</v>
      </c>
      <c r="G1259" s="73">
        <f t="shared" si="361"/>
        <v>306.19385426482222</v>
      </c>
      <c r="H1259" s="43">
        <f t="shared" si="374"/>
        <v>151074068927.06592</v>
      </c>
      <c r="I1259" s="2">
        <f t="shared" si="375"/>
        <v>10.098667475509748</v>
      </c>
      <c r="J1259" s="48">
        <f t="shared" si="362"/>
        <v>148121977072.93408</v>
      </c>
      <c r="K1259" s="28">
        <f t="shared" si="363"/>
        <v>9.9013325244902521</v>
      </c>
      <c r="L1259" s="43">
        <f t="shared" si="376"/>
        <v>90840064475.826599</v>
      </c>
      <c r="M1259" s="2">
        <f t="shared" si="377"/>
        <v>6.072277069853163</v>
      </c>
      <c r="N1259" s="48">
        <f t="shared" si="364"/>
        <v>85840917421.631012</v>
      </c>
      <c r="O1259" s="28">
        <f t="shared" si="365"/>
        <v>5.7381050698531633</v>
      </c>
      <c r="P1259" s="94">
        <f t="shared" si="366"/>
        <v>-118711928753.64493</v>
      </c>
      <c r="Q1259" s="95">
        <f t="shared" si="367"/>
        <v>-7.9353942233344181</v>
      </c>
      <c r="R1259" s="44">
        <f>KONSTANTEN!$B$3 * $D$5 * $D$6 / H1258^2</f>
        <v>3.4733136734510572E+22</v>
      </c>
      <c r="S1259" s="46">
        <f t="shared" si="372"/>
        <v>29640.212031359166</v>
      </c>
      <c r="T1259" s="48">
        <f t="shared" si="368"/>
        <v>147974877494.36694</v>
      </c>
      <c r="U1259" s="28">
        <f t="shared" si="369"/>
        <v>9.8914995350150416</v>
      </c>
      <c r="V1259" s="48">
        <f t="shared" si="378"/>
        <v>88340490948.728806</v>
      </c>
      <c r="W1259" s="28">
        <f t="shared" si="379"/>
        <v>5.9051910698531627</v>
      </c>
      <c r="X1259" s="50">
        <f t="shared" si="370"/>
        <v>1</v>
      </c>
      <c r="Y1259" s="31">
        <f t="shared" si="371"/>
        <v>1</v>
      </c>
      <c r="Z1259" s="50">
        <v>26740800</v>
      </c>
      <c r="AA1259" s="62">
        <v>1.9620768000000001E-7</v>
      </c>
      <c r="AB1259" s="71">
        <v>4.2380858107699997E-3</v>
      </c>
      <c r="AC1259" s="71">
        <v>5.3440909062928101</v>
      </c>
      <c r="AD1259" s="58">
        <v>151074068927.065</v>
      </c>
      <c r="AE1259" s="28">
        <v>6.0722770698500002</v>
      </c>
      <c r="AF1259" s="28">
        <v>7.9353942233300003</v>
      </c>
      <c r="AG1259" s="50"/>
      <c r="AH1259" s="62"/>
      <c r="AI1259" s="65"/>
      <c r="AJ1259" s="58"/>
      <c r="AK1259" s="28"/>
      <c r="AL1259" s="28"/>
    </row>
    <row r="1260" spans="1:38">
      <c r="A1260" s="11"/>
      <c r="B1260" s="25">
        <v>1239</v>
      </c>
      <c r="C1260" s="1">
        <f>B1260 * KONSTANTEN!$B$6</f>
        <v>26762400</v>
      </c>
      <c r="D1260" s="63">
        <f>SQRT( KONSTANTEN!$B$3 * $D$6 / H1259^3 )</f>
        <v>1.9619099609312632E-7</v>
      </c>
      <c r="E1260" s="41">
        <f>(KONSTANTEN!$B$4 + D1260 * C1260) - (KONSTANTEN!$B$4 + D1260 * C1259)</f>
        <v>4.2377255156109683E-3</v>
      </c>
      <c r="F1260" s="41">
        <f t="shared" si="373"/>
        <v>5.3483286318084398</v>
      </c>
      <c r="G1260" s="73">
        <f t="shared" si="361"/>
        <v>306.43665805160163</v>
      </c>
      <c r="H1260" s="43">
        <f t="shared" si="374"/>
        <v>151082604051.20163</v>
      </c>
      <c r="I1260" s="2">
        <f t="shared" si="375"/>
        <v>10.09923801273775</v>
      </c>
      <c r="J1260" s="48">
        <f t="shared" si="362"/>
        <v>148113441948.7984</v>
      </c>
      <c r="K1260" s="28">
        <f t="shared" si="363"/>
        <v>9.9007619872622517</v>
      </c>
      <c r="L1260" s="43">
        <f t="shared" si="376"/>
        <v>91350886695.263168</v>
      </c>
      <c r="M1260" s="2">
        <f t="shared" si="377"/>
        <v>6.106423391388212</v>
      </c>
      <c r="N1260" s="48">
        <f t="shared" si="364"/>
        <v>86351739641.067581</v>
      </c>
      <c r="O1260" s="28">
        <f t="shared" si="365"/>
        <v>5.7722513913882123</v>
      </c>
      <c r="P1260" s="94">
        <f t="shared" si="366"/>
        <v>-118342756248.68069</v>
      </c>
      <c r="Q1260" s="95">
        <f t="shared" si="367"/>
        <v>-7.9107165907319983</v>
      </c>
      <c r="R1260" s="44">
        <f>KONSTANTEN!$B$3 * $D$5 * $D$6 / H1259^2</f>
        <v>3.4729199735789104E+22</v>
      </c>
      <c r="S1260" s="46">
        <f t="shared" si="372"/>
        <v>29639.372066642685</v>
      </c>
      <c r="T1260" s="48">
        <f t="shared" si="368"/>
        <v>147985012106.77402</v>
      </c>
      <c r="U1260" s="28">
        <f t="shared" si="369"/>
        <v>9.8921769913212039</v>
      </c>
      <c r="V1260" s="48">
        <f t="shared" si="378"/>
        <v>88851313168.165375</v>
      </c>
      <c r="W1260" s="28">
        <f t="shared" si="379"/>
        <v>5.9393373913882117</v>
      </c>
      <c r="X1260" s="50">
        <f t="shared" si="370"/>
        <v>1</v>
      </c>
      <c r="Y1260" s="31">
        <f t="shared" si="371"/>
        <v>1</v>
      </c>
      <c r="Z1260" s="50">
        <v>26762400</v>
      </c>
      <c r="AA1260" s="62">
        <v>1.9619100000000001E-7</v>
      </c>
      <c r="AB1260" s="71">
        <v>4.2377255156100004E-3</v>
      </c>
      <c r="AC1260" s="71">
        <v>5.3483286318084202</v>
      </c>
      <c r="AD1260" s="58">
        <v>151082604051.20099</v>
      </c>
      <c r="AE1260" s="28">
        <v>6.1064233913899999</v>
      </c>
      <c r="AF1260" s="28">
        <v>7.9107165907299999</v>
      </c>
      <c r="AG1260" s="50"/>
      <c r="AH1260" s="62"/>
      <c r="AI1260" s="65"/>
      <c r="AJ1260" s="58"/>
      <c r="AK1260" s="28"/>
      <c r="AL1260" s="28"/>
    </row>
    <row r="1261" spans="1:38">
      <c r="A1261" s="11"/>
      <c r="B1261" s="25">
        <v>1240</v>
      </c>
      <c r="C1261" s="1">
        <f>B1261 * KONSTANTEN!$B$6</f>
        <v>26784000</v>
      </c>
      <c r="D1261" s="63">
        <f>SQRT( KONSTANTEN!$B$3 * $D$6 / H1260^3 )</f>
        <v>1.9617437117260723E-7</v>
      </c>
      <c r="E1261" s="41">
        <f>(KONSTANTEN!$B$4 + D1261 * C1261) - (KONSTANTEN!$B$4 + D1261 * C1260)</f>
        <v>4.2373664173283032E-3</v>
      </c>
      <c r="F1261" s="41">
        <f t="shared" si="373"/>
        <v>5.3525659982257681</v>
      </c>
      <c r="G1261" s="73">
        <f t="shared" si="361"/>
        <v>306.67944126356502</v>
      </c>
      <c r="H1261" s="43">
        <f t="shared" si="374"/>
        <v>151091111794.93906</v>
      </c>
      <c r="I1261" s="2">
        <f t="shared" si="375"/>
        <v>10.099806719701039</v>
      </c>
      <c r="J1261" s="48">
        <f t="shared" si="362"/>
        <v>148104934205.06094</v>
      </c>
      <c r="K1261" s="28">
        <f t="shared" si="363"/>
        <v>9.9001932802989607</v>
      </c>
      <c r="L1261" s="43">
        <f t="shared" si="376"/>
        <v>91860070213.77739</v>
      </c>
      <c r="M1261" s="2">
        <f t="shared" si="377"/>
        <v>6.1404601726439525</v>
      </c>
      <c r="N1261" s="48">
        <f t="shared" si="364"/>
        <v>86860923159.581802</v>
      </c>
      <c r="O1261" s="28">
        <f t="shared" si="365"/>
        <v>5.8062881726439528</v>
      </c>
      <c r="P1261" s="94">
        <f t="shared" si="366"/>
        <v>-117971490063.14386</v>
      </c>
      <c r="Q1261" s="95">
        <f t="shared" si="367"/>
        <v>-7.8858990043701231</v>
      </c>
      <c r="R1261" s="44">
        <f>KONSTANTEN!$B$3 * $D$5 * $D$6 / H1260^2</f>
        <v>3.4725275926559654E+22</v>
      </c>
      <c r="S1261" s="46">
        <f t="shared" si="372"/>
        <v>29638.53484486448</v>
      </c>
      <c r="T1261" s="48">
        <f t="shared" si="368"/>
        <v>147995171663.83682</v>
      </c>
      <c r="U1261" s="28">
        <f t="shared" si="369"/>
        <v>9.8928561150729131</v>
      </c>
      <c r="V1261" s="48">
        <f t="shared" si="378"/>
        <v>89360496686.679596</v>
      </c>
      <c r="W1261" s="28">
        <f t="shared" si="379"/>
        <v>5.9733741726439522</v>
      </c>
      <c r="X1261" s="50">
        <f t="shared" si="370"/>
        <v>1</v>
      </c>
      <c r="Y1261" s="31">
        <f t="shared" si="371"/>
        <v>1</v>
      </c>
      <c r="Z1261" s="50">
        <v>26784000</v>
      </c>
      <c r="AA1261" s="62">
        <v>1.9617437000000001E-7</v>
      </c>
      <c r="AB1261" s="71">
        <v>4.2373664173299998E-3</v>
      </c>
      <c r="AC1261" s="71">
        <v>5.3525659982257503</v>
      </c>
      <c r="AD1261" s="58">
        <v>151091111794.939</v>
      </c>
      <c r="AE1261" s="28">
        <v>6.1404601726400001</v>
      </c>
      <c r="AF1261" s="28">
        <v>7.8858990043699997</v>
      </c>
      <c r="AG1261" s="50"/>
      <c r="AH1261" s="62"/>
      <c r="AI1261" s="65"/>
      <c r="AJ1261" s="58"/>
      <c r="AK1261" s="28"/>
      <c r="AL1261" s="28"/>
    </row>
    <row r="1262" spans="1:38">
      <c r="A1262" s="11"/>
      <c r="B1262" s="25">
        <v>1241</v>
      </c>
      <c r="C1262" s="1">
        <f>B1262 * KONSTANTEN!$B$6</f>
        <v>26805600</v>
      </c>
      <c r="D1262" s="63">
        <f>SQRT( KONSTANTEN!$B$3 * $D$6 / H1261^3 )</f>
        <v>1.9615780192082015E-7</v>
      </c>
      <c r="E1262" s="41">
        <f>(KONSTANTEN!$B$4 + D1262 * C1262) - (KONSTANTEN!$B$4 + D1262 * C1261)</f>
        <v>4.2370085214900044E-3</v>
      </c>
      <c r="F1262" s="41">
        <f t="shared" si="373"/>
        <v>5.3568030067472581</v>
      </c>
      <c r="G1262" s="73">
        <f t="shared" si="361"/>
        <v>306.92220396960732</v>
      </c>
      <c r="H1262" s="43">
        <f t="shared" si="374"/>
        <v>151099592014.71878</v>
      </c>
      <c r="I1262" s="2">
        <f t="shared" si="375"/>
        <v>10.100373586803268</v>
      </c>
      <c r="J1262" s="48">
        <f t="shared" si="362"/>
        <v>148096453985.28119</v>
      </c>
      <c r="K1262" s="28">
        <f t="shared" si="363"/>
        <v>9.8996264131967298</v>
      </c>
      <c r="L1262" s="43">
        <f t="shared" si="376"/>
        <v>92367606439.418335</v>
      </c>
      <c r="M1262" s="2">
        <f t="shared" si="377"/>
        <v>6.1743868392845229</v>
      </c>
      <c r="N1262" s="48">
        <f t="shared" si="364"/>
        <v>87368459385.222748</v>
      </c>
      <c r="O1262" s="28">
        <f t="shared" si="365"/>
        <v>5.8402148392845232</v>
      </c>
      <c r="P1262" s="94">
        <f t="shared" si="366"/>
        <v>-117598137296.32713</v>
      </c>
      <c r="Q1262" s="95">
        <f t="shared" si="367"/>
        <v>-7.8609419388067145</v>
      </c>
      <c r="R1262" s="44">
        <f>KONSTANTEN!$B$3 * $D$5 * $D$6 / H1261^2</f>
        <v>3.472136536653345E+22</v>
      </c>
      <c r="S1262" s="46">
        <f t="shared" si="372"/>
        <v>29637.700379468148</v>
      </c>
      <c r="T1262" s="48">
        <f t="shared" si="368"/>
        <v>148005355427.07816</v>
      </c>
      <c r="U1262" s="28">
        <f t="shared" si="369"/>
        <v>9.8935368569060671</v>
      </c>
      <c r="V1262" s="48">
        <f t="shared" si="378"/>
        <v>89868032912.320541</v>
      </c>
      <c r="W1262" s="28">
        <f t="shared" si="379"/>
        <v>6.0073008392845226</v>
      </c>
      <c r="X1262" s="50">
        <f t="shared" si="370"/>
        <v>0.99999999999999989</v>
      </c>
      <c r="Y1262" s="31">
        <f t="shared" si="371"/>
        <v>0.99999999999999989</v>
      </c>
      <c r="Z1262" s="50">
        <v>26805600</v>
      </c>
      <c r="AA1262" s="62">
        <v>1.9615779999999999E-7</v>
      </c>
      <c r="AB1262" s="71">
        <v>4.2370085214900001E-3</v>
      </c>
      <c r="AC1262" s="71">
        <v>5.3568030067472403</v>
      </c>
      <c r="AD1262" s="58">
        <v>151099592014.71799</v>
      </c>
      <c r="AE1262" s="28">
        <v>6.1743868392800003</v>
      </c>
      <c r="AF1262" s="28">
        <v>7.8609419388099999</v>
      </c>
      <c r="AG1262" s="50"/>
      <c r="AH1262" s="62"/>
      <c r="AI1262" s="65"/>
      <c r="AJ1262" s="58"/>
      <c r="AK1262" s="28"/>
      <c r="AL1262" s="28"/>
    </row>
    <row r="1263" spans="1:38">
      <c r="A1263" s="11"/>
      <c r="B1263" s="25">
        <v>1242</v>
      </c>
      <c r="C1263" s="1">
        <f>B1263 * KONSTANTEN!$B$6</f>
        <v>26827200</v>
      </c>
      <c r="D1263" s="63">
        <f>SQRT( KONSTANTEN!$B$3 * $D$6 / H1262^3 )</f>
        <v>1.9614128859431513E-7</v>
      </c>
      <c r="E1263" s="41">
        <f>(KONSTANTEN!$B$4 + D1263 * C1263) - (KONSTANTEN!$B$4 + D1263 * C1262)</f>
        <v>4.236651833637417E-3</v>
      </c>
      <c r="F1263" s="41">
        <f t="shared" si="373"/>
        <v>5.3610396585808955</v>
      </c>
      <c r="G1263" s="73">
        <f t="shared" si="361"/>
        <v>307.16494623894113</v>
      </c>
      <c r="H1263" s="43">
        <f t="shared" si="374"/>
        <v>151108044567.51996</v>
      </c>
      <c r="I1263" s="2">
        <f t="shared" si="375"/>
        <v>10.100938604484096</v>
      </c>
      <c r="J1263" s="48">
        <f t="shared" si="362"/>
        <v>148088001432.48004</v>
      </c>
      <c r="K1263" s="28">
        <f t="shared" si="363"/>
        <v>9.8990613955159041</v>
      </c>
      <c r="L1263" s="43">
        <f t="shared" si="376"/>
        <v>92873486812.469772</v>
      </c>
      <c r="M1263" s="2">
        <f t="shared" si="377"/>
        <v>6.2082028191288172</v>
      </c>
      <c r="N1263" s="48">
        <f t="shared" si="364"/>
        <v>87874339758.274185</v>
      </c>
      <c r="O1263" s="28">
        <f t="shared" si="365"/>
        <v>5.8740308191288184</v>
      </c>
      <c r="P1263" s="94">
        <f t="shared" si="366"/>
        <v>-117222705079.22017</v>
      </c>
      <c r="Q1263" s="95">
        <f t="shared" si="367"/>
        <v>-7.8358458707185044</v>
      </c>
      <c r="R1263" s="44">
        <f>KONSTANTEN!$B$3 * $D$5 * $D$6 / H1262^2</f>
        <v>3.4717468115153547E+22</v>
      </c>
      <c r="S1263" s="46">
        <f t="shared" si="372"/>
        <v>29636.868683842229</v>
      </c>
      <c r="T1263" s="48">
        <f t="shared" si="368"/>
        <v>148015562656.77527</v>
      </c>
      <c r="U1263" s="28">
        <f t="shared" si="369"/>
        <v>9.894219167373306</v>
      </c>
      <c r="V1263" s="48">
        <f t="shared" si="378"/>
        <v>90373913285.371979</v>
      </c>
      <c r="W1263" s="28">
        <f t="shared" si="379"/>
        <v>6.0411168191288178</v>
      </c>
      <c r="X1263" s="50">
        <f t="shared" si="370"/>
        <v>0.99999999999999989</v>
      </c>
      <c r="Y1263" s="31">
        <f t="shared" si="371"/>
        <v>0.99999999999999989</v>
      </c>
      <c r="Z1263" s="50">
        <v>26827200</v>
      </c>
      <c r="AA1263" s="62">
        <v>1.9614129E-7</v>
      </c>
      <c r="AB1263" s="71">
        <v>4.23665183364E-3</v>
      </c>
      <c r="AC1263" s="71">
        <v>5.3610396585808804</v>
      </c>
      <c r="AD1263" s="58">
        <v>151108044567.51901</v>
      </c>
      <c r="AE1263" s="28">
        <v>6.2082028191300003</v>
      </c>
      <c r="AF1263" s="28">
        <v>7.8358458707200001</v>
      </c>
      <c r="AG1263" s="50"/>
      <c r="AH1263" s="62"/>
      <c r="AI1263" s="65"/>
      <c r="AJ1263" s="58"/>
      <c r="AK1263" s="28"/>
      <c r="AL1263" s="28"/>
    </row>
    <row r="1264" spans="1:38">
      <c r="A1264" s="11"/>
      <c r="B1264" s="25">
        <v>1243</v>
      </c>
      <c r="C1264" s="1">
        <f>B1264 * KONSTANTEN!$B$6</f>
        <v>26848800</v>
      </c>
      <c r="D1264" s="63">
        <f>SQRT( KONSTANTEN!$B$3 * $D$6 / H1263^3 )</f>
        <v>1.9612483144851868E-7</v>
      </c>
      <c r="E1264" s="41">
        <f>(KONSTANTEN!$B$4 + D1264 * C1264) - (KONSTANTEN!$B$4 + D1264 * C1263)</f>
        <v>4.2362963592879055E-3</v>
      </c>
      <c r="F1264" s="41">
        <f t="shared" si="373"/>
        <v>5.3652759549401834</v>
      </c>
      <c r="G1264" s="73">
        <f t="shared" si="361"/>
        <v>307.40766814109497</v>
      </c>
      <c r="H1264" s="43">
        <f t="shared" si="374"/>
        <v>151116469310.86194</v>
      </c>
      <c r="I1264" s="2">
        <f t="shared" si="375"/>
        <v>10.101501763219288</v>
      </c>
      <c r="J1264" s="48">
        <f t="shared" si="362"/>
        <v>148079576689.13806</v>
      </c>
      <c r="K1264" s="28">
        <f t="shared" si="363"/>
        <v>9.8984982367807142</v>
      </c>
      <c r="L1264" s="43">
        <f t="shared" si="376"/>
        <v>93377702805.549545</v>
      </c>
      <c r="M1264" s="2">
        <f t="shared" si="377"/>
        <v>6.2419075421571275</v>
      </c>
      <c r="N1264" s="48">
        <f t="shared" si="364"/>
        <v>88378555751.353958</v>
      </c>
      <c r="O1264" s="28">
        <f t="shared" si="365"/>
        <v>5.9077355421571287</v>
      </c>
      <c r="P1264" s="94">
        <f t="shared" si="366"/>
        <v>-116845200574.36592</v>
      </c>
      <c r="Q1264" s="95">
        <f t="shared" si="367"/>
        <v>-7.8106112788914279</v>
      </c>
      <c r="R1264" s="44">
        <f>KONSTANTEN!$B$3 * $D$5 * $D$6 / H1263^2</f>
        <v>3.471358423159468E+22</v>
      </c>
      <c r="S1264" s="46">
        <f t="shared" si="372"/>
        <v>29636.039771320098</v>
      </c>
      <c r="T1264" s="48">
        <f t="shared" si="368"/>
        <v>148025792612.01337</v>
      </c>
      <c r="U1264" s="28">
        <f t="shared" si="369"/>
        <v>9.8949029969475841</v>
      </c>
      <c r="V1264" s="48">
        <f t="shared" si="378"/>
        <v>90878129278.451752</v>
      </c>
      <c r="W1264" s="28">
        <f t="shared" si="379"/>
        <v>6.0748215421571281</v>
      </c>
      <c r="X1264" s="50">
        <f t="shared" si="370"/>
        <v>1</v>
      </c>
      <c r="Y1264" s="31">
        <f t="shared" si="371"/>
        <v>1</v>
      </c>
      <c r="Z1264" s="50">
        <v>26848800</v>
      </c>
      <c r="AA1264" s="62">
        <v>1.9612483000000001E-7</v>
      </c>
      <c r="AB1264" s="71">
        <v>4.2362963592900002E-3</v>
      </c>
      <c r="AC1264" s="71">
        <v>5.3652759549401603</v>
      </c>
      <c r="AD1264" s="58">
        <v>151116469310.86099</v>
      </c>
      <c r="AE1264" s="28">
        <v>6.2419075421599999</v>
      </c>
      <c r="AF1264" s="28">
        <v>7.8106112788899997</v>
      </c>
      <c r="AG1264" s="50"/>
      <c r="AH1264" s="62"/>
      <c r="AI1264" s="65"/>
      <c r="AJ1264" s="58"/>
      <c r="AK1264" s="28"/>
      <c r="AL1264" s="28"/>
    </row>
    <row r="1265" spans="1:38">
      <c r="A1265" s="11"/>
      <c r="B1265" s="25">
        <v>1244</v>
      </c>
      <c r="C1265" s="1">
        <f>B1265 * KONSTANTEN!$B$6</f>
        <v>26870400</v>
      </c>
      <c r="D1265" s="63">
        <f>SQRT( KONSTANTEN!$B$3 * $D$6 / H1264^3 )</f>
        <v>1.9610843073773266E-7</v>
      </c>
      <c r="E1265" s="41">
        <f>(KONSTANTEN!$B$4 + D1265 * C1265) - (KONSTANTEN!$B$4 + D1265 * C1264)</f>
        <v>4.2359421039348533E-3</v>
      </c>
      <c r="F1265" s="41">
        <f t="shared" si="373"/>
        <v>5.3695118970441182</v>
      </c>
      <c r="G1265" s="73">
        <f t="shared" si="361"/>
        <v>307.6503697459122</v>
      </c>
      <c r="H1265" s="43">
        <f t="shared" si="374"/>
        <v>151124866102.80603</v>
      </c>
      <c r="I1265" s="2">
        <f t="shared" si="375"/>
        <v>10.102063053520835</v>
      </c>
      <c r="J1265" s="48">
        <f t="shared" si="362"/>
        <v>148071179897.194</v>
      </c>
      <c r="K1265" s="28">
        <f t="shared" si="363"/>
        <v>9.8979369464791649</v>
      </c>
      <c r="L1265" s="43">
        <f t="shared" si="376"/>
        <v>93880245923.708115</v>
      </c>
      <c r="M1265" s="2">
        <f t="shared" si="377"/>
        <v>6.2755004405177273</v>
      </c>
      <c r="N1265" s="48">
        <f t="shared" si="364"/>
        <v>88881098869.512527</v>
      </c>
      <c r="O1265" s="28">
        <f t="shared" si="365"/>
        <v>5.9413284405177276</v>
      </c>
      <c r="P1265" s="94">
        <f t="shared" si="366"/>
        <v>-116465630975.71675</v>
      </c>
      <c r="Q1265" s="95">
        <f t="shared" si="367"/>
        <v>-7.7852386442110113</v>
      </c>
      <c r="R1265" s="44">
        <f>KONSTANTEN!$B$3 * $D$5 * $D$6 / H1264^2</f>
        <v>3.4709713774763114E+22</v>
      </c>
      <c r="S1265" s="46">
        <f t="shared" si="372"/>
        <v>29635.213655179872</v>
      </c>
      <c r="T1265" s="48">
        <f t="shared" si="368"/>
        <v>148036044550.73923</v>
      </c>
      <c r="U1265" s="28">
        <f t="shared" si="369"/>
        <v>9.8955882960257604</v>
      </c>
      <c r="V1265" s="48">
        <f t="shared" si="378"/>
        <v>91380672396.610321</v>
      </c>
      <c r="W1265" s="28">
        <f t="shared" si="379"/>
        <v>6.1084144405177279</v>
      </c>
      <c r="X1265" s="50">
        <f t="shared" si="370"/>
        <v>1</v>
      </c>
      <c r="Y1265" s="31">
        <f t="shared" si="371"/>
        <v>1</v>
      </c>
      <c r="Z1265" s="50">
        <v>26870400</v>
      </c>
      <c r="AA1265" s="62">
        <v>1.9610843E-7</v>
      </c>
      <c r="AB1265" s="71">
        <v>4.2359421039300004E-3</v>
      </c>
      <c r="AC1265" s="71">
        <v>5.3695118970440996</v>
      </c>
      <c r="AD1265" s="58">
        <v>151124866102.80499</v>
      </c>
      <c r="AE1265" s="28">
        <v>6.2755004405200001</v>
      </c>
      <c r="AF1265" s="28">
        <v>7.7852386442099997</v>
      </c>
      <c r="AG1265" s="50"/>
      <c r="AH1265" s="62"/>
      <c r="AI1265" s="65"/>
      <c r="AJ1265" s="58"/>
      <c r="AK1265" s="28"/>
      <c r="AL1265" s="28"/>
    </row>
    <row r="1266" spans="1:38">
      <c r="A1266" s="11"/>
      <c r="B1266" s="25">
        <v>1245</v>
      </c>
      <c r="C1266" s="1">
        <f>B1266 * KONSTANTEN!$B$6</f>
        <v>26892000</v>
      </c>
      <c r="D1266" s="63">
        <f>SQRT( KONSTANTEN!$B$3 * $D$6 / H1265^3 )</f>
        <v>1.9609208671513306E-7</v>
      </c>
      <c r="E1266" s="41">
        <f>(KONSTANTEN!$B$4 + D1266 * C1266) - (KONSTANTEN!$B$4 + D1266 * C1265)</f>
        <v>4.2355890730467749E-3</v>
      </c>
      <c r="F1266" s="41">
        <f t="shared" si="373"/>
        <v>5.373747486117165</v>
      </c>
      <c r="G1266" s="73">
        <f t="shared" si="361"/>
        <v>307.89305112354953</v>
      </c>
      <c r="H1266" s="43">
        <f t="shared" si="374"/>
        <v>151133234801.95697</v>
      </c>
      <c r="I1266" s="2">
        <f t="shared" si="375"/>
        <v>10.102622465937065</v>
      </c>
      <c r="J1266" s="48">
        <f t="shared" si="362"/>
        <v>148062811198.04303</v>
      </c>
      <c r="K1266" s="28">
        <f t="shared" si="363"/>
        <v>9.8973775340629349</v>
      </c>
      <c r="L1266" s="43">
        <f t="shared" si="376"/>
        <v>94381107704.526443</v>
      </c>
      <c r="M1266" s="2">
        <f t="shared" si="377"/>
        <v>6.3089809485334207</v>
      </c>
      <c r="N1266" s="48">
        <f t="shared" si="364"/>
        <v>89381960650.330856</v>
      </c>
      <c r="O1266" s="28">
        <f t="shared" si="365"/>
        <v>5.974808948533421</v>
      </c>
      <c r="P1266" s="94">
        <f t="shared" si="366"/>
        <v>-116084003508.49081</v>
      </c>
      <c r="Q1266" s="95">
        <f t="shared" si="367"/>
        <v>-7.7597284496527621</v>
      </c>
      <c r="R1266" s="44">
        <f>KONSTANTEN!$B$3 * $D$5 * $D$6 / H1265^2</f>
        <v>3.4705856803296413E+22</v>
      </c>
      <c r="S1266" s="46">
        <f t="shared" si="372"/>
        <v>29634.390348644312</v>
      </c>
      <c r="T1266" s="48">
        <f t="shared" si="368"/>
        <v>148046317729.81488</v>
      </c>
      <c r="U1266" s="28">
        <f t="shared" si="369"/>
        <v>9.8962750149321739</v>
      </c>
      <c r="V1266" s="48">
        <f t="shared" si="378"/>
        <v>91881534177.42865</v>
      </c>
      <c r="W1266" s="28">
        <f t="shared" si="379"/>
        <v>6.1418949485334204</v>
      </c>
      <c r="X1266" s="50">
        <f t="shared" si="370"/>
        <v>1</v>
      </c>
      <c r="Y1266" s="31">
        <f t="shared" si="371"/>
        <v>1</v>
      </c>
      <c r="Z1266" s="50">
        <v>26892000</v>
      </c>
      <c r="AA1266" s="62">
        <v>1.9609208999999999E-7</v>
      </c>
      <c r="AB1266" s="71">
        <v>4.2355890730499998E-3</v>
      </c>
      <c r="AC1266" s="71">
        <v>5.3737474861171499</v>
      </c>
      <c r="AD1266" s="58">
        <v>151133234801.95599</v>
      </c>
      <c r="AE1266" s="28">
        <v>6.3089809485300004</v>
      </c>
      <c r="AF1266" s="28">
        <v>7.7597284496499999</v>
      </c>
      <c r="AG1266" s="50"/>
      <c r="AH1266" s="62"/>
      <c r="AI1266" s="65"/>
      <c r="AJ1266" s="58"/>
      <c r="AK1266" s="28"/>
      <c r="AL1266" s="28"/>
    </row>
    <row r="1267" spans="1:38">
      <c r="A1267" s="11"/>
      <c r="B1267" s="25">
        <v>1246</v>
      </c>
      <c r="C1267" s="1">
        <f>B1267 * KONSTANTEN!$B$6</f>
        <v>26913600</v>
      </c>
      <c r="D1267" s="63">
        <f>SQRT( KONSTANTEN!$B$3 * $D$6 / H1266^3 )</f>
        <v>1.9607579963276887E-7</v>
      </c>
      <c r="E1267" s="41">
        <f>(KONSTANTEN!$B$4 + D1267 * C1267) - (KONSTANTEN!$B$4 + D1267 * C1266)</f>
        <v>4.2352372720682041E-3</v>
      </c>
      <c r="F1267" s="41">
        <f t="shared" si="373"/>
        <v>5.3779827233892332</v>
      </c>
      <c r="G1267" s="73">
        <f t="shared" si="361"/>
        <v>308.13571234447551</v>
      </c>
      <c r="H1267" s="43">
        <f t="shared" si="374"/>
        <v>151141575267.46487</v>
      </c>
      <c r="I1267" s="2">
        <f t="shared" si="375"/>
        <v>10.103179991052748</v>
      </c>
      <c r="J1267" s="48">
        <f t="shared" si="362"/>
        <v>148054470732.53513</v>
      </c>
      <c r="K1267" s="28">
        <f t="shared" si="363"/>
        <v>9.8968200089472518</v>
      </c>
      <c r="L1267" s="43">
        <f t="shared" si="376"/>
        <v>94880279718.213364</v>
      </c>
      <c r="M1267" s="2">
        <f t="shared" si="377"/>
        <v>6.3423485027080453</v>
      </c>
      <c r="N1267" s="48">
        <f t="shared" si="364"/>
        <v>89881132664.017776</v>
      </c>
      <c r="O1267" s="28">
        <f t="shared" si="365"/>
        <v>6.0081765027080456</v>
      </c>
      <c r="P1267" s="94">
        <f t="shared" si="366"/>
        <v>-115700325429.02786</v>
      </c>
      <c r="Q1267" s="95">
        <f t="shared" si="367"/>
        <v>-7.7340811802725415</v>
      </c>
      <c r="R1267" s="44">
        <f>KONSTANTEN!$B$3 * $D$5 * $D$6 / H1266^2</f>
        <v>3.4702013375563294E+22</v>
      </c>
      <c r="S1267" s="46">
        <f t="shared" si="372"/>
        <v>29633.569864880727</v>
      </c>
      <c r="T1267" s="48">
        <f t="shared" si="368"/>
        <v>148056611405.07089</v>
      </c>
      <c r="U1267" s="28">
        <f t="shared" si="369"/>
        <v>9.8969631039222303</v>
      </c>
      <c r="V1267" s="48">
        <f t="shared" si="378"/>
        <v>92380706191.11557</v>
      </c>
      <c r="W1267" s="28">
        <f t="shared" si="379"/>
        <v>6.1752625027080459</v>
      </c>
      <c r="X1267" s="50">
        <f t="shared" si="370"/>
        <v>1</v>
      </c>
      <c r="Y1267" s="31">
        <f t="shared" si="371"/>
        <v>1</v>
      </c>
      <c r="Z1267" s="50">
        <v>26913600</v>
      </c>
      <c r="AA1267" s="62">
        <v>1.960758E-7</v>
      </c>
      <c r="AB1267" s="71">
        <v>4.2352372720700004E-3</v>
      </c>
      <c r="AC1267" s="71">
        <v>5.3779827233892101</v>
      </c>
      <c r="AD1267" s="58">
        <v>151141575267.46399</v>
      </c>
      <c r="AE1267" s="28">
        <v>6.3423485027100002</v>
      </c>
      <c r="AF1267" s="28">
        <v>7.7340811802699996</v>
      </c>
      <c r="AG1267" s="50"/>
      <c r="AH1267" s="62"/>
      <c r="AI1267" s="65"/>
      <c r="AJ1267" s="58"/>
      <c r="AK1267" s="28"/>
      <c r="AL1267" s="28"/>
    </row>
    <row r="1268" spans="1:38">
      <c r="A1268" s="11"/>
      <c r="B1268" s="25">
        <v>1247</v>
      </c>
      <c r="C1268" s="1">
        <f>B1268 * KONSTANTEN!$B$6</f>
        <v>26935200</v>
      </c>
      <c r="D1268" s="63">
        <f>SQRT( KONSTANTEN!$B$3 * $D$6 / H1267^3 )</f>
        <v>1.960595697415604E-7</v>
      </c>
      <c r="E1268" s="41">
        <f>(KONSTANTEN!$B$4 + D1268 * C1268) - (KONSTANTEN!$B$4 + D1268 * C1267)</f>
        <v>4.2348867064179174E-3</v>
      </c>
      <c r="F1268" s="41">
        <f t="shared" si="373"/>
        <v>5.3822176100956511</v>
      </c>
      <c r="G1268" s="73">
        <f t="shared" si="361"/>
        <v>308.37835347946935</v>
      </c>
      <c r="H1268" s="43">
        <f t="shared" si="374"/>
        <v>151149887359.02643</v>
      </c>
      <c r="I1268" s="2">
        <f t="shared" si="375"/>
        <v>10.103735619489198</v>
      </c>
      <c r="J1268" s="48">
        <f t="shared" si="362"/>
        <v>148046158640.97357</v>
      </c>
      <c r="K1268" s="28">
        <f t="shared" si="363"/>
        <v>9.8962643805108019</v>
      </c>
      <c r="L1268" s="43">
        <f t="shared" si="376"/>
        <v>95377753567.701935</v>
      </c>
      <c r="M1268" s="2">
        <f t="shared" si="377"/>
        <v>6.375602541732917</v>
      </c>
      <c r="N1268" s="48">
        <f t="shared" si="364"/>
        <v>90378606513.506348</v>
      </c>
      <c r="O1268" s="28">
        <f t="shared" si="365"/>
        <v>6.0414305417329173</v>
      </c>
      <c r="P1268" s="94">
        <f t="shared" si="366"/>
        <v>-115314604024.64545</v>
      </c>
      <c r="Q1268" s="95">
        <f t="shared" si="367"/>
        <v>-7.7082973231969421</v>
      </c>
      <c r="R1268" s="44">
        <f>KONSTANTEN!$B$3 * $D$5 * $D$6 / H1267^2</f>
        <v>3.4698183549663324E+22</v>
      </c>
      <c r="S1268" s="46">
        <f t="shared" si="372"/>
        <v>29632.752217000831</v>
      </c>
      <c r="T1268" s="48">
        <f t="shared" si="368"/>
        <v>148066924831.36014</v>
      </c>
      <c r="U1268" s="28">
        <f t="shared" si="369"/>
        <v>9.8976525131859621</v>
      </c>
      <c r="V1268" s="48">
        <f t="shared" si="378"/>
        <v>92878180040.604141</v>
      </c>
      <c r="W1268" s="28">
        <f t="shared" si="379"/>
        <v>6.2085165417329167</v>
      </c>
      <c r="X1268" s="50">
        <f t="shared" si="370"/>
        <v>1</v>
      </c>
      <c r="Y1268" s="31">
        <f t="shared" si="371"/>
        <v>1</v>
      </c>
      <c r="Z1268" s="50">
        <v>26935200</v>
      </c>
      <c r="AA1268" s="62">
        <v>1.9605957E-7</v>
      </c>
      <c r="AB1268" s="71">
        <v>4.23488670642E-3</v>
      </c>
      <c r="AC1268" s="71">
        <v>5.3822176100956298</v>
      </c>
      <c r="AD1268" s="58">
        <v>151149887359.026</v>
      </c>
      <c r="AE1268" s="28">
        <v>6.3756025417300002</v>
      </c>
      <c r="AF1268" s="28">
        <v>7.7082973232000001</v>
      </c>
      <c r="AG1268" s="50"/>
      <c r="AH1268" s="62"/>
      <c r="AI1268" s="65"/>
      <c r="AJ1268" s="58"/>
      <c r="AK1268" s="28"/>
      <c r="AL1268" s="28"/>
    </row>
    <row r="1269" spans="1:38">
      <c r="A1269" s="11"/>
      <c r="B1269" s="25">
        <v>1248</v>
      </c>
      <c r="C1269" s="1">
        <f>B1269 * KONSTANTEN!$B$6</f>
        <v>26956800</v>
      </c>
      <c r="D1269" s="63">
        <f>SQRT( KONSTANTEN!$B$3 * $D$6 / H1268^3 )</f>
        <v>1.9604339729129904E-7</v>
      </c>
      <c r="E1269" s="41">
        <f>(KONSTANTEN!$B$4 + D1269 * C1269) - (KONSTANTEN!$B$4 + D1269 * C1268)</f>
        <v>4.2345373814915988E-3</v>
      </c>
      <c r="F1269" s="41">
        <f t="shared" si="373"/>
        <v>5.3864521474771427</v>
      </c>
      <c r="G1269" s="73">
        <f t="shared" si="361"/>
        <v>308.62097459961916</v>
      </c>
      <c r="H1269" s="43">
        <f t="shared" si="374"/>
        <v>151158170936.88684</v>
      </c>
      <c r="I1269" s="2">
        <f t="shared" si="375"/>
        <v>10.104289341904394</v>
      </c>
      <c r="J1269" s="48">
        <f t="shared" si="362"/>
        <v>148037875063.11316</v>
      </c>
      <c r="K1269" s="28">
        <f t="shared" si="363"/>
        <v>9.8957106580956058</v>
      </c>
      <c r="L1269" s="43">
        <f t="shared" si="376"/>
        <v>95873520888.745621</v>
      </c>
      <c r="M1269" s="2">
        <f t="shared" si="377"/>
        <v>6.4087425064932591</v>
      </c>
      <c r="N1269" s="48">
        <f t="shared" si="364"/>
        <v>90874373834.550034</v>
      </c>
      <c r="O1269" s="28">
        <f t="shared" si="365"/>
        <v>6.0745705064932594</v>
      </c>
      <c r="P1269" s="94">
        <f t="shared" si="366"/>
        <v>-114926846613.49461</v>
      </c>
      <c r="Q1269" s="95">
        <f t="shared" si="367"/>
        <v>-7.6823773676136495</v>
      </c>
      <c r="R1269" s="44">
        <f>KONSTANTEN!$B$3 * $D$5 * $D$6 / H1268^2</f>
        <v>3.4694367383426949E+22</v>
      </c>
      <c r="S1269" s="46">
        <f t="shared" si="372"/>
        <v>29631.937418060716</v>
      </c>
      <c r="T1269" s="48">
        <f t="shared" si="368"/>
        <v>148077257262.61105</v>
      </c>
      <c r="U1269" s="28">
        <f t="shared" si="369"/>
        <v>9.8983431928516232</v>
      </c>
      <c r="V1269" s="48">
        <f t="shared" si="378"/>
        <v>93373947361.647827</v>
      </c>
      <c r="W1269" s="28">
        <f t="shared" si="379"/>
        <v>6.2416565064932596</v>
      </c>
      <c r="X1269" s="50">
        <f t="shared" si="370"/>
        <v>1</v>
      </c>
      <c r="Y1269" s="31">
        <f t="shared" si="371"/>
        <v>1</v>
      </c>
      <c r="Z1269" s="50">
        <v>26956800</v>
      </c>
      <c r="AA1269" s="62">
        <v>1.960434E-7</v>
      </c>
      <c r="AB1269" s="71">
        <v>4.2345373814900002E-3</v>
      </c>
      <c r="AC1269" s="71">
        <v>5.3864521474771196</v>
      </c>
      <c r="AD1269" s="58">
        <v>151158170936.88599</v>
      </c>
      <c r="AE1269" s="28">
        <v>6.4087425064900003</v>
      </c>
      <c r="AF1269" s="28">
        <v>7.68237736761</v>
      </c>
      <c r="AG1269" s="50"/>
      <c r="AH1269" s="62"/>
      <c r="AI1269" s="65"/>
      <c r="AJ1269" s="58"/>
      <c r="AK1269" s="28"/>
      <c r="AL1269" s="28"/>
    </row>
    <row r="1270" spans="1:38">
      <c r="A1270" s="11"/>
      <c r="B1270" s="25">
        <v>1249</v>
      </c>
      <c r="C1270" s="1">
        <f>B1270 * KONSTANTEN!$B$6</f>
        <v>26978400</v>
      </c>
      <c r="D1270" s="63">
        <f>SQRT( KONSTANTEN!$B$3 * $D$6 / H1269^3 )</f>
        <v>1.9602728253064537E-7</v>
      </c>
      <c r="E1270" s="41">
        <f>(KONSTANTEN!$B$4 + D1270 * C1270) - (KONSTANTEN!$B$4 + D1270 * C1269)</f>
        <v>4.2341893026618393E-3</v>
      </c>
      <c r="F1270" s="41">
        <f t="shared" si="373"/>
        <v>5.3906863367798046</v>
      </c>
      <c r="G1270" s="73">
        <f t="shared" si="361"/>
        <v>308.86357577632111</v>
      </c>
      <c r="H1270" s="43">
        <f t="shared" si="374"/>
        <v>151166425861.84119</v>
      </c>
      <c r="I1270" s="2">
        <f t="shared" si="375"/>
        <v>10.104841148993071</v>
      </c>
      <c r="J1270" s="48">
        <f t="shared" si="362"/>
        <v>148029620138.15881</v>
      </c>
      <c r="K1270" s="28">
        <f t="shared" si="363"/>
        <v>9.8951588510069293</v>
      </c>
      <c r="L1270" s="43">
        <f t="shared" si="376"/>
        <v>96367573350.013733</v>
      </c>
      <c r="M1270" s="2">
        <f t="shared" si="377"/>
        <v>6.4417678400745801</v>
      </c>
      <c r="N1270" s="48">
        <f t="shared" si="364"/>
        <v>91368426295.818146</v>
      </c>
      <c r="O1270" s="28">
        <f t="shared" si="365"/>
        <v>6.1075958400745813</v>
      </c>
      <c r="P1270" s="94">
        <f t="shared" si="366"/>
        <v>-114537060544.41556</v>
      </c>
      <c r="Q1270" s="95">
        <f t="shared" si="367"/>
        <v>-7.6563218047617898</v>
      </c>
      <c r="R1270" s="44">
        <f>KONSTANTEN!$B$3 * $D$5 * $D$6 / H1269^2</f>
        <v>3.4690564934415151E+22</v>
      </c>
      <c r="S1270" s="46">
        <f t="shared" si="372"/>
        <v>29631.125481060702</v>
      </c>
      <c r="T1270" s="48">
        <f t="shared" si="368"/>
        <v>148087607951.8812</v>
      </c>
      <c r="U1270" s="28">
        <f t="shared" si="369"/>
        <v>9.8990350929892443</v>
      </c>
      <c r="V1270" s="48">
        <f t="shared" si="378"/>
        <v>93867999822.915939</v>
      </c>
      <c r="W1270" s="28">
        <f t="shared" si="379"/>
        <v>6.2746818400745807</v>
      </c>
      <c r="X1270" s="50">
        <f t="shared" si="370"/>
        <v>1</v>
      </c>
      <c r="Y1270" s="31">
        <f t="shared" si="371"/>
        <v>1</v>
      </c>
      <c r="Z1270" s="50">
        <v>26978400</v>
      </c>
      <c r="AA1270" s="62">
        <v>1.9602728E-7</v>
      </c>
      <c r="AB1270" s="71">
        <v>4.2341893026599997E-3</v>
      </c>
      <c r="AC1270" s="71">
        <v>5.3906863367797904</v>
      </c>
      <c r="AD1270" s="58">
        <v>151166425861.841</v>
      </c>
      <c r="AE1270" s="28">
        <v>6.4417678400699998</v>
      </c>
      <c r="AF1270" s="28">
        <v>7.6563218047600001</v>
      </c>
      <c r="AG1270" s="50"/>
      <c r="AH1270" s="62"/>
      <c r="AI1270" s="65"/>
      <c r="AJ1270" s="58"/>
      <c r="AK1270" s="28"/>
      <c r="AL1270" s="28"/>
    </row>
    <row r="1271" spans="1:38">
      <c r="A1271" s="11"/>
      <c r="B1271" s="25">
        <v>1250</v>
      </c>
      <c r="C1271" s="1">
        <f>B1271 * KONSTANTEN!$B$6</f>
        <v>27000000</v>
      </c>
      <c r="D1271" s="63">
        <f>SQRT( KONSTANTEN!$B$3 * $D$6 / H1270^3 )</f>
        <v>1.9601122570712864E-7</v>
      </c>
      <c r="E1271" s="41">
        <f>(KONSTANTEN!$B$4 + D1271 * C1271) - (KONSTANTEN!$B$4 + D1271 * C1270)</f>
        <v>4.2338424752736969E-3</v>
      </c>
      <c r="F1271" s="41">
        <f t="shared" si="373"/>
        <v>5.3949201792550783</v>
      </c>
      <c r="G1271" s="73">
        <f t="shared" si="361"/>
        <v>309.10615708127756</v>
      </c>
      <c r="H1271" s="43">
        <f t="shared" si="374"/>
        <v>151174651995.23615</v>
      </c>
      <c r="I1271" s="2">
        <f t="shared" si="375"/>
        <v>10.105391031486837</v>
      </c>
      <c r="J1271" s="48">
        <f t="shared" si="362"/>
        <v>148021394004.76385</v>
      </c>
      <c r="K1271" s="28">
        <f t="shared" si="363"/>
        <v>9.8946089685131628</v>
      </c>
      <c r="L1271" s="43">
        <f t="shared" si="376"/>
        <v>96859902653.185776</v>
      </c>
      <c r="M1271" s="2">
        <f t="shared" si="377"/>
        <v>6.4746779877689811</v>
      </c>
      <c r="N1271" s="48">
        <f t="shared" si="364"/>
        <v>91860755598.990189</v>
      </c>
      <c r="O1271" s="28">
        <f t="shared" si="365"/>
        <v>6.1405059877689814</v>
      </c>
      <c r="P1271" s="94">
        <f t="shared" si="366"/>
        <v>-114145253196.79364</v>
      </c>
      <c r="Q1271" s="95">
        <f t="shared" si="367"/>
        <v>-7.6301311279223025</v>
      </c>
      <c r="R1271" s="44">
        <f>KONSTANTEN!$B$3 * $D$5 * $D$6 / H1270^2</f>
        <v>3.468677625991941E+22</v>
      </c>
      <c r="S1271" s="46">
        <f t="shared" si="372"/>
        <v>29630.31641894528</v>
      </c>
      <c r="T1271" s="48">
        <f t="shared" si="368"/>
        <v>148097976151.41058</v>
      </c>
      <c r="U1271" s="28">
        <f t="shared" si="369"/>
        <v>9.899728163614208</v>
      </c>
      <c r="V1271" s="48">
        <f t="shared" si="378"/>
        <v>94360329126.087982</v>
      </c>
      <c r="W1271" s="28">
        <f t="shared" si="379"/>
        <v>6.3075919877689817</v>
      </c>
      <c r="X1271" s="50">
        <f t="shared" si="370"/>
        <v>1</v>
      </c>
      <c r="Y1271" s="31">
        <f t="shared" si="371"/>
        <v>1</v>
      </c>
      <c r="Z1271" s="50">
        <v>27000000</v>
      </c>
      <c r="AA1271" s="62">
        <v>1.9601123000000001E-7</v>
      </c>
      <c r="AB1271" s="71">
        <v>4.2338424752700003E-3</v>
      </c>
      <c r="AC1271" s="71">
        <v>5.3949201792550596</v>
      </c>
      <c r="AD1271" s="58">
        <v>151174651995.23599</v>
      </c>
      <c r="AE1271" s="28">
        <v>6.4746779877699998</v>
      </c>
      <c r="AF1271" s="28">
        <v>7.6301311279200004</v>
      </c>
      <c r="AG1271" s="50"/>
      <c r="AH1271" s="62"/>
      <c r="AI1271" s="65"/>
      <c r="AJ1271" s="58"/>
      <c r="AK1271" s="28"/>
      <c r="AL1271" s="28"/>
    </row>
    <row r="1272" spans="1:38">
      <c r="A1272" s="11"/>
      <c r="B1272" s="25">
        <v>1251</v>
      </c>
      <c r="C1272" s="1">
        <f>B1272 * KONSTANTEN!$B$6</f>
        <v>27021600</v>
      </c>
      <c r="D1272" s="63">
        <f>SQRT( KONSTANTEN!$B$3 * $D$6 / H1271^3 )</f>
        <v>1.9599522706714526E-7</v>
      </c>
      <c r="E1272" s="41">
        <f>(KONSTANTEN!$B$4 + D1272 * C1272) - (KONSTANTEN!$B$4 + D1272 * C1271)</f>
        <v>4.233496904650913E-3</v>
      </c>
      <c r="F1272" s="41">
        <f t="shared" si="373"/>
        <v>5.3991536761597292</v>
      </c>
      <c r="G1272" s="73">
        <f t="shared" si="361"/>
        <v>309.34871858649575</v>
      </c>
      <c r="H1272" s="43">
        <f t="shared" si="374"/>
        <v>151182849198.97156</v>
      </c>
      <c r="I1272" s="2">
        <f t="shared" si="375"/>
        <v>10.105938980154274</v>
      </c>
      <c r="J1272" s="48">
        <f t="shared" si="362"/>
        <v>148013196801.02841</v>
      </c>
      <c r="K1272" s="28">
        <f t="shared" si="363"/>
        <v>9.8940610198457239</v>
      </c>
      <c r="L1272" s="43">
        <f t="shared" si="376"/>
        <v>97350500533.045715</v>
      </c>
      <c r="M1272" s="2">
        <f t="shared" si="377"/>
        <v>6.5074723970814583</v>
      </c>
      <c r="N1272" s="48">
        <f t="shared" si="364"/>
        <v>92351353478.850128</v>
      </c>
      <c r="O1272" s="28">
        <f t="shared" si="365"/>
        <v>6.1733003970814595</v>
      </c>
      <c r="P1272" s="94">
        <f t="shared" si="366"/>
        <v>-113751431980.41458</v>
      </c>
      <c r="Q1272" s="95">
        <f t="shared" si="367"/>
        <v>-7.6038058324082662</v>
      </c>
      <c r="R1272" s="44">
        <f>KONSTANTEN!$B$3 * $D$5 * $D$6 / H1271^2</f>
        <v>3.4683001416961439E+22</v>
      </c>
      <c r="S1272" s="46">
        <f t="shared" si="372"/>
        <v>29629.510244602974</v>
      </c>
      <c r="T1272" s="48">
        <f t="shared" si="368"/>
        <v>148108361112.67502</v>
      </c>
      <c r="U1272" s="28">
        <f t="shared" si="369"/>
        <v>9.9004223546908126</v>
      </c>
      <c r="V1272" s="48">
        <f t="shared" si="378"/>
        <v>94850927005.947922</v>
      </c>
      <c r="W1272" s="28">
        <f t="shared" si="379"/>
        <v>6.3403863970814589</v>
      </c>
      <c r="X1272" s="50">
        <f t="shared" si="370"/>
        <v>1</v>
      </c>
      <c r="Y1272" s="31">
        <f t="shared" si="371"/>
        <v>1</v>
      </c>
      <c r="Z1272" s="50">
        <v>27021600</v>
      </c>
      <c r="AA1272" s="62">
        <v>1.9599522999999999E-7</v>
      </c>
      <c r="AB1272" s="71">
        <v>4.2334969046499997E-3</v>
      </c>
      <c r="AC1272" s="71">
        <v>5.3991536761597096</v>
      </c>
      <c r="AD1272" s="58">
        <v>151182849198.97101</v>
      </c>
      <c r="AE1272" s="28">
        <v>6.5074723970799999</v>
      </c>
      <c r="AF1272" s="28">
        <v>7.60380583241</v>
      </c>
      <c r="AG1272" s="50"/>
      <c r="AH1272" s="62"/>
      <c r="AI1272" s="65"/>
      <c r="AJ1272" s="58"/>
      <c r="AK1272" s="28"/>
      <c r="AL1272" s="28"/>
    </row>
    <row r="1273" spans="1:38">
      <c r="A1273" s="11"/>
      <c r="B1273" s="25">
        <v>1252</v>
      </c>
      <c r="C1273" s="1">
        <f>B1273 * KONSTANTEN!$B$6</f>
        <v>27043200</v>
      </c>
      <c r="D1273" s="63">
        <f>SQRT( KONSTANTEN!$B$3 * $D$6 / H1272^3 )</f>
        <v>1.9597928685595796E-7</v>
      </c>
      <c r="E1273" s="41">
        <f>(KONSTANTEN!$B$4 + D1273 * C1273) - (KONSTANTEN!$B$4 + D1273 * C1272)</f>
        <v>4.2331525960888072E-3</v>
      </c>
      <c r="F1273" s="41">
        <f t="shared" si="373"/>
        <v>5.403386828755818</v>
      </c>
      <c r="G1273" s="73">
        <f t="shared" si="361"/>
        <v>309.59126036428648</v>
      </c>
      <c r="H1273" s="43">
        <f t="shared" si="374"/>
        <v>151191017335.50195</v>
      </c>
      <c r="I1273" s="2">
        <f t="shared" si="375"/>
        <v>10.106484985801046</v>
      </c>
      <c r="J1273" s="48">
        <f t="shared" si="362"/>
        <v>148005028664.49805</v>
      </c>
      <c r="K1273" s="28">
        <f t="shared" si="363"/>
        <v>9.8935150141989538</v>
      </c>
      <c r="L1273" s="43">
        <f t="shared" si="376"/>
        <v>97839358757.575043</v>
      </c>
      <c r="M1273" s="2">
        <f t="shared" si="377"/>
        <v>6.540150517736123</v>
      </c>
      <c r="N1273" s="48">
        <f t="shared" si="364"/>
        <v>92840211703.379456</v>
      </c>
      <c r="O1273" s="28">
        <f t="shared" si="365"/>
        <v>6.2059785177361242</v>
      </c>
      <c r="P1273" s="94">
        <f t="shared" si="366"/>
        <v>-113355604335.32053</v>
      </c>
      <c r="Q1273" s="95">
        <f t="shared" si="367"/>
        <v>-7.5773464155552732</v>
      </c>
      <c r="R1273" s="44">
        <f>KONSTANTEN!$B$3 * $D$5 * $D$6 / H1272^2</f>
        <v>3.4679240462293103E+22</v>
      </c>
      <c r="S1273" s="46">
        <f t="shared" si="372"/>
        <v>29628.706970866282</v>
      </c>
      <c r="T1273" s="48">
        <f t="shared" si="368"/>
        <v>148118762086.43948</v>
      </c>
      <c r="U1273" s="28">
        <f t="shared" si="369"/>
        <v>9.9011176161358421</v>
      </c>
      <c r="V1273" s="48">
        <f t="shared" si="378"/>
        <v>95339785230.477249</v>
      </c>
      <c r="W1273" s="28">
        <f t="shared" si="379"/>
        <v>6.3730645177361236</v>
      </c>
      <c r="X1273" s="50">
        <f t="shared" si="370"/>
        <v>1</v>
      </c>
      <c r="Y1273" s="31">
        <f t="shared" si="371"/>
        <v>1</v>
      </c>
      <c r="Z1273" s="50">
        <v>27043200</v>
      </c>
      <c r="AA1273" s="62">
        <v>1.9597929E-7</v>
      </c>
      <c r="AB1273" s="71">
        <v>4.2331525960899999E-3</v>
      </c>
      <c r="AC1273" s="71">
        <v>5.4033868287558002</v>
      </c>
      <c r="AD1273" s="58">
        <v>151191017335.50101</v>
      </c>
      <c r="AE1273" s="28">
        <v>6.5401505177399999</v>
      </c>
      <c r="AF1273" s="28">
        <v>7.5773464155600001</v>
      </c>
      <c r="AG1273" s="50"/>
      <c r="AH1273" s="62"/>
      <c r="AI1273" s="65"/>
      <c r="AJ1273" s="58"/>
      <c r="AK1273" s="28"/>
      <c r="AL1273" s="28"/>
    </row>
    <row r="1274" spans="1:38">
      <c r="A1274" s="11"/>
      <c r="B1274" s="25">
        <v>1253</v>
      </c>
      <c r="C1274" s="1">
        <f>B1274 * KONSTANTEN!$B$6</f>
        <v>27064800</v>
      </c>
      <c r="D1274" s="63">
        <f>SQRT( KONSTANTEN!$B$3 * $D$6 / H1273^3 )</f>
        <v>1.9596340531769467E-7</v>
      </c>
      <c r="E1274" s="41">
        <f>(KONSTANTEN!$B$4 + D1274 * C1274) - (KONSTANTEN!$B$4 + D1274 * C1273)</f>
        <v>4.2328095548622713E-3</v>
      </c>
      <c r="F1274" s="41">
        <f t="shared" si="373"/>
        <v>5.4076196383106803</v>
      </c>
      <c r="G1274" s="73">
        <f t="shared" si="361"/>
        <v>309.83378248726268</v>
      </c>
      <c r="H1274" s="43">
        <f t="shared" si="374"/>
        <v>151199156267.83798</v>
      </c>
      <c r="I1274" s="2">
        <f t="shared" si="375"/>
        <v>10.107029039269991</v>
      </c>
      <c r="J1274" s="48">
        <f t="shared" si="362"/>
        <v>147996889732.16199</v>
      </c>
      <c r="K1274" s="28">
        <f t="shared" si="363"/>
        <v>9.8929709607300094</v>
      </c>
      <c r="L1274" s="43">
        <f t="shared" si="376"/>
        <v>98326469128.045837</v>
      </c>
      <c r="M1274" s="2">
        <f t="shared" si="377"/>
        <v>6.5727118016824218</v>
      </c>
      <c r="N1274" s="48">
        <f t="shared" si="364"/>
        <v>93327322073.85025</v>
      </c>
      <c r="O1274" s="28">
        <f t="shared" si="365"/>
        <v>6.2385398016824221</v>
      </c>
      <c r="P1274" s="94">
        <f t="shared" si="366"/>
        <v>-112957777731.66495</v>
      </c>
      <c r="Q1274" s="95">
        <f t="shared" si="367"/>
        <v>-7.5507533767117332</v>
      </c>
      <c r="R1274" s="44">
        <f>KONSTANTEN!$B$3 * $D$5 * $D$6 / H1273^2</f>
        <v>3.4675493452396225E+22</v>
      </c>
      <c r="S1274" s="46">
        <f t="shared" si="372"/>
        <v>29627.906610511571</v>
      </c>
      <c r="T1274" s="48">
        <f t="shared" si="368"/>
        <v>148129178322.81125</v>
      </c>
      <c r="U1274" s="28">
        <f t="shared" si="369"/>
        <v>9.901813897822116</v>
      </c>
      <c r="V1274" s="48">
        <f t="shared" si="378"/>
        <v>95826895600.948044</v>
      </c>
      <c r="W1274" s="28">
        <f t="shared" si="379"/>
        <v>6.4056258016824223</v>
      </c>
      <c r="X1274" s="50">
        <f t="shared" si="370"/>
        <v>1</v>
      </c>
      <c r="Y1274" s="31">
        <f t="shared" si="371"/>
        <v>1</v>
      </c>
      <c r="Z1274" s="50">
        <v>27064800</v>
      </c>
      <c r="AA1274" s="62">
        <v>1.9596341E-7</v>
      </c>
      <c r="AB1274" s="71">
        <v>4.2328095548599997E-3</v>
      </c>
      <c r="AC1274" s="71">
        <v>5.4076196383106598</v>
      </c>
      <c r="AD1274" s="58">
        <v>151199156267.83701</v>
      </c>
      <c r="AE1274" s="28">
        <v>6.5727118016799997</v>
      </c>
      <c r="AF1274" s="28">
        <v>7.5507533767100004</v>
      </c>
      <c r="AG1274" s="50"/>
      <c r="AH1274" s="62"/>
      <c r="AI1274" s="65"/>
      <c r="AJ1274" s="58"/>
      <c r="AK1274" s="28"/>
      <c r="AL1274" s="28"/>
    </row>
    <row r="1275" spans="1:38">
      <c r="A1275" s="11"/>
      <c r="B1275" s="25">
        <v>1254</v>
      </c>
      <c r="C1275" s="1">
        <f>B1275 * KONSTANTEN!$B$6</f>
        <v>27086400</v>
      </c>
      <c r="D1275" s="63">
        <f>SQRT( KONSTANTEN!$B$3 * $D$6 / H1274^3 )</f>
        <v>1.9594758269534782E-7</v>
      </c>
      <c r="E1275" s="41">
        <f>(KONSTANTEN!$B$4 + D1275 * C1275) - (KONSTANTEN!$B$4 + D1275 * C1274)</f>
        <v>4.2324677862195514E-3</v>
      </c>
      <c r="F1275" s="41">
        <f t="shared" si="373"/>
        <v>5.4118521060968998</v>
      </c>
      <c r="G1275" s="73">
        <f t="shared" si="361"/>
        <v>310.07628502833819</v>
      </c>
      <c r="H1275" s="43">
        <f t="shared" si="374"/>
        <v>151207265859.54822</v>
      </c>
      <c r="I1275" s="2">
        <f t="shared" si="375"/>
        <v>10.107571131441237</v>
      </c>
      <c r="J1275" s="48">
        <f t="shared" si="362"/>
        <v>147988780140.45175</v>
      </c>
      <c r="K1275" s="28">
        <f t="shared" si="363"/>
        <v>9.8924288685587616</v>
      </c>
      <c r="L1275" s="43">
        <f t="shared" si="376"/>
        <v>98811823479.112686</v>
      </c>
      <c r="M1275" s="2">
        <f t="shared" si="377"/>
        <v>6.6051557031012829</v>
      </c>
      <c r="N1275" s="48">
        <f t="shared" si="364"/>
        <v>93812676424.917099</v>
      </c>
      <c r="O1275" s="28">
        <f t="shared" si="365"/>
        <v>6.2709837031012841</v>
      </c>
      <c r="P1275" s="94">
        <f t="shared" si="366"/>
        <v>-112557959669.56833</v>
      </c>
      <c r="Q1275" s="95">
        <f t="shared" si="367"/>
        <v>-7.5240272172292233</v>
      </c>
      <c r="R1275" s="44">
        <f>KONSTANTEN!$B$3 * $D$5 * $D$6 / H1274^2</f>
        <v>3.4671760443482525E+22</v>
      </c>
      <c r="S1275" s="46">
        <f t="shared" si="372"/>
        <v>29627.109176259</v>
      </c>
      <c r="T1275" s="48">
        <f t="shared" si="368"/>
        <v>148139609071.29315</v>
      </c>
      <c r="U1275" s="28">
        <f t="shared" si="369"/>
        <v>9.9025111495820486</v>
      </c>
      <c r="V1275" s="48">
        <f t="shared" si="378"/>
        <v>96312249952.014893</v>
      </c>
      <c r="W1275" s="28">
        <f t="shared" si="379"/>
        <v>6.4380697031012835</v>
      </c>
      <c r="X1275" s="50">
        <f t="shared" si="370"/>
        <v>1</v>
      </c>
      <c r="Y1275" s="31">
        <f t="shared" si="371"/>
        <v>1</v>
      </c>
      <c r="Z1275" s="50">
        <v>27086400</v>
      </c>
      <c r="AA1275" s="62">
        <v>1.9594757999999999E-7</v>
      </c>
      <c r="AB1275" s="71">
        <v>4.2324677862199999E-3</v>
      </c>
      <c r="AC1275" s="71">
        <v>5.4118521060968803</v>
      </c>
      <c r="AD1275" s="58">
        <v>151207265859.548</v>
      </c>
      <c r="AE1275" s="28">
        <v>6.6051557031000003</v>
      </c>
      <c r="AF1275" s="28">
        <v>7.5240272172299996</v>
      </c>
      <c r="AG1275" s="50"/>
      <c r="AH1275" s="62"/>
      <c r="AI1275" s="65"/>
      <c r="AJ1275" s="58"/>
      <c r="AK1275" s="28"/>
      <c r="AL1275" s="28"/>
    </row>
    <row r="1276" spans="1:38">
      <c r="A1276" s="11"/>
      <c r="B1276" s="25">
        <v>1255</v>
      </c>
      <c r="C1276" s="1">
        <f>B1276 * KONSTANTEN!$B$6</f>
        <v>27108000</v>
      </c>
      <c r="D1276" s="63">
        <f>SQRT( KONSTANTEN!$B$3 * $D$6 / H1275^3 )</f>
        <v>1.9593181923077271E-7</v>
      </c>
      <c r="E1276" s="41">
        <f>(KONSTANTEN!$B$4 + D1276 * C1276) - (KONSTANTEN!$B$4 + D1276 * C1275)</f>
        <v>4.2321272953849132E-3</v>
      </c>
      <c r="F1276" s="41">
        <f t="shared" si="373"/>
        <v>5.4160842333922847</v>
      </c>
      <c r="G1276" s="73">
        <f t="shared" si="361"/>
        <v>310.31876806072586</v>
      </c>
      <c r="H1276" s="43">
        <f t="shared" si="374"/>
        <v>151215345974.76047</v>
      </c>
      <c r="I1276" s="2">
        <f t="shared" si="375"/>
        <v>10.108111253232302</v>
      </c>
      <c r="J1276" s="48">
        <f t="shared" si="362"/>
        <v>147980700025.23953</v>
      </c>
      <c r="K1276" s="28">
        <f t="shared" si="363"/>
        <v>9.8918887467676981</v>
      </c>
      <c r="L1276" s="43">
        <f t="shared" si="376"/>
        <v>99295413678.904205</v>
      </c>
      <c r="M1276" s="2">
        <f t="shared" si="377"/>
        <v>6.6374816784112323</v>
      </c>
      <c r="N1276" s="48">
        <f t="shared" si="364"/>
        <v>94296266624.708618</v>
      </c>
      <c r="O1276" s="28">
        <f t="shared" si="365"/>
        <v>6.3033096784112335</v>
      </c>
      <c r="P1276" s="94">
        <f t="shared" si="366"/>
        <v>-112156157678.97333</v>
      </c>
      <c r="Q1276" s="95">
        <f t="shared" si="367"/>
        <v>-7.4971684404528087</v>
      </c>
      <c r="R1276" s="44">
        <f>KONSTANTEN!$B$3 * $D$5 * $D$6 / H1275^2</f>
        <v>3.4668041491493333E+22</v>
      </c>
      <c r="S1276" s="46">
        <f t="shared" si="372"/>
        <v>29626.314680772393</v>
      </c>
      <c r="T1276" s="48">
        <f t="shared" si="368"/>
        <v>148150053580.8367</v>
      </c>
      <c r="U1276" s="28">
        <f t="shared" si="369"/>
        <v>9.9032093212111985</v>
      </c>
      <c r="V1276" s="48">
        <f t="shared" si="378"/>
        <v>96795840151.806412</v>
      </c>
      <c r="W1276" s="28">
        <f t="shared" si="379"/>
        <v>6.4703956784112329</v>
      </c>
      <c r="X1276" s="50">
        <f t="shared" si="370"/>
        <v>1</v>
      </c>
      <c r="Y1276" s="31">
        <f t="shared" si="371"/>
        <v>1</v>
      </c>
      <c r="Z1276" s="50">
        <v>27108000</v>
      </c>
      <c r="AA1276" s="62">
        <v>1.9593181999999999E-7</v>
      </c>
      <c r="AB1276" s="71">
        <v>4.2321272953800004E-3</v>
      </c>
      <c r="AC1276" s="71">
        <v>5.4160842333922696</v>
      </c>
      <c r="AD1276" s="58">
        <v>151215345974.76001</v>
      </c>
      <c r="AE1276" s="28">
        <v>6.6374816784100004</v>
      </c>
      <c r="AF1276" s="28">
        <v>7.4971684404500003</v>
      </c>
      <c r="AG1276" s="50"/>
      <c r="AH1276" s="62"/>
      <c r="AI1276" s="65"/>
      <c r="AJ1276" s="58"/>
      <c r="AK1276" s="28"/>
      <c r="AL1276" s="28"/>
    </row>
    <row r="1277" spans="1:38">
      <c r="A1277" s="11"/>
      <c r="B1277" s="25">
        <v>1256</v>
      </c>
      <c r="C1277" s="1">
        <f>B1277 * KONSTANTEN!$B$6</f>
        <v>27129600</v>
      </c>
      <c r="D1277" s="63">
        <f>SQRT( KONSTANTEN!$B$3 * $D$6 / H1276^3 )</f>
        <v>1.9591611516468728E-7</v>
      </c>
      <c r="E1277" s="41">
        <f>(KONSTANTEN!$B$4 + D1277 * C1277) - (KONSTANTEN!$B$4 + D1277 * C1276)</f>
        <v>4.2317880875568648E-3</v>
      </c>
      <c r="F1277" s="41">
        <f t="shared" si="373"/>
        <v>5.4203160214798416</v>
      </c>
      <c r="G1277" s="73">
        <f t="shared" si="361"/>
        <v>310.56123165793656</v>
      </c>
      <c r="H1277" s="43">
        <f t="shared" si="374"/>
        <v>151223396478.16336</v>
      </c>
      <c r="I1277" s="2">
        <f t="shared" si="375"/>
        <v>10.108649395598185</v>
      </c>
      <c r="J1277" s="48">
        <f t="shared" si="362"/>
        <v>147972649521.83667</v>
      </c>
      <c r="K1277" s="28">
        <f t="shared" si="363"/>
        <v>9.8913506044018149</v>
      </c>
      <c r="L1277" s="43">
        <f t="shared" si="376"/>
        <v>99777231629.113663</v>
      </c>
      <c r="M1277" s="2">
        <f t="shared" si="377"/>
        <v>6.669689186274451</v>
      </c>
      <c r="N1277" s="48">
        <f t="shared" si="364"/>
        <v>94778084574.918076</v>
      </c>
      <c r="O1277" s="28">
        <f t="shared" si="365"/>
        <v>6.3355171862744522</v>
      </c>
      <c r="P1277" s="94">
        <f t="shared" si="366"/>
        <v>-111752379319.50024</v>
      </c>
      <c r="Q1277" s="95">
        <f t="shared" si="367"/>
        <v>-7.4701775517113793</v>
      </c>
      <c r="R1277" s="44">
        <f>KONSTANTEN!$B$3 * $D$5 * $D$6 / H1276^2</f>
        <v>3.4664336652099601E+22</v>
      </c>
      <c r="S1277" s="46">
        <f t="shared" si="372"/>
        <v>29625.523136659202</v>
      </c>
      <c r="T1277" s="48">
        <f t="shared" si="368"/>
        <v>148160511099.89517</v>
      </c>
      <c r="U1277" s="28">
        <f t="shared" si="369"/>
        <v>9.9039083624718209</v>
      </c>
      <c r="V1277" s="48">
        <f t="shared" si="378"/>
        <v>97277658102.015869</v>
      </c>
      <c r="W1277" s="28">
        <f t="shared" si="379"/>
        <v>6.5026031862744516</v>
      </c>
      <c r="X1277" s="50">
        <f t="shared" si="370"/>
        <v>1</v>
      </c>
      <c r="Y1277" s="31">
        <f t="shared" si="371"/>
        <v>1</v>
      </c>
      <c r="Z1277" s="50">
        <v>27129600</v>
      </c>
      <c r="AA1277" s="62">
        <v>1.9591612E-7</v>
      </c>
      <c r="AB1277" s="71">
        <v>4.2317880875600003E-3</v>
      </c>
      <c r="AC1277" s="71">
        <v>5.4203160214798203</v>
      </c>
      <c r="AD1277" s="58">
        <v>151223396478.16299</v>
      </c>
      <c r="AE1277" s="28">
        <v>6.6696891862700003</v>
      </c>
      <c r="AF1277" s="28">
        <v>7.47017755171</v>
      </c>
      <c r="AG1277" s="50"/>
      <c r="AH1277" s="62"/>
      <c r="AI1277" s="65"/>
      <c r="AJ1277" s="58"/>
      <c r="AK1277" s="28"/>
      <c r="AL1277" s="28"/>
    </row>
    <row r="1278" spans="1:38">
      <c r="A1278" s="11"/>
      <c r="B1278" s="25">
        <v>1257</v>
      </c>
      <c r="C1278" s="1">
        <f>B1278 * KONSTANTEN!$B$6</f>
        <v>27151200</v>
      </c>
      <c r="D1278" s="63">
        <f>SQRT( KONSTANTEN!$B$3 * $D$6 / H1277^3 )</f>
        <v>1.9590047073667055E-7</v>
      </c>
      <c r="E1278" s="41">
        <f>(KONSTANTEN!$B$4 + D1278 * C1278) - (KONSTANTEN!$B$4 + D1278 * C1277)</f>
        <v>4.23145016791171E-3</v>
      </c>
      <c r="F1278" s="41">
        <f t="shared" si="373"/>
        <v>5.4245474716477533</v>
      </c>
      <c r="G1278" s="73">
        <f t="shared" si="361"/>
        <v>310.80367589377784</v>
      </c>
      <c r="H1278" s="43">
        <f t="shared" si="374"/>
        <v>151231417235.00781</v>
      </c>
      <c r="I1278" s="2">
        <f t="shared" si="375"/>
        <v>10.109185549531482</v>
      </c>
      <c r="J1278" s="48">
        <f t="shared" si="362"/>
        <v>147964628764.99219</v>
      </c>
      <c r="K1278" s="28">
        <f t="shared" si="363"/>
        <v>9.8908144504685183</v>
      </c>
      <c r="L1278" s="43">
        <f t="shared" si="376"/>
        <v>100257269265.08945</v>
      </c>
      <c r="M1278" s="2">
        <f t="shared" si="377"/>
        <v>6.701777687602827</v>
      </c>
      <c r="N1278" s="48">
        <f t="shared" si="364"/>
        <v>95258122210.89386</v>
      </c>
      <c r="O1278" s="28">
        <f t="shared" si="365"/>
        <v>6.3676056876028273</v>
      </c>
      <c r="P1278" s="94">
        <f t="shared" si="366"/>
        <v>-111346632180.30177</v>
      </c>
      <c r="Q1278" s="95">
        <f t="shared" si="367"/>
        <v>-7.4430550583079427</v>
      </c>
      <c r="R1278" s="44">
        <f>KONSTANTEN!$B$3 * $D$5 * $D$6 / H1277^2</f>
        <v>3.4660645980701689E+22</v>
      </c>
      <c r="S1278" s="46">
        <f t="shared" si="372"/>
        <v>29624.734556470368</v>
      </c>
      <c r="T1278" s="48">
        <f t="shared" si="368"/>
        <v>148170980876.4765</v>
      </c>
      <c r="U1278" s="28">
        <f t="shared" si="369"/>
        <v>9.904608223096405</v>
      </c>
      <c r="V1278" s="48">
        <f t="shared" si="378"/>
        <v>97757695737.991653</v>
      </c>
      <c r="W1278" s="28">
        <f t="shared" si="379"/>
        <v>6.5346916876028267</v>
      </c>
      <c r="X1278" s="50">
        <f t="shared" si="370"/>
        <v>1</v>
      </c>
      <c r="Y1278" s="31">
        <f t="shared" si="371"/>
        <v>1</v>
      </c>
      <c r="Z1278" s="50">
        <v>27151200</v>
      </c>
      <c r="AA1278" s="62">
        <v>1.9590047000000001E-7</v>
      </c>
      <c r="AB1278" s="71">
        <v>4.2314501679099996E-3</v>
      </c>
      <c r="AC1278" s="71">
        <v>5.42454747164774</v>
      </c>
      <c r="AD1278" s="58">
        <v>151231417235.00699</v>
      </c>
      <c r="AE1278" s="28">
        <v>6.7017776875999999</v>
      </c>
      <c r="AF1278" s="28">
        <v>7.4430550583099997</v>
      </c>
      <c r="AG1278" s="50"/>
      <c r="AH1278" s="62"/>
      <c r="AI1278" s="65"/>
      <c r="AJ1278" s="58"/>
      <c r="AK1278" s="28"/>
      <c r="AL1278" s="28"/>
    </row>
    <row r="1279" spans="1:38">
      <c r="A1279" s="11"/>
      <c r="B1279" s="25">
        <v>1258</v>
      </c>
      <c r="C1279" s="1">
        <f>B1279 * KONSTANTEN!$B$6</f>
        <v>27172800</v>
      </c>
      <c r="D1279" s="63">
        <f>SQRT( KONSTANTEN!$B$3 * $D$6 / H1278^3 )</f>
        <v>1.9588488618516224E-7</v>
      </c>
      <c r="E1279" s="41">
        <f>(KONSTANTEN!$B$4 + D1279 * C1279) - (KONSTANTEN!$B$4 + D1279 * C1278)</f>
        <v>4.2311135415991075E-3</v>
      </c>
      <c r="F1279" s="41">
        <f t="shared" si="373"/>
        <v>5.4287785851893524</v>
      </c>
      <c r="G1279" s="73">
        <f t="shared" si="361"/>
        <v>311.04610084235213</v>
      </c>
      <c r="H1279" s="43">
        <f t="shared" si="374"/>
        <v>151239408111.10867</v>
      </c>
      <c r="I1279" s="2">
        <f t="shared" si="375"/>
        <v>10.109719706062471</v>
      </c>
      <c r="J1279" s="48">
        <f t="shared" si="362"/>
        <v>147956637888.89136</v>
      </c>
      <c r="K1279" s="28">
        <f t="shared" si="363"/>
        <v>9.8902802939375309</v>
      </c>
      <c r="L1279" s="43">
        <f t="shared" si="376"/>
        <v>100735518555.92444</v>
      </c>
      <c r="M1279" s="2">
        <f t="shared" si="377"/>
        <v>6.7337466455639214</v>
      </c>
      <c r="N1279" s="48">
        <f t="shared" si="364"/>
        <v>95736371501.728851</v>
      </c>
      <c r="O1279" s="28">
        <f t="shared" si="365"/>
        <v>6.3995746455639226</v>
      </c>
      <c r="P1279" s="94">
        <f t="shared" si="366"/>
        <v>-110938923879.91849</v>
      </c>
      <c r="Q1279" s="95">
        <f t="shared" si="367"/>
        <v>-7.4158014695099617</v>
      </c>
      <c r="R1279" s="44">
        <f>KONSTANTEN!$B$3 * $D$5 * $D$6 / H1278^2</f>
        <v>3.4656969532429293E+22</v>
      </c>
      <c r="S1279" s="46">
        <f t="shared" si="372"/>
        <v>29623.948952700288</v>
      </c>
      <c r="T1279" s="48">
        <f t="shared" si="368"/>
        <v>148181462158.19641</v>
      </c>
      <c r="U1279" s="28">
        <f t="shared" si="369"/>
        <v>9.9053088527912188</v>
      </c>
      <c r="V1279" s="48">
        <f t="shared" si="378"/>
        <v>98235945028.826645</v>
      </c>
      <c r="W1279" s="28">
        <f t="shared" si="379"/>
        <v>6.566660645563922</v>
      </c>
      <c r="X1279" s="50">
        <f t="shared" si="370"/>
        <v>1</v>
      </c>
      <c r="Y1279" s="31">
        <f t="shared" si="371"/>
        <v>1</v>
      </c>
      <c r="Z1279" s="50">
        <v>27172800</v>
      </c>
      <c r="AA1279" s="62">
        <v>1.9588489000000001E-7</v>
      </c>
      <c r="AB1279" s="71">
        <v>4.2311135416E-3</v>
      </c>
      <c r="AC1279" s="71">
        <v>5.42877858518934</v>
      </c>
      <c r="AD1279" s="58">
        <v>151239408111.108</v>
      </c>
      <c r="AE1279" s="28">
        <v>6.7337466455600001</v>
      </c>
      <c r="AF1279" s="28">
        <v>7.4158014695099999</v>
      </c>
      <c r="AG1279" s="50"/>
      <c r="AH1279" s="62"/>
      <c r="AI1279" s="65"/>
      <c r="AJ1279" s="58"/>
      <c r="AK1279" s="28"/>
      <c r="AL1279" s="28"/>
    </row>
    <row r="1280" spans="1:38">
      <c r="A1280" s="11"/>
      <c r="B1280" s="25">
        <v>1259</v>
      </c>
      <c r="C1280" s="1">
        <f>B1280 * KONSTANTEN!$B$6</f>
        <v>27194400</v>
      </c>
      <c r="D1280" s="63">
        <f>SQRT( KONSTANTEN!$B$3 * $D$6 / H1279^3 )</f>
        <v>1.9586936174746126E-7</v>
      </c>
      <c r="E1280" s="41">
        <f>(KONSTANTEN!$B$4 + D1280 * C1280) - (KONSTANTEN!$B$4 + D1280 * C1279)</f>
        <v>4.2307782137456229E-3</v>
      </c>
      <c r="F1280" s="41">
        <f t="shared" si="373"/>
        <v>5.433009363403098</v>
      </c>
      <c r="G1280" s="73">
        <f t="shared" si="361"/>
        <v>311.28850657805566</v>
      </c>
      <c r="H1280" s="43">
        <f t="shared" si="374"/>
        <v>151247368972.84598</v>
      </c>
      <c r="I1280" s="2">
        <f t="shared" si="375"/>
        <v>10.110251856259222</v>
      </c>
      <c r="J1280" s="48">
        <f t="shared" si="362"/>
        <v>147948677027.15402</v>
      </c>
      <c r="K1280" s="28">
        <f t="shared" si="363"/>
        <v>9.8897481437407784</v>
      </c>
      <c r="L1280" s="43">
        <f t="shared" si="376"/>
        <v>101211971504.54503</v>
      </c>
      <c r="M1280" s="2">
        <f t="shared" si="377"/>
        <v>6.7655955255869271</v>
      </c>
      <c r="N1280" s="48">
        <f t="shared" si="364"/>
        <v>96212824450.349426</v>
      </c>
      <c r="O1280" s="28">
        <f t="shared" si="365"/>
        <v>6.4314235255869274</v>
      </c>
      <c r="P1280" s="94">
        <f t="shared" si="366"/>
        <v>-110529262066.13356</v>
      </c>
      <c r="Q1280" s="95">
        <f t="shared" si="367"/>
        <v>-7.3884172965396457</v>
      </c>
      <c r="R1280" s="44">
        <f>KONSTANTEN!$B$3 * $D$5 * $D$6 / H1279^2</f>
        <v>3.465330736214123E+22</v>
      </c>
      <c r="S1280" s="46">
        <f t="shared" si="372"/>
        <v>29623.166337786672</v>
      </c>
      <c r="T1280" s="48">
        <f t="shared" si="368"/>
        <v>148191954192.33112</v>
      </c>
      <c r="U1280" s="28">
        <f t="shared" si="369"/>
        <v>9.9060102012398321</v>
      </c>
      <c r="V1280" s="48">
        <f t="shared" si="378"/>
        <v>98712397977.44722</v>
      </c>
      <c r="W1280" s="28">
        <f t="shared" si="379"/>
        <v>6.5985095255869277</v>
      </c>
      <c r="X1280" s="50">
        <f t="shared" si="370"/>
        <v>1</v>
      </c>
      <c r="Y1280" s="31">
        <f t="shared" si="371"/>
        <v>1</v>
      </c>
      <c r="Z1280" s="50">
        <v>27194400</v>
      </c>
      <c r="AA1280" s="62">
        <v>1.9586936E-7</v>
      </c>
      <c r="AB1280" s="71">
        <v>4.2307782137499996E-3</v>
      </c>
      <c r="AC1280" s="71">
        <v>5.4330093634030803</v>
      </c>
      <c r="AD1280" s="58">
        <v>151247368972.845</v>
      </c>
      <c r="AE1280" s="28">
        <v>6.7655955255900002</v>
      </c>
      <c r="AF1280" s="28">
        <v>7.3884172965400001</v>
      </c>
      <c r="AG1280" s="50"/>
      <c r="AH1280" s="62"/>
      <c r="AI1280" s="65"/>
      <c r="AJ1280" s="58"/>
      <c r="AK1280" s="28"/>
      <c r="AL1280" s="28"/>
    </row>
    <row r="1281" spans="1:38">
      <c r="A1281" s="11"/>
      <c r="B1281" s="25">
        <v>1260</v>
      </c>
      <c r="C1281" s="1">
        <f>B1281 * KONSTANTEN!$B$6</f>
        <v>27216000</v>
      </c>
      <c r="D1281" s="63">
        <f>SQRT( KONSTANTEN!$B$3 * $D$6 / H1280^3 )</f>
        <v>1.9585389765972532E-7</v>
      </c>
      <c r="E1281" s="41">
        <f>(KONSTANTEN!$B$4 + D1281 * C1281) - (KONSTANTEN!$B$4 + D1281 * C1280)</f>
        <v>4.2304441894494005E-3</v>
      </c>
      <c r="F1281" s="41">
        <f t="shared" si="373"/>
        <v>5.4372398075925474</v>
      </c>
      <c r="G1281" s="73">
        <f t="shared" si="361"/>
        <v>311.53089317557675</v>
      </c>
      <c r="H1281" s="43">
        <f t="shared" si="374"/>
        <v>151255299687.16666</v>
      </c>
      <c r="I1281" s="2">
        <f t="shared" si="375"/>
        <v>10.110781991227695</v>
      </c>
      <c r="J1281" s="48">
        <f t="shared" si="362"/>
        <v>147940746312.83334</v>
      </c>
      <c r="K1281" s="28">
        <f t="shared" si="363"/>
        <v>9.8892180087723052</v>
      </c>
      <c r="L1281" s="43">
        <f t="shared" si="376"/>
        <v>101686620147.79903</v>
      </c>
      <c r="M1281" s="2">
        <f t="shared" si="377"/>
        <v>6.7973237953685404</v>
      </c>
      <c r="N1281" s="48">
        <f t="shared" si="364"/>
        <v>96687473093.603439</v>
      </c>
      <c r="O1281" s="28">
        <f t="shared" si="365"/>
        <v>6.4631517953685416</v>
      </c>
      <c r="P1281" s="94">
        <f t="shared" si="366"/>
        <v>-110117654415.82823</v>
      </c>
      <c r="Q1281" s="95">
        <f t="shared" si="367"/>
        <v>-7.3609030525642876</v>
      </c>
      <c r="R1281" s="44">
        <f>KONSTANTEN!$B$3 * $D$5 * $D$6 / H1280^2</f>
        <v>3.4649659524425443E+22</v>
      </c>
      <c r="S1281" s="46">
        <f t="shared" si="372"/>
        <v>29622.386724110493</v>
      </c>
      <c r="T1281" s="48">
        <f t="shared" si="368"/>
        <v>148202456225.87009</v>
      </c>
      <c r="U1281" s="28">
        <f t="shared" si="369"/>
        <v>9.9067122181066587</v>
      </c>
      <c r="V1281" s="48">
        <f t="shared" si="378"/>
        <v>99187046620.701233</v>
      </c>
      <c r="W1281" s="28">
        <f t="shared" si="379"/>
        <v>6.630237795368541</v>
      </c>
      <c r="X1281" s="50">
        <f t="shared" si="370"/>
        <v>1</v>
      </c>
      <c r="Y1281" s="31">
        <f t="shared" si="371"/>
        <v>1</v>
      </c>
      <c r="Z1281" s="50">
        <v>27216000</v>
      </c>
      <c r="AA1281" s="62">
        <v>1.9585390000000001E-7</v>
      </c>
      <c r="AB1281" s="71">
        <v>4.2304441894499998E-3</v>
      </c>
      <c r="AC1281" s="71">
        <v>5.4372398075925297</v>
      </c>
      <c r="AD1281" s="58">
        <v>151255299687.16599</v>
      </c>
      <c r="AE1281" s="28">
        <v>6.7973237953699996</v>
      </c>
      <c r="AF1281" s="28">
        <v>7.3609030525600003</v>
      </c>
      <c r="AG1281" s="50"/>
      <c r="AH1281" s="62"/>
      <c r="AI1281" s="65"/>
      <c r="AJ1281" s="58"/>
      <c r="AK1281" s="28"/>
      <c r="AL1281" s="28"/>
    </row>
    <row r="1282" spans="1:38">
      <c r="A1282" s="11"/>
      <c r="B1282" s="25">
        <v>1261</v>
      </c>
      <c r="C1282" s="1">
        <f>B1282 * KONSTANTEN!$B$6</f>
        <v>27237600</v>
      </c>
      <c r="D1282" s="63">
        <f>SQRT( KONSTANTEN!$B$3 * $D$6 / H1281^3 )</f>
        <v>1.9583849415696966E-7</v>
      </c>
      <c r="E1282" s="41">
        <f>(KONSTANTEN!$B$4 + D1282 * C1282) - (KONSTANTEN!$B$4 + D1282 * C1281)</f>
        <v>4.2301114737908208E-3</v>
      </c>
      <c r="F1282" s="41">
        <f t="shared" si="373"/>
        <v>5.4414699190663383</v>
      </c>
      <c r="G1282" s="73">
        <f t="shared" si="361"/>
        <v>311.77326070989483</v>
      </c>
      <c r="H1282" s="43">
        <f t="shared" si="374"/>
        <v>151263200121.58578</v>
      </c>
      <c r="I1282" s="2">
        <f t="shared" si="375"/>
        <v>10.11131010211183</v>
      </c>
      <c r="J1282" s="48">
        <f t="shared" si="362"/>
        <v>147932845878.41418</v>
      </c>
      <c r="K1282" s="28">
        <f t="shared" si="363"/>
        <v>9.8886898978881685</v>
      </c>
      <c r="L1282" s="43">
        <f t="shared" si="376"/>
        <v>102159456556.54411</v>
      </c>
      <c r="M1282" s="2">
        <f t="shared" si="377"/>
        <v>6.8289309248788745</v>
      </c>
      <c r="N1282" s="48">
        <f t="shared" si="364"/>
        <v>97160309502.348526</v>
      </c>
      <c r="O1282" s="28">
        <f t="shared" si="365"/>
        <v>6.4947589248788749</v>
      </c>
      <c r="P1282" s="94">
        <f t="shared" si="366"/>
        <v>-109704108634.83595</v>
      </c>
      <c r="Q1282" s="95">
        <f t="shared" si="367"/>
        <v>-7.3332592526865126</v>
      </c>
      <c r="R1282" s="44">
        <f>KONSTANTEN!$B$3 * $D$5 * $D$6 / H1281^2</f>
        <v>3.4646026073598773E+22</v>
      </c>
      <c r="S1282" s="46">
        <f t="shared" si="372"/>
        <v>29621.610123995881</v>
      </c>
      <c r="T1282" s="48">
        <f t="shared" si="368"/>
        <v>148212967505.56888</v>
      </c>
      <c r="U1282" s="28">
        <f t="shared" si="369"/>
        <v>9.9074148530404624</v>
      </c>
      <c r="V1282" s="48">
        <f t="shared" si="378"/>
        <v>99659883029.44632</v>
      </c>
      <c r="W1282" s="28">
        <f t="shared" si="379"/>
        <v>6.6618449248788743</v>
      </c>
      <c r="X1282" s="50">
        <f t="shared" si="370"/>
        <v>1</v>
      </c>
      <c r="Y1282" s="31">
        <f t="shared" si="371"/>
        <v>1</v>
      </c>
      <c r="Z1282" s="50">
        <v>27237600</v>
      </c>
      <c r="AA1282" s="62">
        <v>1.9583848999999999E-7</v>
      </c>
      <c r="AB1282" s="71">
        <v>4.2301114737900002E-3</v>
      </c>
      <c r="AC1282" s="71">
        <v>5.4414699190663196</v>
      </c>
      <c r="AD1282" s="58">
        <v>151263200121.58499</v>
      </c>
      <c r="AE1282" s="28">
        <v>6.8289309248799999</v>
      </c>
      <c r="AF1282" s="28">
        <v>7.3332592526899996</v>
      </c>
      <c r="AG1282" s="50"/>
      <c r="AH1282" s="62"/>
      <c r="AI1282" s="65"/>
      <c r="AJ1282" s="58"/>
      <c r="AK1282" s="28"/>
      <c r="AL1282" s="28"/>
    </row>
    <row r="1283" spans="1:38">
      <c r="A1283" s="11"/>
      <c r="B1283" s="25">
        <v>1262</v>
      </c>
      <c r="C1283" s="1">
        <f>B1283 * KONSTANTEN!$B$6</f>
        <v>27259200</v>
      </c>
      <c r="D1283" s="63">
        <f>SQRT( KONSTANTEN!$B$3 * $D$6 / H1282^3 )</f>
        <v>1.9582315147306672E-7</v>
      </c>
      <c r="E1283" s="41">
        <f>(KONSTANTEN!$B$4 + D1283 * C1283) - (KONSTANTEN!$B$4 + D1283 * C1282)</f>
        <v>4.2297800718182899E-3</v>
      </c>
      <c r="F1283" s="41">
        <f t="shared" si="373"/>
        <v>5.4456996991381565</v>
      </c>
      <c r="G1283" s="73">
        <f t="shared" si="361"/>
        <v>312.01560925627854</v>
      </c>
      <c r="H1283" s="43">
        <f t="shared" si="374"/>
        <v>151271070144.18829</v>
      </c>
      <c r="I1283" s="2">
        <f t="shared" si="375"/>
        <v>10.111836180093656</v>
      </c>
      <c r="J1283" s="48">
        <f t="shared" si="362"/>
        <v>147924975855.81174</v>
      </c>
      <c r="K1283" s="28">
        <f t="shared" si="363"/>
        <v>9.8881638199063442</v>
      </c>
      <c r="L1283" s="43">
        <f t="shared" si="376"/>
        <v>102630472835.73402</v>
      </c>
      <c r="M1283" s="2">
        <f t="shared" si="377"/>
        <v>6.8604163863672198</v>
      </c>
      <c r="N1283" s="48">
        <f t="shared" si="364"/>
        <v>97631325781.538437</v>
      </c>
      <c r="O1283" s="28">
        <f t="shared" si="365"/>
        <v>6.5262443863672202</v>
      </c>
      <c r="P1283" s="94">
        <f t="shared" si="366"/>
        <v>-109288632457.79807</v>
      </c>
      <c r="Q1283" s="95">
        <f t="shared" si="367"/>
        <v>-7.3054864139346334</v>
      </c>
      <c r="R1283" s="44">
        <f>KONSTANTEN!$B$3 * $D$5 * $D$6 / H1282^2</f>
        <v>3.4642407063706967E+22</v>
      </c>
      <c r="S1283" s="46">
        <f t="shared" si="372"/>
        <v>29620.836549710097</v>
      </c>
      <c r="T1283" s="48">
        <f t="shared" si="368"/>
        <v>148223487278.00165</v>
      </c>
      <c r="U1283" s="28">
        <f t="shared" si="369"/>
        <v>9.9081180556778925</v>
      </c>
      <c r="V1283" s="48">
        <f t="shared" si="378"/>
        <v>100130899308.63623</v>
      </c>
      <c r="W1283" s="28">
        <f t="shared" si="379"/>
        <v>6.6933303863672204</v>
      </c>
      <c r="X1283" s="50">
        <f t="shared" si="370"/>
        <v>1</v>
      </c>
      <c r="Y1283" s="31">
        <f t="shared" si="371"/>
        <v>1</v>
      </c>
      <c r="Z1283" s="50">
        <v>27259200</v>
      </c>
      <c r="AA1283" s="62">
        <v>1.9582315000000001E-7</v>
      </c>
      <c r="AB1283" s="71">
        <v>4.2297800718200003E-3</v>
      </c>
      <c r="AC1283" s="71">
        <v>5.4456996991381397</v>
      </c>
      <c r="AD1283" s="58">
        <v>151271070144.18799</v>
      </c>
      <c r="AE1283" s="28">
        <v>6.8604163863699998</v>
      </c>
      <c r="AF1283" s="28">
        <v>7.3054864139299998</v>
      </c>
      <c r="AG1283" s="50"/>
      <c r="AH1283" s="62"/>
      <c r="AI1283" s="65"/>
      <c r="AJ1283" s="58"/>
      <c r="AK1283" s="28"/>
      <c r="AL1283" s="28"/>
    </row>
    <row r="1284" spans="1:38">
      <c r="A1284" s="11"/>
      <c r="B1284" s="25">
        <v>1263</v>
      </c>
      <c r="C1284" s="1">
        <f>B1284 * KONSTANTEN!$B$6</f>
        <v>27280800</v>
      </c>
      <c r="D1284" s="63">
        <f>SQRT( KONSTANTEN!$B$3 * $D$6 / H1283^3 )</f>
        <v>1.9580786984074447E-7</v>
      </c>
      <c r="E1284" s="41">
        <f>(KONSTANTEN!$B$4 + D1284 * C1284) - (KONSTANTEN!$B$4 + D1284 * C1283)</f>
        <v>4.2294499885597858E-3</v>
      </c>
      <c r="F1284" s="41">
        <f t="shared" si="373"/>
        <v>5.4499291491267163</v>
      </c>
      <c r="G1284" s="73">
        <f t="shared" si="361"/>
        <v>312.25793889028472</v>
      </c>
      <c r="H1284" s="43">
        <f t="shared" si="374"/>
        <v>151278909623.63004</v>
      </c>
      <c r="I1284" s="2">
        <f t="shared" si="375"/>
        <v>10.11236021639337</v>
      </c>
      <c r="J1284" s="48">
        <f t="shared" si="362"/>
        <v>147917136376.36993</v>
      </c>
      <c r="K1284" s="28">
        <f t="shared" si="363"/>
        <v>9.8876397836066285</v>
      </c>
      <c r="L1284" s="43">
        <f t="shared" si="376"/>
        <v>103099661124.50552</v>
      </c>
      <c r="M1284" s="2">
        <f t="shared" si="377"/>
        <v>6.89177965436786</v>
      </c>
      <c r="N1284" s="48">
        <f t="shared" si="364"/>
        <v>98100514070.309921</v>
      </c>
      <c r="O1284" s="28">
        <f t="shared" si="365"/>
        <v>6.5576076543678603</v>
      </c>
      <c r="P1284" s="94">
        <f t="shared" si="366"/>
        <v>-108871233648.01807</v>
      </c>
      <c r="Q1284" s="95">
        <f t="shared" si="367"/>
        <v>-7.2775850552529082</v>
      </c>
      <c r="R1284" s="44">
        <f>KONSTANTEN!$B$3 * $D$5 * $D$6 / H1283^2</f>
        <v>3.4638802548524407E+22</v>
      </c>
      <c r="S1284" s="46">
        <f t="shared" si="372"/>
        <v>29620.066013463347</v>
      </c>
      <c r="T1284" s="48">
        <f t="shared" si="368"/>
        <v>148234014789.61383</v>
      </c>
      <c r="U1284" s="28">
        <f t="shared" si="369"/>
        <v>9.9088217756469845</v>
      </c>
      <c r="V1284" s="48">
        <f t="shared" si="378"/>
        <v>100600087597.40773</v>
      </c>
      <c r="W1284" s="28">
        <f t="shared" si="379"/>
        <v>6.7246936543678606</v>
      </c>
      <c r="X1284" s="50">
        <f t="shared" si="370"/>
        <v>1</v>
      </c>
      <c r="Y1284" s="31">
        <f t="shared" si="371"/>
        <v>1</v>
      </c>
      <c r="Z1284" s="50">
        <v>27280800</v>
      </c>
      <c r="AA1284" s="62">
        <v>1.9580787000000001E-7</v>
      </c>
      <c r="AB1284" s="71">
        <v>4.2294499885600001E-3</v>
      </c>
      <c r="AC1284" s="71">
        <v>5.4499291491267003</v>
      </c>
      <c r="AD1284" s="58">
        <v>151278909623.63</v>
      </c>
      <c r="AE1284" s="28">
        <v>6.8917796543699996</v>
      </c>
      <c r="AF1284" s="28">
        <v>7.2775850552500003</v>
      </c>
      <c r="AG1284" s="50"/>
      <c r="AH1284" s="62"/>
      <c r="AI1284" s="65"/>
      <c r="AJ1284" s="58"/>
      <c r="AK1284" s="28"/>
      <c r="AL1284" s="28"/>
    </row>
    <row r="1285" spans="1:38">
      <c r="A1285" s="11"/>
      <c r="B1285" s="25">
        <v>1264</v>
      </c>
      <c r="C1285" s="1">
        <f>B1285 * KONSTANTEN!$B$6</f>
        <v>27302400</v>
      </c>
      <c r="D1285" s="63">
        <f>SQRT( KONSTANTEN!$B$3 * $D$6 / H1284^3 )</f>
        <v>1.9579264949158675E-7</v>
      </c>
      <c r="E1285" s="41">
        <f>(KONSTANTEN!$B$4 + D1285 * C1285) - (KONSTANTEN!$B$4 + D1285 * C1284)</f>
        <v>4.2291212290184177E-3</v>
      </c>
      <c r="F1285" s="41">
        <f t="shared" si="373"/>
        <v>5.4541582703557348</v>
      </c>
      <c r="G1285" s="73">
        <f t="shared" si="361"/>
        <v>312.50024968775665</v>
      </c>
      <c r="H1285" s="43">
        <f t="shared" si="374"/>
        <v>151286718429.13965</v>
      </c>
      <c r="I1285" s="2">
        <f t="shared" si="375"/>
        <v>10.112882202269455</v>
      </c>
      <c r="J1285" s="48">
        <f t="shared" si="362"/>
        <v>147909327570.86032</v>
      </c>
      <c r="K1285" s="28">
        <f t="shared" si="363"/>
        <v>9.8871177977305429</v>
      </c>
      <c r="L1285" s="43">
        <f t="shared" si="376"/>
        <v>103567013596.2641</v>
      </c>
      <c r="M1285" s="2">
        <f t="shared" si="377"/>
        <v>6.9230202057058001</v>
      </c>
      <c r="N1285" s="48">
        <f t="shared" si="364"/>
        <v>98567866542.068512</v>
      </c>
      <c r="O1285" s="28">
        <f t="shared" si="365"/>
        <v>6.5888482057058004</v>
      </c>
      <c r="P1285" s="94">
        <f t="shared" si="366"/>
        <v>-108451919997.31648</v>
      </c>
      <c r="Q1285" s="95">
        <f t="shared" si="367"/>
        <v>-7.2495556974918376</v>
      </c>
      <c r="R1285" s="44">
        <f>KONSTANTEN!$B$3 * $D$5 * $D$6 / H1284^2</f>
        <v>3.4635212581554247E+22</v>
      </c>
      <c r="S1285" s="46">
        <f t="shared" si="372"/>
        <v>29619.298527408824</v>
      </c>
      <c r="T1285" s="48">
        <f t="shared" si="368"/>
        <v>148244549286.77429</v>
      </c>
      <c r="U1285" s="28">
        <f t="shared" si="369"/>
        <v>9.9095259625706635</v>
      </c>
      <c r="V1285" s="48">
        <f t="shared" si="378"/>
        <v>101067440069.16631</v>
      </c>
      <c r="W1285" s="28">
        <f t="shared" si="379"/>
        <v>6.7559342057058007</v>
      </c>
      <c r="X1285" s="50">
        <f t="shared" si="370"/>
        <v>0.99999999999999989</v>
      </c>
      <c r="Y1285" s="31">
        <f t="shared" si="371"/>
        <v>0.99999999999999989</v>
      </c>
      <c r="Z1285" s="50">
        <v>27302400</v>
      </c>
      <c r="AA1285" s="62">
        <v>1.9579265000000001E-7</v>
      </c>
      <c r="AB1285" s="71">
        <v>4.2291212290199998E-3</v>
      </c>
      <c r="AC1285" s="71">
        <v>5.4541582703557197</v>
      </c>
      <c r="AD1285" s="58">
        <v>151286718429.13901</v>
      </c>
      <c r="AE1285" s="28">
        <v>6.9230202057100003</v>
      </c>
      <c r="AF1285" s="28">
        <v>7.24955569749</v>
      </c>
      <c r="AG1285" s="50"/>
      <c r="AH1285" s="62"/>
      <c r="AI1285" s="65"/>
      <c r="AJ1285" s="58"/>
      <c r="AK1285" s="28"/>
      <c r="AL1285" s="28"/>
    </row>
    <row r="1286" spans="1:38">
      <c r="A1286" s="11"/>
      <c r="B1286" s="25">
        <v>1265</v>
      </c>
      <c r="C1286" s="1">
        <f>B1286 * KONSTANTEN!$B$6</f>
        <v>27324000</v>
      </c>
      <c r="D1286" s="63">
        <f>SQRT( KONSTANTEN!$B$3 * $D$6 / H1285^3 )</f>
        <v>1.9577749065603122E-7</v>
      </c>
      <c r="E1286" s="41">
        <f>(KONSTANTEN!$B$4 + D1286 * C1286) - (KONSTANTEN!$B$4 + D1286 * C1285)</f>
        <v>4.228793798169761E-3</v>
      </c>
      <c r="F1286" s="41">
        <f t="shared" si="373"/>
        <v>5.4583870641539045</v>
      </c>
      <c r="G1286" s="73">
        <f t="shared" si="361"/>
        <v>312.74254172482284</v>
      </c>
      <c r="H1286" s="43">
        <f t="shared" si="374"/>
        <v>151294496430.51971</v>
      </c>
      <c r="I1286" s="2">
        <f t="shared" si="375"/>
        <v>10.113402129018759</v>
      </c>
      <c r="J1286" s="48">
        <f t="shared" si="362"/>
        <v>147901549569.48029</v>
      </c>
      <c r="K1286" s="28">
        <f t="shared" si="363"/>
        <v>9.886597870981241</v>
      </c>
      <c r="L1286" s="43">
        <f t="shared" si="376"/>
        <v>104032522458.76897</v>
      </c>
      <c r="M1286" s="2">
        <f t="shared" si="377"/>
        <v>6.9541375195024449</v>
      </c>
      <c r="N1286" s="48">
        <f t="shared" si="364"/>
        <v>99033375404.57338</v>
      </c>
      <c r="O1286" s="28">
        <f t="shared" si="365"/>
        <v>6.6199655195024452</v>
      </c>
      <c r="P1286" s="94">
        <f t="shared" si="366"/>
        <v>-108030699325.88582</v>
      </c>
      <c r="Q1286" s="95">
        <f t="shared" si="367"/>
        <v>-7.2213988633984716</v>
      </c>
      <c r="R1286" s="44">
        <f>KONSTANTEN!$B$3 * $D$5 * $D$6 / H1285^2</f>
        <v>3.4631637216028069E+22</v>
      </c>
      <c r="S1286" s="46">
        <f t="shared" si="372"/>
        <v>29618.534103642512</v>
      </c>
      <c r="T1286" s="48">
        <f t="shared" si="368"/>
        <v>148255090015.82809</v>
      </c>
      <c r="U1286" s="28">
        <f t="shared" si="369"/>
        <v>9.9102305660702559</v>
      </c>
      <c r="V1286" s="48">
        <f t="shared" si="378"/>
        <v>101532948931.67117</v>
      </c>
      <c r="W1286" s="28">
        <f t="shared" si="379"/>
        <v>6.7870515195024446</v>
      </c>
      <c r="X1286" s="50">
        <f t="shared" si="370"/>
        <v>1</v>
      </c>
      <c r="Y1286" s="31">
        <f t="shared" si="371"/>
        <v>1</v>
      </c>
      <c r="Z1286" s="50">
        <v>27324000</v>
      </c>
      <c r="AA1286" s="62">
        <v>1.9577749E-7</v>
      </c>
      <c r="AB1286" s="71">
        <v>4.2287937981700004E-3</v>
      </c>
      <c r="AC1286" s="71">
        <v>5.4583870641538903</v>
      </c>
      <c r="AD1286" s="58">
        <v>151294496430.51901</v>
      </c>
      <c r="AE1286" s="28">
        <v>6.9541375194999997</v>
      </c>
      <c r="AF1286" s="28">
        <v>7.2213988634000001</v>
      </c>
      <c r="AG1286" s="50"/>
      <c r="AH1286" s="62"/>
      <c r="AI1286" s="65"/>
      <c r="AJ1286" s="58"/>
      <c r="AK1286" s="28"/>
      <c r="AL1286" s="28"/>
    </row>
    <row r="1287" spans="1:38">
      <c r="A1287" s="11"/>
      <c r="B1287" s="25">
        <v>1266</v>
      </c>
      <c r="C1287" s="1">
        <f>B1287 * KONSTANTEN!$B$6</f>
        <v>27345600</v>
      </c>
      <c r="D1287" s="63">
        <f>SQRT( KONSTANTEN!$B$3 * $D$6 / H1286^3 )</f>
        <v>1.9576239356336945E-7</v>
      </c>
      <c r="E1287" s="41">
        <f>(KONSTANTEN!$B$4 + D1287 * C1287) - (KONSTANTEN!$B$4 + D1287 * C1286)</f>
        <v>4.2284677009689631E-3</v>
      </c>
      <c r="F1287" s="41">
        <f t="shared" si="373"/>
        <v>5.4626155318548735</v>
      </c>
      <c r="G1287" s="73">
        <f t="shared" si="361"/>
        <v>312.98481507789575</v>
      </c>
      <c r="H1287" s="43">
        <f t="shared" si="374"/>
        <v>151302243498.14819</v>
      </c>
      <c r="I1287" s="2">
        <f t="shared" si="375"/>
        <v>10.113919987976592</v>
      </c>
      <c r="J1287" s="48">
        <f t="shared" si="362"/>
        <v>147893802501.85184</v>
      </c>
      <c r="K1287" s="28">
        <f t="shared" si="363"/>
        <v>9.8860800120234096</v>
      </c>
      <c r="L1287" s="43">
        <f t="shared" si="376"/>
        <v>104496179954.21799</v>
      </c>
      <c r="M1287" s="2">
        <f t="shared" si="377"/>
        <v>6.98513107718128</v>
      </c>
      <c r="N1287" s="48">
        <f t="shared" si="364"/>
        <v>99497032900.0224</v>
      </c>
      <c r="O1287" s="28">
        <f t="shared" si="365"/>
        <v>6.6509590771812812</v>
      </c>
      <c r="P1287" s="94">
        <f t="shared" si="366"/>
        <v>-107607579482.14471</v>
      </c>
      <c r="Q1287" s="95">
        <f t="shared" si="367"/>
        <v>-7.1931150776066559</v>
      </c>
      <c r="R1287" s="44">
        <f>KONSTANTEN!$B$3 * $D$5 * $D$6 / H1286^2</f>
        <v>3.4628076504905949E+22</v>
      </c>
      <c r="S1287" s="46">
        <f t="shared" si="372"/>
        <v>29617.772754203193</v>
      </c>
      <c r="T1287" s="48">
        <f t="shared" si="368"/>
        <v>148265636223.14832</v>
      </c>
      <c r="U1287" s="28">
        <f t="shared" si="369"/>
        <v>9.9109355357689672</v>
      </c>
      <c r="V1287" s="48">
        <f t="shared" si="378"/>
        <v>101996606427.12019</v>
      </c>
      <c r="W1287" s="28">
        <f t="shared" si="379"/>
        <v>6.8180450771812806</v>
      </c>
      <c r="X1287" s="50">
        <f t="shared" si="370"/>
        <v>0.99999999999999989</v>
      </c>
      <c r="Y1287" s="31">
        <f t="shared" si="371"/>
        <v>0.99999999999999989</v>
      </c>
      <c r="Z1287" s="50">
        <v>27345600</v>
      </c>
      <c r="AA1287" s="62">
        <v>1.9576238999999999E-7</v>
      </c>
      <c r="AB1287" s="71">
        <v>4.2284677009699996E-3</v>
      </c>
      <c r="AC1287" s="71">
        <v>5.4626155318548602</v>
      </c>
      <c r="AD1287" s="58">
        <v>151302243498.14801</v>
      </c>
      <c r="AE1287" s="28">
        <v>6.9851310771800001</v>
      </c>
      <c r="AF1287" s="28">
        <v>7.1931150776099999</v>
      </c>
      <c r="AG1287" s="50"/>
      <c r="AH1287" s="62"/>
      <c r="AI1287" s="65"/>
      <c r="AJ1287" s="58"/>
      <c r="AK1287" s="28"/>
      <c r="AL1287" s="28"/>
    </row>
    <row r="1288" spans="1:38">
      <c r="A1288" s="11"/>
      <c r="B1288" s="25">
        <v>1267</v>
      </c>
      <c r="C1288" s="1">
        <f>B1288 * KONSTANTEN!$B$6</f>
        <v>27367200</v>
      </c>
      <c r="D1288" s="63">
        <f>SQRT( KONSTANTEN!$B$3 * $D$6 / H1287^3 )</f>
        <v>1.957473584417458E-7</v>
      </c>
      <c r="E1288" s="41">
        <f>(KONSTANTEN!$B$4 + D1288 * C1288) - (KONSTANTEN!$B$4 + D1288 * C1287)</f>
        <v>4.2281429423418615E-3</v>
      </c>
      <c r="F1288" s="41">
        <f t="shared" si="373"/>
        <v>5.4668436747972153</v>
      </c>
      <c r="G1288" s="73">
        <f t="shared" si="361"/>
        <v>313.22706982366998</v>
      </c>
      <c r="H1288" s="43">
        <f t="shared" si="374"/>
        <v>151309959502.97983</v>
      </c>
      <c r="I1288" s="2">
        <f t="shared" si="375"/>
        <v>10.114435770516824</v>
      </c>
      <c r="J1288" s="48">
        <f t="shared" si="362"/>
        <v>147886086497.02014</v>
      </c>
      <c r="K1288" s="28">
        <f t="shared" si="363"/>
        <v>9.885564229483176</v>
      </c>
      <c r="L1288" s="43">
        <f t="shared" si="376"/>
        <v>104957978359.33128</v>
      </c>
      <c r="M1288" s="2">
        <f t="shared" si="377"/>
        <v>7.0160003624734593</v>
      </c>
      <c r="N1288" s="48">
        <f t="shared" si="364"/>
        <v>99958831305.135696</v>
      </c>
      <c r="O1288" s="28">
        <f t="shared" si="365"/>
        <v>6.6818283624734596</v>
      </c>
      <c r="P1288" s="94">
        <f t="shared" si="366"/>
        <v>-107182568342.59317</v>
      </c>
      <c r="Q1288" s="95">
        <f t="shared" si="367"/>
        <v>-7.1647048666273605</v>
      </c>
      <c r="R1288" s="44">
        <f>KONSTANTEN!$B$3 * $D$5 * $D$6 / H1287^2</f>
        <v>3.4624530500876314E+22</v>
      </c>
      <c r="S1288" s="46">
        <f t="shared" si="372"/>
        <v>29617.014491072317</v>
      </c>
      <c r="T1288" s="48">
        <f t="shared" si="368"/>
        <v>148276187155.18857</v>
      </c>
      <c r="U1288" s="28">
        <f t="shared" si="369"/>
        <v>9.9116408212953822</v>
      </c>
      <c r="V1288" s="48">
        <f t="shared" si="378"/>
        <v>102458404832.23349</v>
      </c>
      <c r="W1288" s="28">
        <f t="shared" si="379"/>
        <v>6.8489143624734599</v>
      </c>
      <c r="X1288" s="50">
        <f t="shared" si="370"/>
        <v>1</v>
      </c>
      <c r="Y1288" s="31">
        <f t="shared" si="371"/>
        <v>1</v>
      </c>
      <c r="Z1288" s="50">
        <v>27367200</v>
      </c>
      <c r="AA1288" s="62">
        <v>1.9574735999999999E-7</v>
      </c>
      <c r="AB1288" s="71">
        <v>4.2281429423400001E-3</v>
      </c>
      <c r="AC1288" s="71">
        <v>5.4668436747972002</v>
      </c>
      <c r="AD1288" s="58">
        <v>151309959502.979</v>
      </c>
      <c r="AE1288" s="28">
        <v>7.0160003624699998</v>
      </c>
      <c r="AF1288" s="28">
        <v>7.1647048666300002</v>
      </c>
      <c r="AG1288" s="50"/>
      <c r="AH1288" s="62"/>
      <c r="AI1288" s="65"/>
      <c r="AJ1288" s="58"/>
      <c r="AK1288" s="28"/>
      <c r="AL1288" s="28"/>
    </row>
    <row r="1289" spans="1:38">
      <c r="A1289" s="11"/>
      <c r="B1289" s="25">
        <v>1268</v>
      </c>
      <c r="C1289" s="1">
        <f>B1289 * KONSTANTEN!$B$6</f>
        <v>27388800</v>
      </c>
      <c r="D1289" s="63">
        <f>SQRT( KONSTANTEN!$B$3 * $D$6 / H1288^3 )</f>
        <v>1.9573238551815691E-7</v>
      </c>
      <c r="E1289" s="41">
        <f>(KONSTANTEN!$B$4 + D1289 * C1289) - (KONSTANTEN!$B$4 + D1289 * C1288)</f>
        <v>4.2278195271920893E-3</v>
      </c>
      <c r="F1289" s="41">
        <f t="shared" si="373"/>
        <v>5.4710714943244074</v>
      </c>
      <c r="G1289" s="73">
        <f t="shared" si="361"/>
        <v>313.46930603912108</v>
      </c>
      <c r="H1289" s="43">
        <f t="shared" si="374"/>
        <v>151317644316.54776</v>
      </c>
      <c r="I1289" s="2">
        <f t="shared" si="375"/>
        <v>10.114949468051979</v>
      </c>
      <c r="J1289" s="48">
        <f t="shared" si="362"/>
        <v>147878401683.45224</v>
      </c>
      <c r="K1289" s="28">
        <f t="shared" si="363"/>
        <v>9.8850505319480213</v>
      </c>
      <c r="L1289" s="43">
        <f t="shared" si="376"/>
        <v>105417909985.43475</v>
      </c>
      <c r="M1289" s="2">
        <f t="shared" si="377"/>
        <v>7.0467448614233863</v>
      </c>
      <c r="N1289" s="48">
        <f t="shared" si="364"/>
        <v>100418762931.23917</v>
      </c>
      <c r="O1289" s="28">
        <f t="shared" si="365"/>
        <v>6.7125728614233875</v>
      </c>
      <c r="P1289" s="94">
        <f t="shared" si="366"/>
        <v>-106755673811.66664</v>
      </c>
      <c r="Q1289" s="95">
        <f t="shared" si="367"/>
        <v>-7.136168758838922</v>
      </c>
      <c r="R1289" s="44">
        <f>KONSTANTEN!$B$3 * $D$5 * $D$6 / H1288^2</f>
        <v>3.4620999256355906E+22</v>
      </c>
      <c r="S1289" s="46">
        <f t="shared" si="372"/>
        <v>29616.259326173957</v>
      </c>
      <c r="T1289" s="48">
        <f t="shared" si="368"/>
        <v>148286742058.53476</v>
      </c>
      <c r="U1289" s="28">
        <f t="shared" si="369"/>
        <v>9.9123463722869349</v>
      </c>
      <c r="V1289" s="48">
        <f t="shared" si="378"/>
        <v>102918336458.33696</v>
      </c>
      <c r="W1289" s="28">
        <f t="shared" si="379"/>
        <v>6.8796588614233869</v>
      </c>
      <c r="X1289" s="50">
        <f t="shared" si="370"/>
        <v>0.99999999999999989</v>
      </c>
      <c r="Y1289" s="31">
        <f t="shared" si="371"/>
        <v>0.99999999999999989</v>
      </c>
      <c r="Z1289" s="50">
        <v>27388800</v>
      </c>
      <c r="AA1289" s="62">
        <v>1.9573239000000001E-7</v>
      </c>
      <c r="AB1289" s="71">
        <v>4.2278195271899998E-3</v>
      </c>
      <c r="AC1289" s="71">
        <v>5.4710714943243897</v>
      </c>
      <c r="AD1289" s="58">
        <v>151317644316.547</v>
      </c>
      <c r="AE1289" s="28">
        <v>7.0467448614199997</v>
      </c>
      <c r="AF1289" s="28">
        <v>7.1361687588400002</v>
      </c>
      <c r="AG1289" s="50"/>
      <c r="AH1289" s="62"/>
      <c r="AI1289" s="65"/>
      <c r="AJ1289" s="58"/>
      <c r="AK1289" s="28"/>
      <c r="AL1289" s="28"/>
    </row>
    <row r="1290" spans="1:38">
      <c r="A1290" s="11"/>
      <c r="B1290" s="25">
        <v>1269</v>
      </c>
      <c r="C1290" s="1">
        <f>B1290 * KONSTANTEN!$B$6</f>
        <v>27410400</v>
      </c>
      <c r="D1290" s="63">
        <f>SQRT( KONSTANTEN!$B$3 * $D$6 / H1289^3 )</f>
        <v>1.9571747501845048E-7</v>
      </c>
      <c r="E1290" s="41">
        <f>(KONSTANTEN!$B$4 + D1290 * C1290) - (KONSTANTEN!$B$4 + D1290 * C1289)</f>
        <v>4.2274974603984106E-3</v>
      </c>
      <c r="F1290" s="41">
        <f t="shared" si="373"/>
        <v>5.4752989917848058</v>
      </c>
      <c r="G1290" s="73">
        <f t="shared" si="361"/>
        <v>313.7115238015042</v>
      </c>
      <c r="H1290" s="43">
        <f t="shared" si="374"/>
        <v>151325297810.96454</v>
      </c>
      <c r="I1290" s="2">
        <f t="shared" si="375"/>
        <v>10.11546107203332</v>
      </c>
      <c r="J1290" s="48">
        <f t="shared" si="362"/>
        <v>147870748189.03546</v>
      </c>
      <c r="K1290" s="28">
        <f t="shared" si="363"/>
        <v>9.8845389279666804</v>
      </c>
      <c r="L1290" s="43">
        <f t="shared" si="376"/>
        <v>105875967178.54288</v>
      </c>
      <c r="M1290" s="2">
        <f t="shared" si="377"/>
        <v>7.0773640623942526</v>
      </c>
      <c r="N1290" s="48">
        <f t="shared" si="364"/>
        <v>100876820124.34729</v>
      </c>
      <c r="O1290" s="28">
        <f t="shared" si="365"/>
        <v>6.743192062394253</v>
      </c>
      <c r="P1290" s="94">
        <f t="shared" si="366"/>
        <v>-106326903821.59081</v>
      </c>
      <c r="Q1290" s="95">
        <f t="shared" si="367"/>
        <v>-7.1075072844773368</v>
      </c>
      <c r="R1290" s="44">
        <f>KONSTANTEN!$B$3 * $D$5 * $D$6 / H1289^2</f>
        <v>3.4617482823489557E+22</v>
      </c>
      <c r="S1290" s="46">
        <f t="shared" si="372"/>
        <v>29615.50727137471</v>
      </c>
      <c r="T1290" s="48">
        <f t="shared" si="368"/>
        <v>148297300179.95728</v>
      </c>
      <c r="U1290" s="28">
        <f t="shared" si="369"/>
        <v>9.9130521383933861</v>
      </c>
      <c r="V1290" s="48">
        <f t="shared" si="378"/>
        <v>103376393651.44508</v>
      </c>
      <c r="W1290" s="28">
        <f t="shared" si="379"/>
        <v>6.9102780623942532</v>
      </c>
      <c r="X1290" s="50">
        <f t="shared" si="370"/>
        <v>1</v>
      </c>
      <c r="Y1290" s="31">
        <f t="shared" si="371"/>
        <v>1</v>
      </c>
      <c r="Z1290" s="50">
        <v>27410400</v>
      </c>
      <c r="AA1290" s="62">
        <v>1.9571748E-7</v>
      </c>
      <c r="AB1290" s="71">
        <v>4.2274974603999996E-3</v>
      </c>
      <c r="AC1290" s="71">
        <v>5.4752989917847898</v>
      </c>
      <c r="AD1290" s="58">
        <v>151325297810.96399</v>
      </c>
      <c r="AE1290" s="28">
        <v>7.07736406239</v>
      </c>
      <c r="AF1290" s="28">
        <v>7.1075072844799996</v>
      </c>
      <c r="AG1290" s="50"/>
      <c r="AH1290" s="62"/>
      <c r="AI1290" s="65"/>
      <c r="AJ1290" s="58"/>
      <c r="AK1290" s="28"/>
      <c r="AL1290" s="28"/>
    </row>
    <row r="1291" spans="1:38">
      <c r="A1291" s="11"/>
      <c r="B1291" s="25">
        <v>1270</v>
      </c>
      <c r="C1291" s="1">
        <f>B1291 * KONSTANTEN!$B$6</f>
        <v>27432000</v>
      </c>
      <c r="D1291" s="63">
        <f>SQRT( KONSTANTEN!$B$3 * $D$6 / H1290^3 )</f>
        <v>1.9570262716732515E-7</v>
      </c>
      <c r="E1291" s="41">
        <f>(KONSTANTEN!$B$4 + D1291 * C1291) - (KONSTANTEN!$B$4 + D1291 * C1290)</f>
        <v>4.2271767468138322E-3</v>
      </c>
      <c r="F1291" s="41">
        <f t="shared" si="373"/>
        <v>5.4795261685316197</v>
      </c>
      <c r="G1291" s="73">
        <f t="shared" si="361"/>
        <v>313.95372318835246</v>
      </c>
      <c r="H1291" s="43">
        <f t="shared" si="374"/>
        <v>151332919858.92374</v>
      </c>
      <c r="I1291" s="2">
        <f t="shared" si="375"/>
        <v>10.11597057395095</v>
      </c>
      <c r="J1291" s="48">
        <f t="shared" si="362"/>
        <v>147863126141.07626</v>
      </c>
      <c r="K1291" s="28">
        <f t="shared" si="363"/>
        <v>9.8840294260490502</v>
      </c>
      <c r="L1291" s="43">
        <f t="shared" si="376"/>
        <v>106332142319.44077</v>
      </c>
      <c r="M1291" s="2">
        <f t="shared" si="377"/>
        <v>7.1078574560735186</v>
      </c>
      <c r="N1291" s="48">
        <f t="shared" si="364"/>
        <v>101332995265.24518</v>
      </c>
      <c r="O1291" s="28">
        <f t="shared" si="365"/>
        <v>6.7736854560735189</v>
      </c>
      <c r="P1291" s="94">
        <f t="shared" si="366"/>
        <v>-105896266332.23599</v>
      </c>
      <c r="Q1291" s="95">
        <f t="shared" si="367"/>
        <v>-7.0787209756265295</v>
      </c>
      <c r="R1291" s="44">
        <f>KONSTANTEN!$B$3 * $D$5 * $D$6 / H1290^2</f>
        <v>3.4613981254150322E+22</v>
      </c>
      <c r="S1291" s="46">
        <f t="shared" si="372"/>
        <v>29614.758338483636</v>
      </c>
      <c r="T1291" s="48">
        <f t="shared" si="368"/>
        <v>148307860766.46274</v>
      </c>
      <c r="U1291" s="28">
        <f t="shared" si="369"/>
        <v>9.9137580692802825</v>
      </c>
      <c r="V1291" s="48">
        <f t="shared" si="378"/>
        <v>103832568792.34297</v>
      </c>
      <c r="W1291" s="28">
        <f t="shared" si="379"/>
        <v>6.9407714560735192</v>
      </c>
      <c r="X1291" s="50">
        <f t="shared" si="370"/>
        <v>1</v>
      </c>
      <c r="Y1291" s="31">
        <f t="shared" si="371"/>
        <v>1</v>
      </c>
      <c r="Z1291" s="50">
        <v>27432000</v>
      </c>
      <c r="AA1291" s="62">
        <v>1.9570263E-7</v>
      </c>
      <c r="AB1291" s="71">
        <v>4.2271767468100001E-3</v>
      </c>
      <c r="AC1291" s="71">
        <v>5.4795261685316001</v>
      </c>
      <c r="AD1291" s="58">
        <v>151332919858.923</v>
      </c>
      <c r="AE1291" s="28">
        <v>7.1078574560699996</v>
      </c>
      <c r="AF1291" s="28">
        <v>7.0787209756299996</v>
      </c>
      <c r="AG1291" s="50"/>
      <c r="AH1291" s="62"/>
      <c r="AI1291" s="65"/>
      <c r="AJ1291" s="58"/>
      <c r="AK1291" s="28"/>
      <c r="AL1291" s="28"/>
    </row>
    <row r="1292" spans="1:38">
      <c r="A1292" s="11"/>
      <c r="B1292" s="25">
        <v>1271</v>
      </c>
      <c r="C1292" s="1">
        <f>B1292 * KONSTANTEN!$B$6</f>
        <v>27453600</v>
      </c>
      <c r="D1292" s="63">
        <f>SQRT( KONSTANTEN!$B$3 * $D$6 / H1291^3 )</f>
        <v>1.9568784218832947E-7</v>
      </c>
      <c r="E1292" s="41">
        <f>(KONSTANTEN!$B$4 + D1292 * C1292) - (KONSTANTEN!$B$4 + D1292 * C1291)</f>
        <v>4.2268573912682683E-3</v>
      </c>
      <c r="F1292" s="41">
        <f t="shared" si="373"/>
        <v>5.4837530259228879</v>
      </c>
      <c r="G1292" s="73">
        <f t="shared" si="361"/>
        <v>314.19590427747579</v>
      </c>
      <c r="H1292" s="43">
        <f t="shared" si="374"/>
        <v>151340510333.70132</v>
      </c>
      <c r="I1292" s="2">
        <f t="shared" si="375"/>
        <v>10.116477965333894</v>
      </c>
      <c r="J1292" s="48">
        <f t="shared" si="362"/>
        <v>147855535666.29868</v>
      </c>
      <c r="K1292" s="28">
        <f t="shared" si="363"/>
        <v>9.8835220346661057</v>
      </c>
      <c r="L1292" s="43">
        <f t="shared" si="376"/>
        <v>106786427823.7659</v>
      </c>
      <c r="M1292" s="2">
        <f t="shared" si="377"/>
        <v>7.13822453547838</v>
      </c>
      <c r="N1292" s="48">
        <f t="shared" si="364"/>
        <v>101787280769.57031</v>
      </c>
      <c r="O1292" s="28">
        <f t="shared" si="365"/>
        <v>6.8040525354783812</v>
      </c>
      <c r="P1292" s="94">
        <f t="shared" si="366"/>
        <v>-105463769330.97148</v>
      </c>
      <c r="Q1292" s="95">
        <f t="shared" si="367"/>
        <v>-7.0498103662086162</v>
      </c>
      <c r="R1292" s="44">
        <f>KONSTANTEN!$B$3 * $D$5 * $D$6 / H1291^2</f>
        <v>3.4610494599939263E+22</v>
      </c>
      <c r="S1292" s="46">
        <f t="shared" si="372"/>
        <v>29614.01253925218</v>
      </c>
      <c r="T1292" s="48">
        <f t="shared" si="368"/>
        <v>148318423065.34561</v>
      </c>
      <c r="U1292" s="28">
        <f t="shared" si="369"/>
        <v>9.9144641146324251</v>
      </c>
      <c r="V1292" s="48">
        <f t="shared" si="378"/>
        <v>104286854296.66811</v>
      </c>
      <c r="W1292" s="28">
        <f t="shared" si="379"/>
        <v>6.9711385354783806</v>
      </c>
      <c r="X1292" s="50">
        <f t="shared" si="370"/>
        <v>0.99999999999999989</v>
      </c>
      <c r="Y1292" s="31">
        <f t="shared" si="371"/>
        <v>0.99999999999999989</v>
      </c>
      <c r="Z1292" s="50">
        <v>27453600</v>
      </c>
      <c r="AA1292" s="62">
        <v>1.9568784E-7</v>
      </c>
      <c r="AB1292" s="71">
        <v>4.2268573912699996E-3</v>
      </c>
      <c r="AC1292" s="71">
        <v>5.4837530259228702</v>
      </c>
      <c r="AD1292" s="58">
        <v>151340510333.70099</v>
      </c>
      <c r="AE1292" s="28">
        <v>7.13822453548</v>
      </c>
      <c r="AF1292" s="28">
        <v>7.04981036621</v>
      </c>
      <c r="AG1292" s="50"/>
      <c r="AH1292" s="62"/>
      <c r="AI1292" s="65"/>
      <c r="AJ1292" s="58"/>
      <c r="AK1292" s="28"/>
      <c r="AL1292" s="28"/>
    </row>
    <row r="1293" spans="1:38">
      <c r="A1293" s="11"/>
      <c r="B1293" s="25">
        <v>1272</v>
      </c>
      <c r="C1293" s="1">
        <f>B1293 * KONSTANTEN!$B$6</f>
        <v>27475200</v>
      </c>
      <c r="D1293" s="63">
        <f>SQRT( KONSTANTEN!$B$3 * $D$6 / H1292^3 )</f>
        <v>1.9567312030386115E-7</v>
      </c>
      <c r="E1293" s="41">
        <f>(KONSTANTEN!$B$4 + D1293 * C1293) - (KONSTANTEN!$B$4 + D1293 * C1292)</f>
        <v>4.2265393985632116E-3</v>
      </c>
      <c r="F1293" s="41">
        <f t="shared" si="373"/>
        <v>5.4879795653214511</v>
      </c>
      <c r="G1293" s="73">
        <f t="shared" si="361"/>
        <v>314.43806714695927</v>
      </c>
      <c r="H1293" s="43">
        <f t="shared" si="374"/>
        <v>151348069109.15683</v>
      </c>
      <c r="I1293" s="2">
        <f t="shared" si="375"/>
        <v>10.116983237750198</v>
      </c>
      <c r="J1293" s="48">
        <f t="shared" si="362"/>
        <v>147847976890.84317</v>
      </c>
      <c r="K1293" s="28">
        <f t="shared" si="363"/>
        <v>9.8830167622498024</v>
      </c>
      <c r="L1293" s="43">
        <f t="shared" si="376"/>
        <v>107238816142.08865</v>
      </c>
      <c r="M1293" s="2">
        <f t="shared" si="377"/>
        <v>7.1684647959611505</v>
      </c>
      <c r="N1293" s="48">
        <f t="shared" si="364"/>
        <v>102239669087.89305</v>
      </c>
      <c r="O1293" s="28">
        <f t="shared" si="365"/>
        <v>6.8342927959611508</v>
      </c>
      <c r="P1293" s="94">
        <f t="shared" si="366"/>
        <v>-105029420832.52039</v>
      </c>
      <c r="Q1293" s="95">
        <f t="shared" si="367"/>
        <v>-7.0207759919741983</v>
      </c>
      <c r="R1293" s="44">
        <f>KONSTANTEN!$B$3 * $D$5 * $D$6 / H1292^2</f>
        <v>3.4607022912185376E+22</v>
      </c>
      <c r="S1293" s="46">
        <f t="shared" si="372"/>
        <v>29613.26988537408</v>
      </c>
      <c r="T1293" s="48">
        <f t="shared" si="368"/>
        <v>148328986324.24002</v>
      </c>
      <c r="U1293" s="28">
        <f t="shared" si="369"/>
        <v>9.9151702241573094</v>
      </c>
      <c r="V1293" s="48">
        <f t="shared" si="378"/>
        <v>104739242614.99084</v>
      </c>
      <c r="W1293" s="28">
        <f t="shared" si="379"/>
        <v>7.0013787959611502</v>
      </c>
      <c r="X1293" s="50">
        <f t="shared" si="370"/>
        <v>1</v>
      </c>
      <c r="Y1293" s="31">
        <f t="shared" si="371"/>
        <v>1</v>
      </c>
      <c r="Z1293" s="50">
        <v>27475200</v>
      </c>
      <c r="AA1293" s="62">
        <v>1.9567311999999999E-7</v>
      </c>
      <c r="AB1293" s="71">
        <v>4.2265393985599998E-3</v>
      </c>
      <c r="AC1293" s="71">
        <v>5.4879795653214396</v>
      </c>
      <c r="AD1293" s="58">
        <v>151348069109.15601</v>
      </c>
      <c r="AE1293" s="28">
        <v>7.1684647959600003</v>
      </c>
      <c r="AF1293" s="28">
        <v>7.0207759919699999</v>
      </c>
      <c r="AG1293" s="50"/>
      <c r="AH1293" s="62"/>
      <c r="AI1293" s="65"/>
      <c r="AJ1293" s="58"/>
      <c r="AK1293" s="28"/>
      <c r="AL1293" s="28"/>
    </row>
    <row r="1294" spans="1:38">
      <c r="A1294" s="11"/>
      <c r="B1294" s="25">
        <v>1273</v>
      </c>
      <c r="C1294" s="1">
        <f>B1294 * KONSTANTEN!$B$6</f>
        <v>27496800</v>
      </c>
      <c r="D1294" s="63">
        <f>SQRT( KONSTANTEN!$B$3 * $D$6 / H1293^3 )</f>
        <v>1.9565846173516676E-7</v>
      </c>
      <c r="E1294" s="41">
        <f>(KONSTANTEN!$B$4 + D1294 * C1294) - (KONSTANTEN!$B$4 + D1294 * C1293)</f>
        <v>4.2262227734797264E-3</v>
      </c>
      <c r="F1294" s="41">
        <f t="shared" si="373"/>
        <v>5.4922057880949309</v>
      </c>
      <c r="G1294" s="73">
        <f t="shared" si="361"/>
        <v>314.68021187516172</v>
      </c>
      <c r="H1294" s="43">
        <f t="shared" si="374"/>
        <v>151355596059.73495</v>
      </c>
      <c r="I1294" s="2">
        <f t="shared" si="375"/>
        <v>10.117486382807009</v>
      </c>
      <c r="J1294" s="48">
        <f t="shared" si="362"/>
        <v>147840449940.26505</v>
      </c>
      <c r="K1294" s="28">
        <f t="shared" si="363"/>
        <v>9.8825136171929913</v>
      </c>
      <c r="L1294" s="43">
        <f t="shared" si="376"/>
        <v>107689299759.99313</v>
      </c>
      <c r="M1294" s="2">
        <f t="shared" si="377"/>
        <v>7.1985777352146654</v>
      </c>
      <c r="N1294" s="48">
        <f t="shared" si="364"/>
        <v>102690152705.79755</v>
      </c>
      <c r="O1294" s="28">
        <f t="shared" si="365"/>
        <v>6.8644057352146657</v>
      </c>
      <c r="P1294" s="94">
        <f t="shared" si="366"/>
        <v>-104593228878.81342</v>
      </c>
      <c r="Q1294" s="95">
        <f t="shared" si="367"/>
        <v>-6.9916183904925955</v>
      </c>
      <c r="R1294" s="44">
        <f>KONSTANTEN!$B$3 * $D$5 * $D$6 / H1293^2</f>
        <v>3.4603566241945651E+22</v>
      </c>
      <c r="S1294" s="46">
        <f t="shared" si="372"/>
        <v>29612.530388485335</v>
      </c>
      <c r="T1294" s="48">
        <f t="shared" si="368"/>
        <v>148339549791.17105</v>
      </c>
      <c r="U1294" s="28">
        <f t="shared" si="369"/>
        <v>9.9158763475885685</v>
      </c>
      <c r="V1294" s="48">
        <f t="shared" si="378"/>
        <v>105189726232.89534</v>
      </c>
      <c r="W1294" s="28">
        <f t="shared" si="379"/>
        <v>7.0314917352146651</v>
      </c>
      <c r="X1294" s="50">
        <f t="shared" si="370"/>
        <v>1</v>
      </c>
      <c r="Y1294" s="31">
        <f t="shared" si="371"/>
        <v>1</v>
      </c>
      <c r="Z1294" s="50">
        <v>27496800</v>
      </c>
      <c r="AA1294" s="62">
        <v>1.9565845999999999E-7</v>
      </c>
      <c r="AB1294" s="71">
        <v>4.2262227734799996E-3</v>
      </c>
      <c r="AC1294" s="71">
        <v>5.4922057880949096</v>
      </c>
      <c r="AD1294" s="58">
        <v>151355596059.73401</v>
      </c>
      <c r="AE1294" s="28">
        <v>7.1985777352099998</v>
      </c>
      <c r="AF1294" s="28">
        <v>6.9916183904900002</v>
      </c>
      <c r="AG1294" s="50"/>
      <c r="AH1294" s="62"/>
      <c r="AI1294" s="65"/>
      <c r="AJ1294" s="58"/>
      <c r="AK1294" s="28"/>
      <c r="AL1294" s="28"/>
    </row>
    <row r="1295" spans="1:38">
      <c r="A1295" s="11"/>
      <c r="B1295" s="25">
        <v>1274</v>
      </c>
      <c r="C1295" s="1">
        <f>B1295 * KONSTANTEN!$B$6</f>
        <v>27518400</v>
      </c>
      <c r="D1295" s="63">
        <f>SQRT( KONSTANTEN!$B$3 * $D$6 / H1294^3 )</f>
        <v>1.9564386670234057E-7</v>
      </c>
      <c r="E1295" s="41">
        <f>(KONSTANTEN!$B$4 + D1295 * C1295) - (KONSTANTEN!$B$4 + D1295 * C1294)</f>
        <v>4.2259075207704555E-3</v>
      </c>
      <c r="F1295" s="41">
        <f t="shared" si="373"/>
        <v>5.4964316956157013</v>
      </c>
      <c r="G1295" s="73">
        <f t="shared" si="361"/>
        <v>314.92233854071441</v>
      </c>
      <c r="H1295" s="43">
        <f t="shared" si="374"/>
        <v>151363091060.46664</v>
      </c>
      <c r="I1295" s="2">
        <f t="shared" si="375"/>
        <v>10.117987392150674</v>
      </c>
      <c r="J1295" s="48">
        <f t="shared" si="362"/>
        <v>147832954939.53336</v>
      </c>
      <c r="K1295" s="28">
        <f t="shared" si="363"/>
        <v>9.882012607849326</v>
      </c>
      <c r="L1295" s="43">
        <f t="shared" si="376"/>
        <v>108137871198.1566</v>
      </c>
      <c r="M1295" s="2">
        <f t="shared" si="377"/>
        <v>7.2285628532775874</v>
      </c>
      <c r="N1295" s="48">
        <f t="shared" si="364"/>
        <v>103138724143.96101</v>
      </c>
      <c r="O1295" s="28">
        <f t="shared" si="365"/>
        <v>6.8943908532775877</v>
      </c>
      <c r="P1295" s="94">
        <f t="shared" si="366"/>
        <v>-104155201538.84375</v>
      </c>
      <c r="Q1295" s="95">
        <f t="shared" si="367"/>
        <v>-6.9623381011421364</v>
      </c>
      <c r="R1295" s="44">
        <f>KONSTANTEN!$B$3 * $D$5 * $D$6 / H1294^2</f>
        <v>3.460012464000482E+22</v>
      </c>
      <c r="S1295" s="46">
        <f t="shared" si="372"/>
        <v>29611.794060164091</v>
      </c>
      <c r="T1295" s="48">
        <f t="shared" si="368"/>
        <v>148350112714.60629</v>
      </c>
      <c r="U1295" s="28">
        <f t="shared" si="369"/>
        <v>9.9165824346894151</v>
      </c>
      <c r="V1295" s="48">
        <f t="shared" si="378"/>
        <v>105638297671.05881</v>
      </c>
      <c r="W1295" s="28">
        <f t="shared" si="379"/>
        <v>7.0614768532775871</v>
      </c>
      <c r="X1295" s="50">
        <f t="shared" si="370"/>
        <v>0.99999999999999989</v>
      </c>
      <c r="Y1295" s="31">
        <f t="shared" si="371"/>
        <v>0.99999999999999989</v>
      </c>
      <c r="Z1295" s="50">
        <v>27518400</v>
      </c>
      <c r="AA1295" s="62">
        <v>1.9564387000000001E-7</v>
      </c>
      <c r="AB1295" s="71">
        <v>4.2259075207700001E-3</v>
      </c>
      <c r="AC1295" s="71">
        <v>5.4964316956156898</v>
      </c>
      <c r="AD1295" s="58">
        <v>151363091060.466</v>
      </c>
      <c r="AE1295" s="28">
        <v>7.2285628532799997</v>
      </c>
      <c r="AF1295" s="28">
        <v>6.9623381011400003</v>
      </c>
      <c r="AG1295" s="50"/>
      <c r="AH1295" s="62"/>
      <c r="AI1295" s="65"/>
      <c r="AJ1295" s="58"/>
      <c r="AK1295" s="28"/>
      <c r="AL1295" s="28"/>
    </row>
    <row r="1296" spans="1:38">
      <c r="A1296" s="11"/>
      <c r="B1296" s="25">
        <v>1275</v>
      </c>
      <c r="C1296" s="1">
        <f>B1296 * KONSTANTEN!$B$6</f>
        <v>27540000</v>
      </c>
      <c r="D1296" s="63">
        <f>SQRT( KONSTANTEN!$B$3 * $D$6 / H1295^3 )</f>
        <v>1.9562933542432445E-7</v>
      </c>
      <c r="E1296" s="41">
        <f>(KONSTANTEN!$B$4 + D1296 * C1296) - (KONSTANTEN!$B$4 + D1296 * C1295)</f>
        <v>4.2255936451658371E-3</v>
      </c>
      <c r="F1296" s="41">
        <f t="shared" si="373"/>
        <v>5.5006572892608672</v>
      </c>
      <c r="G1296" s="73">
        <f t="shared" si="361"/>
        <v>315.1644472225197</v>
      </c>
      <c r="H1296" s="43">
        <f t="shared" si="374"/>
        <v>151370553986.97061</v>
      </c>
      <c r="I1296" s="2">
        <f t="shared" si="375"/>
        <v>10.118486257466826</v>
      </c>
      <c r="J1296" s="48">
        <f t="shared" si="362"/>
        <v>147825492013.02939</v>
      </c>
      <c r="K1296" s="28">
        <f t="shared" si="363"/>
        <v>9.8815137425331745</v>
      </c>
      <c r="L1296" s="43">
        <f t="shared" si="376"/>
        <v>108584523012.42886</v>
      </c>
      <c r="M1296" s="2">
        <f t="shared" si="377"/>
        <v>7.2584196525397173</v>
      </c>
      <c r="N1296" s="48">
        <f t="shared" si="364"/>
        <v>103585375958.23328</v>
      </c>
      <c r="O1296" s="28">
        <f t="shared" si="365"/>
        <v>6.9242476525397176</v>
      </c>
      <c r="P1296" s="94">
        <f t="shared" si="366"/>
        <v>-103715346908.52104</v>
      </c>
      <c r="Q1296" s="95">
        <f t="shared" si="367"/>
        <v>-6.9329356651004046</v>
      </c>
      <c r="R1296" s="44">
        <f>KONSTANTEN!$B$3 * $D$5 * $D$6 / H1295^2</f>
        <v>3.4596698156875496E+22</v>
      </c>
      <c r="S1296" s="46">
        <f t="shared" si="372"/>
        <v>29611.060911930595</v>
      </c>
      <c r="T1296" s="48">
        <f t="shared" si="368"/>
        <v>148360674343.5069</v>
      </c>
      <c r="U1296" s="28">
        <f t="shared" si="369"/>
        <v>9.9172884352560544</v>
      </c>
      <c r="V1296" s="48">
        <f t="shared" si="378"/>
        <v>106084949485.33107</v>
      </c>
      <c r="W1296" s="28">
        <f t="shared" si="379"/>
        <v>7.091333652539717</v>
      </c>
      <c r="X1296" s="50">
        <f t="shared" si="370"/>
        <v>1</v>
      </c>
      <c r="Y1296" s="31">
        <f t="shared" si="371"/>
        <v>1</v>
      </c>
      <c r="Z1296" s="50">
        <v>27540000</v>
      </c>
      <c r="AA1296" s="62">
        <v>1.9562934E-7</v>
      </c>
      <c r="AB1296" s="71">
        <v>4.2255936451699996E-3</v>
      </c>
      <c r="AC1296" s="71">
        <v>5.5006572892608503</v>
      </c>
      <c r="AD1296" s="58">
        <v>151370553986.97</v>
      </c>
      <c r="AE1296" s="28">
        <v>7.2584196525399998</v>
      </c>
      <c r="AF1296" s="28">
        <v>6.9329356650999996</v>
      </c>
      <c r="AG1296" s="50"/>
      <c r="AH1296" s="62"/>
      <c r="AI1296" s="65"/>
      <c r="AJ1296" s="58"/>
      <c r="AK1296" s="28"/>
      <c r="AL1296" s="28"/>
    </row>
    <row r="1297" spans="1:38">
      <c r="A1297" s="11"/>
      <c r="B1297" s="25">
        <v>1276</v>
      </c>
      <c r="C1297" s="1">
        <f>B1297 * KONSTANTEN!$B$6</f>
        <v>27561600</v>
      </c>
      <c r="D1297" s="63">
        <f>SQRT( KONSTANTEN!$B$3 * $D$6 / H1296^3 )</f>
        <v>1.9561486811890677E-7</v>
      </c>
      <c r="E1297" s="41">
        <f>(KONSTANTEN!$B$4 + D1297 * C1297) - (KONSTANTEN!$B$4 + D1297 * C1296)</f>
        <v>4.225281151368776E-3</v>
      </c>
      <c r="F1297" s="41">
        <f t="shared" si="373"/>
        <v>5.5048825704122359</v>
      </c>
      <c r="G1297" s="73">
        <f t="shared" si="361"/>
        <v>315.40653799974933</v>
      </c>
      <c r="H1297" s="43">
        <f t="shared" si="374"/>
        <v>151377984715.45447</v>
      </c>
      <c r="I1297" s="2">
        <f t="shared" si="375"/>
        <v>10.118982970480463</v>
      </c>
      <c r="J1297" s="48">
        <f t="shared" si="362"/>
        <v>147818061284.54553</v>
      </c>
      <c r="K1297" s="28">
        <f t="shared" si="363"/>
        <v>9.881017029519537</v>
      </c>
      <c r="L1297" s="43">
        <f t="shared" si="376"/>
        <v>109029247793.91055</v>
      </c>
      <c r="M1297" s="2">
        <f t="shared" si="377"/>
        <v>7.2881476377472287</v>
      </c>
      <c r="N1297" s="48">
        <f t="shared" si="364"/>
        <v>104030100739.71497</v>
      </c>
      <c r="O1297" s="28">
        <f t="shared" si="365"/>
        <v>6.953975637747229</v>
      </c>
      <c r="P1297" s="94">
        <f t="shared" si="366"/>
        <v>-103273673110.52594</v>
      </c>
      <c r="Q1297" s="95">
        <f t="shared" si="367"/>
        <v>-6.9034116253345106</v>
      </c>
      <c r="R1297" s="44">
        <f>KONSTANTEN!$B$3 * $D$5 * $D$6 / H1296^2</f>
        <v>3.459328684279794E+22</v>
      </c>
      <c r="S1297" s="46">
        <f t="shared" si="372"/>
        <v>29610.330955247115</v>
      </c>
      <c r="T1297" s="48">
        <f t="shared" si="368"/>
        <v>148371233927.37891</v>
      </c>
      <c r="U1297" s="28">
        <f t="shared" si="369"/>
        <v>9.9179942991211139</v>
      </c>
      <c r="V1297" s="48">
        <f t="shared" si="378"/>
        <v>106529674266.81276</v>
      </c>
      <c r="W1297" s="28">
        <f t="shared" si="379"/>
        <v>7.1210616377472293</v>
      </c>
      <c r="X1297" s="50">
        <f t="shared" si="370"/>
        <v>0.99999999999999989</v>
      </c>
      <c r="Y1297" s="31">
        <f t="shared" si="371"/>
        <v>0.99999999999999989</v>
      </c>
      <c r="Z1297" s="50">
        <v>27561600</v>
      </c>
      <c r="AA1297" s="62">
        <v>1.9561487E-7</v>
      </c>
      <c r="AB1297" s="71">
        <v>4.2252811513699999E-3</v>
      </c>
      <c r="AC1297" s="71">
        <v>5.50488257041222</v>
      </c>
      <c r="AD1297" s="58">
        <v>151377984715.45401</v>
      </c>
      <c r="AE1297" s="28">
        <v>7.2881476377499999</v>
      </c>
      <c r="AF1297" s="28">
        <v>6.9034116253300004</v>
      </c>
      <c r="AG1297" s="50"/>
      <c r="AH1297" s="62"/>
      <c r="AI1297" s="65"/>
      <c r="AJ1297" s="58"/>
      <c r="AK1297" s="28"/>
      <c r="AL1297" s="28"/>
    </row>
    <row r="1298" spans="1:38">
      <c r="A1298" s="11"/>
      <c r="B1298" s="25">
        <v>1277</v>
      </c>
      <c r="C1298" s="1">
        <f>B1298 * KONSTANTEN!$B$6</f>
        <v>27583200</v>
      </c>
      <c r="D1298" s="63">
        <f>SQRT( KONSTANTEN!$B$3 * $D$6 / H1297^3 )</f>
        <v>1.9560046500272223E-7</v>
      </c>
      <c r="E1298" s="41">
        <f>(KONSTANTEN!$B$4 + D1298 * C1298) - (KONSTANTEN!$B$4 + D1298 * C1297)</f>
        <v>4.2249700440581961E-3</v>
      </c>
      <c r="F1298" s="41">
        <f t="shared" si="373"/>
        <v>5.5091075404562941</v>
      </c>
      <c r="G1298" s="73">
        <f t="shared" si="361"/>
        <v>315.64861095184307</v>
      </c>
      <c r="H1298" s="43">
        <f t="shared" si="374"/>
        <v>151385383122.71619</v>
      </c>
      <c r="I1298" s="2">
        <f t="shared" si="375"/>
        <v>10.119477522956048</v>
      </c>
      <c r="J1298" s="48">
        <f t="shared" si="362"/>
        <v>147810662877.28378</v>
      </c>
      <c r="K1298" s="28">
        <f t="shared" si="363"/>
        <v>9.8805224770439501</v>
      </c>
      <c r="L1298" s="43">
        <f t="shared" si="376"/>
        <v>109472038169.03131</v>
      </c>
      <c r="M1298" s="2">
        <f t="shared" si="377"/>
        <v>7.3177463160078871</v>
      </c>
      <c r="N1298" s="48">
        <f t="shared" si="364"/>
        <v>104472891114.83572</v>
      </c>
      <c r="O1298" s="28">
        <f t="shared" si="365"/>
        <v>6.9835743160078874</v>
      </c>
      <c r="P1298" s="94">
        <f t="shared" si="366"/>
        <v>-102830188294.16434</v>
      </c>
      <c r="Q1298" s="95">
        <f t="shared" si="367"/>
        <v>-6.8737665265913535</v>
      </c>
      <c r="R1298" s="44">
        <f>KONSTANTEN!$B$3 * $D$5 * $D$6 / H1297^2</f>
        <v>3.458989074774018E+22</v>
      </c>
      <c r="S1298" s="46">
        <f t="shared" si="372"/>
        <v>29609.604201517872</v>
      </c>
      <c r="T1298" s="48">
        <f t="shared" si="368"/>
        <v>148381790716.32413</v>
      </c>
      <c r="U1298" s="28">
        <f t="shared" si="369"/>
        <v>9.9186999761570469</v>
      </c>
      <c r="V1298" s="48">
        <f t="shared" si="378"/>
        <v>106972464641.93352</v>
      </c>
      <c r="W1298" s="28">
        <f t="shared" si="379"/>
        <v>7.1506603160078877</v>
      </c>
      <c r="X1298" s="50">
        <f t="shared" si="370"/>
        <v>1</v>
      </c>
      <c r="Y1298" s="31">
        <f t="shared" si="371"/>
        <v>1</v>
      </c>
      <c r="Z1298" s="50">
        <v>27583200</v>
      </c>
      <c r="AA1298" s="62">
        <v>1.9560046999999999E-7</v>
      </c>
      <c r="AB1298" s="71">
        <v>4.2249700440600002E-3</v>
      </c>
      <c r="AC1298" s="71">
        <v>5.5091075404562799</v>
      </c>
      <c r="AD1298" s="58">
        <v>151385383122.716</v>
      </c>
      <c r="AE1298" s="28">
        <v>7.31774631601</v>
      </c>
      <c r="AF1298" s="28">
        <v>6.8737665265899999</v>
      </c>
      <c r="AG1298" s="50"/>
      <c r="AH1298" s="62"/>
      <c r="AI1298" s="65"/>
      <c r="AJ1298" s="58"/>
      <c r="AK1298" s="28"/>
      <c r="AL1298" s="28"/>
    </row>
    <row r="1299" spans="1:38">
      <c r="A1299" s="11"/>
      <c r="B1299" s="25">
        <v>1278</v>
      </c>
      <c r="C1299" s="1">
        <f>B1299 * KONSTANTEN!$B$6</f>
        <v>27604800</v>
      </c>
      <c r="D1299" s="63">
        <f>SQRT( KONSTANTEN!$B$3 * $D$6 / H1298^3 )</f>
        <v>1.9558612629125098E-7</v>
      </c>
      <c r="E1299" s="41">
        <f>(KONSTANTEN!$B$4 + D1299 * C1299) - (KONSTANTEN!$B$4 + D1299 * C1298)</f>
        <v>4.2246603278908168E-3</v>
      </c>
      <c r="F1299" s="41">
        <f t="shared" si="373"/>
        <v>5.513332200784185</v>
      </c>
      <c r="G1299" s="73">
        <f t="shared" si="361"/>
        <v>315.8906661585076</v>
      </c>
      <c r="H1299" s="43">
        <f t="shared" si="374"/>
        <v>151392749086.14539</v>
      </c>
      <c r="I1299" s="2">
        <f t="shared" si="375"/>
        <v>10.119969906697591</v>
      </c>
      <c r="J1299" s="48">
        <f t="shared" si="362"/>
        <v>147803296913.85461</v>
      </c>
      <c r="K1299" s="28">
        <f t="shared" si="363"/>
        <v>9.880030093302409</v>
      </c>
      <c r="L1299" s="43">
        <f t="shared" si="376"/>
        <v>109912886799.62733</v>
      </c>
      <c r="M1299" s="2">
        <f t="shared" si="377"/>
        <v>7.34721519679624</v>
      </c>
      <c r="N1299" s="48">
        <f t="shared" si="364"/>
        <v>104913739745.43175</v>
      </c>
      <c r="O1299" s="28">
        <f t="shared" si="365"/>
        <v>7.0130431967962403</v>
      </c>
      <c r="P1299" s="94">
        <f t="shared" si="366"/>
        <v>-102384900635.22125</v>
      </c>
      <c r="Q1299" s="95">
        <f t="shared" si="367"/>
        <v>-6.8440009153878503</v>
      </c>
      <c r="R1299" s="44">
        <f>KONSTANTEN!$B$3 * $D$5 * $D$6 / H1298^2</f>
        <v>3.4586509921397819E+22</v>
      </c>
      <c r="S1299" s="46">
        <f t="shared" si="372"/>
        <v>29608.880662088981</v>
      </c>
      <c r="T1299" s="48">
        <f t="shared" si="368"/>
        <v>148392343961.09088</v>
      </c>
      <c r="U1299" s="28">
        <f t="shared" si="369"/>
        <v>9.919405416279524</v>
      </c>
      <c r="V1299" s="48">
        <f t="shared" si="378"/>
        <v>107413313272.52954</v>
      </c>
      <c r="W1299" s="28">
        <f t="shared" si="379"/>
        <v>7.1801291967962397</v>
      </c>
      <c r="X1299" s="50">
        <f t="shared" si="370"/>
        <v>1</v>
      </c>
      <c r="Y1299" s="31">
        <f t="shared" si="371"/>
        <v>1</v>
      </c>
      <c r="Z1299" s="50">
        <v>27604800</v>
      </c>
      <c r="AA1299" s="62">
        <v>1.9558613000000001E-7</v>
      </c>
      <c r="AB1299" s="71">
        <v>4.2246603278899997E-3</v>
      </c>
      <c r="AC1299" s="71">
        <v>5.5133322007841699</v>
      </c>
      <c r="AD1299" s="58">
        <v>151392749086.14499</v>
      </c>
      <c r="AE1299" s="28">
        <v>7.3472151967999997</v>
      </c>
      <c r="AF1299" s="28">
        <v>6.8440009153899997</v>
      </c>
      <c r="AG1299" s="50"/>
      <c r="AH1299" s="62"/>
      <c r="AI1299" s="65"/>
      <c r="AJ1299" s="58"/>
      <c r="AK1299" s="28"/>
      <c r="AL1299" s="28"/>
    </row>
    <row r="1300" spans="1:38">
      <c r="A1300" s="11"/>
      <c r="B1300" s="25">
        <v>1279</v>
      </c>
      <c r="C1300" s="1">
        <f>B1300 * KONSTANTEN!$B$6</f>
        <v>27626400</v>
      </c>
      <c r="D1300" s="63">
        <f>SQRT( KONSTANTEN!$B$3 * $D$6 / H1299^3 )</f>
        <v>1.95571852198818E-7</v>
      </c>
      <c r="E1300" s="41">
        <f>(KONSTANTEN!$B$4 + D1300 * C1300) - (KONSTANTEN!$B$4 + D1300 * C1299)</f>
        <v>4.2243520074940477E-3</v>
      </c>
      <c r="F1300" s="41">
        <f t="shared" si="373"/>
        <v>5.517556552791679</v>
      </c>
      <c r="G1300" s="73">
        <f t="shared" si="361"/>
        <v>316.13270369971463</v>
      </c>
      <c r="H1300" s="43">
        <f t="shared" si="374"/>
        <v>151400082483.72443</v>
      </c>
      <c r="I1300" s="2">
        <f t="shared" si="375"/>
        <v>10.120460113548722</v>
      </c>
      <c r="J1300" s="48">
        <f t="shared" si="362"/>
        <v>147795963516.27557</v>
      </c>
      <c r="K1300" s="28">
        <f t="shared" si="363"/>
        <v>9.879539886451278</v>
      </c>
      <c r="L1300" s="43">
        <f t="shared" si="376"/>
        <v>110351786383.01779</v>
      </c>
      <c r="M1300" s="2">
        <f t="shared" si="377"/>
        <v>7.3765537919587212</v>
      </c>
      <c r="N1300" s="48">
        <f t="shared" si="364"/>
        <v>105352639328.8222</v>
      </c>
      <c r="O1300" s="28">
        <f t="shared" si="365"/>
        <v>7.0423817919587215</v>
      </c>
      <c r="P1300" s="94">
        <f t="shared" si="366"/>
        <v>-101937818335.81566</v>
      </c>
      <c r="Q1300" s="95">
        <f t="shared" si="367"/>
        <v>-6.8141153400012291</v>
      </c>
      <c r="R1300" s="44">
        <f>KONSTANTEN!$B$3 * $D$5 * $D$6 / H1299^2</f>
        <v>3.4583144413194034E+22</v>
      </c>
      <c r="S1300" s="46">
        <f t="shared" si="372"/>
        <v>29608.160348248366</v>
      </c>
      <c r="T1300" s="48">
        <f t="shared" si="368"/>
        <v>148402892913.12497</v>
      </c>
      <c r="U1300" s="28">
        <f t="shared" si="369"/>
        <v>9.9201105694508378</v>
      </c>
      <c r="V1300" s="48">
        <f t="shared" si="378"/>
        <v>107852212855.92</v>
      </c>
      <c r="W1300" s="28">
        <f t="shared" si="379"/>
        <v>7.2094677919587209</v>
      </c>
      <c r="X1300" s="50">
        <f t="shared" si="370"/>
        <v>1</v>
      </c>
      <c r="Y1300" s="31">
        <f t="shared" si="371"/>
        <v>1</v>
      </c>
      <c r="Z1300" s="50">
        <v>27626400</v>
      </c>
      <c r="AA1300" s="62">
        <v>1.9557185000000001E-7</v>
      </c>
      <c r="AB1300" s="71">
        <v>4.2243520074899997E-3</v>
      </c>
      <c r="AC1300" s="71">
        <v>5.5175565527916604</v>
      </c>
      <c r="AD1300" s="58">
        <v>151400082483.724</v>
      </c>
      <c r="AE1300" s="28">
        <v>7.3765537919600002</v>
      </c>
      <c r="AF1300" s="28">
        <v>6.8141153399999999</v>
      </c>
      <c r="AG1300" s="50"/>
      <c r="AH1300" s="62"/>
      <c r="AI1300" s="65"/>
      <c r="AJ1300" s="58"/>
      <c r="AK1300" s="28"/>
      <c r="AL1300" s="28"/>
    </row>
    <row r="1301" spans="1:38">
      <c r="A1301" s="11"/>
      <c r="B1301" s="25">
        <v>1280</v>
      </c>
      <c r="C1301" s="1">
        <f>B1301 * KONSTANTEN!$B$6</f>
        <v>27648000</v>
      </c>
      <c r="D1301" s="63">
        <f>SQRT( KONSTANTEN!$B$3 * $D$6 / H1300^3 )</f>
        <v>1.9555764293859301E-7</v>
      </c>
      <c r="E1301" s="41">
        <f>(KONSTANTEN!$B$4 + D1301 * C1301) - (KONSTANTEN!$B$4 + D1301 * C1300)</f>
        <v>4.2240450874730939E-3</v>
      </c>
      <c r="F1301" s="41">
        <f t="shared" si="373"/>
        <v>5.5217805978791521</v>
      </c>
      <c r="G1301" s="73">
        <f t="shared" ref="G1301:G1364" si="380">F1301 * 180 / PI()</f>
        <v>316.37472365569977</v>
      </c>
      <c r="H1301" s="43">
        <f t="shared" si="374"/>
        <v>151407383194.02988</v>
      </c>
      <c r="I1301" s="2">
        <f t="shared" si="375"/>
        <v>10.120948135392798</v>
      </c>
      <c r="J1301" s="48">
        <f t="shared" ref="J1301:J1364" si="381">$D$3 * ( 1 - $D$4 * COS(F1301) )</f>
        <v>147788662805.97009</v>
      </c>
      <c r="K1301" s="28">
        <f t="shared" ref="K1301:K1364" si="382">$E$3 * ( 1 - $D$4 * COS(F1301) )</f>
        <v>9.8790518646072005</v>
      </c>
      <c r="L1301" s="43">
        <f t="shared" si="376"/>
        <v>110788729652.08142</v>
      </c>
      <c r="M1301" s="2">
        <f t="shared" si="377"/>
        <v>7.4057616157187738</v>
      </c>
      <c r="N1301" s="48">
        <f t="shared" ref="N1301:N1364" si="383">$D$3 * ( COS(F1301) - $D$4 )</f>
        <v>105789582597.88583</v>
      </c>
      <c r="O1301" s="28">
        <f t="shared" ref="O1301:O1364" si="384">$E$3 * ( COS(F1301) - $D$4 )</f>
        <v>7.0715896157187741</v>
      </c>
      <c r="P1301" s="94">
        <f t="shared" ref="P1301:P1364" si="385">$D$10 * SIN(F1301)</f>
        <v>-101488949624.25423</v>
      </c>
      <c r="Q1301" s="95">
        <f t="shared" ref="Q1301:Q1364" si="386">$E$10 * SIN(F1301)</f>
        <v>-6.784110350459259</v>
      </c>
      <c r="R1301" s="44">
        <f>KONSTANTEN!$B$3 * $D$5 * $D$6 / H1300^2</f>
        <v>3.4579794272279618E+22</v>
      </c>
      <c r="S1301" s="46">
        <f t="shared" si="372"/>
        <v>29607.443271225711</v>
      </c>
      <c r="T1301" s="48">
        <f t="shared" ref="T1301:T1364" si="387">SQRT( V1301^2 + P1301^2 )</f>
        <v>148413436824.62009</v>
      </c>
      <c r="U1301" s="28">
        <f t="shared" ref="U1301:U1364" si="388">SQRT( W1301^2 + Q1301^2 )</f>
        <v>9.9208153856832766</v>
      </c>
      <c r="V1301" s="48">
        <f t="shared" si="378"/>
        <v>108289156124.98363</v>
      </c>
      <c r="W1301" s="28">
        <f t="shared" si="379"/>
        <v>7.2386756157187735</v>
      </c>
      <c r="X1301" s="50">
        <f t="shared" ref="X1301:X1364" si="389">(V1301 / $D$3 )^2 + ( P1301 / $D$10 )^2</f>
        <v>1</v>
      </c>
      <c r="Y1301" s="31">
        <f t="shared" ref="Y1301:Y1364" si="390">(W1301 / $E$3 )^2 + ( Q1301 / $E$10 )^2</f>
        <v>1</v>
      </c>
      <c r="Z1301" s="50">
        <v>27648000</v>
      </c>
      <c r="AA1301" s="62">
        <v>1.9555764E-7</v>
      </c>
      <c r="AB1301" s="71">
        <v>4.22404508747E-3</v>
      </c>
      <c r="AC1301" s="71">
        <v>5.5217805978791397</v>
      </c>
      <c r="AD1301" s="58">
        <v>151407383194.02899</v>
      </c>
      <c r="AE1301" s="28">
        <v>7.4057616157200004</v>
      </c>
      <c r="AF1301" s="28">
        <v>6.7841103504599998</v>
      </c>
      <c r="AG1301" s="50"/>
      <c r="AH1301" s="62"/>
      <c r="AI1301" s="65"/>
      <c r="AJ1301" s="58"/>
      <c r="AK1301" s="28"/>
      <c r="AL1301" s="28"/>
    </row>
    <row r="1302" spans="1:38">
      <c r="A1302" s="11"/>
      <c r="B1302" s="25">
        <v>1281</v>
      </c>
      <c r="C1302" s="1">
        <f>B1302 * KONSTANTEN!$B$6</f>
        <v>27669600</v>
      </c>
      <c r="D1302" s="63">
        <f>SQRT( KONSTANTEN!$B$3 * $D$6 / H1301^3 )</f>
        <v>1.9554349872258935E-7</v>
      </c>
      <c r="E1302" s="41">
        <f>(KONSTANTEN!$B$4 + D1302 * C1302) - (KONSTANTEN!$B$4 + D1302 * C1301)</f>
        <v>4.2237395724082916E-3</v>
      </c>
      <c r="F1302" s="41">
        <f t="shared" si="373"/>
        <v>5.5260043374515604</v>
      </c>
      <c r="G1302" s="73">
        <f t="shared" si="380"/>
        <v>316.61672610696115</v>
      </c>
      <c r="H1302" s="43">
        <f t="shared" si="374"/>
        <v>151414651096.2338</v>
      </c>
      <c r="I1302" s="2">
        <f t="shared" si="375"/>
        <v>10.121433964152974</v>
      </c>
      <c r="J1302" s="48">
        <f t="shared" si="381"/>
        <v>147781394903.7662</v>
      </c>
      <c r="K1302" s="28">
        <f t="shared" si="382"/>
        <v>9.8785660358470242</v>
      </c>
      <c r="L1302" s="43">
        <f t="shared" si="376"/>
        <v>111223709375.33202</v>
      </c>
      <c r="M1302" s="2">
        <f t="shared" si="377"/>
        <v>7.4348381846818938</v>
      </c>
      <c r="N1302" s="48">
        <f t="shared" si="383"/>
        <v>106224562321.13643</v>
      </c>
      <c r="O1302" s="28">
        <f t="shared" si="384"/>
        <v>7.1006661846818941</v>
      </c>
      <c r="P1302" s="94">
        <f t="shared" si="385"/>
        <v>-101038302754.88565</v>
      </c>
      <c r="Q1302" s="95">
        <f t="shared" si="386"/>
        <v>-6.7539864985305096</v>
      </c>
      <c r="R1302" s="44">
        <f>KONSTANTEN!$B$3 * $D$5 * $D$6 / H1301^2</f>
        <v>3.4576459547532818E+22</v>
      </c>
      <c r="S1302" s="46">
        <f t="shared" ref="S1302:S1365" si="391">D1302 * H1301</f>
        <v>29606.72944219238</v>
      </c>
      <c r="T1302" s="48">
        <f t="shared" si="387"/>
        <v>148423974948.56827</v>
      </c>
      <c r="U1302" s="28">
        <f t="shared" si="388"/>
        <v>9.9215198150424939</v>
      </c>
      <c r="V1302" s="48">
        <f t="shared" si="378"/>
        <v>108724135848.23422</v>
      </c>
      <c r="W1302" s="28">
        <f t="shared" si="379"/>
        <v>7.2677521846818935</v>
      </c>
      <c r="X1302" s="50">
        <f t="shared" si="389"/>
        <v>1</v>
      </c>
      <c r="Y1302" s="31">
        <f t="shared" si="390"/>
        <v>1</v>
      </c>
      <c r="Z1302" s="50">
        <v>27669600</v>
      </c>
      <c r="AA1302" s="62">
        <v>1.9554350000000001E-7</v>
      </c>
      <c r="AB1302" s="71">
        <v>4.2237395724100003E-3</v>
      </c>
      <c r="AC1302" s="71">
        <v>5.5260043374515497</v>
      </c>
      <c r="AD1302" s="58">
        <v>151414651096.233</v>
      </c>
      <c r="AE1302" s="28">
        <v>7.4348381846800002</v>
      </c>
      <c r="AF1302" s="28">
        <v>6.7539864985299998</v>
      </c>
      <c r="AG1302" s="50"/>
      <c r="AH1302" s="62"/>
      <c r="AI1302" s="65"/>
      <c r="AJ1302" s="58"/>
      <c r="AK1302" s="28"/>
      <c r="AL1302" s="28"/>
    </row>
    <row r="1303" spans="1:38">
      <c r="A1303" s="11"/>
      <c r="B1303" s="25">
        <v>1282</v>
      </c>
      <c r="C1303" s="1">
        <f>B1303 * KONSTANTEN!$B$6</f>
        <v>27691200</v>
      </c>
      <c r="D1303" s="63">
        <f>SQRT( KONSTANTEN!$B$3 * $D$6 / H1302^3 )</f>
        <v>1.9552941976166371E-7</v>
      </c>
      <c r="E1303" s="41">
        <f>(KONSTANTEN!$B$4 + D1303 * C1303) - (KONSTANTEN!$B$4 + D1303 * C1302)</f>
        <v>4.223435466851555E-3</v>
      </c>
      <c r="F1303" s="41">
        <f t="shared" ref="F1303:F1366" si="392">IF( (F1302 + E1303) &gt; 2 * PI(), (F1302 + E1303) - 2 * PI(), (F1302 + E1303) )</f>
        <v>5.5302277729184119</v>
      </c>
      <c r="G1303" s="73">
        <f t="shared" si="380"/>
        <v>316.85871113425765</v>
      </c>
      <c r="H1303" s="43">
        <f t="shared" ref="H1303:H1366" si="393">$D$3 * ( 1 + $D$4 * COS(F1303) )</f>
        <v>151421886070.10477</v>
      </c>
      <c r="I1303" s="2">
        <f t="shared" ref="I1303:I1366" si="394">$E$3 * ( 1 + $D$4 * COS(F1303) )</f>
        <v>10.121917591792291</v>
      </c>
      <c r="J1303" s="48">
        <f t="shared" si="381"/>
        <v>147774159929.8952</v>
      </c>
      <c r="K1303" s="28">
        <f t="shared" si="382"/>
        <v>9.8780824082077086</v>
      </c>
      <c r="L1303" s="43">
        <f t="shared" ref="L1303:L1366" si="395">$D$3 * ( COS(F1303) + $D$4 )</f>
        <v>111656718356.99329</v>
      </c>
      <c r="M1303" s="2">
        <f t="shared" ref="M1303:M1366" si="396">$E$3 * ( COS(F1303) + $D$4 )</f>
        <v>7.4637830178406359</v>
      </c>
      <c r="N1303" s="48">
        <f t="shared" si="383"/>
        <v>106657571302.7977</v>
      </c>
      <c r="O1303" s="28">
        <f t="shared" si="384"/>
        <v>7.1296110178406371</v>
      </c>
      <c r="P1303" s="94">
        <f t="shared" si="385"/>
        <v>-100585886007.95511</v>
      </c>
      <c r="Q1303" s="95">
        <f t="shared" si="386"/>
        <v>-6.723744337714618</v>
      </c>
      <c r="R1303" s="44">
        <f>KONSTANTEN!$B$3 * $D$5 * $D$6 / H1302^2</f>
        <v>3.4573140287559345E+22</v>
      </c>
      <c r="S1303" s="46">
        <f t="shared" si="391"/>
        <v>29606.018872261353</v>
      </c>
      <c r="T1303" s="48">
        <f t="shared" si="387"/>
        <v>148434506538.8103</v>
      </c>
      <c r="U1303" s="28">
        <f t="shared" si="388"/>
        <v>9.9222238076508749</v>
      </c>
      <c r="V1303" s="48">
        <f t="shared" ref="V1303:V1366" si="397">$D$3 * COS(F1303)</f>
        <v>109157144829.89549</v>
      </c>
      <c r="W1303" s="28">
        <f t="shared" ref="W1303:W1366" si="398">$E$3 * COS(F1303)</f>
        <v>7.2966970178406365</v>
      </c>
      <c r="X1303" s="50">
        <f t="shared" si="389"/>
        <v>1</v>
      </c>
      <c r="Y1303" s="31">
        <f t="shared" si="390"/>
        <v>1</v>
      </c>
      <c r="Z1303" s="50">
        <v>27691200</v>
      </c>
      <c r="AA1303" s="62">
        <v>1.9552941999999999E-7</v>
      </c>
      <c r="AB1303" s="71">
        <v>4.2234354668499998E-3</v>
      </c>
      <c r="AC1303" s="71">
        <v>5.5302277729184004</v>
      </c>
      <c r="AD1303" s="58">
        <v>151421886070.104</v>
      </c>
      <c r="AE1303" s="28">
        <v>7.46378301784</v>
      </c>
      <c r="AF1303" s="28">
        <v>6.7237443377100004</v>
      </c>
      <c r="AG1303" s="50"/>
      <c r="AH1303" s="62"/>
      <c r="AI1303" s="65"/>
      <c r="AJ1303" s="58"/>
      <c r="AK1303" s="28"/>
      <c r="AL1303" s="28"/>
    </row>
    <row r="1304" spans="1:38">
      <c r="A1304" s="11"/>
      <c r="B1304" s="25">
        <v>1283</v>
      </c>
      <c r="C1304" s="1">
        <f>B1304 * KONSTANTEN!$B$6</f>
        <v>27712800</v>
      </c>
      <c r="D1304" s="63">
        <f>SQRT( KONSTANTEN!$B$3 * $D$6 / H1303^3 )</f>
        <v>1.9551540626551585E-7</v>
      </c>
      <c r="E1304" s="41">
        <f>(KONSTANTEN!$B$4 + D1304 * C1304) - (KONSTANTEN!$B$4 + D1304 * C1303)</f>
        <v>4.2231327753352588E-3</v>
      </c>
      <c r="F1304" s="41">
        <f t="shared" si="392"/>
        <v>5.5344509056937472</v>
      </c>
      <c r="G1304" s="73">
        <f t="shared" si="380"/>
        <v>317.10067881860772</v>
      </c>
      <c r="H1304" s="43">
        <f t="shared" si="393"/>
        <v>151429087996.00943</v>
      </c>
      <c r="I1304" s="2">
        <f t="shared" si="394"/>
        <v>10.122399010313753</v>
      </c>
      <c r="J1304" s="48">
        <f t="shared" si="381"/>
        <v>147766958003.99057</v>
      </c>
      <c r="K1304" s="28">
        <f t="shared" si="382"/>
        <v>9.8776009896862469</v>
      </c>
      <c r="L1304" s="43">
        <f t="shared" si="395"/>
        <v>112087749437.0739</v>
      </c>
      <c r="M1304" s="2">
        <f t="shared" si="396"/>
        <v>7.4925956365796287</v>
      </c>
      <c r="N1304" s="48">
        <f t="shared" si="383"/>
        <v>107088602382.87831</v>
      </c>
      <c r="O1304" s="28">
        <f t="shared" si="384"/>
        <v>7.158423636579629</v>
      </c>
      <c r="P1304" s="94">
        <f t="shared" si="385"/>
        <v>-100131707689.45792</v>
      </c>
      <c r="Q1304" s="95">
        <f t="shared" si="386"/>
        <v>-6.693384423232513</v>
      </c>
      <c r="R1304" s="44">
        <f>KONSTANTEN!$B$3 * $D$5 * $D$6 / H1303^2</f>
        <v>3.4569836540692418E+22</v>
      </c>
      <c r="S1304" s="46">
        <f t="shared" si="391"/>
        <v>29605.31157248719</v>
      </c>
      <c r="T1304" s="48">
        <f t="shared" si="387"/>
        <v>148445030850.08575</v>
      </c>
      <c r="U1304" s="28">
        <f t="shared" si="388"/>
        <v>9.922927313690888</v>
      </c>
      <c r="V1304" s="48">
        <f t="shared" si="397"/>
        <v>109588175909.9761</v>
      </c>
      <c r="W1304" s="28">
        <f t="shared" si="398"/>
        <v>7.3255096365796293</v>
      </c>
      <c r="X1304" s="50">
        <f t="shared" si="389"/>
        <v>1</v>
      </c>
      <c r="Y1304" s="31">
        <f t="shared" si="390"/>
        <v>1</v>
      </c>
      <c r="Z1304" s="50">
        <v>27712800</v>
      </c>
      <c r="AA1304" s="62">
        <v>1.9551540999999999E-7</v>
      </c>
      <c r="AB1304" s="71">
        <v>4.2231327753399998E-3</v>
      </c>
      <c r="AC1304" s="71">
        <v>5.5344509056937303</v>
      </c>
      <c r="AD1304" s="58">
        <v>151429087996.009</v>
      </c>
      <c r="AE1304" s="28">
        <v>7.4925956365799999</v>
      </c>
      <c r="AF1304" s="28">
        <v>6.6933844232300004</v>
      </c>
      <c r="AG1304" s="50"/>
      <c r="AH1304" s="62"/>
      <c r="AI1304" s="65"/>
      <c r="AJ1304" s="58"/>
      <c r="AK1304" s="28"/>
      <c r="AL1304" s="28"/>
    </row>
    <row r="1305" spans="1:38">
      <c r="A1305" s="11"/>
      <c r="B1305" s="25">
        <v>1284</v>
      </c>
      <c r="C1305" s="1">
        <f>B1305 * KONSTANTEN!$B$6</f>
        <v>27734400</v>
      </c>
      <c r="D1305" s="63">
        <f>SQRT( KONSTANTEN!$B$3 * $D$6 / H1304^3 )</f>
        <v>1.9550145844268752E-7</v>
      </c>
      <c r="E1305" s="41">
        <f>(KONSTANTEN!$B$4 + D1305 * C1305) - (KONSTANTEN!$B$4 + D1305 * C1304)</f>
        <v>4.2228315023615792E-3</v>
      </c>
      <c r="F1305" s="41">
        <f t="shared" si="392"/>
        <v>5.5386737371961088</v>
      </c>
      <c r="G1305" s="73">
        <f t="shared" si="380"/>
        <v>317.34262924128791</v>
      </c>
      <c r="H1305" s="43">
        <f t="shared" si="393"/>
        <v>151436256754.91342</v>
      </c>
      <c r="I1305" s="2">
        <f t="shared" si="394"/>
        <v>10.122878211760419</v>
      </c>
      <c r="J1305" s="48">
        <f t="shared" si="381"/>
        <v>147759789245.08658</v>
      </c>
      <c r="K1305" s="28">
        <f t="shared" si="382"/>
        <v>9.877121788239581</v>
      </c>
      <c r="L1305" s="43">
        <f t="shared" si="395"/>
        <v>112516795491.4408</v>
      </c>
      <c r="M1305" s="2">
        <f t="shared" si="396"/>
        <v>7.5212755646804759</v>
      </c>
      <c r="N1305" s="48">
        <f t="shared" si="383"/>
        <v>107517648437.24519</v>
      </c>
      <c r="O1305" s="28">
        <f t="shared" si="384"/>
        <v>7.1871035646804771</v>
      </c>
      <c r="P1305" s="94">
        <f t="shared" si="385"/>
        <v>-99675776130.994125</v>
      </c>
      <c r="Q1305" s="95">
        <f t="shared" si="386"/>
        <v>-6.6629073120166922</v>
      </c>
      <c r="R1305" s="44">
        <f>KONSTANTEN!$B$3 * $D$5 * $D$6 / H1304^2</f>
        <v>3.4566548354992578E+22</v>
      </c>
      <c r="S1305" s="46">
        <f t="shared" si="391"/>
        <v>29604.60755386591</v>
      </c>
      <c r="T1305" s="48">
        <f t="shared" si="387"/>
        <v>148455547138.08295</v>
      </c>
      <c r="U1305" s="28">
        <f t="shared" si="388"/>
        <v>9.9236302834084213</v>
      </c>
      <c r="V1305" s="48">
        <f t="shared" si="397"/>
        <v>110017221964.34299</v>
      </c>
      <c r="W1305" s="28">
        <f t="shared" si="398"/>
        <v>7.3541895646804765</v>
      </c>
      <c r="X1305" s="50">
        <f t="shared" si="389"/>
        <v>1</v>
      </c>
      <c r="Y1305" s="31">
        <f t="shared" si="390"/>
        <v>1</v>
      </c>
      <c r="Z1305" s="50">
        <v>27734400</v>
      </c>
      <c r="AA1305" s="62">
        <v>1.9550146E-7</v>
      </c>
      <c r="AB1305" s="71">
        <v>4.2228315023599998E-3</v>
      </c>
      <c r="AC1305" s="71">
        <v>5.5386737371960901</v>
      </c>
      <c r="AD1305" s="58">
        <v>151436256754.91299</v>
      </c>
      <c r="AE1305" s="28">
        <v>7.5212755646799998</v>
      </c>
      <c r="AF1305" s="28">
        <v>6.6629073120199998</v>
      </c>
      <c r="AG1305" s="50"/>
      <c r="AH1305" s="62"/>
      <c r="AI1305" s="65"/>
      <c r="AJ1305" s="58"/>
      <c r="AK1305" s="28"/>
      <c r="AL1305" s="28"/>
    </row>
    <row r="1306" spans="1:38">
      <c r="A1306" s="11"/>
      <c r="B1306" s="25">
        <v>1285</v>
      </c>
      <c r="C1306" s="1">
        <f>B1306 * KONSTANTEN!$B$6</f>
        <v>27756000</v>
      </c>
      <c r="D1306" s="63">
        <f>SQRT( KONSTANTEN!$B$3 * $D$6 / H1305^3 )</f>
        <v>1.9548757650056273E-7</v>
      </c>
      <c r="E1306" s="41">
        <f>(KONSTANTEN!$B$4 + D1306 * C1306) - (KONSTANTEN!$B$4 + D1306 * C1305)</f>
        <v>4.2225316524122647E-3</v>
      </c>
      <c r="F1306" s="41">
        <f t="shared" si="392"/>
        <v>5.542896268848521</v>
      </c>
      <c r="G1306" s="73">
        <f t="shared" si="380"/>
        <v>317.58456248383152</v>
      </c>
      <c r="H1306" s="43">
        <f t="shared" si="393"/>
        <v>151443392228.38287</v>
      </c>
      <c r="I1306" s="2">
        <f t="shared" si="394"/>
        <v>10.123355188215479</v>
      </c>
      <c r="J1306" s="48">
        <f t="shared" si="381"/>
        <v>147752653771.61713</v>
      </c>
      <c r="K1306" s="28">
        <f t="shared" si="382"/>
        <v>9.8766448117845211</v>
      </c>
      <c r="L1306" s="43">
        <f t="shared" si="395"/>
        <v>112943849431.8931</v>
      </c>
      <c r="M1306" s="2">
        <f t="shared" si="396"/>
        <v>7.5498223283266981</v>
      </c>
      <c r="N1306" s="48">
        <f t="shared" si="383"/>
        <v>107944702377.69751</v>
      </c>
      <c r="O1306" s="28">
        <f t="shared" si="384"/>
        <v>7.2156503283266993</v>
      </c>
      <c r="P1306" s="94">
        <f t="shared" si="385"/>
        <v>-99218099689.622253</v>
      </c>
      <c r="Q1306" s="95">
        <f t="shared" si="386"/>
        <v>-6.6323135627014453</v>
      </c>
      <c r="R1306" s="44">
        <f>KONSTANTEN!$B$3 * $D$5 * $D$6 / H1305^2</f>
        <v>3.4563275778247841E+22</v>
      </c>
      <c r="S1306" s="46">
        <f t="shared" si="391"/>
        <v>29603.906827334999</v>
      </c>
      <c r="T1306" s="48">
        <f t="shared" si="387"/>
        <v>148466054659.48895</v>
      </c>
      <c r="U1306" s="28">
        <f t="shared" si="388"/>
        <v>9.9243326671161292</v>
      </c>
      <c r="V1306" s="48">
        <f t="shared" si="397"/>
        <v>110444275904.7953</v>
      </c>
      <c r="W1306" s="28">
        <f t="shared" si="398"/>
        <v>7.3827363283266987</v>
      </c>
      <c r="X1306" s="50">
        <f t="shared" si="389"/>
        <v>1</v>
      </c>
      <c r="Y1306" s="31">
        <f t="shared" si="390"/>
        <v>1</v>
      </c>
      <c r="Z1306" s="50">
        <v>27756000</v>
      </c>
      <c r="AA1306" s="62">
        <v>1.9548758E-7</v>
      </c>
      <c r="AB1306" s="71">
        <v>4.22253165241E-3</v>
      </c>
      <c r="AC1306" s="71">
        <v>5.5428962688485104</v>
      </c>
      <c r="AD1306" s="58">
        <v>151443392228.38199</v>
      </c>
      <c r="AE1306" s="28">
        <v>7.5498223283300003</v>
      </c>
      <c r="AF1306" s="28">
        <v>6.6323135627000003</v>
      </c>
      <c r="AG1306" s="50"/>
      <c r="AH1306" s="62"/>
      <c r="AI1306" s="65"/>
      <c r="AJ1306" s="58"/>
      <c r="AK1306" s="28"/>
      <c r="AL1306" s="28"/>
    </row>
    <row r="1307" spans="1:38">
      <c r="A1307" s="11"/>
      <c r="B1307" s="25">
        <v>1286</v>
      </c>
      <c r="C1307" s="1">
        <f>B1307 * KONSTANTEN!$B$6</f>
        <v>27777600</v>
      </c>
      <c r="D1307" s="63">
        <f>SQRT( KONSTANTEN!$B$3 * $D$6 / H1306^3 )</f>
        <v>1.954737606453666E-7</v>
      </c>
      <c r="E1307" s="41">
        <f>(KONSTANTEN!$B$4 + D1307 * C1307) - (KONSTANTEN!$B$4 + D1307 * C1306)</f>
        <v>4.2222332299397536E-3</v>
      </c>
      <c r="F1307" s="41">
        <f t="shared" si="392"/>
        <v>5.5471185020784608</v>
      </c>
      <c r="G1307" s="73">
        <f t="shared" si="380"/>
        <v>317.82647862802702</v>
      </c>
      <c r="H1307" s="43">
        <f t="shared" si="393"/>
        <v>151450494298.58542</v>
      </c>
      <c r="I1307" s="2">
        <f t="shared" si="394"/>
        <v>10.123829931802335</v>
      </c>
      <c r="J1307" s="48">
        <f t="shared" si="381"/>
        <v>147745551701.41458</v>
      </c>
      <c r="K1307" s="28">
        <f t="shared" si="382"/>
        <v>9.8761700681976645</v>
      </c>
      <c r="L1307" s="43">
        <f t="shared" si="395"/>
        <v>113368904206.23445</v>
      </c>
      <c r="M1307" s="2">
        <f t="shared" si="396"/>
        <v>7.5782354561085636</v>
      </c>
      <c r="N1307" s="48">
        <f t="shared" si="383"/>
        <v>108369757152.03886</v>
      </c>
      <c r="O1307" s="28">
        <f t="shared" si="384"/>
        <v>7.2440634561085648</v>
      </c>
      <c r="P1307" s="94">
        <f t="shared" si="385"/>
        <v>-98758686747.713898</v>
      </c>
      <c r="Q1307" s="95">
        <f t="shared" si="386"/>
        <v>-6.6016037356131312</v>
      </c>
      <c r="R1307" s="44">
        <f>KONSTANTEN!$B$3 * $D$5 * $D$6 / H1306^2</f>
        <v>3.4560018857973539E+22</v>
      </c>
      <c r="S1307" s="46">
        <f t="shared" si="391"/>
        <v>29603.209403773286</v>
      </c>
      <c r="T1307" s="48">
        <f t="shared" si="387"/>
        <v>148476552672.03922</v>
      </c>
      <c r="U1307" s="28">
        <f t="shared" si="388"/>
        <v>9.9250344151967305</v>
      </c>
      <c r="V1307" s="48">
        <f t="shared" si="397"/>
        <v>110869330679.13666</v>
      </c>
      <c r="W1307" s="28">
        <f t="shared" si="398"/>
        <v>7.4111494561085642</v>
      </c>
      <c r="X1307" s="50">
        <f t="shared" si="389"/>
        <v>1</v>
      </c>
      <c r="Y1307" s="31">
        <f t="shared" si="390"/>
        <v>1</v>
      </c>
      <c r="Z1307" s="50">
        <v>27777600</v>
      </c>
      <c r="AA1307" s="62">
        <v>1.9547376E-7</v>
      </c>
      <c r="AB1307" s="71">
        <v>4.2222332299399999E-3</v>
      </c>
      <c r="AC1307" s="71">
        <v>5.5471185020784501</v>
      </c>
      <c r="AD1307" s="58">
        <v>151450494298.58499</v>
      </c>
      <c r="AE1307" s="28">
        <v>7.5782354561099998</v>
      </c>
      <c r="AF1307" s="28">
        <v>6.6016037356100004</v>
      </c>
      <c r="AG1307" s="50"/>
      <c r="AH1307" s="62"/>
      <c r="AI1307" s="65"/>
      <c r="AJ1307" s="58"/>
      <c r="AK1307" s="28"/>
      <c r="AL1307" s="28"/>
    </row>
    <row r="1308" spans="1:38">
      <c r="A1308" s="11"/>
      <c r="B1308" s="25">
        <v>1287</v>
      </c>
      <c r="C1308" s="1">
        <f>B1308 * KONSTANTEN!$B$6</f>
        <v>27799200</v>
      </c>
      <c r="D1308" s="63">
        <f>SQRT( KONSTANTEN!$B$3 * $D$6 / H1307^3 )</f>
        <v>1.9546001108216534E-7</v>
      </c>
      <c r="E1308" s="41">
        <f>(KONSTANTEN!$B$4 + D1308 * C1308) - (KONSTANTEN!$B$4 + D1308 * C1307)</f>
        <v>4.2219362393742799E-3</v>
      </c>
      <c r="F1308" s="41">
        <f t="shared" si="392"/>
        <v>5.5513404383178351</v>
      </c>
      <c r="G1308" s="73">
        <f t="shared" si="380"/>
        <v>318.06837775591646</v>
      </c>
      <c r="H1308" s="43">
        <f t="shared" si="393"/>
        <v>151457562848.29156</v>
      </c>
      <c r="I1308" s="2">
        <f t="shared" si="394"/>
        <v>10.124302434684687</v>
      </c>
      <c r="J1308" s="48">
        <f t="shared" si="381"/>
        <v>147738483151.70844</v>
      </c>
      <c r="K1308" s="28">
        <f t="shared" si="382"/>
        <v>9.8756975653153134</v>
      </c>
      <c r="L1308" s="43">
        <f t="shared" si="395"/>
        <v>113791952798.34547</v>
      </c>
      <c r="M1308" s="2">
        <f t="shared" si="396"/>
        <v>7.6065144790279398</v>
      </c>
      <c r="N1308" s="48">
        <f t="shared" si="383"/>
        <v>108792805744.14989</v>
      </c>
      <c r="O1308" s="28">
        <f t="shared" si="384"/>
        <v>7.2723424790279401</v>
      </c>
      <c r="P1308" s="94">
        <f t="shared" si="385"/>
        <v>-98297545712.807419</v>
      </c>
      <c r="Q1308" s="95">
        <f t="shared" si="386"/>
        <v>-6.5707783927604062</v>
      </c>
      <c r="R1308" s="44">
        <f>KONSTANTEN!$B$3 * $D$5 * $D$6 / H1307^2</f>
        <v>3.4556777641412368E+22</v>
      </c>
      <c r="S1308" s="46">
        <f t="shared" si="391"/>
        <v>29602.515294000925</v>
      </c>
      <c r="T1308" s="48">
        <f t="shared" si="387"/>
        <v>148487040434.56689</v>
      </c>
      <c r="U1308" s="28">
        <f t="shared" si="388"/>
        <v>9.9257354781063452</v>
      </c>
      <c r="V1308" s="48">
        <f t="shared" si="397"/>
        <v>111292379271.24768</v>
      </c>
      <c r="W1308" s="28">
        <f t="shared" si="398"/>
        <v>7.4394284790279395</v>
      </c>
      <c r="X1308" s="50">
        <f t="shared" si="389"/>
        <v>1</v>
      </c>
      <c r="Y1308" s="31">
        <f t="shared" si="390"/>
        <v>1</v>
      </c>
      <c r="Z1308" s="50">
        <v>27799200</v>
      </c>
      <c r="AA1308" s="62">
        <v>1.9546000999999999E-7</v>
      </c>
      <c r="AB1308" s="71">
        <v>4.2219362393700003E-3</v>
      </c>
      <c r="AC1308" s="71">
        <v>5.55134043831782</v>
      </c>
      <c r="AD1308" s="58">
        <v>151457562848.29099</v>
      </c>
      <c r="AE1308" s="28">
        <v>7.6065144790300003</v>
      </c>
      <c r="AF1308" s="28">
        <v>6.5707783927600003</v>
      </c>
      <c r="AG1308" s="50"/>
      <c r="AH1308" s="62"/>
      <c r="AI1308" s="65"/>
      <c r="AJ1308" s="58"/>
      <c r="AK1308" s="28"/>
      <c r="AL1308" s="28"/>
    </row>
    <row r="1309" spans="1:38">
      <c r="A1309" s="11"/>
      <c r="B1309" s="25">
        <v>1288</v>
      </c>
      <c r="C1309" s="1">
        <f>B1309 * KONSTANTEN!$B$6</f>
        <v>27820800</v>
      </c>
      <c r="D1309" s="63">
        <f>SQRT( KONSTANTEN!$B$3 * $D$6 / H1308^3 )</f>
        <v>1.9544632801486555E-7</v>
      </c>
      <c r="E1309" s="41">
        <f>(KONSTANTEN!$B$4 + D1309 * C1309) - (KONSTANTEN!$B$4 + D1309 * C1308)</f>
        <v>4.2216406851212085E-3</v>
      </c>
      <c r="F1309" s="41">
        <f t="shared" si="392"/>
        <v>5.5555620790029563</v>
      </c>
      <c r="G1309" s="73">
        <f t="shared" si="380"/>
        <v>318.31025994979461</v>
      </c>
      <c r="H1309" s="43">
        <f t="shared" si="393"/>
        <v>151464597760.87576</v>
      </c>
      <c r="I1309" s="2">
        <f t="shared" si="394"/>
        <v>10.124772689066603</v>
      </c>
      <c r="J1309" s="48">
        <f t="shared" si="381"/>
        <v>147731448239.12424</v>
      </c>
      <c r="K1309" s="28">
        <f t="shared" si="382"/>
        <v>9.875227310933397</v>
      </c>
      <c r="L1309" s="43">
        <f t="shared" si="395"/>
        <v>114212988228.25548</v>
      </c>
      <c r="M1309" s="2">
        <f t="shared" si="396"/>
        <v>7.6346589305030772</v>
      </c>
      <c r="N1309" s="48">
        <f t="shared" si="383"/>
        <v>109213841174.05989</v>
      </c>
      <c r="O1309" s="28">
        <f t="shared" si="384"/>
        <v>7.3004869305030784</v>
      </c>
      <c r="P1309" s="94">
        <f t="shared" si="385"/>
        <v>-97834685017.462204</v>
      </c>
      <c r="Q1309" s="95">
        <f t="shared" si="386"/>
        <v>-6.5398380978244752</v>
      </c>
      <c r="R1309" s="44">
        <f>KONSTANTEN!$B$3 * $D$5 * $D$6 / H1308^2</f>
        <v>3.4553552175534344E+22</v>
      </c>
      <c r="S1309" s="46">
        <f t="shared" si="391"/>
        <v>29601.824508779308</v>
      </c>
      <c r="T1309" s="48">
        <f t="shared" si="387"/>
        <v>148497517207.05258</v>
      </c>
      <c r="U1309" s="28">
        <f t="shared" si="388"/>
        <v>9.9264358063777749</v>
      </c>
      <c r="V1309" s="48">
        <f t="shared" si="397"/>
        <v>111713414701.15768</v>
      </c>
      <c r="W1309" s="28">
        <f t="shared" si="398"/>
        <v>7.4675729305030778</v>
      </c>
      <c r="X1309" s="50">
        <f t="shared" si="389"/>
        <v>0.99999999999999989</v>
      </c>
      <c r="Y1309" s="31">
        <f t="shared" si="390"/>
        <v>0.99999999999999989</v>
      </c>
      <c r="Z1309" s="50">
        <v>27820800</v>
      </c>
      <c r="AA1309" s="62">
        <v>1.9544632999999999E-7</v>
      </c>
      <c r="AB1309" s="71">
        <v>4.2216406851200003E-3</v>
      </c>
      <c r="AC1309" s="71">
        <v>5.5555620790029403</v>
      </c>
      <c r="AD1309" s="58">
        <v>151464597760.875</v>
      </c>
      <c r="AE1309" s="28">
        <v>7.6346589304999997</v>
      </c>
      <c r="AF1309" s="28">
        <v>6.5398380978199997</v>
      </c>
      <c r="AG1309" s="50"/>
      <c r="AH1309" s="62"/>
      <c r="AI1309" s="65"/>
      <c r="AJ1309" s="58"/>
      <c r="AK1309" s="28"/>
      <c r="AL1309" s="28"/>
    </row>
    <row r="1310" spans="1:38">
      <c r="A1310" s="11"/>
      <c r="B1310" s="25">
        <v>1289</v>
      </c>
      <c r="C1310" s="1">
        <f>B1310 * KONSTANTEN!$B$6</f>
        <v>27842400</v>
      </c>
      <c r="D1310" s="63">
        <f>SQRT( KONSTANTEN!$B$3 * $D$6 / H1309^3 )</f>
        <v>1.9543271164621394E-7</v>
      </c>
      <c r="E1310" s="41">
        <f>(KONSTANTEN!$B$4 + D1310 * C1310) - (KONSTANTEN!$B$4 + D1310 * C1309)</f>
        <v>4.2213465715583709E-3</v>
      </c>
      <c r="F1310" s="41">
        <f t="shared" si="392"/>
        <v>5.5597834255745147</v>
      </c>
      <c r="G1310" s="73">
        <f t="shared" si="380"/>
        <v>318.55212529220694</v>
      </c>
      <c r="H1310" s="43">
        <f t="shared" si="393"/>
        <v>151471598920.31766</v>
      </c>
      <c r="I1310" s="2">
        <f t="shared" si="394"/>
        <v>10.125240687192614</v>
      </c>
      <c r="J1310" s="48">
        <f t="shared" si="381"/>
        <v>147724447079.68234</v>
      </c>
      <c r="K1310" s="28">
        <f t="shared" si="382"/>
        <v>9.8747593128073863</v>
      </c>
      <c r="L1310" s="43">
        <f t="shared" si="395"/>
        <v>114632003552.21338</v>
      </c>
      <c r="M1310" s="2">
        <f t="shared" si="396"/>
        <v>7.6626683463733594</v>
      </c>
      <c r="N1310" s="48">
        <f t="shared" si="383"/>
        <v>109632856498.01779</v>
      </c>
      <c r="O1310" s="28">
        <f t="shared" si="384"/>
        <v>7.3284963463733597</v>
      </c>
      <c r="P1310" s="94">
        <f t="shared" si="385"/>
        <v>-97370113119.112915</v>
      </c>
      <c r="Q1310" s="95">
        <f t="shared" si="386"/>
        <v>-6.5087834161493516</v>
      </c>
      <c r="R1310" s="44">
        <f>KONSTANTEN!$B$3 * $D$5 * $D$6 / H1309^2</f>
        <v>3.4550342507036798E+22</v>
      </c>
      <c r="S1310" s="46">
        <f t="shared" si="391"/>
        <v>29601.137058811015</v>
      </c>
      <c r="T1310" s="48">
        <f t="shared" si="387"/>
        <v>148507982250.67328</v>
      </c>
      <c r="U1310" s="28">
        <f t="shared" si="388"/>
        <v>9.9271353506238036</v>
      </c>
      <c r="V1310" s="48">
        <f t="shared" si="397"/>
        <v>112132430025.11559</v>
      </c>
      <c r="W1310" s="28">
        <f t="shared" si="398"/>
        <v>7.4955823463733591</v>
      </c>
      <c r="X1310" s="50">
        <f t="shared" si="389"/>
        <v>1</v>
      </c>
      <c r="Y1310" s="31">
        <f t="shared" si="390"/>
        <v>1</v>
      </c>
      <c r="Z1310" s="50">
        <v>27842400</v>
      </c>
      <c r="AA1310" s="62">
        <v>1.9543271000000001E-7</v>
      </c>
      <c r="AB1310" s="71">
        <v>4.2213465715599998E-3</v>
      </c>
      <c r="AC1310" s="71">
        <v>5.5597834255744996</v>
      </c>
      <c r="AD1310" s="58">
        <v>151471598920.31699</v>
      </c>
      <c r="AE1310" s="28">
        <v>7.6626683463700003</v>
      </c>
      <c r="AF1310" s="28">
        <v>6.50878341615</v>
      </c>
      <c r="AG1310" s="50"/>
      <c r="AH1310" s="62"/>
      <c r="AI1310" s="65"/>
      <c r="AJ1310" s="58"/>
      <c r="AK1310" s="28"/>
      <c r="AL1310" s="28"/>
    </row>
    <row r="1311" spans="1:38">
      <c r="A1311" s="11"/>
      <c r="B1311" s="25">
        <v>1290</v>
      </c>
      <c r="C1311" s="1">
        <f>B1311 * KONSTANTEN!$B$6</f>
        <v>27864000</v>
      </c>
      <c r="D1311" s="63">
        <f>SQRT( KONSTANTEN!$B$3 * $D$6 / H1310^3 )</f>
        <v>1.9541916217779697E-7</v>
      </c>
      <c r="E1311" s="41">
        <f>(KONSTANTEN!$B$4 + D1311 * C1311) - (KONSTANTEN!$B$4 + D1311 * C1310)</f>
        <v>4.2210539030405059E-3</v>
      </c>
      <c r="F1311" s="41">
        <f t="shared" si="392"/>
        <v>5.5640044794775552</v>
      </c>
      <c r="G1311" s="73">
        <f t="shared" si="380"/>
        <v>318.79397386594837</v>
      </c>
      <c r="H1311" s="43">
        <f t="shared" si="393"/>
        <v>151478566211.20322</v>
      </c>
      <c r="I1311" s="2">
        <f t="shared" si="394"/>
        <v>10.125706421347775</v>
      </c>
      <c r="J1311" s="48">
        <f t="shared" si="381"/>
        <v>147717479788.79678</v>
      </c>
      <c r="K1311" s="28">
        <f t="shared" si="382"/>
        <v>9.8742935786522246</v>
      </c>
      <c r="L1311" s="43">
        <f t="shared" si="395"/>
        <v>115048991862.75826</v>
      </c>
      <c r="M1311" s="2">
        <f t="shared" si="396"/>
        <v>7.6905422649040123</v>
      </c>
      <c r="N1311" s="48">
        <f t="shared" si="383"/>
        <v>110049844808.56267</v>
      </c>
      <c r="O1311" s="28">
        <f t="shared" si="384"/>
        <v>7.3563702649040135</v>
      </c>
      <c r="P1311" s="94">
        <f t="shared" si="385"/>
        <v>-96903838499.923462</v>
      </c>
      <c r="Q1311" s="95">
        <f t="shared" si="386"/>
        <v>-6.4776149147320936</v>
      </c>
      <c r="R1311" s="44">
        <f>KONSTANTEN!$B$3 * $D$5 * $D$6 / H1310^2</f>
        <v>3.4547148682344383E+22</v>
      </c>
      <c r="S1311" s="46">
        <f t="shared" si="391"/>
        <v>29600.452954739772</v>
      </c>
      <c r="T1311" s="48">
        <f t="shared" si="387"/>
        <v>148518434827.85141</v>
      </c>
      <c r="U1311" s="28">
        <f t="shared" si="388"/>
        <v>9.9278340615404677</v>
      </c>
      <c r="V1311" s="48">
        <f t="shared" si="397"/>
        <v>112549418335.66046</v>
      </c>
      <c r="W1311" s="28">
        <f t="shared" si="398"/>
        <v>7.5234562649040129</v>
      </c>
      <c r="X1311" s="50">
        <f t="shared" si="389"/>
        <v>1</v>
      </c>
      <c r="Y1311" s="31">
        <f t="shared" si="390"/>
        <v>1</v>
      </c>
      <c r="Z1311" s="50">
        <v>27864000</v>
      </c>
      <c r="AA1311" s="62">
        <v>1.9541916000000001E-7</v>
      </c>
      <c r="AB1311" s="71">
        <v>4.2210539030400002E-3</v>
      </c>
      <c r="AC1311" s="71">
        <v>5.5640044794775401</v>
      </c>
      <c r="AD1311" s="58">
        <v>151478566211.203</v>
      </c>
      <c r="AE1311" s="28">
        <v>7.6905422649000004</v>
      </c>
      <c r="AF1311" s="28">
        <v>6.4776149147300002</v>
      </c>
      <c r="AG1311" s="50"/>
      <c r="AH1311" s="62"/>
      <c r="AI1311" s="65"/>
      <c r="AJ1311" s="58"/>
      <c r="AK1311" s="28"/>
      <c r="AL1311" s="28"/>
    </row>
    <row r="1312" spans="1:38">
      <c r="A1312" s="11"/>
      <c r="B1312" s="25">
        <v>1291</v>
      </c>
      <c r="C1312" s="1">
        <f>B1312 * KONSTANTEN!$B$6</f>
        <v>27885600</v>
      </c>
      <c r="D1312" s="63">
        <f>SQRT( KONSTANTEN!$B$3 * $D$6 / H1311^3 )</f>
        <v>1.9540567981004029E-7</v>
      </c>
      <c r="E1312" s="41">
        <f>(KONSTANTEN!$B$4 + D1312 * C1312) - (KONSTANTEN!$B$4 + D1312 * C1311)</f>
        <v>4.220762683896595E-3</v>
      </c>
      <c r="F1312" s="41">
        <f t="shared" si="392"/>
        <v>5.5682252421614518</v>
      </c>
      <c r="G1312" s="73">
        <f t="shared" si="380"/>
        <v>319.03580575406193</v>
      </c>
      <c r="H1312" s="43">
        <f t="shared" si="393"/>
        <v>151485499518.72598</v>
      </c>
      <c r="I1312" s="2">
        <f t="shared" si="394"/>
        <v>10.126169883857756</v>
      </c>
      <c r="J1312" s="48">
        <f t="shared" si="381"/>
        <v>147710546481.27402</v>
      </c>
      <c r="K1312" s="28">
        <f t="shared" si="382"/>
        <v>9.8738301161422442</v>
      </c>
      <c r="L1312" s="43">
        <f t="shared" si="395"/>
        <v>115463946288.78951</v>
      </c>
      <c r="M1312" s="2">
        <f t="shared" si="396"/>
        <v>7.7182802267907977</v>
      </c>
      <c r="N1312" s="48">
        <f t="shared" si="383"/>
        <v>110464799234.59392</v>
      </c>
      <c r="O1312" s="28">
        <f t="shared" si="384"/>
        <v>7.3841082267907989</v>
      </c>
      <c r="P1312" s="94">
        <f t="shared" si="385"/>
        <v>-96435869666.641113</v>
      </c>
      <c r="Q1312" s="95">
        <f t="shared" si="386"/>
        <v>-6.4463331622130546</v>
      </c>
      <c r="R1312" s="44">
        <f>KONSTANTEN!$B$3 * $D$5 * $D$6 / H1311^2</f>
        <v>3.4543970747609057E+22</v>
      </c>
      <c r="S1312" s="46">
        <f t="shared" si="391"/>
        <v>29599.772207150363</v>
      </c>
      <c r="T1312" s="48">
        <f t="shared" si="387"/>
        <v>148528874202.30392</v>
      </c>
      <c r="U1312" s="28">
        <f t="shared" si="388"/>
        <v>9.9285318899103334</v>
      </c>
      <c r="V1312" s="48">
        <f t="shared" si="397"/>
        <v>112964372761.69171</v>
      </c>
      <c r="W1312" s="28">
        <f t="shared" si="398"/>
        <v>7.5511942267907983</v>
      </c>
      <c r="X1312" s="50">
        <f t="shared" si="389"/>
        <v>1</v>
      </c>
      <c r="Y1312" s="31">
        <f t="shared" si="390"/>
        <v>1</v>
      </c>
      <c r="Z1312" s="50">
        <v>27885600</v>
      </c>
      <c r="AA1312" s="62">
        <v>1.9540568E-7</v>
      </c>
      <c r="AB1312" s="71">
        <v>4.2207626839000003E-3</v>
      </c>
      <c r="AC1312" s="71">
        <v>5.5682252421614402</v>
      </c>
      <c r="AD1312" s="58">
        <v>151485499518.72501</v>
      </c>
      <c r="AE1312" s="28">
        <v>7.7182802267900001</v>
      </c>
      <c r="AF1312" s="28">
        <v>6.4463331622100002</v>
      </c>
      <c r="AG1312" s="50"/>
      <c r="AH1312" s="62"/>
      <c r="AI1312" s="65"/>
      <c r="AJ1312" s="58"/>
      <c r="AK1312" s="28"/>
      <c r="AL1312" s="28"/>
    </row>
    <row r="1313" spans="1:38">
      <c r="A1313" s="11"/>
      <c r="B1313" s="25">
        <v>1292</v>
      </c>
      <c r="C1313" s="1">
        <f>B1313 * KONSTANTEN!$B$6</f>
        <v>27907200</v>
      </c>
      <c r="D1313" s="63">
        <f>SQRT( KONSTANTEN!$B$3 * $D$6 / H1312^3 )</f>
        <v>1.9539226474220842E-7</v>
      </c>
      <c r="E1313" s="41">
        <f>(KONSTANTEN!$B$4 + D1313 * C1313) - (KONSTANTEN!$B$4 + D1313 * C1312)</f>
        <v>4.2204729184316392E-3</v>
      </c>
      <c r="F1313" s="41">
        <f t="shared" si="392"/>
        <v>5.5724457150798834</v>
      </c>
      <c r="G1313" s="73">
        <f t="shared" si="380"/>
        <v>319.27762103983736</v>
      </c>
      <c r="H1313" s="43">
        <f t="shared" si="393"/>
        <v>151492398728.68823</v>
      </c>
      <c r="I1313" s="2">
        <f t="shared" si="394"/>
        <v>10.126631067088915</v>
      </c>
      <c r="J1313" s="48">
        <f t="shared" si="381"/>
        <v>147703647271.31177</v>
      </c>
      <c r="K1313" s="28">
        <f t="shared" si="382"/>
        <v>9.8733689329110845</v>
      </c>
      <c r="L1313" s="43">
        <f t="shared" si="395"/>
        <v>115876859995.63617</v>
      </c>
      <c r="M1313" s="2">
        <f t="shared" si="396"/>
        <v>7.7458817751646469</v>
      </c>
      <c r="N1313" s="48">
        <f t="shared" si="383"/>
        <v>110877712941.44058</v>
      </c>
      <c r="O1313" s="28">
        <f t="shared" si="384"/>
        <v>7.4117097751646472</v>
      </c>
      <c r="P1313" s="94">
        <f t="shared" si="385"/>
        <v>-95966215150.450546</v>
      </c>
      <c r="Q1313" s="95">
        <f t="shared" si="386"/>
        <v>-6.4149387288661268</v>
      </c>
      <c r="R1313" s="44">
        <f>KONSTANTEN!$B$3 * $D$5 * $D$6 / H1312^2</f>
        <v>3.4540808748710041E+22</v>
      </c>
      <c r="S1313" s="46">
        <f t="shared" si="391"/>
        <v>29599.094826568595</v>
      </c>
      <c r="T1313" s="48">
        <f t="shared" si="387"/>
        <v>148539299639.09073</v>
      </c>
      <c r="U1313" s="28">
        <f t="shared" si="388"/>
        <v>9.9292287866057389</v>
      </c>
      <c r="V1313" s="48">
        <f t="shared" si="397"/>
        <v>113377286468.53838</v>
      </c>
      <c r="W1313" s="28">
        <f t="shared" si="398"/>
        <v>7.5787957751646475</v>
      </c>
      <c r="X1313" s="50">
        <f t="shared" si="389"/>
        <v>1</v>
      </c>
      <c r="Y1313" s="31">
        <f t="shared" si="390"/>
        <v>1</v>
      </c>
      <c r="Z1313" s="50">
        <v>27907200</v>
      </c>
      <c r="AA1313" s="62">
        <v>1.9539226E-7</v>
      </c>
      <c r="AB1313" s="71">
        <v>4.2204729184299999E-3</v>
      </c>
      <c r="AC1313" s="71">
        <v>5.5724457150798701</v>
      </c>
      <c r="AD1313" s="58">
        <v>151492398728.68799</v>
      </c>
      <c r="AE1313" s="28">
        <v>7.74588177516</v>
      </c>
      <c r="AF1313" s="28">
        <v>6.4149387288700002</v>
      </c>
      <c r="AG1313" s="50"/>
      <c r="AH1313" s="62"/>
      <c r="AI1313" s="65"/>
      <c r="AJ1313" s="58"/>
      <c r="AK1313" s="28"/>
      <c r="AL1313" s="28"/>
    </row>
    <row r="1314" spans="1:38">
      <c r="A1314" s="11"/>
      <c r="B1314" s="25">
        <v>1293</v>
      </c>
      <c r="C1314" s="1">
        <f>B1314 * KONSTANTEN!$B$6</f>
        <v>27928800</v>
      </c>
      <c r="D1314" s="63">
        <f>SQRT( KONSTANTEN!$B$3 * $D$6 / H1313^3 )</f>
        <v>1.953789171724043E-7</v>
      </c>
      <c r="E1314" s="41">
        <f>(KONSTANTEN!$B$4 + D1314 * C1314) - (KONSTANTEN!$B$4 + D1314 * C1313)</f>
        <v>4.2201846109239938E-3</v>
      </c>
      <c r="F1314" s="41">
        <f t="shared" si="392"/>
        <v>5.5766658996908074</v>
      </c>
      <c r="G1314" s="73">
        <f t="shared" si="380"/>
        <v>319.51941980680937</v>
      </c>
      <c r="H1314" s="43">
        <f t="shared" si="393"/>
        <v>151499263727.50192</v>
      </c>
      <c r="I1314" s="2">
        <f t="shared" si="394"/>
        <v>10.127089963448375</v>
      </c>
      <c r="J1314" s="48">
        <f t="shared" si="381"/>
        <v>147696782272.49808</v>
      </c>
      <c r="K1314" s="28">
        <f t="shared" si="382"/>
        <v>9.8729100365516249</v>
      </c>
      <c r="L1314" s="43">
        <f t="shared" si="395"/>
        <v>116287726185.12576</v>
      </c>
      <c r="M1314" s="2">
        <f t="shared" si="396"/>
        <v>7.7733464555962595</v>
      </c>
      <c r="N1314" s="48">
        <f t="shared" si="383"/>
        <v>111288579130.93018</v>
      </c>
      <c r="O1314" s="28">
        <f t="shared" si="384"/>
        <v>7.4391744555962607</v>
      </c>
      <c r="P1314" s="94">
        <f t="shared" si="385"/>
        <v>-95494883506.828094</v>
      </c>
      <c r="Q1314" s="95">
        <f t="shared" si="386"/>
        <v>-6.3834321865889967</v>
      </c>
      <c r="R1314" s="44">
        <f>KONSTANTEN!$B$3 * $D$5 * $D$6 / H1313^2</f>
        <v>3.4537662731253841E+22</v>
      </c>
      <c r="S1314" s="46">
        <f t="shared" si="391"/>
        <v>29598.420823461223</v>
      </c>
      <c r="T1314" s="48">
        <f t="shared" si="387"/>
        <v>148549710404.66336</v>
      </c>
      <c r="U1314" s="28">
        <f t="shared" si="388"/>
        <v>9.9299247025920501</v>
      </c>
      <c r="V1314" s="48">
        <f t="shared" si="397"/>
        <v>113788152658.02797</v>
      </c>
      <c r="W1314" s="28">
        <f t="shared" si="398"/>
        <v>7.6062604555962601</v>
      </c>
      <c r="X1314" s="50">
        <f t="shared" si="389"/>
        <v>1</v>
      </c>
      <c r="Y1314" s="31">
        <f t="shared" si="390"/>
        <v>1</v>
      </c>
      <c r="Z1314" s="50">
        <v>27928800</v>
      </c>
      <c r="AA1314" s="62">
        <v>1.9537891999999999E-7</v>
      </c>
      <c r="AB1314" s="71">
        <v>4.2201846109199996E-3</v>
      </c>
      <c r="AC1314" s="71">
        <v>5.5766658996907896</v>
      </c>
      <c r="AD1314" s="58">
        <v>151499263727.50101</v>
      </c>
      <c r="AE1314" s="28">
        <v>7.7733464555999996</v>
      </c>
      <c r="AF1314" s="28">
        <v>6.3834321865900003</v>
      </c>
      <c r="AG1314" s="50"/>
      <c r="AH1314" s="62"/>
      <c r="AI1314" s="65"/>
      <c r="AJ1314" s="58"/>
      <c r="AK1314" s="28"/>
      <c r="AL1314" s="28"/>
    </row>
    <row r="1315" spans="1:38">
      <c r="A1315" s="11"/>
      <c r="B1315" s="25">
        <v>1294</v>
      </c>
      <c r="C1315" s="1">
        <f>B1315 * KONSTANTEN!$B$6</f>
        <v>27950400</v>
      </c>
      <c r="D1315" s="63">
        <f>SQRT( KONSTANTEN!$B$3 * $D$6 / H1314^3 )</f>
        <v>1.9536563729756928E-7</v>
      </c>
      <c r="E1315" s="41">
        <f>(KONSTANTEN!$B$4 + D1315 * C1315) - (KONSTANTEN!$B$4 + D1315 * C1314)</f>
        <v>4.2198977656280334E-3</v>
      </c>
      <c r="F1315" s="41">
        <f t="shared" si="392"/>
        <v>5.5808857974564354</v>
      </c>
      <c r="G1315" s="73">
        <f t="shared" si="380"/>
        <v>319.76120213875657</v>
      </c>
      <c r="H1315" s="43">
        <f t="shared" si="393"/>
        <v>151506094402.19016</v>
      </c>
      <c r="I1315" s="2">
        <f t="shared" si="394"/>
        <v>10.127546565384101</v>
      </c>
      <c r="J1315" s="48">
        <f t="shared" si="381"/>
        <v>147689951597.80984</v>
      </c>
      <c r="K1315" s="28">
        <f t="shared" si="382"/>
        <v>9.872453434615899</v>
      </c>
      <c r="L1315" s="43">
        <f t="shared" si="395"/>
        <v>116696538095.65271</v>
      </c>
      <c r="M1315" s="2">
        <f t="shared" si="396"/>
        <v>7.8006738161006783</v>
      </c>
      <c r="N1315" s="48">
        <f t="shared" si="383"/>
        <v>111697391041.45712</v>
      </c>
      <c r="O1315" s="28">
        <f t="shared" si="384"/>
        <v>7.4665018161006795</v>
      </c>
      <c r="P1315" s="94">
        <f t="shared" si="385"/>
        <v>-95021883315.395737</v>
      </c>
      <c r="Q1315" s="95">
        <f t="shared" si="386"/>
        <v>-6.3518141088933868</v>
      </c>
      <c r="R1315" s="44">
        <f>KONSTANTEN!$B$3 * $D$5 * $D$6 / H1314^2</f>
        <v>3.4534532740574322E+22</v>
      </c>
      <c r="S1315" s="46">
        <f t="shared" si="391"/>
        <v>29597.750208235935</v>
      </c>
      <c r="T1315" s="48">
        <f t="shared" si="387"/>
        <v>148560105766.91333</v>
      </c>
      <c r="U1315" s="28">
        <f t="shared" si="388"/>
        <v>9.9306195889308846</v>
      </c>
      <c r="V1315" s="48">
        <f t="shared" si="397"/>
        <v>114196964568.55492</v>
      </c>
      <c r="W1315" s="28">
        <f t="shared" si="398"/>
        <v>7.6335878161006789</v>
      </c>
      <c r="X1315" s="50">
        <f t="shared" si="389"/>
        <v>0.99999999999999989</v>
      </c>
      <c r="Y1315" s="31">
        <f t="shared" si="390"/>
        <v>0.99999999999999989</v>
      </c>
      <c r="Z1315" s="50">
        <v>27950400</v>
      </c>
      <c r="AA1315" s="62">
        <v>1.9536563999999999E-7</v>
      </c>
      <c r="AB1315" s="71">
        <v>4.2198977656299997E-3</v>
      </c>
      <c r="AC1315" s="71">
        <v>5.5808857974564203</v>
      </c>
      <c r="AD1315" s="58">
        <v>151506094402.19</v>
      </c>
      <c r="AE1315" s="28">
        <v>7.8006738160999998</v>
      </c>
      <c r="AF1315" s="28">
        <v>6.3518141088900002</v>
      </c>
      <c r="AG1315" s="50"/>
      <c r="AH1315" s="62"/>
      <c r="AI1315" s="65"/>
      <c r="AJ1315" s="58"/>
      <c r="AK1315" s="28"/>
      <c r="AL1315" s="28"/>
    </row>
    <row r="1316" spans="1:38">
      <c r="A1316" s="11"/>
      <c r="B1316" s="25">
        <v>1295</v>
      </c>
      <c r="C1316" s="1">
        <f>B1316 * KONSTANTEN!$B$6</f>
        <v>27972000</v>
      </c>
      <c r="D1316" s="63">
        <f>SQRT( KONSTANTEN!$B$3 * $D$6 / H1315^3 )</f>
        <v>1.9535242531348215E-7</v>
      </c>
      <c r="E1316" s="41">
        <f>(KONSTANTEN!$B$4 + D1316 * C1316) - (KONSTANTEN!$B$4 + D1316 * C1315)</f>
        <v>4.2196123867714874E-3</v>
      </c>
      <c r="F1316" s="41">
        <f t="shared" si="392"/>
        <v>5.5851054098432069</v>
      </c>
      <c r="G1316" s="73">
        <f t="shared" si="380"/>
        <v>320.00296811969969</v>
      </c>
      <c r="H1316" s="43">
        <f t="shared" si="393"/>
        <v>151512890640.38806</v>
      </c>
      <c r="I1316" s="2">
        <f t="shared" si="394"/>
        <v>10.128000865384969</v>
      </c>
      <c r="J1316" s="48">
        <f t="shared" si="381"/>
        <v>147683155359.61194</v>
      </c>
      <c r="K1316" s="28">
        <f t="shared" si="382"/>
        <v>9.8719991346150309</v>
      </c>
      <c r="L1316" s="43">
        <f t="shared" si="395"/>
        <v>117103289002.24593</v>
      </c>
      <c r="M1316" s="2">
        <f t="shared" si="396"/>
        <v>7.8278634071418125</v>
      </c>
      <c r="N1316" s="48">
        <f t="shared" si="383"/>
        <v>112104141948.05034</v>
      </c>
      <c r="O1316" s="28">
        <f t="shared" si="384"/>
        <v>7.4936914071418137</v>
      </c>
      <c r="P1316" s="94">
        <f t="shared" si="385"/>
        <v>-94547223179.775345</v>
      </c>
      <c r="Q1316" s="95">
        <f t="shared" si="386"/>
        <v>-6.3200850708953125</v>
      </c>
      <c r="R1316" s="44">
        <f>KONSTANTEN!$B$3 * $D$5 * $D$6 / H1315^2</f>
        <v>3.4531418821732575E+22</v>
      </c>
      <c r="S1316" s="46">
        <f t="shared" si="391"/>
        <v>29597.08299124123</v>
      </c>
      <c r="T1316" s="48">
        <f t="shared" si="387"/>
        <v>148570484995.22021</v>
      </c>
      <c r="U1316" s="28">
        <f t="shared" si="388"/>
        <v>9.9313133967833398</v>
      </c>
      <c r="V1316" s="48">
        <f t="shared" si="397"/>
        <v>114603715475.14813</v>
      </c>
      <c r="W1316" s="28">
        <f t="shared" si="398"/>
        <v>7.6607774071418131</v>
      </c>
      <c r="X1316" s="50">
        <f t="shared" si="389"/>
        <v>0.99999999999999989</v>
      </c>
      <c r="Y1316" s="31">
        <f t="shared" si="390"/>
        <v>0.99999999999999989</v>
      </c>
      <c r="Z1316" s="50">
        <v>27972000</v>
      </c>
      <c r="AA1316" s="62">
        <v>1.9535243000000001E-7</v>
      </c>
      <c r="AB1316" s="71">
        <v>4.2196123867699999E-3</v>
      </c>
      <c r="AC1316" s="71">
        <v>5.58510540984319</v>
      </c>
      <c r="AD1316" s="58">
        <v>151512890640.388</v>
      </c>
      <c r="AE1316" s="28">
        <v>7.8278634071399997</v>
      </c>
      <c r="AF1316" s="28">
        <v>6.3200850709000003</v>
      </c>
      <c r="AG1316" s="50"/>
      <c r="AH1316" s="62"/>
      <c r="AI1316" s="65"/>
      <c r="AJ1316" s="58"/>
      <c r="AK1316" s="28"/>
      <c r="AL1316" s="28"/>
    </row>
    <row r="1317" spans="1:38">
      <c r="A1317" s="11"/>
      <c r="B1317" s="25">
        <v>1296</v>
      </c>
      <c r="C1317" s="1">
        <f>B1317 * KONSTANTEN!$B$6</f>
        <v>27993600</v>
      </c>
      <c r="D1317" s="63">
        <f>SQRT( KONSTANTEN!$B$3 * $D$6 / H1316^3 )</f>
        <v>1.9533928141475941E-7</v>
      </c>
      <c r="E1317" s="41">
        <f>(KONSTANTEN!$B$4 + D1317 * C1317) - (KONSTANTEN!$B$4 + D1317 * C1316)</f>
        <v>4.2193284785589924E-3</v>
      </c>
      <c r="F1317" s="41">
        <f t="shared" si="392"/>
        <v>5.5893247383217659</v>
      </c>
      <c r="G1317" s="73">
        <f t="shared" si="380"/>
        <v>320.24471783390044</v>
      </c>
      <c r="H1317" s="43">
        <f t="shared" si="393"/>
        <v>151519652330.34402</v>
      </c>
      <c r="I1317" s="2">
        <f t="shared" si="394"/>
        <v>10.128452855980859</v>
      </c>
      <c r="J1317" s="48">
        <f t="shared" si="381"/>
        <v>147676393669.65598</v>
      </c>
      <c r="K1317" s="28">
        <f t="shared" si="382"/>
        <v>9.8715471440191411</v>
      </c>
      <c r="L1317" s="43">
        <f t="shared" si="395"/>
        <v>117507972216.63631</v>
      </c>
      <c r="M1317" s="2">
        <f t="shared" si="396"/>
        <v>7.8549147816369409</v>
      </c>
      <c r="N1317" s="48">
        <f t="shared" si="383"/>
        <v>112508825162.44072</v>
      </c>
      <c r="O1317" s="28">
        <f t="shared" si="384"/>
        <v>7.5207427816369421</v>
      </c>
      <c r="P1317" s="94">
        <f t="shared" si="385"/>
        <v>-94070911727.442673</v>
      </c>
      <c r="Q1317" s="95">
        <f t="shared" si="386"/>
        <v>-6.2882456493053169</v>
      </c>
      <c r="R1317" s="44">
        <f>KONSTANTEN!$B$3 * $D$5 * $D$6 / H1316^2</f>
        <v>3.4528321019517017E+22</v>
      </c>
      <c r="S1317" s="46">
        <f t="shared" si="391"/>
        <v>29596.419182766429</v>
      </c>
      <c r="T1317" s="48">
        <f t="shared" si="387"/>
        <v>148580847360.49985</v>
      </c>
      <c r="U1317" s="28">
        <f t="shared" si="388"/>
        <v>9.9320060774131917</v>
      </c>
      <c r="V1317" s="48">
        <f t="shared" si="397"/>
        <v>115008398689.53851</v>
      </c>
      <c r="W1317" s="28">
        <f t="shared" si="398"/>
        <v>7.6878287816369415</v>
      </c>
      <c r="X1317" s="50">
        <f t="shared" si="389"/>
        <v>1</v>
      </c>
      <c r="Y1317" s="31">
        <f t="shared" si="390"/>
        <v>1</v>
      </c>
      <c r="Z1317" s="50">
        <v>27993600</v>
      </c>
      <c r="AA1317" s="62">
        <v>1.9533928000000001E-7</v>
      </c>
      <c r="AB1317" s="71">
        <v>4.2193284785600003E-3</v>
      </c>
      <c r="AC1317" s="71">
        <v>5.5893247383217499</v>
      </c>
      <c r="AD1317" s="58">
        <v>151519652330.34399</v>
      </c>
      <c r="AE1317" s="28">
        <v>7.8549147816399998</v>
      </c>
      <c r="AF1317" s="28">
        <v>6.2882456493100003</v>
      </c>
      <c r="AG1317" s="50"/>
      <c r="AH1317" s="62"/>
      <c r="AI1317" s="65"/>
      <c r="AJ1317" s="58"/>
      <c r="AK1317" s="28"/>
      <c r="AL1317" s="28"/>
    </row>
    <row r="1318" spans="1:38">
      <c r="A1318" s="11"/>
      <c r="B1318" s="25">
        <v>1297</v>
      </c>
      <c r="C1318" s="1">
        <f>B1318 * KONSTANTEN!$B$6</f>
        <v>28015200</v>
      </c>
      <c r="D1318" s="63">
        <f>SQRT( KONSTANTEN!$B$3 * $D$6 / H1317^3 )</f>
        <v>1.9532620579485454E-7</v>
      </c>
      <c r="E1318" s="41">
        <f>(KONSTANTEN!$B$4 + D1318 * C1318) - (KONSTANTEN!$B$4 + D1318 * C1317)</f>
        <v>4.2190460451685396E-3</v>
      </c>
      <c r="F1318" s="41">
        <f t="shared" si="392"/>
        <v>5.5935437843669344</v>
      </c>
      <c r="G1318" s="73">
        <f t="shared" si="380"/>
        <v>320.48645136585998</v>
      </c>
      <c r="H1318" s="43">
        <f t="shared" si="393"/>
        <v>151526379360.92078</v>
      </c>
      <c r="I1318" s="2">
        <f t="shared" si="394"/>
        <v>10.128902529742707</v>
      </c>
      <c r="J1318" s="48">
        <f t="shared" si="381"/>
        <v>147669666639.07922</v>
      </c>
      <c r="K1318" s="28">
        <f t="shared" si="382"/>
        <v>9.8710974702572916</v>
      </c>
      <c r="L1318" s="43">
        <f t="shared" si="395"/>
        <v>117910581087.3232</v>
      </c>
      <c r="M1318" s="2">
        <f t="shared" si="396"/>
        <v>7.8818274949611595</v>
      </c>
      <c r="N1318" s="48">
        <f t="shared" si="383"/>
        <v>112911434033.12761</v>
      </c>
      <c r="O1318" s="28">
        <f t="shared" si="384"/>
        <v>7.5476554949611607</v>
      </c>
      <c r="P1318" s="94">
        <f t="shared" si="385"/>
        <v>-93592957609.581528</v>
      </c>
      <c r="Q1318" s="95">
        <f t="shared" si="386"/>
        <v>-6.2562964224187336</v>
      </c>
      <c r="R1318" s="44">
        <f>KONSTANTEN!$B$3 * $D$5 * $D$6 / H1317^2</f>
        <v>3.4525239378443378E+22</v>
      </c>
      <c r="S1318" s="46">
        <f t="shared" si="391"/>
        <v>29595.758793041587</v>
      </c>
      <c r="T1318" s="48">
        <f t="shared" si="387"/>
        <v>148591192135.25183</v>
      </c>
      <c r="U1318" s="28">
        <f t="shared" si="388"/>
        <v>9.932697582190098</v>
      </c>
      <c r="V1318" s="48">
        <f t="shared" si="397"/>
        <v>115411007560.2254</v>
      </c>
      <c r="W1318" s="28">
        <f t="shared" si="398"/>
        <v>7.7147414949611601</v>
      </c>
      <c r="X1318" s="50">
        <f t="shared" si="389"/>
        <v>1</v>
      </c>
      <c r="Y1318" s="31">
        <f t="shared" si="390"/>
        <v>1</v>
      </c>
      <c r="Z1318" s="50">
        <v>28015200</v>
      </c>
      <c r="AA1318" s="62">
        <v>1.9532621000000001E-7</v>
      </c>
      <c r="AB1318" s="71">
        <v>4.2190460451700003E-3</v>
      </c>
      <c r="AC1318" s="71">
        <v>5.5935437843669202</v>
      </c>
      <c r="AD1318" s="58">
        <v>151526379360.92001</v>
      </c>
      <c r="AE1318" s="28">
        <v>7.8818274949599996</v>
      </c>
      <c r="AF1318" s="28">
        <v>6.2562964224200002</v>
      </c>
      <c r="AG1318" s="50"/>
      <c r="AH1318" s="62"/>
      <c r="AI1318" s="65"/>
      <c r="AJ1318" s="58"/>
      <c r="AK1318" s="28"/>
      <c r="AL1318" s="28"/>
    </row>
    <row r="1319" spans="1:38">
      <c r="A1319" s="11"/>
      <c r="B1319" s="25">
        <v>1298</v>
      </c>
      <c r="C1319" s="1">
        <f>B1319 * KONSTANTEN!$B$6</f>
        <v>28036800</v>
      </c>
      <c r="D1319" s="63">
        <f>SQRT( KONSTANTEN!$B$3 * $D$6 / H1318^3 )</f>
        <v>1.9531319864605794E-7</v>
      </c>
      <c r="E1319" s="41">
        <f>(KONSTANTEN!$B$4 + D1319 * C1319) - (KONSTANTEN!$B$4 + D1319 * C1318)</f>
        <v>4.2187650907541396E-3</v>
      </c>
      <c r="F1319" s="41">
        <f t="shared" si="392"/>
        <v>5.5977625494576886</v>
      </c>
      <c r="G1319" s="73">
        <f t="shared" si="380"/>
        <v>320.72816880031729</v>
      </c>
      <c r="H1319" s="43">
        <f t="shared" si="393"/>
        <v>151533071621.59653</v>
      </c>
      <c r="I1319" s="2">
        <f t="shared" si="394"/>
        <v>10.129349879282598</v>
      </c>
      <c r="J1319" s="48">
        <f t="shared" si="381"/>
        <v>147662974378.40347</v>
      </c>
      <c r="K1319" s="28">
        <f t="shared" si="382"/>
        <v>9.8706501207174018</v>
      </c>
      <c r="L1319" s="43">
        <f t="shared" si="395"/>
        <v>118311108999.64073</v>
      </c>
      <c r="M1319" s="2">
        <f t="shared" si="396"/>
        <v>7.908601104951817</v>
      </c>
      <c r="N1319" s="48">
        <f t="shared" si="383"/>
        <v>113311961945.44514</v>
      </c>
      <c r="O1319" s="28">
        <f t="shared" si="384"/>
        <v>7.5744291049518173</v>
      </c>
      <c r="P1319" s="94">
        <f t="shared" si="385"/>
        <v>-93113369500.937881</v>
      </c>
      <c r="Q1319" s="95">
        <f t="shared" si="386"/>
        <v>-6.2242379701059214</v>
      </c>
      <c r="R1319" s="44">
        <f>KONSTANTEN!$B$3 * $D$5 * $D$6 / H1318^2</f>
        <v>3.4522173942754703E+22</v>
      </c>
      <c r="S1319" s="46">
        <f t="shared" si="391"/>
        <v>29595.101832237455</v>
      </c>
      <c r="T1319" s="48">
        <f t="shared" si="387"/>
        <v>148601518593.60745</v>
      </c>
      <c r="U1319" s="28">
        <f t="shared" si="388"/>
        <v>9.9333878625927738</v>
      </c>
      <c r="V1319" s="48">
        <f t="shared" si="397"/>
        <v>115811535472.54294</v>
      </c>
      <c r="W1319" s="28">
        <f t="shared" si="398"/>
        <v>7.7415151049518176</v>
      </c>
      <c r="X1319" s="50">
        <f t="shared" si="389"/>
        <v>1</v>
      </c>
      <c r="Y1319" s="31">
        <f t="shared" si="390"/>
        <v>1</v>
      </c>
      <c r="Z1319" s="50">
        <v>28036800</v>
      </c>
      <c r="AA1319" s="62">
        <v>1.9531320000000001E-7</v>
      </c>
      <c r="AB1319" s="71">
        <v>4.2187650907600004E-3</v>
      </c>
      <c r="AC1319" s="71">
        <v>5.5977625494576699</v>
      </c>
      <c r="AD1319" s="58">
        <v>151533071621.59601</v>
      </c>
      <c r="AE1319" s="28">
        <v>7.9086011049499998</v>
      </c>
      <c r="AF1319" s="28">
        <v>6.2242379701099999</v>
      </c>
      <c r="AG1319" s="50"/>
      <c r="AH1319" s="62"/>
      <c r="AI1319" s="65"/>
      <c r="AJ1319" s="58"/>
      <c r="AK1319" s="28"/>
      <c r="AL1319" s="28"/>
    </row>
    <row r="1320" spans="1:38">
      <c r="A1320" s="11"/>
      <c r="B1320" s="25">
        <v>1299</v>
      </c>
      <c r="C1320" s="1">
        <f>B1320 * KONSTANTEN!$B$6</f>
        <v>28058400</v>
      </c>
      <c r="D1320" s="63">
        <f>SQRT( KONSTANTEN!$B$3 * $D$6 / H1319^3 )</f>
        <v>1.9530026015949641E-7</v>
      </c>
      <c r="E1320" s="41">
        <f>(KONSTANTEN!$B$4 + D1320 * C1320) - (KONSTANTEN!$B$4 + D1320 * C1319)</f>
        <v>4.2184856194449338E-3</v>
      </c>
      <c r="F1320" s="41">
        <f t="shared" si="392"/>
        <v>5.6019810350771335</v>
      </c>
      <c r="G1320" s="73">
        <f t="shared" si="380"/>
        <v>320.96987022224812</v>
      </c>
      <c r="H1320" s="43">
        <f t="shared" si="393"/>
        <v>151539729002.466</v>
      </c>
      <c r="I1320" s="2">
        <f t="shared" si="394"/>
        <v>10.129794897253824</v>
      </c>
      <c r="J1320" s="48">
        <f t="shared" si="381"/>
        <v>147656316997.53397</v>
      </c>
      <c r="K1320" s="28">
        <f t="shared" si="382"/>
        <v>9.8702051027461764</v>
      </c>
      <c r="L1320" s="43">
        <f t="shared" si="395"/>
        <v>118709549375.82341</v>
      </c>
      <c r="M1320" s="2">
        <f t="shared" si="396"/>
        <v>7.9352351719128942</v>
      </c>
      <c r="N1320" s="48">
        <f t="shared" si="383"/>
        <v>113710402321.62782</v>
      </c>
      <c r="O1320" s="28">
        <f t="shared" si="384"/>
        <v>7.6010631719128954</v>
      </c>
      <c r="P1320" s="94">
        <f t="shared" si="385"/>
        <v>-92632156099.67395</v>
      </c>
      <c r="Q1320" s="95">
        <f t="shared" si="386"/>
        <v>-6.1920708738025203</v>
      </c>
      <c r="R1320" s="44">
        <f>KONSTANTEN!$B$3 * $D$5 * $D$6 / H1319^2</f>
        <v>3.4519124756421367E+22</v>
      </c>
      <c r="S1320" s="46">
        <f t="shared" si="391"/>
        <v>29594.448310465403</v>
      </c>
      <c r="T1320" s="48">
        <f t="shared" si="387"/>
        <v>148611826011.37686</v>
      </c>
      <c r="U1320" s="28">
        <f t="shared" si="388"/>
        <v>9.9340768702121736</v>
      </c>
      <c r="V1320" s="48">
        <f t="shared" si="397"/>
        <v>116209975848.72562</v>
      </c>
      <c r="W1320" s="28">
        <f t="shared" si="398"/>
        <v>7.7681491719128948</v>
      </c>
      <c r="X1320" s="50">
        <f t="shared" si="389"/>
        <v>1</v>
      </c>
      <c r="Y1320" s="31">
        <f t="shared" si="390"/>
        <v>1</v>
      </c>
      <c r="Z1320" s="50">
        <v>28058400</v>
      </c>
      <c r="AA1320" s="62">
        <v>1.9530026E-7</v>
      </c>
      <c r="AB1320" s="71">
        <v>4.2184856194400003E-3</v>
      </c>
      <c r="AC1320" s="71">
        <v>5.6019810350771202</v>
      </c>
      <c r="AD1320" s="58">
        <v>151539729002.466</v>
      </c>
      <c r="AE1320" s="28">
        <v>7.9352351719099996</v>
      </c>
      <c r="AF1320" s="28">
        <v>6.1920708737999997</v>
      </c>
      <c r="AG1320" s="50"/>
      <c r="AH1320" s="62"/>
      <c r="AI1320" s="65"/>
      <c r="AJ1320" s="58"/>
      <c r="AK1320" s="28"/>
      <c r="AL1320" s="28"/>
    </row>
    <row r="1321" spans="1:38">
      <c r="A1321" s="11"/>
      <c r="B1321" s="25">
        <v>1300</v>
      </c>
      <c r="C1321" s="1">
        <f>B1321 * KONSTANTEN!$B$6</f>
        <v>28080000</v>
      </c>
      <c r="D1321" s="63">
        <f>SQRT( KONSTANTEN!$B$3 * $D$6 / H1320^3 )</f>
        <v>1.9528739052513312E-7</v>
      </c>
      <c r="E1321" s="41">
        <f>(KONSTANTEN!$B$4 + D1321 * C1321) - (KONSTANTEN!$B$4 + D1321 * C1320)</f>
        <v>4.2182076353425302E-3</v>
      </c>
      <c r="F1321" s="41">
        <f t="shared" si="392"/>
        <v>5.606199242712476</v>
      </c>
      <c r="G1321" s="73">
        <f t="shared" si="380"/>
        <v>321.21155571686313</v>
      </c>
      <c r="H1321" s="43">
        <f t="shared" si="393"/>
        <v>151546351394.24161</v>
      </c>
      <c r="I1321" s="2">
        <f t="shared" si="394"/>
        <v>10.130237576350966</v>
      </c>
      <c r="J1321" s="48">
        <f t="shared" si="381"/>
        <v>147649694605.75839</v>
      </c>
      <c r="K1321" s="28">
        <f t="shared" si="382"/>
        <v>9.8697624236490338</v>
      </c>
      <c r="L1321" s="43">
        <f t="shared" si="395"/>
        <v>119105895675.07097</v>
      </c>
      <c r="M1321" s="2">
        <f t="shared" si="396"/>
        <v>7.9617292586193447</v>
      </c>
      <c r="N1321" s="48">
        <f t="shared" si="383"/>
        <v>114106748620.87538</v>
      </c>
      <c r="O1321" s="28">
        <f t="shared" si="384"/>
        <v>7.627557258619345</v>
      </c>
      <c r="P1321" s="94">
        <f t="shared" si="385"/>
        <v>-92149326127.222534</v>
      </c>
      <c r="Q1321" s="95">
        <f t="shared" si="386"/>
        <v>-6.1597957164997128</v>
      </c>
      <c r="R1321" s="44">
        <f>KONSTANTEN!$B$3 * $D$5 * $D$6 / H1320^2</f>
        <v>3.4516091863141112E+22</v>
      </c>
      <c r="S1321" s="46">
        <f t="shared" si="391"/>
        <v>29593.798237777421</v>
      </c>
      <c r="T1321" s="48">
        <f t="shared" si="387"/>
        <v>148622113666.09653</v>
      </c>
      <c r="U1321" s="28">
        <f t="shared" si="388"/>
        <v>9.9347645567546401</v>
      </c>
      <c r="V1321" s="48">
        <f t="shared" si="397"/>
        <v>116606322147.97318</v>
      </c>
      <c r="W1321" s="28">
        <f t="shared" si="398"/>
        <v>7.7946432586193453</v>
      </c>
      <c r="X1321" s="50">
        <f t="shared" si="389"/>
        <v>1</v>
      </c>
      <c r="Y1321" s="31">
        <f t="shared" si="390"/>
        <v>1</v>
      </c>
      <c r="Z1321" s="50">
        <v>28080000</v>
      </c>
      <c r="AA1321" s="62">
        <v>1.9528739000000001E-7</v>
      </c>
      <c r="AB1321" s="71">
        <v>4.2182076353400001E-3</v>
      </c>
      <c r="AC1321" s="71">
        <v>5.6061992427124601</v>
      </c>
      <c r="AD1321" s="58">
        <v>151546351394.241</v>
      </c>
      <c r="AE1321" s="28">
        <v>7.9617292586200001</v>
      </c>
      <c r="AF1321" s="28">
        <v>6.1597957164999997</v>
      </c>
      <c r="AG1321" s="50"/>
      <c r="AH1321" s="62"/>
      <c r="AI1321" s="65"/>
      <c r="AJ1321" s="58"/>
      <c r="AK1321" s="28"/>
      <c r="AL1321" s="28"/>
    </row>
    <row r="1322" spans="1:38">
      <c r="A1322" s="11"/>
      <c r="B1322" s="25">
        <v>1301</v>
      </c>
      <c r="C1322" s="1">
        <f>B1322 * KONSTANTEN!$B$6</f>
        <v>28101600</v>
      </c>
      <c r="D1322" s="63">
        <f>SQRT( KONSTANTEN!$B$3 * $D$6 / H1321^3 )</f>
        <v>1.95274589931767E-7</v>
      </c>
      <c r="E1322" s="41">
        <f>(KONSTANTEN!$B$4 + D1322 * C1322) - (KONSTANTEN!$B$4 + D1322 * C1321)</f>
        <v>4.2179311425263322E-3</v>
      </c>
      <c r="F1322" s="41">
        <f t="shared" si="392"/>
        <v>5.6104171738550024</v>
      </c>
      <c r="G1322" s="73">
        <f t="shared" si="380"/>
        <v>321.45322536960668</v>
      </c>
      <c r="H1322" s="43">
        <f t="shared" si="393"/>
        <v>151552938688.25446</v>
      </c>
      <c r="I1322" s="2">
        <f t="shared" si="394"/>
        <v>10.130677909309968</v>
      </c>
      <c r="J1322" s="48">
        <f t="shared" si="381"/>
        <v>147643107311.74554</v>
      </c>
      <c r="K1322" s="28">
        <f t="shared" si="382"/>
        <v>9.8693220906900319</v>
      </c>
      <c r="L1322" s="43">
        <f t="shared" si="395"/>
        <v>119500141393.61319</v>
      </c>
      <c r="M1322" s="2">
        <f t="shared" si="396"/>
        <v>7.9880829303214256</v>
      </c>
      <c r="N1322" s="48">
        <f t="shared" si="383"/>
        <v>114500994339.4176</v>
      </c>
      <c r="O1322" s="28">
        <f t="shared" si="384"/>
        <v>7.6539109303214259</v>
      </c>
      <c r="P1322" s="94">
        <f t="shared" si="385"/>
        <v>-91664888328.141022</v>
      </c>
      <c r="Q1322" s="95">
        <f t="shared" si="386"/>
        <v>-6.1274130827344582</v>
      </c>
      <c r="R1322" s="44">
        <f>KONSTANTEN!$B$3 * $D$5 * $D$6 / H1321^2</f>
        <v>3.4513075306339007E+22</v>
      </c>
      <c r="S1322" s="46">
        <f t="shared" si="391"/>
        <v>29593.151624165996</v>
      </c>
      <c r="T1322" s="48">
        <f t="shared" si="387"/>
        <v>148632380837.07614</v>
      </c>
      <c r="U1322" s="28">
        <f t="shared" si="388"/>
        <v>9.9354508740450491</v>
      </c>
      <c r="V1322" s="48">
        <f t="shared" si="397"/>
        <v>117000567866.5154</v>
      </c>
      <c r="W1322" s="28">
        <f t="shared" si="398"/>
        <v>7.8209969303214253</v>
      </c>
      <c r="X1322" s="50">
        <f t="shared" si="389"/>
        <v>1</v>
      </c>
      <c r="Y1322" s="31">
        <f t="shared" si="390"/>
        <v>1</v>
      </c>
      <c r="Z1322" s="50">
        <v>28101600</v>
      </c>
      <c r="AA1322" s="62">
        <v>1.9527459E-7</v>
      </c>
      <c r="AB1322" s="71">
        <v>4.2179311425300002E-3</v>
      </c>
      <c r="AC1322" s="71">
        <v>5.6104171738549899</v>
      </c>
      <c r="AD1322" s="58">
        <v>151552938688.254</v>
      </c>
      <c r="AE1322" s="28">
        <v>7.9880829303200001</v>
      </c>
      <c r="AF1322" s="28">
        <v>6.1274130827300004</v>
      </c>
      <c r="AG1322" s="50"/>
      <c r="AH1322" s="62"/>
      <c r="AI1322" s="65"/>
      <c r="AJ1322" s="58"/>
      <c r="AK1322" s="28"/>
      <c r="AL1322" s="28"/>
    </row>
    <row r="1323" spans="1:38">
      <c r="A1323" s="11"/>
      <c r="B1323" s="25">
        <v>1302</v>
      </c>
      <c r="C1323" s="1">
        <f>B1323 * KONSTANTEN!$B$6</f>
        <v>28123200</v>
      </c>
      <c r="D1323" s="63">
        <f>SQRT( KONSTANTEN!$B$3 * $D$6 / H1322^3 )</f>
        <v>1.9526185856703274E-7</v>
      </c>
      <c r="E1323" s="41">
        <f>(KONSTANTEN!$B$4 + D1323 * C1323) - (KONSTANTEN!$B$4 + D1323 * C1322)</f>
        <v>4.2176561450473216E-3</v>
      </c>
      <c r="F1323" s="41">
        <f t="shared" si="392"/>
        <v>5.6146348300000497</v>
      </c>
      <c r="G1323" s="73">
        <f t="shared" si="380"/>
        <v>321.69487926615528</v>
      </c>
      <c r="H1323" s="43">
        <f t="shared" si="393"/>
        <v>151559490776.45541</v>
      </c>
      <c r="I1323" s="2">
        <f t="shared" si="394"/>
        <v>10.131115888908198</v>
      </c>
      <c r="J1323" s="48">
        <f t="shared" si="381"/>
        <v>147636555223.54459</v>
      </c>
      <c r="K1323" s="28">
        <f t="shared" si="382"/>
        <v>9.868884111091802</v>
      </c>
      <c r="L1323" s="43">
        <f t="shared" si="395"/>
        <v>119892280064.77365</v>
      </c>
      <c r="M1323" s="2">
        <f t="shared" si="396"/>
        <v>8.0142957547489537</v>
      </c>
      <c r="N1323" s="48">
        <f t="shared" si="383"/>
        <v>114893133010.57806</v>
      </c>
      <c r="O1323" s="28">
        <f t="shared" si="384"/>
        <v>7.6801237547489549</v>
      </c>
      <c r="P1323" s="94">
        <f t="shared" si="385"/>
        <v>-91178851469.965775</v>
      </c>
      <c r="Q1323" s="95">
        <f t="shared" si="386"/>
        <v>-6.094923558579767</v>
      </c>
      <c r="R1323" s="44">
        <f>KONSTANTEN!$B$3 * $D$5 * $D$6 / H1322^2</f>
        <v>3.4510075129167541E+22</v>
      </c>
      <c r="S1323" s="46">
        <f t="shared" si="391"/>
        <v>29592.508479564127</v>
      </c>
      <c r="T1323" s="48">
        <f t="shared" si="387"/>
        <v>148642626805.44556</v>
      </c>
      <c r="U1323" s="28">
        <f t="shared" si="388"/>
        <v>9.9361357740299532</v>
      </c>
      <c r="V1323" s="48">
        <f t="shared" si="397"/>
        <v>117392706537.67586</v>
      </c>
      <c r="W1323" s="28">
        <f t="shared" si="398"/>
        <v>7.8472097547489552</v>
      </c>
      <c r="X1323" s="50">
        <f t="shared" si="389"/>
        <v>1</v>
      </c>
      <c r="Y1323" s="31">
        <f t="shared" si="390"/>
        <v>1</v>
      </c>
      <c r="Z1323" s="50">
        <v>28123200</v>
      </c>
      <c r="AA1323" s="62">
        <v>1.9526185999999999E-7</v>
      </c>
      <c r="AB1323" s="71">
        <v>4.21765614505E-3</v>
      </c>
      <c r="AC1323" s="71">
        <v>5.6146348300000399</v>
      </c>
      <c r="AD1323" s="58">
        <v>151559490776.45499</v>
      </c>
      <c r="AE1323" s="28">
        <v>8.01429575475</v>
      </c>
      <c r="AF1323" s="28">
        <v>6.0949235585799997</v>
      </c>
      <c r="AG1323" s="50"/>
      <c r="AH1323" s="62"/>
      <c r="AI1323" s="65"/>
      <c r="AJ1323" s="58"/>
      <c r="AK1323" s="28"/>
      <c r="AL1323" s="28"/>
    </row>
    <row r="1324" spans="1:38">
      <c r="A1324" s="11"/>
      <c r="B1324" s="25">
        <v>1303</v>
      </c>
      <c r="C1324" s="1">
        <f>B1324 * KONSTANTEN!$B$6</f>
        <v>28144800</v>
      </c>
      <c r="D1324" s="63">
        <f>SQRT( KONSTANTEN!$B$3 * $D$6 / H1323^3 )</f>
        <v>1.9524919661740052E-7</v>
      </c>
      <c r="E1324" s="41">
        <f>(KONSTANTEN!$B$4 + D1324 * C1324) - (KONSTANTEN!$B$4 + D1324 * C1323)</f>
        <v>4.217382646936052E-3</v>
      </c>
      <c r="F1324" s="41">
        <f t="shared" si="392"/>
        <v>5.6188522126469858</v>
      </c>
      <c r="G1324" s="73">
        <f t="shared" si="380"/>
        <v>321.93651749241644</v>
      </c>
      <c r="H1324" s="43">
        <f t="shared" si="393"/>
        <v>151566007551.41623</v>
      </c>
      <c r="I1324" s="2">
        <f t="shared" si="394"/>
        <v>10.131551507964529</v>
      </c>
      <c r="J1324" s="48">
        <f t="shared" si="381"/>
        <v>147630038448.5838</v>
      </c>
      <c r="K1324" s="28">
        <f t="shared" si="382"/>
        <v>9.8684484920354727</v>
      </c>
      <c r="L1324" s="43">
        <f t="shared" si="395"/>
        <v>120282305259.03354</v>
      </c>
      <c r="M1324" s="2">
        <f t="shared" si="396"/>
        <v>8.0403673021155857</v>
      </c>
      <c r="N1324" s="48">
        <f t="shared" si="383"/>
        <v>115283158204.83795</v>
      </c>
      <c r="O1324" s="28">
        <f t="shared" si="384"/>
        <v>7.7061953021155869</v>
      </c>
      <c r="P1324" s="94">
        <f t="shared" si="385"/>
        <v>-90691224343.065872</v>
      </c>
      <c r="Q1324" s="95">
        <f t="shared" si="386"/>
        <v>-6.0623277316349213</v>
      </c>
      <c r="R1324" s="44">
        <f>KONSTANTEN!$B$3 * $D$5 * $D$6 / H1323^2</f>
        <v>3.4507091374506605E+22</v>
      </c>
      <c r="S1324" s="46">
        <f t="shared" si="391"/>
        <v>29591.868813845242</v>
      </c>
      <c r="T1324" s="48">
        <f t="shared" si="387"/>
        <v>148652850854.20142</v>
      </c>
      <c r="U1324" s="28">
        <f t="shared" si="388"/>
        <v>9.9368192087806797</v>
      </c>
      <c r="V1324" s="48">
        <f t="shared" si="397"/>
        <v>117782731731.93575</v>
      </c>
      <c r="W1324" s="28">
        <f t="shared" si="398"/>
        <v>7.8732813021155863</v>
      </c>
      <c r="X1324" s="50">
        <f t="shared" si="389"/>
        <v>0.99999999999999989</v>
      </c>
      <c r="Y1324" s="31">
        <f t="shared" si="390"/>
        <v>0.99999999999999989</v>
      </c>
      <c r="Z1324" s="50">
        <v>28144800</v>
      </c>
      <c r="AA1324" s="62">
        <v>1.9524919999999999E-7</v>
      </c>
      <c r="AB1324" s="71">
        <v>4.2173826469400003E-3</v>
      </c>
      <c r="AC1324" s="71">
        <v>5.6188522126469698</v>
      </c>
      <c r="AD1324" s="58">
        <v>151566007551.41599</v>
      </c>
      <c r="AE1324" s="28">
        <v>8.0403673021199999</v>
      </c>
      <c r="AF1324" s="28">
        <v>6.0623277316399999</v>
      </c>
      <c r="AG1324" s="50"/>
      <c r="AH1324" s="62"/>
      <c r="AI1324" s="65"/>
      <c r="AJ1324" s="58"/>
      <c r="AK1324" s="28"/>
      <c r="AL1324" s="28"/>
    </row>
    <row r="1325" spans="1:38">
      <c r="A1325" s="11"/>
      <c r="B1325" s="25">
        <v>1304</v>
      </c>
      <c r="C1325" s="1">
        <f>B1325 * KONSTANTEN!$B$6</f>
        <v>28166400</v>
      </c>
      <c r="D1325" s="63">
        <f>SQRT( KONSTANTEN!$B$3 * $D$6 / H1324^3 )</f>
        <v>1.9523660426817562E-7</v>
      </c>
      <c r="E1325" s="41">
        <f>(KONSTANTEN!$B$4 + D1325 * C1325) - (KONSTANTEN!$B$4 + D1325 * C1324)</f>
        <v>4.217110652191991E-3</v>
      </c>
      <c r="F1325" s="41">
        <f t="shared" si="392"/>
        <v>5.6230693232991777</v>
      </c>
      <c r="G1325" s="73">
        <f t="shared" si="380"/>
        <v>322.1781401345267</v>
      </c>
      <c r="H1325" s="43">
        <f t="shared" si="393"/>
        <v>151572488906.33051</v>
      </c>
      <c r="I1325" s="2">
        <f t="shared" si="394"/>
        <v>10.131984759339401</v>
      </c>
      <c r="J1325" s="48">
        <f t="shared" si="381"/>
        <v>147623557093.66946</v>
      </c>
      <c r="K1325" s="28">
        <f t="shared" si="382"/>
        <v>9.8680152406605988</v>
      </c>
      <c r="L1325" s="43">
        <f t="shared" si="395"/>
        <v>120670210584.09419</v>
      </c>
      <c r="M1325" s="2">
        <f t="shared" si="396"/>
        <v>8.0662971451229808</v>
      </c>
      <c r="N1325" s="48">
        <f t="shared" si="383"/>
        <v>115671063529.89861</v>
      </c>
      <c r="O1325" s="28">
        <f t="shared" si="384"/>
        <v>7.7321251451229811</v>
      </c>
      <c r="P1325" s="94">
        <f t="shared" si="385"/>
        <v>-90202015760.497986</v>
      </c>
      <c r="Q1325" s="95">
        <f t="shared" si="386"/>
        <v>-6.0296261910157734</v>
      </c>
      <c r="R1325" s="44">
        <f>KONSTANTEN!$B$3 * $D$5 * $D$6 / H1324^2</f>
        <v>3.4504124084963525E+22</v>
      </c>
      <c r="S1325" s="46">
        <f t="shared" si="391"/>
        <v>29591.232636823166</v>
      </c>
      <c r="T1325" s="48">
        <f t="shared" si="387"/>
        <v>148663052268.2536</v>
      </c>
      <c r="U1325" s="28">
        <f t="shared" si="388"/>
        <v>9.9375011304964627</v>
      </c>
      <c r="V1325" s="48">
        <f t="shared" si="397"/>
        <v>118170637056.9964</v>
      </c>
      <c r="W1325" s="28">
        <f t="shared" si="398"/>
        <v>7.8992111451229805</v>
      </c>
      <c r="X1325" s="50">
        <f t="shared" si="389"/>
        <v>1</v>
      </c>
      <c r="Y1325" s="31">
        <f t="shared" si="390"/>
        <v>1</v>
      </c>
      <c r="Z1325" s="50">
        <v>28166400</v>
      </c>
      <c r="AA1325" s="62">
        <v>1.9523659999999999E-7</v>
      </c>
      <c r="AB1325" s="71">
        <v>4.2171106521900004E-3</v>
      </c>
      <c r="AC1325" s="71">
        <v>5.62306932329916</v>
      </c>
      <c r="AD1325" s="58">
        <v>151572488906.32999</v>
      </c>
      <c r="AE1325" s="28">
        <v>8.0662971451200001</v>
      </c>
      <c r="AF1325" s="28">
        <v>6.0296261910200002</v>
      </c>
      <c r="AG1325" s="50"/>
      <c r="AH1325" s="62"/>
      <c r="AI1325" s="65"/>
      <c r="AJ1325" s="58"/>
      <c r="AK1325" s="28"/>
      <c r="AL1325" s="28"/>
    </row>
    <row r="1326" spans="1:38">
      <c r="A1326" s="11"/>
      <c r="B1326" s="25">
        <v>1305</v>
      </c>
      <c r="C1326" s="1">
        <f>B1326 * KONSTANTEN!$B$6</f>
        <v>28188000</v>
      </c>
      <c r="D1326" s="63">
        <f>SQRT( KONSTANTEN!$B$3 * $D$6 / H1325^3 )</f>
        <v>1.9522408170349837E-7</v>
      </c>
      <c r="E1326" s="41">
        <f>(KONSTANTEN!$B$4 + D1326 * C1326) - (KONSTANTEN!$B$4 + D1326 * C1325)</f>
        <v>4.216840164795066E-3</v>
      </c>
      <c r="F1326" s="41">
        <f t="shared" si="392"/>
        <v>5.6272861634639728</v>
      </c>
      <c r="G1326" s="73">
        <f t="shared" si="380"/>
        <v>322.41974727885071</v>
      </c>
      <c r="H1326" s="43">
        <f t="shared" si="393"/>
        <v>151578934735.01492</v>
      </c>
      <c r="I1326" s="2">
        <f t="shared" si="394"/>
        <v>10.132415635934905</v>
      </c>
      <c r="J1326" s="48">
        <f t="shared" si="381"/>
        <v>147617111264.98508</v>
      </c>
      <c r="K1326" s="28">
        <f t="shared" si="382"/>
        <v>9.8675843640650971</v>
      </c>
      <c r="L1326" s="43">
        <f t="shared" si="395"/>
        <v>121055989684.93988</v>
      </c>
      <c r="M1326" s="2">
        <f t="shared" si="396"/>
        <v>8.0920848589650056</v>
      </c>
      <c r="N1326" s="48">
        <f t="shared" si="383"/>
        <v>116056842630.74429</v>
      </c>
      <c r="O1326" s="28">
        <f t="shared" si="384"/>
        <v>7.7579128589650068</v>
      </c>
      <c r="P1326" s="94">
        <f t="shared" si="385"/>
        <v>-89711234557.85994</v>
      </c>
      <c r="Q1326" s="95">
        <f t="shared" si="386"/>
        <v>-5.9968195273449538</v>
      </c>
      <c r="R1326" s="44">
        <f>KONSTANTEN!$B$3 * $D$5 * $D$6 / H1325^2</f>
        <v>3.4501173302873115E+22</v>
      </c>
      <c r="S1326" s="46">
        <f t="shared" si="391"/>
        <v>29590.599958252067</v>
      </c>
      <c r="T1326" s="48">
        <f t="shared" si="387"/>
        <v>148673230334.47147</v>
      </c>
      <c r="U1326" s="28">
        <f t="shared" si="388"/>
        <v>9.9381814915075086</v>
      </c>
      <c r="V1326" s="48">
        <f t="shared" si="397"/>
        <v>118556416157.84209</v>
      </c>
      <c r="W1326" s="28">
        <f t="shared" si="398"/>
        <v>7.9249988589650062</v>
      </c>
      <c r="X1326" s="50">
        <f t="shared" si="389"/>
        <v>1</v>
      </c>
      <c r="Y1326" s="31">
        <f t="shared" si="390"/>
        <v>1</v>
      </c>
      <c r="Z1326" s="50">
        <v>28188000</v>
      </c>
      <c r="AA1326" s="62">
        <v>1.9522408E-7</v>
      </c>
      <c r="AB1326" s="71">
        <v>4.2168401648000004E-3</v>
      </c>
      <c r="AC1326" s="71">
        <v>5.6272861634639604</v>
      </c>
      <c r="AD1326" s="58">
        <v>151578934735.01401</v>
      </c>
      <c r="AE1326" s="28">
        <v>8.0920848589599998</v>
      </c>
      <c r="AF1326" s="28">
        <v>5.9968195273499996</v>
      </c>
      <c r="AG1326" s="50"/>
      <c r="AH1326" s="62"/>
      <c r="AI1326" s="65"/>
      <c r="AJ1326" s="58"/>
      <c r="AK1326" s="28"/>
      <c r="AL1326" s="28"/>
    </row>
    <row r="1327" spans="1:38">
      <c r="A1327" s="11"/>
      <c r="B1327" s="25">
        <v>1306</v>
      </c>
      <c r="C1327" s="1">
        <f>B1327 * KONSTANTEN!$B$6</f>
        <v>28209600</v>
      </c>
      <c r="D1327" s="63">
        <f>SQRT( KONSTANTEN!$B$3 * $D$6 / H1326^3 )</f>
        <v>1.952116291063435E-7</v>
      </c>
      <c r="E1327" s="41">
        <f>(KONSTANTEN!$B$4 + D1327 * C1327) - (KONSTANTEN!$B$4 + D1327 * C1326)</f>
        <v>4.2165711886967827E-3</v>
      </c>
      <c r="F1327" s="41">
        <f t="shared" si="392"/>
        <v>5.6315027346526696</v>
      </c>
      <c r="G1327" s="73">
        <f t="shared" si="380"/>
        <v>322.66133901197952</v>
      </c>
      <c r="H1327" s="43">
        <f t="shared" si="393"/>
        <v>151585344931.90994</v>
      </c>
      <c r="I1327" s="2">
        <f t="shared" si="394"/>
        <v>10.132844130694824</v>
      </c>
      <c r="J1327" s="48">
        <f t="shared" si="381"/>
        <v>147610701068.09006</v>
      </c>
      <c r="K1327" s="28">
        <f t="shared" si="382"/>
        <v>9.867155869305174</v>
      </c>
      <c r="L1327" s="43">
        <f t="shared" si="395"/>
        <v>121439636243.89958</v>
      </c>
      <c r="M1327" s="2">
        <f t="shared" si="396"/>
        <v>8.1177300213318713</v>
      </c>
      <c r="N1327" s="48">
        <f t="shared" si="383"/>
        <v>116440489189.70399</v>
      </c>
      <c r="O1327" s="28">
        <f t="shared" si="384"/>
        <v>7.7835580213318725</v>
      </c>
      <c r="P1327" s="94">
        <f t="shared" si="385"/>
        <v>-89218889593.145355</v>
      </c>
      <c r="Q1327" s="95">
        <f t="shared" si="386"/>
        <v>-5.9639083327421618</v>
      </c>
      <c r="R1327" s="44">
        <f>KONSTANTEN!$B$3 * $D$5 * $D$6 / H1326^2</f>
        <v>3.4498239070297595E+22</v>
      </c>
      <c r="S1327" s="46">
        <f t="shared" si="391"/>
        <v>29589.97078782638</v>
      </c>
      <c r="T1327" s="48">
        <f t="shared" si="387"/>
        <v>148683384341.73001</v>
      </c>
      <c r="U1327" s="28">
        <f t="shared" si="388"/>
        <v>9.9388602442780947</v>
      </c>
      <c r="V1327" s="48">
        <f t="shared" si="397"/>
        <v>118940062716.80179</v>
      </c>
      <c r="W1327" s="28">
        <f t="shared" si="398"/>
        <v>7.9506440213318719</v>
      </c>
      <c r="X1327" s="50">
        <f t="shared" si="389"/>
        <v>1</v>
      </c>
      <c r="Y1327" s="31">
        <f t="shared" si="390"/>
        <v>1</v>
      </c>
      <c r="Z1327" s="50">
        <v>28209600</v>
      </c>
      <c r="AA1327" s="62">
        <v>1.9521163E-7</v>
      </c>
      <c r="AB1327" s="71">
        <v>4.2165711886999998E-3</v>
      </c>
      <c r="AC1327" s="71">
        <v>5.6315027346526598</v>
      </c>
      <c r="AD1327" s="58">
        <v>151585344931.909</v>
      </c>
      <c r="AE1327" s="28">
        <v>8.1177300213300008</v>
      </c>
      <c r="AF1327" s="28">
        <v>5.96390833274</v>
      </c>
      <c r="AG1327" s="50"/>
      <c r="AH1327" s="62"/>
      <c r="AI1327" s="65"/>
      <c r="AJ1327" s="58"/>
      <c r="AK1327" s="28"/>
      <c r="AL1327" s="28"/>
    </row>
    <row r="1328" spans="1:38">
      <c r="A1328" s="11"/>
      <c r="B1328" s="25">
        <v>1307</v>
      </c>
      <c r="C1328" s="1">
        <f>B1328 * KONSTANTEN!$B$6</f>
        <v>28231200</v>
      </c>
      <c r="D1328" s="63">
        <f>SQRT( KONSTANTEN!$B$3 * $D$6 / H1327^3 )</f>
        <v>1.951992466585207E-7</v>
      </c>
      <c r="E1328" s="41">
        <f>(KONSTANTEN!$B$4 + D1328 * C1328) - (KONSTANTEN!$B$4 + D1328 * C1327)</f>
        <v>4.216303727823778E-3</v>
      </c>
      <c r="F1328" s="41">
        <f t="shared" si="392"/>
        <v>5.6357190383804934</v>
      </c>
      <c r="G1328" s="73">
        <f t="shared" si="380"/>
        <v>322.90291542072907</v>
      </c>
      <c r="H1328" s="43">
        <f t="shared" si="393"/>
        <v>151591719392.08118</v>
      </c>
      <c r="I1328" s="2">
        <f t="shared" si="394"/>
        <v>10.133270236604744</v>
      </c>
      <c r="J1328" s="48">
        <f t="shared" si="381"/>
        <v>147604326607.91879</v>
      </c>
      <c r="K1328" s="28">
        <f t="shared" si="382"/>
        <v>9.8667297633952558</v>
      </c>
      <c r="L1328" s="43">
        <f t="shared" si="395"/>
        <v>121821143980.70825</v>
      </c>
      <c r="M1328" s="2">
        <f t="shared" si="396"/>
        <v>8.1432322124142136</v>
      </c>
      <c r="N1328" s="48">
        <f t="shared" si="383"/>
        <v>116821996926.51266</v>
      </c>
      <c r="O1328" s="28">
        <f t="shared" si="384"/>
        <v>7.8090602124142148</v>
      </c>
      <c r="P1328" s="94">
        <f t="shared" si="385"/>
        <v>-88724989746.597824</v>
      </c>
      <c r="Q1328" s="95">
        <f t="shared" si="386"/>
        <v>-5.9308932008144142</v>
      </c>
      <c r="R1328" s="44">
        <f>KONSTANTEN!$B$3 * $D$5 * $D$6 / H1327^2</f>
        <v>3.4495321429026816E+22</v>
      </c>
      <c r="S1328" s="46">
        <f t="shared" si="391"/>
        <v>29589.345135180829</v>
      </c>
      <c r="T1328" s="48">
        <f t="shared" si="387"/>
        <v>148693513580.95557</v>
      </c>
      <c r="U1328" s="28">
        <f t="shared" si="388"/>
        <v>9.939537341409622</v>
      </c>
      <c r="V1328" s="48">
        <f t="shared" si="397"/>
        <v>119321570453.61046</v>
      </c>
      <c r="W1328" s="28">
        <f t="shared" si="398"/>
        <v>7.9761462124142142</v>
      </c>
      <c r="X1328" s="50">
        <f t="shared" si="389"/>
        <v>1</v>
      </c>
      <c r="Y1328" s="31">
        <f t="shared" si="390"/>
        <v>1</v>
      </c>
      <c r="Z1328" s="50">
        <v>28231200</v>
      </c>
      <c r="AA1328" s="62">
        <v>1.9519925000000001E-7</v>
      </c>
      <c r="AB1328" s="71">
        <v>4.2163037278199998E-3</v>
      </c>
      <c r="AC1328" s="71">
        <v>5.6357190383804801</v>
      </c>
      <c r="AD1328" s="58">
        <v>151591719392.08099</v>
      </c>
      <c r="AE1328" s="28">
        <v>8.1432322124100001</v>
      </c>
      <c r="AF1328" s="28">
        <v>5.9308932008099999</v>
      </c>
      <c r="AG1328" s="50"/>
      <c r="AH1328" s="62"/>
      <c r="AI1328" s="65"/>
      <c r="AJ1328" s="58"/>
      <c r="AK1328" s="28"/>
      <c r="AL1328" s="28"/>
    </row>
    <row r="1329" spans="1:38">
      <c r="A1329" s="11"/>
      <c r="B1329" s="25">
        <v>1308</v>
      </c>
      <c r="C1329" s="1">
        <f>B1329 * KONSTANTEN!$B$6</f>
        <v>28252800</v>
      </c>
      <c r="D1329" s="63">
        <f>SQRT( KONSTANTEN!$B$3 * $D$6 / H1328^3 )</f>
        <v>1.9518693454067361E-7</v>
      </c>
      <c r="E1329" s="41">
        <f>(KONSTANTEN!$B$4 + D1329 * C1329) - (KONSTANTEN!$B$4 + D1329 * C1328)</f>
        <v>4.2160377860778198E-3</v>
      </c>
      <c r="F1329" s="41">
        <f t="shared" si="392"/>
        <v>5.6399350761665712</v>
      </c>
      <c r="G1329" s="73">
        <f t="shared" si="380"/>
        <v>323.14447659213903</v>
      </c>
      <c r="H1329" s="43">
        <f t="shared" si="393"/>
        <v>151598058011.22021</v>
      </c>
      <c r="I1329" s="2">
        <f t="shared" si="394"/>
        <v>10.133693946692077</v>
      </c>
      <c r="J1329" s="48">
        <f t="shared" si="381"/>
        <v>147597987988.77975</v>
      </c>
      <c r="K1329" s="28">
        <f t="shared" si="382"/>
        <v>9.8663060533079214</v>
      </c>
      <c r="L1329" s="43">
        <f t="shared" si="395"/>
        <v>122200506652.56781</v>
      </c>
      <c r="M1329" s="2">
        <f t="shared" si="396"/>
        <v>8.1685910149071823</v>
      </c>
      <c r="N1329" s="48">
        <f t="shared" si="383"/>
        <v>117201359598.37222</v>
      </c>
      <c r="O1329" s="28">
        <f t="shared" si="384"/>
        <v>7.8344190149071835</v>
      </c>
      <c r="P1329" s="94">
        <f t="shared" si="385"/>
        <v>-88229543920.565247</v>
      </c>
      <c r="Q1329" s="95">
        <f t="shared" si="386"/>
        <v>-5.8977747266463041</v>
      </c>
      <c r="R1329" s="44">
        <f>KONSTANTEN!$B$3 * $D$5 * $D$6 / H1328^2</f>
        <v>3.4492420420578102E+22</v>
      </c>
      <c r="S1329" s="46">
        <f t="shared" si="391"/>
        <v>29588.723009890309</v>
      </c>
      <c r="T1329" s="48">
        <f t="shared" si="387"/>
        <v>148703617345.17151</v>
      </c>
      <c r="U1329" s="28">
        <f t="shared" si="388"/>
        <v>9.9402127356436729</v>
      </c>
      <c r="V1329" s="48">
        <f t="shared" si="397"/>
        <v>119700933125.47002</v>
      </c>
      <c r="W1329" s="28">
        <f t="shared" si="398"/>
        <v>8.0015050149071829</v>
      </c>
      <c r="X1329" s="50">
        <f t="shared" si="389"/>
        <v>1</v>
      </c>
      <c r="Y1329" s="31">
        <f t="shared" si="390"/>
        <v>1</v>
      </c>
      <c r="Z1329" s="50">
        <v>28252800</v>
      </c>
      <c r="AA1329" s="62">
        <v>1.9518693E-7</v>
      </c>
      <c r="AB1329" s="71">
        <v>4.2160377860800003E-3</v>
      </c>
      <c r="AC1329" s="71">
        <v>5.6399350761665596</v>
      </c>
      <c r="AD1329" s="58">
        <v>151598058011.22</v>
      </c>
      <c r="AE1329" s="28">
        <v>8.1685910149099996</v>
      </c>
      <c r="AF1329" s="28">
        <v>5.8977747266499998</v>
      </c>
      <c r="AG1329" s="50"/>
      <c r="AH1329" s="62"/>
      <c r="AI1329" s="65"/>
      <c r="AJ1329" s="58"/>
      <c r="AK1329" s="28"/>
      <c r="AL1329" s="28"/>
    </row>
    <row r="1330" spans="1:38">
      <c r="A1330" s="11"/>
      <c r="B1330" s="25">
        <v>1309</v>
      </c>
      <c r="C1330" s="1">
        <f>B1330 * KONSTANTEN!$B$6</f>
        <v>28274400</v>
      </c>
      <c r="D1330" s="63">
        <f>SQRT( KONSTANTEN!$B$3 * $D$6 / H1329^3 )</f>
        <v>1.9517469293228008E-7</v>
      </c>
      <c r="E1330" s="41">
        <f>(KONSTANTEN!$B$4 + D1330 * C1330) - (KONSTANTEN!$B$4 + D1330 * C1329)</f>
        <v>4.215773367337583E-3</v>
      </c>
      <c r="F1330" s="41">
        <f t="shared" si="392"/>
        <v>5.6441508495339088</v>
      </c>
      <c r="G1330" s="73">
        <f t="shared" si="380"/>
        <v>323.38602261347114</v>
      </c>
      <c r="H1330" s="43">
        <f t="shared" si="393"/>
        <v>151604360685.64566</v>
      </c>
      <c r="I1330" s="2">
        <f t="shared" si="394"/>
        <v>10.134115254026161</v>
      </c>
      <c r="J1330" s="48">
        <f t="shared" si="381"/>
        <v>147591685314.35434</v>
      </c>
      <c r="K1330" s="28">
        <f t="shared" si="382"/>
        <v>9.8658847459738368</v>
      </c>
      <c r="L1330" s="43">
        <f t="shared" si="395"/>
        <v>122577718054.20761</v>
      </c>
      <c r="M1330" s="2">
        <f t="shared" si="396"/>
        <v>8.1938060140144771</v>
      </c>
      <c r="N1330" s="48">
        <f t="shared" si="383"/>
        <v>117578571000.01202</v>
      </c>
      <c r="O1330" s="28">
        <f t="shared" si="384"/>
        <v>7.8596340140144783</v>
      </c>
      <c r="P1330" s="94">
        <f t="shared" si="385"/>
        <v>-87732561039.353806</v>
      </c>
      <c r="Q1330" s="95">
        <f t="shared" si="386"/>
        <v>-5.8645535067902479</v>
      </c>
      <c r="R1330" s="44">
        <f>KONSTANTEN!$B$3 * $D$5 * $D$6 / H1329^2</f>
        <v>3.4489536086196414E+22</v>
      </c>
      <c r="S1330" s="46">
        <f t="shared" si="391"/>
        <v>29588.104421469889</v>
      </c>
      <c r="T1330" s="48">
        <f t="shared" si="387"/>
        <v>148713694929.54376</v>
      </c>
      <c r="U1330" s="28">
        <f t="shared" si="388"/>
        <v>9.9408863798650451</v>
      </c>
      <c r="V1330" s="48">
        <f t="shared" si="397"/>
        <v>120078144527.10982</v>
      </c>
      <c r="W1330" s="28">
        <f t="shared" si="398"/>
        <v>8.0267200140144777</v>
      </c>
      <c r="X1330" s="50">
        <f t="shared" si="389"/>
        <v>1</v>
      </c>
      <c r="Y1330" s="31">
        <f t="shared" si="390"/>
        <v>1</v>
      </c>
      <c r="Z1330" s="50">
        <v>28274400</v>
      </c>
      <c r="AA1330" s="62">
        <v>1.9517469000000001E-7</v>
      </c>
      <c r="AB1330" s="71">
        <v>4.2157733673400003E-3</v>
      </c>
      <c r="AC1330" s="71">
        <v>5.6441508495338999</v>
      </c>
      <c r="AD1330" s="58">
        <v>151604360685.64499</v>
      </c>
      <c r="AE1330" s="28">
        <v>8.1938060140100006</v>
      </c>
      <c r="AF1330" s="28">
        <v>5.8645535067900001</v>
      </c>
      <c r="AG1330" s="50"/>
      <c r="AH1330" s="62"/>
      <c r="AI1330" s="65"/>
      <c r="AJ1330" s="58"/>
      <c r="AK1330" s="28"/>
      <c r="AL1330" s="28"/>
    </row>
    <row r="1331" spans="1:38">
      <c r="A1331" s="11"/>
      <c r="B1331" s="25">
        <v>1310</v>
      </c>
      <c r="C1331" s="1">
        <f>B1331 * KONSTANTEN!$B$6</f>
        <v>28296000</v>
      </c>
      <c r="D1331" s="63">
        <f>SQRT( KONSTANTEN!$B$3 * $D$6 / H1330^3 )</f>
        <v>1.9516252201165192E-7</v>
      </c>
      <c r="E1331" s="41">
        <f>(KONSTANTEN!$B$4 + D1331 * C1331) - (KONSTANTEN!$B$4 + D1331 * C1330)</f>
        <v>4.2155104754515449E-3</v>
      </c>
      <c r="F1331" s="41">
        <f t="shared" si="392"/>
        <v>5.6483663600093603</v>
      </c>
      <c r="G1331" s="73">
        <f t="shared" si="380"/>
        <v>323.62755357220766</v>
      </c>
      <c r="H1331" s="43">
        <f t="shared" si="393"/>
        <v>151610627312.30417</v>
      </c>
      <c r="I1331" s="2">
        <f t="shared" si="394"/>
        <v>10.134534151718313</v>
      </c>
      <c r="J1331" s="48">
        <f t="shared" si="381"/>
        <v>147585418687.69586</v>
      </c>
      <c r="K1331" s="28">
        <f t="shared" si="382"/>
        <v>9.8654658482816888</v>
      </c>
      <c r="L1331" s="43">
        <f t="shared" si="395"/>
        <v>122952772017.94385</v>
      </c>
      <c r="M1331" s="2">
        <f t="shared" si="396"/>
        <v>8.2188767974523209</v>
      </c>
      <c r="N1331" s="48">
        <f t="shared" si="383"/>
        <v>117953624963.74826</v>
      </c>
      <c r="O1331" s="28">
        <f t="shared" si="384"/>
        <v>7.8847047974523212</v>
      </c>
      <c r="P1331" s="94">
        <f t="shared" si="385"/>
        <v>-87234050049.082932</v>
      </c>
      <c r="Q1331" s="95">
        <f t="shared" si="386"/>
        <v>-5.8312301392567827</v>
      </c>
      <c r="R1331" s="44">
        <f>KONSTANTEN!$B$3 * $D$5 * $D$6 / H1330^2</f>
        <v>3.4486668466854316E+22</v>
      </c>
      <c r="S1331" s="46">
        <f t="shared" si="391"/>
        <v>29587.489379374736</v>
      </c>
      <c r="T1331" s="48">
        <f t="shared" si="387"/>
        <v>148723745631.42587</v>
      </c>
      <c r="U1331" s="28">
        <f t="shared" si="388"/>
        <v>9.9415582271047693</v>
      </c>
      <c r="V1331" s="48">
        <f t="shared" si="397"/>
        <v>120453198490.84605</v>
      </c>
      <c r="W1331" s="28">
        <f t="shared" si="398"/>
        <v>8.0517907974523197</v>
      </c>
      <c r="X1331" s="50">
        <f t="shared" si="389"/>
        <v>1</v>
      </c>
      <c r="Y1331" s="31">
        <f t="shared" si="390"/>
        <v>0.99999999999999978</v>
      </c>
      <c r="Z1331" s="50">
        <v>28296000</v>
      </c>
      <c r="AA1331" s="62">
        <v>1.9516251999999999E-7</v>
      </c>
      <c r="AB1331" s="71">
        <v>4.2155104754500001E-3</v>
      </c>
      <c r="AC1331" s="71">
        <v>5.6483663600093497</v>
      </c>
      <c r="AD1331" s="58">
        <v>151610627312.30399</v>
      </c>
      <c r="AE1331" s="28">
        <v>8.2188767974499992</v>
      </c>
      <c r="AF1331" s="28">
        <v>5.8312301392599997</v>
      </c>
      <c r="AG1331" s="50"/>
      <c r="AH1331" s="62"/>
      <c r="AI1331" s="65"/>
      <c r="AJ1331" s="58"/>
      <c r="AK1331" s="28"/>
      <c r="AL1331" s="28"/>
    </row>
    <row r="1332" spans="1:38">
      <c r="A1332" s="11"/>
      <c r="B1332" s="25">
        <v>1311</v>
      </c>
      <c r="C1332" s="1">
        <f>B1332 * KONSTANTEN!$B$6</f>
        <v>28317600</v>
      </c>
      <c r="D1332" s="63">
        <f>SQRT( KONSTANTEN!$B$3 * $D$6 / H1331^3 )</f>
        <v>1.9515042195593464E-7</v>
      </c>
      <c r="E1332" s="41">
        <f>(KONSTANTEN!$B$4 + D1332 * C1332) - (KONSTANTEN!$B$4 + D1332 * C1331)</f>
        <v>4.2152491142477544E-3</v>
      </c>
      <c r="F1332" s="41">
        <f t="shared" si="392"/>
        <v>5.6525816091236081</v>
      </c>
      <c r="G1332" s="73">
        <f t="shared" si="380"/>
        <v>323.86906955605036</v>
      </c>
      <c r="H1332" s="43">
        <f t="shared" si="393"/>
        <v>151616857788.77133</v>
      </c>
      <c r="I1332" s="2">
        <f t="shared" si="394"/>
        <v>10.134950632921889</v>
      </c>
      <c r="J1332" s="48">
        <f t="shared" si="381"/>
        <v>147579188211.22867</v>
      </c>
      <c r="K1332" s="28">
        <f t="shared" si="382"/>
        <v>9.865049367078111</v>
      </c>
      <c r="L1332" s="43">
        <f t="shared" si="395"/>
        <v>123325662413.73936</v>
      </c>
      <c r="M1332" s="2">
        <f t="shared" si="396"/>
        <v>8.2438029554534538</v>
      </c>
      <c r="N1332" s="48">
        <f t="shared" si="383"/>
        <v>118326515359.54378</v>
      </c>
      <c r="O1332" s="28">
        <f t="shared" si="384"/>
        <v>7.9096309554534541</v>
      </c>
      <c r="P1332" s="94">
        <f t="shared" si="385"/>
        <v>-86734019917.539032</v>
      </c>
      <c r="Q1332" s="95">
        <f t="shared" si="386"/>
        <v>-5.7978052235047945</v>
      </c>
      <c r="R1332" s="44">
        <f>KONSTANTEN!$B$3 * $D$5 * $D$6 / H1331^2</f>
        <v>3.4483817603252049E+22</v>
      </c>
      <c r="S1332" s="46">
        <f t="shared" si="391"/>
        <v>29586.877893000106</v>
      </c>
      <c r="T1332" s="48">
        <f t="shared" si="387"/>
        <v>148733768750.40405</v>
      </c>
      <c r="U1332" s="28">
        <f t="shared" si="388"/>
        <v>9.9422282305431295</v>
      </c>
      <c r="V1332" s="48">
        <f t="shared" si="397"/>
        <v>120826088886.64157</v>
      </c>
      <c r="W1332" s="28">
        <f t="shared" si="398"/>
        <v>8.0767169554534526</v>
      </c>
      <c r="X1332" s="50">
        <f t="shared" si="389"/>
        <v>1</v>
      </c>
      <c r="Y1332" s="31">
        <f t="shared" si="390"/>
        <v>0.99999999999999978</v>
      </c>
      <c r="Z1332" s="50">
        <v>28317600</v>
      </c>
      <c r="AA1332" s="62">
        <v>1.9515042000000001E-7</v>
      </c>
      <c r="AB1332" s="71">
        <v>4.21524911425E-3</v>
      </c>
      <c r="AC1332" s="71">
        <v>5.6525816091235903</v>
      </c>
      <c r="AD1332" s="58">
        <v>151616857788.771</v>
      </c>
      <c r="AE1332" s="28">
        <v>8.2438029554500005</v>
      </c>
      <c r="AF1332" s="28">
        <v>5.7978052235000002</v>
      </c>
      <c r="AG1332" s="50"/>
      <c r="AH1332" s="62"/>
      <c r="AI1332" s="65"/>
      <c r="AJ1332" s="58"/>
      <c r="AK1332" s="28"/>
      <c r="AL1332" s="28"/>
    </row>
    <row r="1333" spans="1:38">
      <c r="A1333" s="11"/>
      <c r="B1333" s="25">
        <v>1312</v>
      </c>
      <c r="C1333" s="1">
        <f>B1333 * KONSTANTEN!$B$6</f>
        <v>28339200</v>
      </c>
      <c r="D1333" s="63">
        <f>SQRT( KONSTANTEN!$B$3 * $D$6 / H1332^3 )</f>
        <v>1.951383929411075E-7</v>
      </c>
      <c r="E1333" s="41">
        <f>(KONSTANTEN!$B$4 + D1333 * C1333) - (KONSTANTEN!$B$4 + D1333 * C1332)</f>
        <v>4.2149892875276151E-3</v>
      </c>
      <c r="F1333" s="41">
        <f t="shared" si="392"/>
        <v>5.6567965984111357</v>
      </c>
      <c r="G1333" s="73">
        <f t="shared" si="380"/>
        <v>324.11057065291851</v>
      </c>
      <c r="H1333" s="43">
        <f t="shared" si="393"/>
        <v>151623052013.2529</v>
      </c>
      <c r="I1333" s="2">
        <f t="shared" si="394"/>
        <v>10.135364690832372</v>
      </c>
      <c r="J1333" s="48">
        <f t="shared" si="381"/>
        <v>147572993986.7471</v>
      </c>
      <c r="K1333" s="28">
        <f t="shared" si="382"/>
        <v>9.8646353091676282</v>
      </c>
      <c r="L1333" s="43">
        <f t="shared" si="395"/>
        <v>123696383149.26218</v>
      </c>
      <c r="M1333" s="2">
        <f t="shared" si="396"/>
        <v>8.2685840807710527</v>
      </c>
      <c r="N1333" s="48">
        <f t="shared" si="383"/>
        <v>118697236095.06657</v>
      </c>
      <c r="O1333" s="28">
        <f t="shared" si="384"/>
        <v>7.934412080771053</v>
      </c>
      <c r="P1333" s="94">
        <f t="shared" si="385"/>
        <v>-86232479634.030167</v>
      </c>
      <c r="Q1333" s="95">
        <f t="shared" si="386"/>
        <v>-5.764279360431801</v>
      </c>
      <c r="R1333" s="44">
        <f>KONSTANTEN!$B$3 * $D$5 * $D$6 / H1332^2</f>
        <v>3.4480983535817593E+22</v>
      </c>
      <c r="S1333" s="46">
        <f t="shared" si="391"/>
        <v>29586.269971681275</v>
      </c>
      <c r="T1333" s="48">
        <f t="shared" si="387"/>
        <v>148743763588.34201</v>
      </c>
      <c r="U1333" s="28">
        <f t="shared" si="388"/>
        <v>9.9428963435126434</v>
      </c>
      <c r="V1333" s="48">
        <f t="shared" si="397"/>
        <v>121196809622.16437</v>
      </c>
      <c r="W1333" s="28">
        <f t="shared" si="398"/>
        <v>8.1014980807710515</v>
      </c>
      <c r="X1333" s="50">
        <f t="shared" si="389"/>
        <v>0.99999999999999989</v>
      </c>
      <c r="Y1333" s="31">
        <f t="shared" si="390"/>
        <v>0.99999999999999967</v>
      </c>
      <c r="Z1333" s="50">
        <v>28339200</v>
      </c>
      <c r="AA1333" s="62">
        <v>1.9513839E-7</v>
      </c>
      <c r="AB1333" s="71">
        <v>4.2149892875300004E-3</v>
      </c>
      <c r="AC1333" s="71">
        <v>5.6567965984111197</v>
      </c>
      <c r="AD1333" s="58">
        <v>151623052013.25201</v>
      </c>
      <c r="AE1333" s="28">
        <v>8.2685840807699993</v>
      </c>
      <c r="AF1333" s="28">
        <v>5.7642793604299998</v>
      </c>
      <c r="AG1333" s="50"/>
      <c r="AH1333" s="62"/>
      <c r="AI1333" s="65"/>
      <c r="AJ1333" s="58"/>
      <c r="AK1333" s="28"/>
      <c r="AL1333" s="28"/>
    </row>
    <row r="1334" spans="1:38">
      <c r="A1334" s="11"/>
      <c r="B1334" s="25">
        <v>1313</v>
      </c>
      <c r="C1334" s="1">
        <f>B1334 * KONSTANTEN!$B$6</f>
        <v>28360800</v>
      </c>
      <c r="D1334" s="63">
        <f>SQRT( KONSTANTEN!$B$3 * $D$6 / H1333^3 )</f>
        <v>1.9512643514198288E-7</v>
      </c>
      <c r="E1334" s="41">
        <f>(KONSTANTEN!$B$4 + D1334 * C1334) - (KONSTANTEN!$B$4 + D1334 * C1333)</f>
        <v>4.2147309990667736E-3</v>
      </c>
      <c r="F1334" s="41">
        <f t="shared" si="392"/>
        <v>5.6610113294102025</v>
      </c>
      <c r="G1334" s="73">
        <f t="shared" si="380"/>
        <v>324.352056950948</v>
      </c>
      <c r="H1334" s="43">
        <f t="shared" si="393"/>
        <v>151629209884.58545</v>
      </c>
      <c r="I1334" s="2">
        <f t="shared" si="394"/>
        <v>10.135776318687411</v>
      </c>
      <c r="J1334" s="48">
        <f t="shared" si="381"/>
        <v>147566836115.41455</v>
      </c>
      <c r="K1334" s="28">
        <f t="shared" si="382"/>
        <v>9.8642236813125894</v>
      </c>
      <c r="L1334" s="43">
        <f t="shared" si="395"/>
        <v>124064928169.94389</v>
      </c>
      <c r="M1334" s="2">
        <f t="shared" si="396"/>
        <v>8.293219768682631</v>
      </c>
      <c r="N1334" s="48">
        <f t="shared" si="383"/>
        <v>119065781115.74831</v>
      </c>
      <c r="O1334" s="28">
        <f t="shared" si="384"/>
        <v>7.9590477686826322</v>
      </c>
      <c r="P1334" s="94">
        <f t="shared" si="385"/>
        <v>-85729438209.240387</v>
      </c>
      <c r="Q1334" s="95">
        <f t="shared" si="386"/>
        <v>-5.7306531523642121</v>
      </c>
      <c r="R1334" s="44">
        <f>KONSTANTEN!$B$3 * $D$5 * $D$6 / H1333^2</f>
        <v>3.4478166304706615E+22</v>
      </c>
      <c r="S1334" s="46">
        <f t="shared" si="391"/>
        <v>29585.665624693487</v>
      </c>
      <c r="T1334" s="48">
        <f t="shared" si="387"/>
        <v>148753729449.4256</v>
      </c>
      <c r="U1334" s="28">
        <f t="shared" si="388"/>
        <v>9.9435625195010502</v>
      </c>
      <c r="V1334" s="48">
        <f t="shared" si="397"/>
        <v>121565354642.8461</v>
      </c>
      <c r="W1334" s="28">
        <f t="shared" si="398"/>
        <v>8.1261337686826316</v>
      </c>
      <c r="X1334" s="50">
        <f t="shared" si="389"/>
        <v>1</v>
      </c>
      <c r="Y1334" s="31">
        <f t="shared" si="390"/>
        <v>1</v>
      </c>
      <c r="Z1334" s="50">
        <v>28360800</v>
      </c>
      <c r="AA1334" s="62">
        <v>1.9512644E-7</v>
      </c>
      <c r="AB1334" s="71">
        <v>4.2147309990700002E-3</v>
      </c>
      <c r="AC1334" s="71">
        <v>5.66101132941019</v>
      </c>
      <c r="AD1334" s="58">
        <v>151629209884.58499</v>
      </c>
      <c r="AE1334" s="28">
        <v>8.2932197686800002</v>
      </c>
      <c r="AF1334" s="28">
        <v>5.7306531523600004</v>
      </c>
      <c r="AG1334" s="50"/>
      <c r="AH1334" s="62"/>
      <c r="AI1334" s="65"/>
      <c r="AJ1334" s="58"/>
      <c r="AK1334" s="28"/>
      <c r="AL1334" s="28"/>
    </row>
    <row r="1335" spans="1:38">
      <c r="A1335" s="11"/>
      <c r="B1335" s="25">
        <v>1314</v>
      </c>
      <c r="C1335" s="1">
        <f>B1335 * KONSTANTEN!$B$6</f>
        <v>28382400</v>
      </c>
      <c r="D1335" s="63">
        <f>SQRT( KONSTANTEN!$B$3 * $D$6 / H1334^3 )</f>
        <v>1.9511454873220674E-7</v>
      </c>
      <c r="E1335" s="41">
        <f>(KONSTANTEN!$B$4 + D1335 * C1335) - (KONSTANTEN!$B$4 + D1335 * C1334)</f>
        <v>4.2144742526151191E-3</v>
      </c>
      <c r="F1335" s="41">
        <f t="shared" si="392"/>
        <v>5.6652258036628176</v>
      </c>
      <c r="G1335" s="73">
        <f t="shared" si="380"/>
        <v>324.59352853848941</v>
      </c>
      <c r="H1335" s="43">
        <f t="shared" si="393"/>
        <v>151635331302.23761</v>
      </c>
      <c r="I1335" s="2">
        <f t="shared" si="394"/>
        <v>10.136185509766904</v>
      </c>
      <c r="J1335" s="48">
        <f t="shared" si="381"/>
        <v>147560714697.76239</v>
      </c>
      <c r="K1335" s="28">
        <f t="shared" si="382"/>
        <v>9.8638144902330964</v>
      </c>
      <c r="L1335" s="43">
        <f t="shared" si="395"/>
        <v>124431291459.03735</v>
      </c>
      <c r="M1335" s="2">
        <f t="shared" si="396"/>
        <v>8.3177096169938931</v>
      </c>
      <c r="N1335" s="48">
        <f t="shared" si="383"/>
        <v>119432144404.84177</v>
      </c>
      <c r="O1335" s="28">
        <f t="shared" si="384"/>
        <v>7.9835376169938934</v>
      </c>
      <c r="P1335" s="94">
        <f t="shared" si="385"/>
        <v>-85224904675.084198</v>
      </c>
      <c r="Q1335" s="95">
        <f t="shared" si="386"/>
        <v>-5.6969272030476112</v>
      </c>
      <c r="R1335" s="44">
        <f>KONSTANTEN!$B$3 * $D$5 * $D$6 / H1334^2</f>
        <v>3.4475365949802644E+22</v>
      </c>
      <c r="S1335" s="46">
        <f t="shared" si="391"/>
        <v>29585.064861251951</v>
      </c>
      <c r="T1335" s="48">
        <f t="shared" si="387"/>
        <v>148763665640.20685</v>
      </c>
      <c r="U1335" s="28">
        <f t="shared" si="388"/>
        <v>9.9442267121542702</v>
      </c>
      <c r="V1335" s="48">
        <f t="shared" si="397"/>
        <v>121931717931.93956</v>
      </c>
      <c r="W1335" s="28">
        <f t="shared" si="398"/>
        <v>8.1506236169938937</v>
      </c>
      <c r="X1335" s="50">
        <f t="shared" si="389"/>
        <v>0.99999999999999989</v>
      </c>
      <c r="Y1335" s="31">
        <f t="shared" si="390"/>
        <v>1</v>
      </c>
      <c r="Z1335" s="50">
        <v>28382400</v>
      </c>
      <c r="AA1335" s="62">
        <v>1.9511454999999999E-7</v>
      </c>
      <c r="AB1335" s="71">
        <v>4.2144742526199997E-3</v>
      </c>
      <c r="AC1335" s="71">
        <v>5.6652258036628096</v>
      </c>
      <c r="AD1335" s="58">
        <v>151635331302.237</v>
      </c>
      <c r="AE1335" s="28">
        <v>8.3177096169899993</v>
      </c>
      <c r="AF1335" s="28">
        <v>5.6969272030500004</v>
      </c>
      <c r="AG1335" s="50"/>
      <c r="AH1335" s="62"/>
      <c r="AI1335" s="65"/>
      <c r="AJ1335" s="58"/>
      <c r="AK1335" s="28"/>
      <c r="AL1335" s="28"/>
    </row>
    <row r="1336" spans="1:38">
      <c r="A1336" s="11"/>
      <c r="B1336" s="25">
        <v>1315</v>
      </c>
      <c r="C1336" s="1">
        <f>B1336 * KONSTANTEN!$B$6</f>
        <v>28404000</v>
      </c>
      <c r="D1336" s="63">
        <f>SQRT( KONSTANTEN!$B$3 * $D$6 / H1335^3 )</f>
        <v>1.9510273388425799E-7</v>
      </c>
      <c r="E1336" s="41">
        <f>(KONSTANTEN!$B$4 + D1336 * C1336) - (KONSTANTEN!$B$4 + D1336 * C1335)</f>
        <v>4.2142190518994482E-3</v>
      </c>
      <c r="F1336" s="41">
        <f t="shared" si="392"/>
        <v>5.669440022714717</v>
      </c>
      <c r="G1336" s="73">
        <f t="shared" si="380"/>
        <v>324.8349855041069</v>
      </c>
      <c r="H1336" s="43">
        <f t="shared" si="393"/>
        <v>151641416166.31082</v>
      </c>
      <c r="I1336" s="2">
        <f t="shared" si="394"/>
        <v>10.136592257393055</v>
      </c>
      <c r="J1336" s="48">
        <f t="shared" si="381"/>
        <v>147554629833.68918</v>
      </c>
      <c r="K1336" s="28">
        <f t="shared" si="382"/>
        <v>9.8634077426069453</v>
      </c>
      <c r="L1336" s="43">
        <f t="shared" si="395"/>
        <v>124795467037.67418</v>
      </c>
      <c r="M1336" s="2">
        <f t="shared" si="396"/>
        <v>8.3420532260425784</v>
      </c>
      <c r="N1336" s="48">
        <f t="shared" si="383"/>
        <v>119796319983.47859</v>
      </c>
      <c r="O1336" s="28">
        <f t="shared" si="384"/>
        <v>8.0078812260425796</v>
      </c>
      <c r="P1336" s="94">
        <f t="shared" si="385"/>
        <v>-84718888084.560989</v>
      </c>
      <c r="Q1336" s="95">
        <f t="shared" si="386"/>
        <v>-5.6631021176370089</v>
      </c>
      <c r="R1336" s="44">
        <f>KONSTANTEN!$B$3 * $D$5 * $D$6 / H1335^2</f>
        <v>3.4472582510717004E+22</v>
      </c>
      <c r="S1336" s="46">
        <f t="shared" si="391"/>
        <v>29584.467690511759</v>
      </c>
      <c r="T1336" s="48">
        <f t="shared" si="387"/>
        <v>148773571469.6485</v>
      </c>
      <c r="U1336" s="28">
        <f t="shared" si="388"/>
        <v>9.9448888752793554</v>
      </c>
      <c r="V1336" s="48">
        <f t="shared" si="397"/>
        <v>122295893510.57639</v>
      </c>
      <c r="W1336" s="28">
        <f t="shared" si="398"/>
        <v>8.174967226042579</v>
      </c>
      <c r="X1336" s="50">
        <f t="shared" si="389"/>
        <v>1</v>
      </c>
      <c r="Y1336" s="31">
        <f t="shared" si="390"/>
        <v>1</v>
      </c>
      <c r="Z1336" s="50">
        <v>28404000</v>
      </c>
      <c r="AA1336" s="62">
        <v>1.9510273E-7</v>
      </c>
      <c r="AB1336" s="71">
        <v>4.2142190518999999E-3</v>
      </c>
      <c r="AC1336" s="71">
        <v>5.6694400227147002</v>
      </c>
      <c r="AD1336" s="58">
        <v>151641416166.31</v>
      </c>
      <c r="AE1336" s="28">
        <v>8.3420532260400009</v>
      </c>
      <c r="AF1336" s="28">
        <v>5.6631021176400003</v>
      </c>
      <c r="AG1336" s="50"/>
      <c r="AH1336" s="62"/>
      <c r="AI1336" s="65"/>
      <c r="AJ1336" s="58"/>
      <c r="AK1336" s="28"/>
      <c r="AL1336" s="28"/>
    </row>
    <row r="1337" spans="1:38">
      <c r="A1337" s="11"/>
      <c r="B1337" s="25">
        <v>1316</v>
      </c>
      <c r="C1337" s="1">
        <f>B1337 * KONSTANTEN!$B$6</f>
        <v>28425600</v>
      </c>
      <c r="D1337" s="63">
        <f>SQRT( KONSTANTEN!$B$3 * $D$6 / H1336^3 )</f>
        <v>1.950909907694487E-7</v>
      </c>
      <c r="E1337" s="41">
        <f>(KONSTANTEN!$B$4 + D1337 * C1337) - (KONSTANTEN!$B$4 + D1337 * C1336)</f>
        <v>4.2139654006199123E-3</v>
      </c>
      <c r="F1337" s="41">
        <f t="shared" si="392"/>
        <v>5.6736539881153369</v>
      </c>
      <c r="G1337" s="73">
        <f t="shared" si="380"/>
        <v>325.07642793657652</v>
      </c>
      <c r="H1337" s="43">
        <f t="shared" si="393"/>
        <v>151647464377.54044</v>
      </c>
      <c r="I1337" s="2">
        <f t="shared" si="394"/>
        <v>10.136996554930437</v>
      </c>
      <c r="J1337" s="48">
        <f t="shared" si="381"/>
        <v>147548581622.45959</v>
      </c>
      <c r="K1337" s="28">
        <f t="shared" si="382"/>
        <v>9.8630034450695643</v>
      </c>
      <c r="L1337" s="43">
        <f t="shared" si="395"/>
        <v>125157448964.92137</v>
      </c>
      <c r="M1337" s="2">
        <f t="shared" si="396"/>
        <v>8.3662501987022502</v>
      </c>
      <c r="N1337" s="48">
        <f t="shared" si="383"/>
        <v>120158301910.72578</v>
      </c>
      <c r="O1337" s="28">
        <f t="shared" si="384"/>
        <v>8.0320781987022514</v>
      </c>
      <c r="P1337" s="94">
        <f t="shared" si="385"/>
        <v>-84211397511.609375</v>
      </c>
      <c r="Q1337" s="95">
        <f t="shared" si="386"/>
        <v>-5.6291785026871235</v>
      </c>
      <c r="R1337" s="44">
        <f>KONSTANTEN!$B$3 * $D$5 * $D$6 / H1336^2</f>
        <v>3.4469816026788945E+22</v>
      </c>
      <c r="S1337" s="46">
        <f t="shared" si="391"/>
        <v>29583.874121567875</v>
      </c>
      <c r="T1337" s="48">
        <f t="shared" si="387"/>
        <v>148783446249.16757</v>
      </c>
      <c r="U1337" s="28">
        <f t="shared" si="388"/>
        <v>9.945548962847429</v>
      </c>
      <c r="V1337" s="48">
        <f t="shared" si="397"/>
        <v>122657875437.82358</v>
      </c>
      <c r="W1337" s="28">
        <f t="shared" si="398"/>
        <v>8.1991641987022508</v>
      </c>
      <c r="X1337" s="50">
        <f t="shared" si="389"/>
        <v>1</v>
      </c>
      <c r="Y1337" s="31">
        <f t="shared" si="390"/>
        <v>1.0000000000000002</v>
      </c>
      <c r="Z1337" s="50">
        <v>28425600</v>
      </c>
      <c r="AA1337" s="62">
        <v>1.9509099E-7</v>
      </c>
      <c r="AB1337" s="71">
        <v>4.2139654006199999E-3</v>
      </c>
      <c r="AC1337" s="71">
        <v>5.6736539881153201</v>
      </c>
      <c r="AD1337" s="58">
        <v>151647464377.54001</v>
      </c>
      <c r="AE1337" s="28">
        <v>8.3662501986999995</v>
      </c>
      <c r="AF1337" s="28">
        <v>5.6291785026900003</v>
      </c>
      <c r="AG1337" s="50"/>
      <c r="AH1337" s="62"/>
      <c r="AI1337" s="65"/>
      <c r="AJ1337" s="58"/>
      <c r="AK1337" s="28"/>
      <c r="AL1337" s="28"/>
    </row>
    <row r="1338" spans="1:38">
      <c r="A1338" s="11"/>
      <c r="B1338" s="25">
        <v>1317</v>
      </c>
      <c r="C1338" s="1">
        <f>B1338 * KONSTANTEN!$B$6</f>
        <v>28447200</v>
      </c>
      <c r="D1338" s="63">
        <f>SQRT( KONSTANTEN!$B$3 * $D$6 / H1337^3 )</f>
        <v>1.9507931955792378E-7</v>
      </c>
      <c r="E1338" s="41">
        <f>(KONSTANTEN!$B$4 + D1338 * C1338) - (KONSTANTEN!$B$4 + D1338 * C1337)</f>
        <v>4.2137133024509055E-3</v>
      </c>
      <c r="F1338" s="41">
        <f t="shared" si="392"/>
        <v>5.6778677014177878</v>
      </c>
      <c r="G1338" s="73">
        <f t="shared" si="380"/>
        <v>325.31785592488512</v>
      </c>
      <c r="H1338" s="43">
        <f t="shared" si="393"/>
        <v>151653475837.29654</v>
      </c>
      <c r="I1338" s="2">
        <f t="shared" si="394"/>
        <v>10.137398395786054</v>
      </c>
      <c r="J1338" s="48">
        <f t="shared" si="381"/>
        <v>147542570162.70346</v>
      </c>
      <c r="K1338" s="28">
        <f t="shared" si="382"/>
        <v>9.8626016042139462</v>
      </c>
      <c r="L1338" s="43">
        <f t="shared" si="395"/>
        <v>125517231337.83759</v>
      </c>
      <c r="M1338" s="2">
        <f t="shared" si="396"/>
        <v>8.3903001403860529</v>
      </c>
      <c r="N1338" s="48">
        <f t="shared" si="383"/>
        <v>120518084283.642</v>
      </c>
      <c r="O1338" s="28">
        <f t="shared" si="384"/>
        <v>8.0561281403860523</v>
      </c>
      <c r="P1338" s="94">
        <f t="shared" si="385"/>
        <v>-83702442050.962051</v>
      </c>
      <c r="Q1338" s="95">
        <f t="shared" si="386"/>
        <v>-5.5951569661426648</v>
      </c>
      <c r="R1338" s="44">
        <f>KONSTANTEN!$B$3 * $D$5 * $D$6 / H1337^2</f>
        <v>3.4467066537085638E+22</v>
      </c>
      <c r="S1338" s="46">
        <f t="shared" si="391"/>
        <v>29583.284163455075</v>
      </c>
      <c r="T1338" s="48">
        <f t="shared" si="387"/>
        <v>148793289292.67923</v>
      </c>
      <c r="U1338" s="28">
        <f t="shared" si="388"/>
        <v>9.9462069289965953</v>
      </c>
      <c r="V1338" s="48">
        <f t="shared" si="397"/>
        <v>123017657810.73979</v>
      </c>
      <c r="W1338" s="28">
        <f t="shared" si="398"/>
        <v>8.2232141403860517</v>
      </c>
      <c r="X1338" s="50">
        <f t="shared" si="389"/>
        <v>1</v>
      </c>
      <c r="Y1338" s="31">
        <f t="shared" si="390"/>
        <v>0.99999999999999989</v>
      </c>
      <c r="Z1338" s="50">
        <v>28447200</v>
      </c>
      <c r="AA1338" s="62">
        <v>1.9507931999999999E-7</v>
      </c>
      <c r="AB1338" s="71">
        <v>4.2137133024499999E-3</v>
      </c>
      <c r="AC1338" s="71">
        <v>5.6778677014177799</v>
      </c>
      <c r="AD1338" s="58">
        <v>151653475837.29599</v>
      </c>
      <c r="AE1338" s="28">
        <v>8.3903001403899999</v>
      </c>
      <c r="AF1338" s="28">
        <v>5.5951569661400002</v>
      </c>
      <c r="AG1338" s="50"/>
      <c r="AH1338" s="62"/>
      <c r="AI1338" s="65"/>
      <c r="AJ1338" s="58"/>
      <c r="AK1338" s="28"/>
      <c r="AL1338" s="28"/>
    </row>
    <row r="1339" spans="1:38">
      <c r="A1339" s="11"/>
      <c r="B1339" s="25">
        <v>1318</v>
      </c>
      <c r="C1339" s="1">
        <f>B1339 * KONSTANTEN!$B$6</f>
        <v>28468800</v>
      </c>
      <c r="D1339" s="63">
        <f>SQRT( KONSTANTEN!$B$3 * $D$6 / H1338^3 )</f>
        <v>1.9506772041866094E-7</v>
      </c>
      <c r="E1339" s="41">
        <f>(KONSTANTEN!$B$4 + D1339 * C1339) - (KONSTANTEN!$B$4 + D1339 * C1338)</f>
        <v>4.213462761042841E-3</v>
      </c>
      <c r="F1339" s="41">
        <f t="shared" si="392"/>
        <v>5.6820811641788307</v>
      </c>
      <c r="G1339" s="73">
        <f t="shared" si="380"/>
        <v>325.55926955822838</v>
      </c>
      <c r="H1339" s="43">
        <f t="shared" si="393"/>
        <v>151659450447.58496</v>
      </c>
      <c r="I1339" s="2">
        <f t="shared" si="394"/>
        <v>10.13779777340941</v>
      </c>
      <c r="J1339" s="48">
        <f t="shared" si="381"/>
        <v>147536595552.41501</v>
      </c>
      <c r="K1339" s="28">
        <f t="shared" si="382"/>
        <v>9.8622022265905898</v>
      </c>
      <c r="L1339" s="43">
        <f t="shared" si="395"/>
        <v>125874808291.52904</v>
      </c>
      <c r="M1339" s="2">
        <f t="shared" si="396"/>
        <v>8.4142026590504511</v>
      </c>
      <c r="N1339" s="48">
        <f t="shared" si="383"/>
        <v>120875661237.33345</v>
      </c>
      <c r="O1339" s="28">
        <f t="shared" si="384"/>
        <v>8.0800306590504505</v>
      </c>
      <c r="P1339" s="94">
        <f t="shared" si="385"/>
        <v>-83192030817.999969</v>
      </c>
      <c r="Q1339" s="95">
        <f t="shared" si="386"/>
        <v>-5.5610381173285948</v>
      </c>
      <c r="R1339" s="44">
        <f>KONSTANTEN!$B$3 * $D$5 * $D$6 / H1338^2</f>
        <v>3.4464334080402266E+22</v>
      </c>
      <c r="S1339" s="46">
        <f t="shared" si="391"/>
        <v>29582.697825147912</v>
      </c>
      <c r="T1339" s="48">
        <f t="shared" si="387"/>
        <v>148803099916.64011</v>
      </c>
      <c r="U1339" s="28">
        <f t="shared" si="388"/>
        <v>9.9468627280348567</v>
      </c>
      <c r="V1339" s="48">
        <f t="shared" si="397"/>
        <v>123375234764.43124</v>
      </c>
      <c r="W1339" s="28">
        <f t="shared" si="398"/>
        <v>8.2471166590504517</v>
      </c>
      <c r="X1339" s="50">
        <f t="shared" si="389"/>
        <v>1</v>
      </c>
      <c r="Y1339" s="31">
        <f t="shared" si="390"/>
        <v>1.0000000000000002</v>
      </c>
      <c r="Z1339" s="50">
        <v>28468800</v>
      </c>
      <c r="AA1339" s="62">
        <v>1.9506772E-7</v>
      </c>
      <c r="AB1339" s="71">
        <v>4.2134627610400004E-3</v>
      </c>
      <c r="AC1339" s="71">
        <v>5.68208116417882</v>
      </c>
      <c r="AD1339" s="58">
        <v>151659450447.58401</v>
      </c>
      <c r="AE1339" s="28">
        <v>8.4142026590499999</v>
      </c>
      <c r="AF1339" s="28">
        <v>5.5610381173299999</v>
      </c>
      <c r="AG1339" s="50"/>
      <c r="AH1339" s="62"/>
      <c r="AI1339" s="65"/>
      <c r="AJ1339" s="58"/>
      <c r="AK1339" s="28"/>
      <c r="AL1339" s="28"/>
    </row>
    <row r="1340" spans="1:38">
      <c r="A1340" s="11"/>
      <c r="B1340" s="25">
        <v>1319</v>
      </c>
      <c r="C1340" s="1">
        <f>B1340 * KONSTANTEN!$B$6</f>
        <v>28490400</v>
      </c>
      <c r="D1340" s="63">
        <f>SQRT( KONSTANTEN!$B$3 * $D$6 / H1339^3 )</f>
        <v>1.9505619351947062E-7</v>
      </c>
      <c r="E1340" s="41">
        <f>(KONSTANTEN!$B$4 + D1340 * C1340) - (KONSTANTEN!$B$4 + D1340 * C1339)</f>
        <v>4.2132137800203751E-3</v>
      </c>
      <c r="F1340" s="41">
        <f t="shared" si="392"/>
        <v>5.6862943779588511</v>
      </c>
      <c r="G1340" s="73">
        <f t="shared" si="380"/>
        <v>325.80066892600991</v>
      </c>
      <c r="H1340" s="43">
        <f t="shared" si="393"/>
        <v>151665388111.04825</v>
      </c>
      <c r="I1340" s="2">
        <f t="shared" si="394"/>
        <v>10.138194681292562</v>
      </c>
      <c r="J1340" s="48">
        <f t="shared" si="381"/>
        <v>147530657888.95175</v>
      </c>
      <c r="K1340" s="28">
        <f t="shared" si="382"/>
        <v>9.8618053187074377</v>
      </c>
      <c r="L1340" s="43">
        <f t="shared" si="395"/>
        <v>126230173999.20477</v>
      </c>
      <c r="M1340" s="2">
        <f t="shared" si="396"/>
        <v>8.4379573651989208</v>
      </c>
      <c r="N1340" s="48">
        <f t="shared" si="383"/>
        <v>121231026945.00917</v>
      </c>
      <c r="O1340" s="28">
        <f t="shared" si="384"/>
        <v>8.103785365198922</v>
      </c>
      <c r="P1340" s="94">
        <f t="shared" si="385"/>
        <v>-82680172948.607147</v>
      </c>
      <c r="Q1340" s="95">
        <f t="shared" si="386"/>
        <v>-5.5268225669404174</v>
      </c>
      <c r="R1340" s="44">
        <f>KONSTANTEN!$B$3 * $D$5 * $D$6 / H1339^2</f>
        <v>3.4461618695262058E+22</v>
      </c>
      <c r="S1340" s="46">
        <f t="shared" si="391"/>
        <v>29582.115115560697</v>
      </c>
      <c r="T1340" s="48">
        <f t="shared" si="387"/>
        <v>148812877440.09167</v>
      </c>
      <c r="U1340" s="28">
        <f t="shared" si="388"/>
        <v>9.9475163144429839</v>
      </c>
      <c r="V1340" s="48">
        <f t="shared" si="397"/>
        <v>123730600472.10696</v>
      </c>
      <c r="W1340" s="28">
        <f t="shared" si="398"/>
        <v>8.2708713651989214</v>
      </c>
      <c r="X1340" s="50">
        <f t="shared" si="389"/>
        <v>1</v>
      </c>
      <c r="Y1340" s="31">
        <f t="shared" si="390"/>
        <v>1</v>
      </c>
      <c r="Z1340" s="50">
        <v>28490400</v>
      </c>
      <c r="AA1340" s="62">
        <v>1.9505619E-7</v>
      </c>
      <c r="AB1340" s="71">
        <v>4.2132137800200004E-3</v>
      </c>
      <c r="AC1340" s="71">
        <v>5.6862943779588404</v>
      </c>
      <c r="AD1340" s="58">
        <v>151665388111.048</v>
      </c>
      <c r="AE1340" s="28">
        <v>8.4379573652000008</v>
      </c>
      <c r="AF1340" s="28">
        <v>5.52682256694</v>
      </c>
      <c r="AG1340" s="50"/>
      <c r="AH1340" s="62"/>
      <c r="AI1340" s="65"/>
      <c r="AJ1340" s="58"/>
      <c r="AK1340" s="28"/>
      <c r="AL1340" s="28"/>
    </row>
    <row r="1341" spans="1:38">
      <c r="A1341" s="11"/>
      <c r="B1341" s="25">
        <v>1320</v>
      </c>
      <c r="C1341" s="1">
        <f>B1341 * KONSTANTEN!$B$6</f>
        <v>28512000</v>
      </c>
      <c r="D1341" s="63">
        <f>SQRT( KONSTANTEN!$B$3 * $D$6 / H1340^3 )</f>
        <v>1.9504473902699578E-7</v>
      </c>
      <c r="E1341" s="41">
        <f>(KONSTANTEN!$B$4 + D1341 * C1341) - (KONSTANTEN!$B$4 + D1341 * C1340)</f>
        <v>4.2129663629832947E-3</v>
      </c>
      <c r="F1341" s="41">
        <f t="shared" si="392"/>
        <v>5.6905073443218344</v>
      </c>
      <c r="G1341" s="73">
        <f t="shared" si="380"/>
        <v>326.04205411783948</v>
      </c>
      <c r="H1341" s="43">
        <f t="shared" si="393"/>
        <v>151671288730.9664</v>
      </c>
      <c r="I1341" s="2">
        <f t="shared" si="394"/>
        <v>10.138589112970189</v>
      </c>
      <c r="J1341" s="48">
        <f t="shared" si="381"/>
        <v>147524757269.03363</v>
      </c>
      <c r="K1341" s="28">
        <f t="shared" si="382"/>
        <v>9.8614108870298125</v>
      </c>
      <c r="L1341" s="43">
        <f t="shared" si="395"/>
        <v>126583322672.23141</v>
      </c>
      <c r="M1341" s="2">
        <f t="shared" si="396"/>
        <v>8.4615638718856214</v>
      </c>
      <c r="N1341" s="48">
        <f t="shared" si="383"/>
        <v>121584175618.03583</v>
      </c>
      <c r="O1341" s="28">
        <f t="shared" si="384"/>
        <v>8.1273918718856226</v>
      </c>
      <c r="P1341" s="94">
        <f t="shared" si="385"/>
        <v>-82166877599.025131</v>
      </c>
      <c r="Q1341" s="95">
        <f t="shared" si="386"/>
        <v>-5.492510927034453</v>
      </c>
      <c r="R1341" s="44">
        <f>KONSTANTEN!$B$3 * $D$5 * $D$6 / H1340^2</f>
        <v>3.4458920419916314E+22</v>
      </c>
      <c r="S1341" s="46">
        <f t="shared" si="391"/>
        <v>29581.536043547432</v>
      </c>
      <c r="T1341" s="48">
        <f t="shared" si="387"/>
        <v>148822621184.70306</v>
      </c>
      <c r="U1341" s="28">
        <f t="shared" si="388"/>
        <v>9.9481676428774115</v>
      </c>
      <c r="V1341" s="48">
        <f t="shared" si="397"/>
        <v>124083749145.13362</v>
      </c>
      <c r="W1341" s="28">
        <f t="shared" si="398"/>
        <v>8.294477871885622</v>
      </c>
      <c r="X1341" s="50">
        <f t="shared" si="389"/>
        <v>0.99999999999999978</v>
      </c>
      <c r="Y1341" s="31">
        <f t="shared" si="390"/>
        <v>0.99999999999999978</v>
      </c>
      <c r="Z1341" s="50">
        <v>28512000</v>
      </c>
      <c r="AA1341" s="62">
        <v>1.9504473999999999E-7</v>
      </c>
      <c r="AB1341" s="71">
        <v>4.2129663629799996E-3</v>
      </c>
      <c r="AC1341" s="71">
        <v>5.6905073443218201</v>
      </c>
      <c r="AD1341" s="58">
        <v>151671288730.966</v>
      </c>
      <c r="AE1341" s="28">
        <v>8.4615638718900001</v>
      </c>
      <c r="AF1341" s="28">
        <v>5.4925109270299997</v>
      </c>
      <c r="AG1341" s="50"/>
      <c r="AH1341" s="62"/>
      <c r="AI1341" s="65"/>
      <c r="AJ1341" s="58"/>
      <c r="AK1341" s="28"/>
      <c r="AL1341" s="28"/>
    </row>
    <row r="1342" spans="1:38">
      <c r="A1342" s="11"/>
      <c r="B1342" s="25">
        <v>1321</v>
      </c>
      <c r="C1342" s="1">
        <f>B1342 * KONSTANTEN!$B$6</f>
        <v>28533600</v>
      </c>
      <c r="D1342" s="63">
        <f>SQRT( KONSTANTEN!$B$3 * $D$6 / H1341^3 )</f>
        <v>1.9503335710671196E-7</v>
      </c>
      <c r="E1342" s="41">
        <f>(KONSTANTEN!$B$4 + D1342 * C1342) - (KONSTANTEN!$B$4 + D1342 * C1341)</f>
        <v>4.21272051350563E-3</v>
      </c>
      <c r="F1342" s="41">
        <f t="shared" si="392"/>
        <v>5.69472006483534</v>
      </c>
      <c r="G1342" s="73">
        <f t="shared" si="380"/>
        <v>326.28342522353148</v>
      </c>
      <c r="H1342" s="43">
        <f t="shared" si="393"/>
        <v>151677152211.2579</v>
      </c>
      <c r="I1342" s="2">
        <f t="shared" si="394"/>
        <v>10.138981062019642</v>
      </c>
      <c r="J1342" s="48">
        <f t="shared" si="381"/>
        <v>147518893788.74213</v>
      </c>
      <c r="K1342" s="28">
        <f t="shared" si="382"/>
        <v>9.8610189379803579</v>
      </c>
      <c r="L1342" s="43">
        <f t="shared" si="395"/>
        <v>126934248560.18761</v>
      </c>
      <c r="M1342" s="2">
        <f t="shared" si="396"/>
        <v>8.4850217947190121</v>
      </c>
      <c r="N1342" s="48">
        <f t="shared" si="383"/>
        <v>121935101505.99202</v>
      </c>
      <c r="O1342" s="28">
        <f t="shared" si="384"/>
        <v>8.1508497947190133</v>
      </c>
      <c r="P1342" s="94">
        <f t="shared" si="385"/>
        <v>-81652153945.707703</v>
      </c>
      <c r="Q1342" s="95">
        <f t="shared" si="386"/>
        <v>-5.458103811018125</v>
      </c>
      <c r="R1342" s="44">
        <f>KONSTANTEN!$B$3 * $D$5 * $D$6 / H1341^2</f>
        <v>3.4456239292344533E+22</v>
      </c>
      <c r="S1342" s="46">
        <f t="shared" si="391"/>
        <v>29580.960617901786</v>
      </c>
      <c r="T1342" s="48">
        <f t="shared" si="387"/>
        <v>148832330474.8139</v>
      </c>
      <c r="U1342" s="28">
        <f t="shared" si="388"/>
        <v>9.948816668173075</v>
      </c>
      <c r="V1342" s="48">
        <f t="shared" si="397"/>
        <v>124434675033.08981</v>
      </c>
      <c r="W1342" s="28">
        <f t="shared" si="398"/>
        <v>8.3179357947190127</v>
      </c>
      <c r="X1342" s="50">
        <f t="shared" si="389"/>
        <v>1</v>
      </c>
      <c r="Y1342" s="31">
        <f t="shared" si="390"/>
        <v>1</v>
      </c>
      <c r="Z1342" s="50">
        <v>28533600</v>
      </c>
      <c r="AA1342" s="62">
        <v>1.9503336000000001E-7</v>
      </c>
      <c r="AB1342" s="71">
        <v>4.2127205135099998E-3</v>
      </c>
      <c r="AC1342" s="71">
        <v>5.6947200648353302</v>
      </c>
      <c r="AD1342" s="58">
        <v>151677152211.25699</v>
      </c>
      <c r="AE1342" s="28">
        <v>8.4850217947199997</v>
      </c>
      <c r="AF1342" s="28">
        <v>5.45810381102</v>
      </c>
      <c r="AG1342" s="50"/>
      <c r="AH1342" s="62"/>
      <c r="AI1342" s="65"/>
      <c r="AJ1342" s="58"/>
      <c r="AK1342" s="28"/>
      <c r="AL1342" s="28"/>
    </row>
    <row r="1343" spans="1:38">
      <c r="A1343" s="11"/>
      <c r="B1343" s="25">
        <v>1322</v>
      </c>
      <c r="C1343" s="1">
        <f>B1343 * KONSTANTEN!$B$6</f>
        <v>28555200</v>
      </c>
      <c r="D1343" s="63">
        <f>SQRT( KONSTANTEN!$B$3 * $D$6 / H1342^3 )</f>
        <v>1.9502204792292715E-7</v>
      </c>
      <c r="E1343" s="41">
        <f>(KONSTANTEN!$B$4 + D1343 * C1343) - (KONSTANTEN!$B$4 + D1343 * C1342)</f>
        <v>4.2124762351356537E-3</v>
      </c>
      <c r="F1343" s="41">
        <f t="shared" si="392"/>
        <v>5.6989325410704756</v>
      </c>
      <c r="G1343" s="73">
        <f t="shared" si="380"/>
        <v>326.52478233310399</v>
      </c>
      <c r="H1343" s="43">
        <f t="shared" si="393"/>
        <v>151682978456.48065</v>
      </c>
      <c r="I1343" s="2">
        <f t="shared" si="394"/>
        <v>10.13937052206102</v>
      </c>
      <c r="J1343" s="48">
        <f t="shared" si="381"/>
        <v>147513067543.51938</v>
      </c>
      <c r="K1343" s="28">
        <f t="shared" si="382"/>
        <v>9.860629477938982</v>
      </c>
      <c r="L1343" s="43">
        <f t="shared" si="395"/>
        <v>127282945950.91754</v>
      </c>
      <c r="M1343" s="2">
        <f t="shared" si="396"/>
        <v>8.5083307518654543</v>
      </c>
      <c r="N1343" s="48">
        <f t="shared" si="383"/>
        <v>122283798896.72195</v>
      </c>
      <c r="O1343" s="28">
        <f t="shared" si="384"/>
        <v>8.1741587518654555</v>
      </c>
      <c r="P1343" s="94">
        <f t="shared" si="385"/>
        <v>-81136011185.175674</v>
      </c>
      <c r="Q1343" s="95">
        <f t="shared" si="386"/>
        <v>-5.4236018336402534</v>
      </c>
      <c r="R1343" s="44">
        <f>KONSTANTEN!$B$3 * $D$5 * $D$6 / H1342^2</f>
        <v>3.4453575350254423E+22</v>
      </c>
      <c r="S1343" s="46">
        <f t="shared" si="391"/>
        <v>29580.388847357055</v>
      </c>
      <c r="T1343" s="48">
        <f t="shared" si="387"/>
        <v>148842004637.47675</v>
      </c>
      <c r="U1343" s="28">
        <f t="shared" si="388"/>
        <v>9.9494633453462669</v>
      </c>
      <c r="V1343" s="48">
        <f t="shared" si="397"/>
        <v>124783372423.81975</v>
      </c>
      <c r="W1343" s="28">
        <f t="shared" si="398"/>
        <v>8.3412447518654549</v>
      </c>
      <c r="X1343" s="50">
        <f t="shared" si="389"/>
        <v>1.0000000000000002</v>
      </c>
      <c r="Y1343" s="31">
        <f t="shared" si="390"/>
        <v>1.0000000000000004</v>
      </c>
      <c r="Z1343" s="50">
        <v>28555200</v>
      </c>
      <c r="AA1343" s="62">
        <v>1.9502205000000001E-7</v>
      </c>
      <c r="AB1343" s="71">
        <v>4.2124762351400001E-3</v>
      </c>
      <c r="AC1343" s="71">
        <v>5.6989325410704597</v>
      </c>
      <c r="AD1343" s="58">
        <v>151682978456.48001</v>
      </c>
      <c r="AE1343" s="28">
        <v>8.50833075187</v>
      </c>
      <c r="AF1343" s="28">
        <v>5.4236018336400003</v>
      </c>
      <c r="AG1343" s="50"/>
      <c r="AH1343" s="62"/>
      <c r="AI1343" s="65"/>
      <c r="AJ1343" s="58"/>
      <c r="AK1343" s="28"/>
      <c r="AL1343" s="28"/>
    </row>
    <row r="1344" spans="1:38">
      <c r="A1344" s="11"/>
      <c r="B1344" s="25">
        <v>1323</v>
      </c>
      <c r="C1344" s="1">
        <f>B1344 * KONSTANTEN!$B$6</f>
        <v>28576800</v>
      </c>
      <c r="D1344" s="63">
        <f>SQRT( KONSTANTEN!$B$3 * $D$6 / H1343^3 )</f>
        <v>1.9501081163878172E-7</v>
      </c>
      <c r="E1344" s="41">
        <f>(KONSTANTEN!$B$4 + D1344 * C1344) - (KONSTANTEN!$B$4 + D1344 * C1343)</f>
        <v>4.2122335313976578E-3</v>
      </c>
      <c r="F1344" s="41">
        <f t="shared" si="392"/>
        <v>5.7031447746018733</v>
      </c>
      <c r="G1344" s="73">
        <f t="shared" si="380"/>
        <v>326.76612553677654</v>
      </c>
      <c r="H1344" s="43">
        <f t="shared" si="393"/>
        <v>151688767371.83276</v>
      </c>
      <c r="I1344" s="2">
        <f t="shared" si="394"/>
        <v>10.139757486757212</v>
      </c>
      <c r="J1344" s="48">
        <f t="shared" si="381"/>
        <v>147507278628.16724</v>
      </c>
      <c r="K1344" s="28">
        <f t="shared" si="382"/>
        <v>9.8602425132427882</v>
      </c>
      <c r="L1344" s="43">
        <f t="shared" si="395"/>
        <v>127629409170.58466</v>
      </c>
      <c r="M1344" s="2">
        <f t="shared" si="396"/>
        <v>8.5314903640527824</v>
      </c>
      <c r="N1344" s="48">
        <f t="shared" si="383"/>
        <v>122630262116.38907</v>
      </c>
      <c r="O1344" s="28">
        <f t="shared" si="384"/>
        <v>8.1973183640527836</v>
      </c>
      <c r="P1344" s="94">
        <f t="shared" si="385"/>
        <v>-80618458533.871353</v>
      </c>
      <c r="Q1344" s="95">
        <f t="shared" si="386"/>
        <v>-5.3890056109813269</v>
      </c>
      <c r="R1344" s="44">
        <f>KONSTANTEN!$B$3 * $D$5 * $D$6 / H1343^2</f>
        <v>3.4450928631081966E+22</v>
      </c>
      <c r="S1344" s="46">
        <f t="shared" si="391"/>
        <v>29579.820740586132</v>
      </c>
      <c r="T1344" s="48">
        <f t="shared" si="387"/>
        <v>148851643002.49954</v>
      </c>
      <c r="U1344" s="28">
        <f t="shared" si="388"/>
        <v>9.9501076295974542</v>
      </c>
      <c r="V1344" s="48">
        <f t="shared" si="397"/>
        <v>125129835643.48686</v>
      </c>
      <c r="W1344" s="28">
        <f t="shared" si="398"/>
        <v>8.364404364052783</v>
      </c>
      <c r="X1344" s="50">
        <f t="shared" si="389"/>
        <v>1</v>
      </c>
      <c r="Y1344" s="31">
        <f t="shared" si="390"/>
        <v>1</v>
      </c>
      <c r="Z1344" s="50">
        <v>28576800</v>
      </c>
      <c r="AA1344" s="62">
        <v>1.9501081E-7</v>
      </c>
      <c r="AB1344" s="71">
        <v>4.2122335313999996E-3</v>
      </c>
      <c r="AC1344" s="71">
        <v>5.70314477460186</v>
      </c>
      <c r="AD1344" s="58">
        <v>151688767371.832</v>
      </c>
      <c r="AE1344" s="28">
        <v>8.5314903640500006</v>
      </c>
      <c r="AF1344" s="28">
        <v>5.38900561098</v>
      </c>
      <c r="AG1344" s="50"/>
      <c r="AH1344" s="62"/>
      <c r="AI1344" s="65"/>
      <c r="AJ1344" s="58"/>
      <c r="AK1344" s="28"/>
      <c r="AL1344" s="28"/>
    </row>
    <row r="1345" spans="1:38">
      <c r="A1345" s="11"/>
      <c r="B1345" s="25">
        <v>1324</v>
      </c>
      <c r="C1345" s="1">
        <f>B1345 * KONSTANTEN!$B$6</f>
        <v>28598400</v>
      </c>
      <c r="D1345" s="63">
        <f>SQRT( KONSTANTEN!$B$3 * $D$6 / H1344^3 )</f>
        <v>1.9499964841624833E-7</v>
      </c>
      <c r="E1345" s="41">
        <f>(KONSTANTEN!$B$4 + D1345 * C1345) - (KONSTANTEN!$B$4 + D1345 * C1344)</f>
        <v>4.2119924057910652E-3</v>
      </c>
      <c r="F1345" s="41">
        <f t="shared" si="392"/>
        <v>5.7073567670076644</v>
      </c>
      <c r="G1345" s="73">
        <f t="shared" si="380"/>
        <v>327.00745492496947</v>
      </c>
      <c r="H1345" s="43">
        <f t="shared" si="393"/>
        <v>151694518863.15353</v>
      </c>
      <c r="I1345" s="2">
        <f t="shared" si="394"/>
        <v>10.140141949813973</v>
      </c>
      <c r="J1345" s="48">
        <f t="shared" si="381"/>
        <v>147501527136.84647</v>
      </c>
      <c r="K1345" s="28">
        <f t="shared" si="382"/>
        <v>9.8598580501860269</v>
      </c>
      <c r="L1345" s="43">
        <f t="shared" si="395"/>
        <v>127973632583.72437</v>
      </c>
      <c r="M1345" s="2">
        <f t="shared" si="396"/>
        <v>8.5545002545738438</v>
      </c>
      <c r="N1345" s="48">
        <f t="shared" si="383"/>
        <v>122974485529.52878</v>
      </c>
      <c r="O1345" s="28">
        <f t="shared" si="384"/>
        <v>8.220328254573845</v>
      </c>
      <c r="P1345" s="94">
        <f t="shared" si="385"/>
        <v>-80099505228.013306</v>
      </c>
      <c r="Q1345" s="95">
        <f t="shared" si="386"/>
        <v>-5.3543157604437939</v>
      </c>
      <c r="R1345" s="44">
        <f>KONSTANTEN!$B$3 * $D$5 * $D$6 / H1344^2</f>
        <v>3.4448299171991481E+22</v>
      </c>
      <c r="S1345" s="46">
        <f t="shared" si="391"/>
        <v>29579.256306201471</v>
      </c>
      <c r="T1345" s="48">
        <f t="shared" si="387"/>
        <v>148861244902.48743</v>
      </c>
      <c r="U1345" s="28">
        <f t="shared" si="388"/>
        <v>9.9507494763140993</v>
      </c>
      <c r="V1345" s="48">
        <f t="shared" si="397"/>
        <v>125474059056.62657</v>
      </c>
      <c r="W1345" s="28">
        <f t="shared" si="398"/>
        <v>8.3874142545738444</v>
      </c>
      <c r="X1345" s="50">
        <f t="shared" si="389"/>
        <v>1</v>
      </c>
      <c r="Y1345" s="31">
        <f t="shared" si="390"/>
        <v>1</v>
      </c>
      <c r="Z1345" s="50">
        <v>28598400</v>
      </c>
      <c r="AA1345" s="62">
        <v>1.9499964999999999E-7</v>
      </c>
      <c r="AB1345" s="71">
        <v>4.21199240579E-3</v>
      </c>
      <c r="AC1345" s="71">
        <v>5.7073567670076502</v>
      </c>
      <c r="AD1345" s="58">
        <v>151694518863.15302</v>
      </c>
      <c r="AE1345" s="28">
        <v>8.5545002545699997</v>
      </c>
      <c r="AF1345" s="28">
        <v>5.3543157604399996</v>
      </c>
      <c r="AG1345" s="50"/>
      <c r="AH1345" s="62"/>
      <c r="AI1345" s="65"/>
      <c r="AJ1345" s="58"/>
      <c r="AK1345" s="28"/>
      <c r="AL1345" s="28"/>
    </row>
    <row r="1346" spans="1:38">
      <c r="A1346" s="11"/>
      <c r="B1346" s="25">
        <v>1325</v>
      </c>
      <c r="C1346" s="1">
        <f>B1346 * KONSTANTEN!$B$6</f>
        <v>28620000</v>
      </c>
      <c r="D1346" s="63">
        <f>SQRT( KONSTANTEN!$B$3 * $D$6 / H1345^3 )</f>
        <v>1.9498855841613181E-7</v>
      </c>
      <c r="E1346" s="41">
        <f>(KONSTANTEN!$B$4 + D1346 * C1346) - (KONSTANTEN!$B$4 + D1346 * C1345)</f>
        <v>4.2117528617886535E-3</v>
      </c>
      <c r="F1346" s="41">
        <f t="shared" si="392"/>
        <v>5.711568519869453</v>
      </c>
      <c r="G1346" s="73">
        <f t="shared" si="380"/>
        <v>327.24877058830214</v>
      </c>
      <c r="H1346" s="43">
        <f t="shared" si="393"/>
        <v>151700232836.92426</v>
      </c>
      <c r="I1346" s="2">
        <f t="shared" si="394"/>
        <v>10.140523904979965</v>
      </c>
      <c r="J1346" s="48">
        <f t="shared" si="381"/>
        <v>147495813163.07571</v>
      </c>
      <c r="K1346" s="28">
        <f t="shared" si="382"/>
        <v>9.8594760950200335</v>
      </c>
      <c r="L1346" s="43">
        <f t="shared" si="395"/>
        <v>128315610593.29636</v>
      </c>
      <c r="M1346" s="2">
        <f t="shared" si="396"/>
        <v>8.5773600492899806</v>
      </c>
      <c r="N1346" s="48">
        <f t="shared" si="383"/>
        <v>123316463539.10077</v>
      </c>
      <c r="O1346" s="28">
        <f t="shared" si="384"/>
        <v>8.2431880492899818</v>
      </c>
      <c r="P1346" s="94">
        <f t="shared" si="385"/>
        <v>-79579160523.451324</v>
      </c>
      <c r="Q1346" s="95">
        <f t="shared" si="386"/>
        <v>-5.3195329007423666</v>
      </c>
      <c r="R1346" s="44">
        <f>KONSTANTEN!$B$3 * $D$5 * $D$6 / H1345^2</f>
        <v>3.4445687009875677E+22</v>
      </c>
      <c r="S1346" s="46">
        <f t="shared" si="391"/>
        <v>29578.695552755024</v>
      </c>
      <c r="T1346" s="48">
        <f t="shared" si="387"/>
        <v>148870809672.8848</v>
      </c>
      <c r="U1346" s="28">
        <f t="shared" si="388"/>
        <v>9.9513888410734417</v>
      </c>
      <c r="V1346" s="48">
        <f t="shared" si="397"/>
        <v>125816037066.19856</v>
      </c>
      <c r="W1346" s="28">
        <f t="shared" si="398"/>
        <v>8.4102740492899812</v>
      </c>
      <c r="X1346" s="50">
        <f t="shared" si="389"/>
        <v>1</v>
      </c>
      <c r="Y1346" s="31">
        <f t="shared" si="390"/>
        <v>1</v>
      </c>
      <c r="Z1346" s="50">
        <v>28620000</v>
      </c>
      <c r="AA1346" s="62">
        <v>1.9498855999999999E-7</v>
      </c>
      <c r="AB1346" s="71">
        <v>4.2117528617899996E-3</v>
      </c>
      <c r="AC1346" s="71">
        <v>5.7115685198694397</v>
      </c>
      <c r="AD1346" s="58">
        <v>151700232836.92401</v>
      </c>
      <c r="AE1346" s="28">
        <v>8.5773600492900002</v>
      </c>
      <c r="AF1346" s="28">
        <v>5.3195329007399996</v>
      </c>
      <c r="AG1346" s="50"/>
      <c r="AH1346" s="62"/>
      <c r="AI1346" s="65"/>
      <c r="AJ1346" s="58"/>
      <c r="AK1346" s="28"/>
      <c r="AL1346" s="28"/>
    </row>
    <row r="1347" spans="1:38">
      <c r="A1347" s="11"/>
      <c r="B1347" s="25">
        <v>1326</v>
      </c>
      <c r="C1347" s="1">
        <f>B1347 * KONSTANTEN!$B$6</f>
        <v>28641600</v>
      </c>
      <c r="D1347" s="63">
        <f>SQRT( KONSTANTEN!$B$3 * $D$6 / H1346^3 )</f>
        <v>1.949775417980693E-7</v>
      </c>
      <c r="E1347" s="41">
        <f>(KONSTANTEN!$B$4 + D1347 * C1347) - (KONSTANTEN!$B$4 + D1347 * C1346)</f>
        <v>4.2115149028383314E-3</v>
      </c>
      <c r="F1347" s="41">
        <f t="shared" si="392"/>
        <v>5.7157800347722914</v>
      </c>
      <c r="G1347" s="73">
        <f t="shared" si="380"/>
        <v>327.49007261759124</v>
      </c>
      <c r="H1347" s="43">
        <f t="shared" si="393"/>
        <v>151705909200.26913</v>
      </c>
      <c r="I1347" s="2">
        <f t="shared" si="394"/>
        <v>10.140903346046834</v>
      </c>
      <c r="J1347" s="48">
        <f t="shared" si="381"/>
        <v>147490136799.73087</v>
      </c>
      <c r="K1347" s="28">
        <f t="shared" si="382"/>
        <v>9.8590966539531646</v>
      </c>
      <c r="L1347" s="43">
        <f t="shared" si="395"/>
        <v>128655337640.73651</v>
      </c>
      <c r="M1347" s="2">
        <f t="shared" si="396"/>
        <v>8.6000693766345098</v>
      </c>
      <c r="N1347" s="48">
        <f t="shared" si="383"/>
        <v>123656190586.54092</v>
      </c>
      <c r="O1347" s="28">
        <f t="shared" si="384"/>
        <v>8.265897376634511</v>
      </c>
      <c r="P1347" s="94">
        <f t="shared" si="385"/>
        <v>-79057433695.521103</v>
      </c>
      <c r="Q1347" s="95">
        <f t="shared" si="386"/>
        <v>-5.2846576518943111</v>
      </c>
      <c r="R1347" s="44">
        <f>KONSTANTEN!$B$3 * $D$5 * $D$6 / H1346^2</f>
        <v>3.4443092181355734E+22</v>
      </c>
      <c r="S1347" s="46">
        <f t="shared" si="391"/>
        <v>29578.138488738245</v>
      </c>
      <c r="T1347" s="48">
        <f t="shared" si="387"/>
        <v>148880336652.01651</v>
      </c>
      <c r="U1347" s="28">
        <f t="shared" si="388"/>
        <v>9.9520256796452795</v>
      </c>
      <c r="V1347" s="48">
        <f t="shared" si="397"/>
        <v>126155764113.63872</v>
      </c>
      <c r="W1347" s="28">
        <f t="shared" si="398"/>
        <v>8.4329833766345104</v>
      </c>
      <c r="X1347" s="50">
        <f t="shared" si="389"/>
        <v>1</v>
      </c>
      <c r="Y1347" s="31">
        <f t="shared" si="390"/>
        <v>1</v>
      </c>
      <c r="Z1347" s="50">
        <v>28641600</v>
      </c>
      <c r="AA1347" s="62">
        <v>1.9497754000000001E-7</v>
      </c>
      <c r="AB1347" s="71">
        <v>4.2115149028400002E-3</v>
      </c>
      <c r="AC1347" s="71">
        <v>5.7157800347722798</v>
      </c>
      <c r="AD1347" s="58">
        <v>151705909200.26901</v>
      </c>
      <c r="AE1347" s="28">
        <v>8.6000693766299996</v>
      </c>
      <c r="AF1347" s="28">
        <v>5.2846576518899999</v>
      </c>
      <c r="AG1347" s="50"/>
      <c r="AH1347" s="62"/>
      <c r="AI1347" s="65"/>
      <c r="AJ1347" s="58"/>
      <c r="AK1347" s="28"/>
      <c r="AL1347" s="28"/>
    </row>
    <row r="1348" spans="1:38">
      <c r="A1348" s="11"/>
      <c r="B1348" s="25">
        <v>1327</v>
      </c>
      <c r="C1348" s="1">
        <f>B1348 * KONSTANTEN!$B$6</f>
        <v>28663200</v>
      </c>
      <c r="D1348" s="63">
        <f>SQRT( KONSTANTEN!$B$3 * $D$6 / H1347^3 )</f>
        <v>1.9496659872053003E-7</v>
      </c>
      <c r="E1348" s="41">
        <f>(KONSTANTEN!$B$4 + D1348 * C1348) - (KONSTANTEN!$B$4 + D1348 * C1347)</f>
        <v>4.2112785323631385E-3</v>
      </c>
      <c r="F1348" s="41">
        <f t="shared" si="392"/>
        <v>5.7199913133046545</v>
      </c>
      <c r="G1348" s="73">
        <f t="shared" si="380"/>
        <v>327.73136110384968</v>
      </c>
      <c r="H1348" s="43">
        <f t="shared" si="393"/>
        <v>151711547860.95602</v>
      </c>
      <c r="I1348" s="2">
        <f t="shared" si="394"/>
        <v>10.14128026684925</v>
      </c>
      <c r="J1348" s="48">
        <f t="shared" si="381"/>
        <v>147484498139.04395</v>
      </c>
      <c r="K1348" s="28">
        <f t="shared" si="382"/>
        <v>9.8587197331507479</v>
      </c>
      <c r="L1348" s="43">
        <f t="shared" si="395"/>
        <v>128992808206.00835</v>
      </c>
      <c r="M1348" s="2">
        <f t="shared" si="396"/>
        <v>8.6226278676161616</v>
      </c>
      <c r="N1348" s="48">
        <f t="shared" si="383"/>
        <v>123993661151.81276</v>
      </c>
      <c r="O1348" s="28">
        <f t="shared" si="384"/>
        <v>8.2884558676161628</v>
      </c>
      <c r="P1348" s="94">
        <f t="shared" si="385"/>
        <v>-78534334038.899139</v>
      </c>
      <c r="Q1348" s="95">
        <f t="shared" si="386"/>
        <v>-5.2496906352097419</v>
      </c>
      <c r="R1348" s="44">
        <f>KONSTANTEN!$B$3 * $D$5 * $D$6 / H1347^2</f>
        <v>3.4440514722781353E+22</v>
      </c>
      <c r="S1348" s="46">
        <f t="shared" si="391"/>
        <v>29577.585122582037</v>
      </c>
      <c r="T1348" s="48">
        <f t="shared" si="387"/>
        <v>148889825181.12961</v>
      </c>
      <c r="U1348" s="28">
        <f t="shared" si="388"/>
        <v>9.9526599479947411</v>
      </c>
      <c r="V1348" s="48">
        <f t="shared" si="397"/>
        <v>126493234678.91055</v>
      </c>
      <c r="W1348" s="28">
        <f t="shared" si="398"/>
        <v>8.4555418676161622</v>
      </c>
      <c r="X1348" s="50">
        <f t="shared" si="389"/>
        <v>1</v>
      </c>
      <c r="Y1348" s="31">
        <f t="shared" si="390"/>
        <v>1</v>
      </c>
      <c r="Z1348" s="50">
        <v>28663200</v>
      </c>
      <c r="AA1348" s="62">
        <v>1.9496660000000001E-7</v>
      </c>
      <c r="AB1348" s="71">
        <v>4.2112785323600004E-3</v>
      </c>
      <c r="AC1348" s="71">
        <v>5.7199913133046403</v>
      </c>
      <c r="AD1348" s="58">
        <v>151711547860.95599</v>
      </c>
      <c r="AE1348" s="28">
        <v>8.6226278676200003</v>
      </c>
      <c r="AF1348" s="28">
        <v>5.2496906352100003</v>
      </c>
      <c r="AG1348" s="50"/>
      <c r="AH1348" s="62"/>
      <c r="AI1348" s="65"/>
      <c r="AJ1348" s="58"/>
      <c r="AK1348" s="28"/>
      <c r="AL1348" s="28"/>
    </row>
    <row r="1349" spans="1:38">
      <c r="A1349" s="11"/>
      <c r="B1349" s="25">
        <v>1328</v>
      </c>
      <c r="C1349" s="1">
        <f>B1349 * KONSTANTEN!$B$6</f>
        <v>28684800</v>
      </c>
      <c r="D1349" s="63">
        <f>SQRT( KONSTANTEN!$B$3 * $D$6 / H1348^3 )</f>
        <v>1.9495572934081555E-7</v>
      </c>
      <c r="E1349" s="41">
        <f>(KONSTANTEN!$B$4 + D1349 * C1349) - (KONSTANTEN!$B$4 + D1349 * C1348)</f>
        <v>4.2110437537621337E-3</v>
      </c>
      <c r="F1349" s="41">
        <f t="shared" si="392"/>
        <v>5.7242023570584166</v>
      </c>
      <c r="G1349" s="73">
        <f t="shared" si="380"/>
        <v>327.97263613828517</v>
      </c>
      <c r="H1349" s="43">
        <f t="shared" si="393"/>
        <v>151717148727.39752</v>
      </c>
      <c r="I1349" s="2">
        <f t="shared" si="394"/>
        <v>10.141654661264976</v>
      </c>
      <c r="J1349" s="48">
        <f t="shared" si="381"/>
        <v>147478897272.60248</v>
      </c>
      <c r="K1349" s="28">
        <f t="shared" si="382"/>
        <v>9.8583453387350239</v>
      </c>
      <c r="L1349" s="43">
        <f t="shared" si="395"/>
        <v>129328016807.65404</v>
      </c>
      <c r="M1349" s="2">
        <f t="shared" si="396"/>
        <v>8.6450351558224821</v>
      </c>
      <c r="N1349" s="48">
        <f t="shared" si="383"/>
        <v>124328869753.45845</v>
      </c>
      <c r="O1349" s="28">
        <f t="shared" si="384"/>
        <v>8.3108631558224833</v>
      </c>
      <c r="P1349" s="94">
        <f t="shared" si="385"/>
        <v>-78009870867.457382</v>
      </c>
      <c r="Q1349" s="95">
        <f t="shared" si="386"/>
        <v>-5.2146324732819096</v>
      </c>
      <c r="R1349" s="44">
        <f>KONSTANTEN!$B$3 * $D$5 * $D$6 / H1348^2</f>
        <v>3.4437954670230864E+22</v>
      </c>
      <c r="S1349" s="46">
        <f t="shared" si="391"/>
        <v>29577.035462656728</v>
      </c>
      <c r="T1349" s="48">
        <f t="shared" si="387"/>
        <v>148899274604.43402</v>
      </c>
      <c r="U1349" s="28">
        <f t="shared" si="388"/>
        <v>9.9532916022850131</v>
      </c>
      <c r="V1349" s="48">
        <f t="shared" si="397"/>
        <v>126828443280.55624</v>
      </c>
      <c r="W1349" s="28">
        <f t="shared" si="398"/>
        <v>8.4779491558224827</v>
      </c>
      <c r="X1349" s="50">
        <f t="shared" si="389"/>
        <v>1</v>
      </c>
      <c r="Y1349" s="31">
        <f t="shared" si="390"/>
        <v>1</v>
      </c>
      <c r="Z1349" s="50">
        <v>28684800</v>
      </c>
      <c r="AA1349" s="62">
        <v>1.9495572999999999E-7</v>
      </c>
      <c r="AB1349" s="71">
        <v>4.21104375376E-3</v>
      </c>
      <c r="AC1349" s="71">
        <v>5.7242023570583997</v>
      </c>
      <c r="AD1349" s="58">
        <v>151717148727.397</v>
      </c>
      <c r="AE1349" s="28">
        <v>8.6450351558200005</v>
      </c>
      <c r="AF1349" s="28">
        <v>5.21463247328</v>
      </c>
      <c r="AG1349" s="50"/>
      <c r="AH1349" s="62"/>
      <c r="AI1349" s="65"/>
      <c r="AJ1349" s="58"/>
      <c r="AK1349" s="28"/>
      <c r="AL1349" s="28"/>
    </row>
    <row r="1350" spans="1:38">
      <c r="A1350" s="11"/>
      <c r="B1350" s="25">
        <v>1329</v>
      </c>
      <c r="C1350" s="1">
        <f>B1350 * KONSTANTEN!$B$6</f>
        <v>28706400</v>
      </c>
      <c r="D1350" s="63">
        <f>SQRT( KONSTANTEN!$B$3 * $D$6 / H1349^3 )</f>
        <v>1.949449338150593E-7</v>
      </c>
      <c r="E1350" s="41">
        <f>(KONSTANTEN!$B$4 + D1350 * C1350) - (KONSTANTEN!$B$4 + D1350 * C1349)</f>
        <v>4.2108105704050658E-3</v>
      </c>
      <c r="F1350" s="41">
        <f t="shared" si="392"/>
        <v>5.7284131676288217</v>
      </c>
      <c r="G1350" s="73">
        <f t="shared" si="380"/>
        <v>328.2138978122984</v>
      </c>
      <c r="H1350" s="43">
        <f t="shared" si="393"/>
        <v>151722711708.65146</v>
      </c>
      <c r="I1350" s="2">
        <f t="shared" si="394"/>
        <v>10.142026523214913</v>
      </c>
      <c r="J1350" s="48">
        <f t="shared" si="381"/>
        <v>147473334291.34854</v>
      </c>
      <c r="K1350" s="28">
        <f t="shared" si="382"/>
        <v>9.8579734767850873</v>
      </c>
      <c r="L1350" s="43">
        <f t="shared" si="395"/>
        <v>129660958002.84454</v>
      </c>
      <c r="M1350" s="2">
        <f t="shared" si="396"/>
        <v>8.6672908774231967</v>
      </c>
      <c r="N1350" s="48">
        <f t="shared" si="383"/>
        <v>124661810948.64896</v>
      </c>
      <c r="O1350" s="28">
        <f t="shared" si="384"/>
        <v>8.3331188774231961</v>
      </c>
      <c r="P1350" s="94">
        <f t="shared" si="385"/>
        <v>-77484053514.118729</v>
      </c>
      <c r="Q1350" s="95">
        <f t="shared" si="386"/>
        <v>-5.1794837899775414</v>
      </c>
      <c r="R1350" s="44">
        <f>KONSTANTEN!$B$3 * $D$5 * $D$6 / H1349^2</f>
        <v>3.4435412059511211E+22</v>
      </c>
      <c r="S1350" s="46">
        <f t="shared" si="391"/>
        <v>29576.489517272017</v>
      </c>
      <c r="T1350" s="48">
        <f t="shared" si="387"/>
        <v>148908684269.14362</v>
      </c>
      <c r="U1350" s="28">
        <f t="shared" si="388"/>
        <v>9.9539205988800834</v>
      </c>
      <c r="V1350" s="48">
        <f t="shared" si="397"/>
        <v>127161384475.74675</v>
      </c>
      <c r="W1350" s="28">
        <f t="shared" si="398"/>
        <v>8.5002048774231973</v>
      </c>
      <c r="X1350" s="50">
        <f t="shared" si="389"/>
        <v>1</v>
      </c>
      <c r="Y1350" s="31">
        <f t="shared" si="390"/>
        <v>1</v>
      </c>
      <c r="Z1350" s="50">
        <v>28706400</v>
      </c>
      <c r="AA1350" s="62">
        <v>1.9494492999999999E-7</v>
      </c>
      <c r="AB1350" s="71">
        <v>4.2108105704100002E-3</v>
      </c>
      <c r="AC1350" s="71">
        <v>5.7284131676288101</v>
      </c>
      <c r="AD1350" s="58">
        <v>151722711708.651</v>
      </c>
      <c r="AE1350" s="28">
        <v>8.6672908774199993</v>
      </c>
      <c r="AF1350" s="28">
        <v>5.1794837899799999</v>
      </c>
      <c r="AG1350" s="50"/>
      <c r="AH1350" s="62"/>
      <c r="AI1350" s="65"/>
      <c r="AJ1350" s="58"/>
      <c r="AK1350" s="28"/>
      <c r="AL1350" s="28"/>
    </row>
    <row r="1351" spans="1:38">
      <c r="A1351" s="11"/>
      <c r="B1351" s="25">
        <v>1330</v>
      </c>
      <c r="C1351" s="1">
        <f>B1351 * KONSTANTEN!$B$6</f>
        <v>28728000</v>
      </c>
      <c r="D1351" s="63">
        <f>SQRT( KONSTANTEN!$B$3 * $D$6 / H1350^3 )</f>
        <v>1.9493421229822706E-7</v>
      </c>
      <c r="E1351" s="41">
        <f>(KONSTANTEN!$B$4 + D1351 * C1351) - (KONSTANTEN!$B$4 + D1351 * C1350)</f>
        <v>4.2105789856412557E-3</v>
      </c>
      <c r="F1351" s="41">
        <f t="shared" si="392"/>
        <v>5.7326237466144629</v>
      </c>
      <c r="G1351" s="73">
        <f t="shared" si="380"/>
        <v>328.45514621748214</v>
      </c>
      <c r="H1351" s="43">
        <f t="shared" si="393"/>
        <v>151728236714.42215</v>
      </c>
      <c r="I1351" s="2">
        <f t="shared" si="394"/>
        <v>10.14239584666317</v>
      </c>
      <c r="J1351" s="48">
        <f t="shared" si="381"/>
        <v>147467809285.57785</v>
      </c>
      <c r="K1351" s="28">
        <f t="shared" si="382"/>
        <v>9.8576041533368297</v>
      </c>
      <c r="L1351" s="43">
        <f t="shared" si="395"/>
        <v>129991626387.43007</v>
      </c>
      <c r="M1351" s="2">
        <f t="shared" si="396"/>
        <v>8.6893946711735666</v>
      </c>
      <c r="N1351" s="48">
        <f t="shared" si="383"/>
        <v>124992479333.23448</v>
      </c>
      <c r="O1351" s="28">
        <f t="shared" si="384"/>
        <v>8.3552226711735678</v>
      </c>
      <c r="P1351" s="94">
        <f t="shared" si="385"/>
        <v>-76956891330.711365</v>
      </c>
      <c r="Q1351" s="95">
        <f t="shared" si="386"/>
        <v>-5.1442452104271039</v>
      </c>
      <c r="R1351" s="44">
        <f>KONSTANTEN!$B$3 * $D$5 * $D$6 / H1350^2</f>
        <v>3.4432886926158141E+22</v>
      </c>
      <c r="S1351" s="46">
        <f t="shared" si="391"/>
        <v>29575.947294676964</v>
      </c>
      <c r="T1351" s="48">
        <f t="shared" si="387"/>
        <v>148918053525.51678</v>
      </c>
      <c r="U1351" s="28">
        <f t="shared" si="388"/>
        <v>9.9545468943474447</v>
      </c>
      <c r="V1351" s="48">
        <f t="shared" si="397"/>
        <v>127492052860.33228</v>
      </c>
      <c r="W1351" s="28">
        <f t="shared" si="398"/>
        <v>8.5223086711735672</v>
      </c>
      <c r="X1351" s="50">
        <f t="shared" si="389"/>
        <v>1</v>
      </c>
      <c r="Y1351" s="31">
        <f t="shared" si="390"/>
        <v>1</v>
      </c>
      <c r="Z1351" s="50">
        <v>28728000</v>
      </c>
      <c r="AA1351" s="62">
        <v>1.9493421000000001E-7</v>
      </c>
      <c r="AB1351" s="71">
        <v>4.2105789856399997E-3</v>
      </c>
      <c r="AC1351" s="71">
        <v>5.7326237466144496</v>
      </c>
      <c r="AD1351" s="58">
        <v>151728236714.422</v>
      </c>
      <c r="AE1351" s="28">
        <v>8.6893946711699996</v>
      </c>
      <c r="AF1351" s="28">
        <v>5.1442452104300003</v>
      </c>
      <c r="AG1351" s="50"/>
      <c r="AH1351" s="62"/>
      <c r="AI1351" s="65"/>
      <c r="AJ1351" s="58"/>
      <c r="AK1351" s="28"/>
      <c r="AL1351" s="28"/>
    </row>
    <row r="1352" spans="1:38">
      <c r="A1352" s="11"/>
      <c r="B1352" s="25">
        <v>1331</v>
      </c>
      <c r="C1352" s="1">
        <f>B1352 * KONSTANTEN!$B$6</f>
        <v>28749600</v>
      </c>
      <c r="D1352" s="63">
        <f>SQRT( KONSTANTEN!$B$3 * $D$6 / H1351^3 )</f>
        <v>1.9492356494411638E-7</v>
      </c>
      <c r="E1352" s="41">
        <f>(KONSTANTEN!$B$4 + D1352 * C1352) - (KONSTANTEN!$B$4 + D1352 * C1351)</f>
        <v>4.2103490027924906E-3</v>
      </c>
      <c r="F1352" s="41">
        <f t="shared" si="392"/>
        <v>5.7368340956172554</v>
      </c>
      <c r="G1352" s="73">
        <f t="shared" si="380"/>
        <v>328.69638144561929</v>
      </c>
      <c r="H1352" s="43">
        <f t="shared" si="393"/>
        <v>151733723655.06088</v>
      </c>
      <c r="I1352" s="2">
        <f t="shared" si="394"/>
        <v>10.14276262561711</v>
      </c>
      <c r="J1352" s="48">
        <f t="shared" si="381"/>
        <v>147462322344.93912</v>
      </c>
      <c r="K1352" s="28">
        <f t="shared" si="382"/>
        <v>9.8572373743828905</v>
      </c>
      <c r="L1352" s="43">
        <f t="shared" si="395"/>
        <v>130320016595.98924</v>
      </c>
      <c r="M1352" s="2">
        <f t="shared" si="396"/>
        <v>8.7113461784176955</v>
      </c>
      <c r="N1352" s="48">
        <f t="shared" si="383"/>
        <v>125320869541.79366</v>
      </c>
      <c r="O1352" s="28">
        <f t="shared" si="384"/>
        <v>8.377174178417695</v>
      </c>
      <c r="P1352" s="94">
        <f t="shared" si="385"/>
        <v>-76428393687.82402</v>
      </c>
      <c r="Q1352" s="95">
        <f t="shared" si="386"/>
        <v>-5.1089173610151279</v>
      </c>
      <c r="R1352" s="44">
        <f>KONSTANTEN!$B$3 * $D$5 * $D$6 / H1351^2</f>
        <v>3.4430379305436115E+22</v>
      </c>
      <c r="S1352" s="46">
        <f t="shared" si="391"/>
        <v>29575.408803059931</v>
      </c>
      <c r="T1352" s="48">
        <f t="shared" si="387"/>
        <v>148927381726.89648</v>
      </c>
      <c r="U1352" s="28">
        <f t="shared" si="388"/>
        <v>9.9551704454607979</v>
      </c>
      <c r="V1352" s="48">
        <f t="shared" si="397"/>
        <v>127820443068.89145</v>
      </c>
      <c r="W1352" s="28">
        <f t="shared" si="398"/>
        <v>8.5442601784176944</v>
      </c>
      <c r="X1352" s="50">
        <f t="shared" si="389"/>
        <v>1</v>
      </c>
      <c r="Y1352" s="31">
        <f t="shared" si="390"/>
        <v>0.99999999999999978</v>
      </c>
      <c r="Z1352" s="50">
        <v>28749600</v>
      </c>
      <c r="AA1352" s="62">
        <v>1.9492356E-7</v>
      </c>
      <c r="AB1352" s="71">
        <v>4.2103490027900004E-3</v>
      </c>
      <c r="AC1352" s="71">
        <v>5.7368340956172403</v>
      </c>
      <c r="AD1352" s="58">
        <v>151733723655.06</v>
      </c>
      <c r="AE1352" s="28">
        <v>8.7113461784199995</v>
      </c>
      <c r="AF1352" s="28">
        <v>5.1089173610199996</v>
      </c>
      <c r="AG1352" s="50"/>
      <c r="AH1352" s="62"/>
      <c r="AI1352" s="65"/>
      <c r="AJ1352" s="58"/>
      <c r="AK1352" s="28"/>
      <c r="AL1352" s="28"/>
    </row>
    <row r="1353" spans="1:38">
      <c r="A1353" s="11"/>
      <c r="B1353" s="25">
        <v>1332</v>
      </c>
      <c r="C1353" s="1">
        <f>B1353 * KONSTANTEN!$B$6</f>
        <v>28771200</v>
      </c>
      <c r="D1353" s="63">
        <f>SQRT( KONSTANTEN!$B$3 * $D$6 / H1352^3 )</f>
        <v>1.9491299190535721E-7</v>
      </c>
      <c r="E1353" s="41">
        <f>(KONSTANTEN!$B$4 + D1353 * C1353) - (KONSTANTEN!$B$4 + D1353 * C1352)</f>
        <v>4.2101206251556889E-3</v>
      </c>
      <c r="F1353" s="41">
        <f t="shared" si="392"/>
        <v>5.7410442162424111</v>
      </c>
      <c r="G1353" s="73">
        <f t="shared" si="380"/>
        <v>328.93760358868167</v>
      </c>
      <c r="H1353" s="43">
        <f t="shared" si="393"/>
        <v>151739172441.56689</v>
      </c>
      <c r="I1353" s="2">
        <f t="shared" si="394"/>
        <v>10.143126854127404</v>
      </c>
      <c r="J1353" s="48">
        <f t="shared" si="381"/>
        <v>147456873558.43311</v>
      </c>
      <c r="K1353" s="28">
        <f t="shared" si="382"/>
        <v>9.856873145872596</v>
      </c>
      <c r="L1353" s="43">
        <f t="shared" si="395"/>
        <v>130646123301.87836</v>
      </c>
      <c r="M1353" s="2">
        <f t="shared" si="396"/>
        <v>8.7331450430918025</v>
      </c>
      <c r="N1353" s="48">
        <f t="shared" si="383"/>
        <v>125646976247.68277</v>
      </c>
      <c r="O1353" s="28">
        <f t="shared" si="384"/>
        <v>8.3989730430918037</v>
      </c>
      <c r="P1353" s="94">
        <f t="shared" si="385"/>
        <v>-75898569974.661057</v>
      </c>
      <c r="Q1353" s="95">
        <f t="shared" si="386"/>
        <v>-5.073500869370517</v>
      </c>
      <c r="R1353" s="44">
        <f>KONSTANTEN!$B$3 * $D$5 * $D$6 / H1352^2</f>
        <v>3.4427889232338527E+22</v>
      </c>
      <c r="S1353" s="46">
        <f t="shared" si="391"/>
        <v>29574.874050548591</v>
      </c>
      <c r="T1353" s="48">
        <f t="shared" si="387"/>
        <v>148936668229.7507</v>
      </c>
      <c r="U1353" s="28">
        <f t="shared" si="388"/>
        <v>9.9557912092027241</v>
      </c>
      <c r="V1353" s="48">
        <f t="shared" si="397"/>
        <v>128146549774.78056</v>
      </c>
      <c r="W1353" s="28">
        <f t="shared" si="398"/>
        <v>8.5660590430918031</v>
      </c>
      <c r="X1353" s="50">
        <f t="shared" si="389"/>
        <v>1.0000000000000002</v>
      </c>
      <c r="Y1353" s="31">
        <f t="shared" si="390"/>
        <v>1</v>
      </c>
      <c r="Z1353" s="50">
        <v>28771200</v>
      </c>
      <c r="AA1353" s="62">
        <v>1.9491299000000001E-7</v>
      </c>
      <c r="AB1353" s="71">
        <v>4.2101206251599996E-3</v>
      </c>
      <c r="AC1353" s="71">
        <v>5.7410442162423996</v>
      </c>
      <c r="AD1353" s="58">
        <v>151739172441.56601</v>
      </c>
      <c r="AE1353" s="28">
        <v>8.7331450430899995</v>
      </c>
      <c r="AF1353" s="28">
        <v>5.0735008693700001</v>
      </c>
      <c r="AG1353" s="50"/>
      <c r="AH1353" s="62"/>
      <c r="AI1353" s="65"/>
      <c r="AJ1353" s="58"/>
      <c r="AK1353" s="28"/>
      <c r="AL1353" s="28"/>
    </row>
    <row r="1354" spans="1:38">
      <c r="A1354" s="11"/>
      <c r="B1354" s="25">
        <v>1333</v>
      </c>
      <c r="C1354" s="1">
        <f>B1354 * KONSTANTEN!$B$6</f>
        <v>28792800</v>
      </c>
      <c r="D1354" s="63">
        <f>SQRT( KONSTANTEN!$B$3 * $D$6 / H1353^3 )</f>
        <v>1.9490249333341138E-7</v>
      </c>
      <c r="E1354" s="41">
        <f>(KONSTANTEN!$B$4 + D1354 * C1354) - (KONSTANTEN!$B$4 + D1354 * C1353)</f>
        <v>4.2098938560020116E-3</v>
      </c>
      <c r="F1354" s="41">
        <f t="shared" si="392"/>
        <v>5.7452541100984131</v>
      </c>
      <c r="G1354" s="73">
        <f t="shared" si="380"/>
        <v>329.1788127388287</v>
      </c>
      <c r="H1354" s="43">
        <f t="shared" si="393"/>
        <v>151744582985.58817</v>
      </c>
      <c r="I1354" s="2">
        <f t="shared" si="394"/>
        <v>10.143488526288088</v>
      </c>
      <c r="J1354" s="48">
        <f t="shared" si="381"/>
        <v>147451463014.41183</v>
      </c>
      <c r="K1354" s="28">
        <f t="shared" si="382"/>
        <v>9.8565114737119117</v>
      </c>
      <c r="L1354" s="43">
        <f t="shared" si="395"/>
        <v>130969941217.27975</v>
      </c>
      <c r="M1354" s="2">
        <f t="shared" si="396"/>
        <v>8.7547909117274738</v>
      </c>
      <c r="N1354" s="48">
        <f t="shared" si="383"/>
        <v>125970794163.08417</v>
      </c>
      <c r="O1354" s="28">
        <f t="shared" si="384"/>
        <v>8.420618911727475</v>
      </c>
      <c r="P1354" s="94">
        <f t="shared" si="385"/>
        <v>-75367429598.897491</v>
      </c>
      <c r="Q1354" s="95">
        <f t="shared" si="386"/>
        <v>-5.0379963643568679</v>
      </c>
      <c r="R1354" s="44">
        <f>KONSTANTEN!$B$3 * $D$5 * $D$6 / H1353^2</f>
        <v>3.4425416741587692E+22</v>
      </c>
      <c r="S1354" s="46">
        <f t="shared" si="391"/>
        <v>29574.343045209851</v>
      </c>
      <c r="T1354" s="48">
        <f t="shared" si="387"/>
        <v>148945912393.71198</v>
      </c>
      <c r="U1354" s="28">
        <f t="shared" si="388"/>
        <v>9.9564091427673471</v>
      </c>
      <c r="V1354" s="48">
        <f t="shared" si="397"/>
        <v>128470367690.18196</v>
      </c>
      <c r="W1354" s="28">
        <f t="shared" si="398"/>
        <v>8.5877049117274744</v>
      </c>
      <c r="X1354" s="50">
        <f t="shared" si="389"/>
        <v>0.99999999999999989</v>
      </c>
      <c r="Y1354" s="31">
        <f t="shared" si="390"/>
        <v>0.99999999999999989</v>
      </c>
      <c r="Z1354" s="50">
        <v>28792800</v>
      </c>
      <c r="AA1354" s="62">
        <v>1.9490249000000001E-7</v>
      </c>
      <c r="AB1354" s="71">
        <v>4.2098938560000002E-3</v>
      </c>
      <c r="AC1354" s="71">
        <v>5.7452541100983998</v>
      </c>
      <c r="AD1354" s="58">
        <v>151744582985.58801</v>
      </c>
      <c r="AE1354" s="28">
        <v>8.7547909117299998</v>
      </c>
      <c r="AF1354" s="28">
        <v>5.0379963643599996</v>
      </c>
      <c r="AG1354" s="50"/>
      <c r="AH1354" s="62"/>
      <c r="AI1354" s="65"/>
      <c r="AJ1354" s="58"/>
      <c r="AK1354" s="28"/>
      <c r="AL1354" s="28"/>
    </row>
    <row r="1355" spans="1:38">
      <c r="A1355" s="11"/>
      <c r="B1355" s="25">
        <v>1334</v>
      </c>
      <c r="C1355" s="1">
        <f>B1355 * KONSTANTEN!$B$6</f>
        <v>28814400</v>
      </c>
      <c r="D1355" s="63">
        <f>SQRT( KONSTANTEN!$B$3 * $D$6 / H1354^3 )</f>
        <v>1.9489206937857291E-7</v>
      </c>
      <c r="E1355" s="41">
        <f>(KONSTANTEN!$B$4 + D1355 * C1355) - (KONSTANTEN!$B$4 + D1355 * C1354)</f>
        <v>4.2096686985777509E-3</v>
      </c>
      <c r="F1355" s="41">
        <f t="shared" si="392"/>
        <v>5.7494637787969909</v>
      </c>
      <c r="G1355" s="73">
        <f t="shared" si="380"/>
        <v>329.42000898840553</v>
      </c>
      <c r="H1355" s="43">
        <f t="shared" si="393"/>
        <v>151749955199.42221</v>
      </c>
      <c r="I1355" s="2">
        <f t="shared" si="394"/>
        <v>10.143847636236625</v>
      </c>
      <c r="J1355" s="48">
        <f t="shared" si="381"/>
        <v>147446090800.57779</v>
      </c>
      <c r="K1355" s="28">
        <f t="shared" si="382"/>
        <v>9.8561523637633766</v>
      </c>
      <c r="L1355" s="43">
        <f t="shared" si="395"/>
        <v>131291465093.25012</v>
      </c>
      <c r="M1355" s="2">
        <f t="shared" si="396"/>
        <v>8.7762834334548749</v>
      </c>
      <c r="N1355" s="48">
        <f t="shared" si="383"/>
        <v>126292318039.05453</v>
      </c>
      <c r="O1355" s="28">
        <f t="shared" si="384"/>
        <v>8.4421114334548761</v>
      </c>
      <c r="P1355" s="94">
        <f t="shared" si="385"/>
        <v>-74834981986.534241</v>
      </c>
      <c r="Q1355" s="95">
        <f t="shared" si="386"/>
        <v>-5.0024044760627788</v>
      </c>
      <c r="R1355" s="44">
        <f>KONSTANTEN!$B$3 * $D$5 * $D$6 / H1354^2</f>
        <v>3.4422961867634946E+22</v>
      </c>
      <c r="S1355" s="46">
        <f t="shared" si="391"/>
        <v>29573.815795049864</v>
      </c>
      <c r="T1355" s="48">
        <f t="shared" si="387"/>
        <v>148955113581.6171</v>
      </c>
      <c r="U1355" s="28">
        <f t="shared" si="388"/>
        <v>9.9570242035629768</v>
      </c>
      <c r="V1355" s="48">
        <f t="shared" si="397"/>
        <v>128791891566.15233</v>
      </c>
      <c r="W1355" s="28">
        <f t="shared" si="398"/>
        <v>8.6091974334548755</v>
      </c>
      <c r="X1355" s="50">
        <f t="shared" si="389"/>
        <v>1</v>
      </c>
      <c r="Y1355" s="31">
        <f t="shared" si="390"/>
        <v>1</v>
      </c>
      <c r="Z1355" s="50">
        <v>28814400</v>
      </c>
      <c r="AA1355" s="62">
        <v>1.9489207000000001E-7</v>
      </c>
      <c r="AB1355" s="71">
        <v>4.20966869858E-3</v>
      </c>
      <c r="AC1355" s="71">
        <v>5.7494637787969802</v>
      </c>
      <c r="AD1355" s="58">
        <v>151749955199.422</v>
      </c>
      <c r="AE1355" s="28">
        <v>8.7762834334500006</v>
      </c>
      <c r="AF1355" s="28">
        <v>5.0024044760599997</v>
      </c>
      <c r="AG1355" s="50"/>
      <c r="AH1355" s="62"/>
      <c r="AI1355" s="65"/>
      <c r="AJ1355" s="58"/>
      <c r="AK1355" s="28"/>
      <c r="AL1355" s="28"/>
    </row>
    <row r="1356" spans="1:38">
      <c r="A1356" s="11"/>
      <c r="B1356" s="25">
        <v>1335</v>
      </c>
      <c r="C1356" s="1">
        <f>B1356 * KONSTANTEN!$B$6</f>
        <v>28836000</v>
      </c>
      <c r="D1356" s="63">
        <f>SQRT( KONSTANTEN!$B$3 * $D$6 / H1355^3 )</f>
        <v>1.9488172018996781E-7</v>
      </c>
      <c r="E1356" s="41">
        <f>(KONSTANTEN!$B$4 + D1356 * C1356) - (KONSTANTEN!$B$4 + D1356 * C1355)</f>
        <v>4.2094451561034418E-3</v>
      </c>
      <c r="F1356" s="41">
        <f t="shared" si="392"/>
        <v>5.7536732239530943</v>
      </c>
      <c r="G1356" s="73">
        <f t="shared" si="380"/>
        <v>329.66119242994205</v>
      </c>
      <c r="H1356" s="43">
        <f t="shared" si="393"/>
        <v>151755288996.01685</v>
      </c>
      <c r="I1356" s="2">
        <f t="shared" si="394"/>
        <v>10.144204178153934</v>
      </c>
      <c r="J1356" s="48">
        <f t="shared" si="381"/>
        <v>147440757003.98315</v>
      </c>
      <c r="K1356" s="28">
        <f t="shared" si="382"/>
        <v>9.8557958218460655</v>
      </c>
      <c r="L1356" s="43">
        <f t="shared" si="395"/>
        <v>131610689719.76801</v>
      </c>
      <c r="M1356" s="2">
        <f t="shared" si="396"/>
        <v>8.7976222600059355</v>
      </c>
      <c r="N1356" s="48">
        <f t="shared" si="383"/>
        <v>126611542665.57242</v>
      </c>
      <c r="O1356" s="28">
        <f t="shared" si="384"/>
        <v>8.4634502600059367</v>
      </c>
      <c r="P1356" s="94">
        <f t="shared" si="385"/>
        <v>-74301236581.753189</v>
      </c>
      <c r="Q1356" s="95">
        <f t="shared" si="386"/>
        <v>-4.9667258357921744</v>
      </c>
      <c r="R1356" s="44">
        <f>KONSTANTEN!$B$3 * $D$5 * $D$6 / H1355^2</f>
        <v>3.4420524644660714E+22</v>
      </c>
      <c r="S1356" s="46">
        <f t="shared" si="391"/>
        <v>29573.292308013952</v>
      </c>
      <c r="T1356" s="48">
        <f t="shared" si="387"/>
        <v>148964271159.54633</v>
      </c>
      <c r="U1356" s="28">
        <f t="shared" si="388"/>
        <v>9.9576363492147433</v>
      </c>
      <c r="V1356" s="48">
        <f t="shared" si="397"/>
        <v>129111116192.67021</v>
      </c>
      <c r="W1356" s="28">
        <f t="shared" si="398"/>
        <v>8.6305362600059361</v>
      </c>
      <c r="X1356" s="50">
        <f t="shared" si="389"/>
        <v>1</v>
      </c>
      <c r="Y1356" s="31">
        <f t="shared" si="390"/>
        <v>1</v>
      </c>
      <c r="Z1356" s="50">
        <v>28836000</v>
      </c>
      <c r="AA1356" s="62">
        <v>1.9488172E-7</v>
      </c>
      <c r="AB1356" s="71">
        <v>4.2094451561000001E-3</v>
      </c>
      <c r="AC1356" s="71">
        <v>5.7536732239530801</v>
      </c>
      <c r="AD1356" s="58">
        <v>151755288996.01599</v>
      </c>
      <c r="AE1356" s="28">
        <v>8.7976222600099998</v>
      </c>
      <c r="AF1356" s="28">
        <v>4.9667258357900002</v>
      </c>
      <c r="AG1356" s="50"/>
      <c r="AH1356" s="62"/>
      <c r="AI1356" s="65"/>
      <c r="AJ1356" s="58"/>
      <c r="AK1356" s="28"/>
      <c r="AL1356" s="28"/>
    </row>
    <row r="1357" spans="1:38">
      <c r="A1357" s="11"/>
      <c r="B1357" s="25">
        <v>1336</v>
      </c>
      <c r="C1357" s="1">
        <f>B1357 * KONSTANTEN!$B$6</f>
        <v>28857600</v>
      </c>
      <c r="D1357" s="63">
        <f>SQRT( KONSTANTEN!$B$3 * $D$6 / H1356^3 )</f>
        <v>1.9487144591555436E-7</v>
      </c>
      <c r="E1357" s="41">
        <f>(KONSTANTEN!$B$4 + D1357 * C1357) - (KONSTANTEN!$B$4 + D1357 * C1356)</f>
        <v>4.2092232317756384E-3</v>
      </c>
      <c r="F1357" s="41">
        <f t="shared" si="392"/>
        <v>5.75788244718487</v>
      </c>
      <c r="G1357" s="73">
        <f t="shared" si="380"/>
        <v>329.90236315615118</v>
      </c>
      <c r="H1357" s="43">
        <f t="shared" si="393"/>
        <v>151760584288.97104</v>
      </c>
      <c r="I1357" s="2">
        <f t="shared" si="394"/>
        <v>10.144558146264476</v>
      </c>
      <c r="J1357" s="48">
        <f t="shared" si="381"/>
        <v>147435461711.02896</v>
      </c>
      <c r="K1357" s="28">
        <f t="shared" si="382"/>
        <v>9.8554418537355239</v>
      </c>
      <c r="L1357" s="43">
        <f t="shared" si="395"/>
        <v>131927609925.78113</v>
      </c>
      <c r="M1357" s="2">
        <f t="shared" si="396"/>
        <v>8.8188070457175183</v>
      </c>
      <c r="N1357" s="48">
        <f t="shared" si="383"/>
        <v>126928462871.58554</v>
      </c>
      <c r="O1357" s="28">
        <f t="shared" si="384"/>
        <v>8.4846350457175195</v>
      </c>
      <c r="P1357" s="94">
        <f t="shared" si="385"/>
        <v>-73766202846.772308</v>
      </c>
      <c r="Q1357" s="95">
        <f t="shared" si="386"/>
        <v>-4.9309610760546159</v>
      </c>
      <c r="R1357" s="44">
        <f>KONSTANTEN!$B$3 * $D$5 * $D$6 / H1356^2</f>
        <v>3.4418105106574598E+22</v>
      </c>
      <c r="S1357" s="46">
        <f t="shared" si="391"/>
        <v>29572.772591986621</v>
      </c>
      <c r="T1357" s="48">
        <f t="shared" si="387"/>
        <v>148973384496.86258</v>
      </c>
      <c r="U1357" s="28">
        <f t="shared" si="388"/>
        <v>9.9582455375672048</v>
      </c>
      <c r="V1357" s="48">
        <f t="shared" si="397"/>
        <v>129428036398.68333</v>
      </c>
      <c r="W1357" s="28">
        <f t="shared" si="398"/>
        <v>8.6517210457175189</v>
      </c>
      <c r="X1357" s="50">
        <f t="shared" si="389"/>
        <v>0.99999999999999989</v>
      </c>
      <c r="Y1357" s="31">
        <f t="shared" si="390"/>
        <v>0.99999999999999989</v>
      </c>
      <c r="Z1357" s="50">
        <v>28857600</v>
      </c>
      <c r="AA1357" s="62">
        <v>1.9487144999999999E-7</v>
      </c>
      <c r="AB1357" s="71">
        <v>4.2092232317800004E-3</v>
      </c>
      <c r="AC1357" s="71">
        <v>5.7578824471848602</v>
      </c>
      <c r="AD1357" s="58">
        <v>151760584288.97101</v>
      </c>
      <c r="AE1357" s="28">
        <v>8.8188070457199998</v>
      </c>
      <c r="AF1357" s="28">
        <v>4.93096107605</v>
      </c>
      <c r="AG1357" s="50"/>
      <c r="AH1357" s="62"/>
      <c r="AI1357" s="65"/>
      <c r="AJ1357" s="58"/>
      <c r="AK1357" s="28"/>
      <c r="AL1357" s="28"/>
    </row>
    <row r="1358" spans="1:38">
      <c r="A1358" s="11"/>
      <c r="B1358" s="25">
        <v>1337</v>
      </c>
      <c r="C1358" s="1">
        <f>B1358 * KONSTANTEN!$B$6</f>
        <v>28879200</v>
      </c>
      <c r="D1358" s="63">
        <f>SQRT( KONSTANTEN!$B$3 * $D$6 / H1357^3 )</f>
        <v>1.9486124670212293E-7</v>
      </c>
      <c r="E1358" s="41">
        <f>(KONSTANTEN!$B$4 + D1358 * C1358) - (KONSTANTEN!$B$4 + D1358 * C1357)</f>
        <v>4.2090029287660258E-3</v>
      </c>
      <c r="F1358" s="41">
        <f t="shared" si="392"/>
        <v>5.762091450113636</v>
      </c>
      <c r="G1358" s="73">
        <f t="shared" si="380"/>
        <v>330.1435212599277</v>
      </c>
      <c r="H1358" s="43">
        <f t="shared" si="393"/>
        <v>151765840992.53564</v>
      </c>
      <c r="I1358" s="2">
        <f t="shared" si="394"/>
        <v>10.144909534836275</v>
      </c>
      <c r="J1358" s="48">
        <f t="shared" si="381"/>
        <v>147430205007.46436</v>
      </c>
      <c r="K1358" s="28">
        <f t="shared" si="382"/>
        <v>9.855090465163725</v>
      </c>
      <c r="L1358" s="43">
        <f t="shared" si="395"/>
        <v>132242220579.2532</v>
      </c>
      <c r="M1358" s="2">
        <f t="shared" si="396"/>
        <v>8.8398374475345314</v>
      </c>
      <c r="N1358" s="48">
        <f t="shared" si="383"/>
        <v>127243073525.05762</v>
      </c>
      <c r="O1358" s="28">
        <f t="shared" si="384"/>
        <v>8.5056654475345326</v>
      </c>
      <c r="P1358" s="94">
        <f t="shared" si="385"/>
        <v>-73229890261.700912</v>
      </c>
      <c r="Q1358" s="95">
        <f t="shared" si="386"/>
        <v>-4.8951108305556232</v>
      </c>
      <c r="R1358" s="44">
        <f>KONSTANTEN!$B$3 * $D$5 * $D$6 / H1357^2</f>
        <v>3.4415703287015431E+22</v>
      </c>
      <c r="S1358" s="46">
        <f t="shared" si="391"/>
        <v>29572.256654791505</v>
      </c>
      <c r="T1358" s="48">
        <f t="shared" si="387"/>
        <v>148982452966.25012</v>
      </c>
      <c r="U1358" s="28">
        <f t="shared" si="388"/>
        <v>9.9588517266869321</v>
      </c>
      <c r="V1358" s="48">
        <f t="shared" si="397"/>
        <v>129742647052.15541</v>
      </c>
      <c r="W1358" s="28">
        <f t="shared" si="398"/>
        <v>8.672751447534532</v>
      </c>
      <c r="X1358" s="50">
        <f t="shared" si="389"/>
        <v>1</v>
      </c>
      <c r="Y1358" s="31">
        <f t="shared" si="390"/>
        <v>1.0000000000000002</v>
      </c>
      <c r="Z1358" s="50">
        <v>28879200</v>
      </c>
      <c r="AA1358" s="62">
        <v>1.9486124999999999E-7</v>
      </c>
      <c r="AB1358" s="71">
        <v>4.20900292877E-3</v>
      </c>
      <c r="AC1358" s="71">
        <v>5.76209145011362</v>
      </c>
      <c r="AD1358" s="58">
        <v>151765840992.535</v>
      </c>
      <c r="AE1358" s="28">
        <v>8.8398374475299999</v>
      </c>
      <c r="AF1358" s="28">
        <v>4.8951108305600002</v>
      </c>
      <c r="AG1358" s="50"/>
      <c r="AH1358" s="62"/>
      <c r="AI1358" s="65"/>
      <c r="AJ1358" s="58"/>
      <c r="AK1358" s="28"/>
      <c r="AL1358" s="28"/>
    </row>
    <row r="1359" spans="1:38">
      <c r="A1359" s="11"/>
      <c r="B1359" s="25">
        <v>1338</v>
      </c>
      <c r="C1359" s="1">
        <f>B1359 * KONSTANTEN!$B$6</f>
        <v>28900800</v>
      </c>
      <c r="D1359" s="63">
        <f>SQRT( KONSTANTEN!$B$3 * $D$6 / H1358^3 )</f>
        <v>1.9485112269529604E-7</v>
      </c>
      <c r="E1359" s="41">
        <f>(KONSTANTEN!$B$4 + D1359 * C1359) - (KONSTANTEN!$B$4 + D1359 * C1358)</f>
        <v>4.2087842502187556E-3</v>
      </c>
      <c r="F1359" s="41">
        <f t="shared" si="392"/>
        <v>5.7663002343638547</v>
      </c>
      <c r="G1359" s="73">
        <f t="shared" si="380"/>
        <v>330.38466683434632</v>
      </c>
      <c r="H1359" s="43">
        <f t="shared" si="393"/>
        <v>151771059021.6142</v>
      </c>
      <c r="I1359" s="2">
        <f t="shared" si="394"/>
        <v>10.145258338180994</v>
      </c>
      <c r="J1359" s="48">
        <f t="shared" si="381"/>
        <v>147424986978.3858</v>
      </c>
      <c r="K1359" s="28">
        <f t="shared" si="382"/>
        <v>9.8547416618190073</v>
      </c>
      <c r="L1359" s="43">
        <f t="shared" si="395"/>
        <v>132554516587.20993</v>
      </c>
      <c r="M1359" s="2">
        <f t="shared" si="396"/>
        <v>8.8607131250130173</v>
      </c>
      <c r="N1359" s="48">
        <f t="shared" si="383"/>
        <v>127555369533.01434</v>
      </c>
      <c r="O1359" s="28">
        <f t="shared" si="384"/>
        <v>8.5265411250130185</v>
      </c>
      <c r="P1359" s="94">
        <f t="shared" si="385"/>
        <v>-72692308324.395172</v>
      </c>
      <c r="Q1359" s="95">
        <f t="shared" si="386"/>
        <v>-4.8591757341870201</v>
      </c>
      <c r="R1359" s="44">
        <f>KONSTANTEN!$B$3 * $D$5 * $D$6 / H1358^2</f>
        <v>3.4413319219351388E+22</v>
      </c>
      <c r="S1359" s="46">
        <f t="shared" si="391"/>
        <v>29571.744504191352</v>
      </c>
      <c r="T1359" s="48">
        <f t="shared" si="387"/>
        <v>148991475943.75305</v>
      </c>
      <c r="U1359" s="28">
        <f t="shared" si="388"/>
        <v>9.9594548748650933</v>
      </c>
      <c r="V1359" s="48">
        <f t="shared" si="397"/>
        <v>130054943060.11214</v>
      </c>
      <c r="W1359" s="28">
        <f t="shared" si="398"/>
        <v>8.6936271250130179</v>
      </c>
      <c r="X1359" s="50">
        <f t="shared" si="389"/>
        <v>1</v>
      </c>
      <c r="Y1359" s="31">
        <f t="shared" si="390"/>
        <v>1</v>
      </c>
      <c r="Z1359" s="50">
        <v>28900800</v>
      </c>
      <c r="AA1359" s="62">
        <v>1.9485111999999999E-7</v>
      </c>
      <c r="AB1359" s="71">
        <v>4.2087842502200002E-3</v>
      </c>
      <c r="AC1359" s="71">
        <v>5.7663002343638396</v>
      </c>
      <c r="AD1359" s="58">
        <v>151771059021.61401</v>
      </c>
      <c r="AE1359" s="28">
        <v>8.8607131250099993</v>
      </c>
      <c r="AF1359" s="28">
        <v>4.8591757341899999</v>
      </c>
      <c r="AG1359" s="50"/>
      <c r="AH1359" s="62"/>
      <c r="AI1359" s="65"/>
      <c r="AJ1359" s="58"/>
      <c r="AK1359" s="28"/>
      <c r="AL1359" s="28"/>
    </row>
    <row r="1360" spans="1:38">
      <c r="A1360" s="11"/>
      <c r="B1360" s="25">
        <v>1339</v>
      </c>
      <c r="C1360" s="1">
        <f>B1360 * KONSTANTEN!$B$6</f>
        <v>28922400</v>
      </c>
      <c r="D1360" s="63">
        <f>SQRT( KONSTANTEN!$B$3 * $D$6 / H1359^3 )</f>
        <v>1.9484107403952848E-7</v>
      </c>
      <c r="E1360" s="41">
        <f>(KONSTANTEN!$B$4 + D1360 * C1360) - (KONSTANTEN!$B$4 + D1360 * C1359)</f>
        <v>4.2085671992539986E-3</v>
      </c>
      <c r="F1360" s="41">
        <f t="shared" si="392"/>
        <v>5.7705088015631087</v>
      </c>
      <c r="G1360" s="73">
        <f t="shared" si="380"/>
        <v>330.62579997266079</v>
      </c>
      <c r="H1360" s="43">
        <f t="shared" si="393"/>
        <v>151776238291.76364</v>
      </c>
      <c r="I1360" s="2">
        <f t="shared" si="394"/>
        <v>10.145604550653964</v>
      </c>
      <c r="J1360" s="48">
        <f t="shared" si="381"/>
        <v>147419807708.23636</v>
      </c>
      <c r="K1360" s="28">
        <f t="shared" si="382"/>
        <v>9.8543954493460344</v>
      </c>
      <c r="L1360" s="43">
        <f t="shared" si="395"/>
        <v>132864492895.78502</v>
      </c>
      <c r="M1360" s="2">
        <f t="shared" si="396"/>
        <v>8.8814337403232262</v>
      </c>
      <c r="N1360" s="48">
        <f t="shared" si="383"/>
        <v>127865345841.58942</v>
      </c>
      <c r="O1360" s="28">
        <f t="shared" si="384"/>
        <v>8.5472617403232274</v>
      </c>
      <c r="P1360" s="94">
        <f t="shared" si="385"/>
        <v>-72153466550.313324</v>
      </c>
      <c r="Q1360" s="95">
        <f t="shared" si="386"/>
        <v>-4.8231564230172577</v>
      </c>
      <c r="R1360" s="44">
        <f>KONSTANTEN!$B$3 * $D$5 * $D$6 / H1359^2</f>
        <v>3.4410952936680004E+22</v>
      </c>
      <c r="S1360" s="46">
        <f t="shared" si="391"/>
        <v>29571.236147887979</v>
      </c>
      <c r="T1360" s="48">
        <f t="shared" si="387"/>
        <v>149000452808.81366</v>
      </c>
      <c r="U1360" s="28">
        <f t="shared" si="388"/>
        <v>9.9600549406200152</v>
      </c>
      <c r="V1360" s="48">
        <f t="shared" si="397"/>
        <v>130364919368.68721</v>
      </c>
      <c r="W1360" s="28">
        <f t="shared" si="398"/>
        <v>8.7143477403232268</v>
      </c>
      <c r="X1360" s="50">
        <f t="shared" si="389"/>
        <v>0.99999999999999989</v>
      </c>
      <c r="Y1360" s="31">
        <f t="shared" si="390"/>
        <v>1</v>
      </c>
      <c r="Z1360" s="50">
        <v>28922400</v>
      </c>
      <c r="AA1360" s="62">
        <v>1.9484107000000001E-7</v>
      </c>
      <c r="AB1360" s="71">
        <v>4.20856719925E-3</v>
      </c>
      <c r="AC1360" s="71">
        <v>5.7705088015630901</v>
      </c>
      <c r="AD1360" s="58">
        <v>151776238291.763</v>
      </c>
      <c r="AE1360" s="28">
        <v>8.8814337403200003</v>
      </c>
      <c r="AF1360" s="28">
        <v>4.8231564230200004</v>
      </c>
      <c r="AG1360" s="50"/>
      <c r="AH1360" s="62"/>
      <c r="AI1360" s="65"/>
      <c r="AJ1360" s="58"/>
      <c r="AK1360" s="28"/>
      <c r="AL1360" s="28"/>
    </row>
    <row r="1361" spans="1:38">
      <c r="A1361" s="11"/>
      <c r="B1361" s="25">
        <v>1340</v>
      </c>
      <c r="C1361" s="1">
        <f>B1361 * KONSTANTEN!$B$6</f>
        <v>28944000</v>
      </c>
      <c r="D1361" s="63">
        <f>SQRT( KONSTANTEN!$B$3 * $D$6 / H1360^3 )</f>
        <v>1.9483110087810733E-7</v>
      </c>
      <c r="E1361" s="41">
        <f>(KONSTANTEN!$B$4 + D1361 * C1361) - (KONSTANTEN!$B$4 + D1361 * C1360)</f>
        <v>4.2083517789670566E-3</v>
      </c>
      <c r="F1361" s="41">
        <f t="shared" si="392"/>
        <v>5.7747171533420758</v>
      </c>
      <c r="G1361" s="73">
        <f t="shared" si="380"/>
        <v>330.86692076830195</v>
      </c>
      <c r="H1361" s="43">
        <f t="shared" si="393"/>
        <v>151781378719.19516</v>
      </c>
      <c r="I1361" s="2">
        <f t="shared" si="394"/>
        <v>10.145948166654259</v>
      </c>
      <c r="J1361" s="48">
        <f t="shared" si="381"/>
        <v>147414667280.80481</v>
      </c>
      <c r="K1361" s="28">
        <f t="shared" si="382"/>
        <v>9.8540518333457392</v>
      </c>
      <c r="L1361" s="43">
        <f t="shared" si="395"/>
        <v>133172144490.26555</v>
      </c>
      <c r="M1361" s="2">
        <f t="shared" si="396"/>
        <v>8.9019989582526478</v>
      </c>
      <c r="N1361" s="48">
        <f t="shared" si="383"/>
        <v>128172997436.06996</v>
      </c>
      <c r="O1361" s="28">
        <f t="shared" si="384"/>
        <v>8.5678269582526472</v>
      </c>
      <c r="P1361" s="94">
        <f t="shared" si="385"/>
        <v>-71613374472.371048</v>
      </c>
      <c r="Q1361" s="95">
        <f t="shared" si="386"/>
        <v>-4.7870535342817364</v>
      </c>
      <c r="R1361" s="44">
        <f>KONSTANTEN!$B$3 * $D$5 * $D$6 / H1360^2</f>
        <v>3.4408604471828335E+22</v>
      </c>
      <c r="S1361" s="46">
        <f t="shared" si="391"/>
        <v>29570.731593522258</v>
      </c>
      <c r="T1361" s="48">
        <f t="shared" si="387"/>
        <v>149009382944.31046</v>
      </c>
      <c r="U1361" s="28">
        <f t="shared" si="388"/>
        <v>9.9606518826997092</v>
      </c>
      <c r="V1361" s="48">
        <f t="shared" si="397"/>
        <v>130672570963.16776</v>
      </c>
      <c r="W1361" s="28">
        <f t="shared" si="398"/>
        <v>8.7349129582526466</v>
      </c>
      <c r="X1361" s="50">
        <f t="shared" si="389"/>
        <v>0.99999999999999989</v>
      </c>
      <c r="Y1361" s="31">
        <f t="shared" si="390"/>
        <v>0.99999999999999967</v>
      </c>
      <c r="Z1361" s="50">
        <v>28944000</v>
      </c>
      <c r="AA1361" s="62">
        <v>1.948311E-7</v>
      </c>
      <c r="AB1361" s="71">
        <v>4.2083517789700004E-3</v>
      </c>
      <c r="AC1361" s="71">
        <v>5.7747171533420598</v>
      </c>
      <c r="AD1361" s="58">
        <v>151781378719.19501</v>
      </c>
      <c r="AE1361" s="28">
        <v>8.9019989582499992</v>
      </c>
      <c r="AF1361" s="28">
        <v>4.78705353428</v>
      </c>
      <c r="AG1361" s="50"/>
      <c r="AH1361" s="62"/>
      <c r="AI1361" s="65"/>
      <c r="AJ1361" s="58"/>
      <c r="AK1361" s="28"/>
      <c r="AL1361" s="28"/>
    </row>
    <row r="1362" spans="1:38">
      <c r="A1362" s="11"/>
      <c r="B1362" s="25">
        <v>1341</v>
      </c>
      <c r="C1362" s="1">
        <f>B1362 * KONSTANTEN!$B$6</f>
        <v>28965600</v>
      </c>
      <c r="D1362" s="63">
        <f>SQRT( KONSTANTEN!$B$3 * $D$6 / H1361^3 )</f>
        <v>1.948212033531519E-7</v>
      </c>
      <c r="E1362" s="41">
        <f>(KONSTANTEN!$B$4 + D1362 * C1362) - (KONSTANTEN!$B$4 + D1362 * C1361)</f>
        <v>4.2081379924274742E-3</v>
      </c>
      <c r="F1362" s="41">
        <f t="shared" si="392"/>
        <v>5.7789252913345033</v>
      </c>
      <c r="G1362" s="73">
        <f t="shared" si="380"/>
        <v>331.10802931487672</v>
      </c>
      <c r="H1362" s="43">
        <f t="shared" si="393"/>
        <v>151786480220.77493</v>
      </c>
      <c r="I1362" s="2">
        <f t="shared" si="394"/>
        <v>10.146289180624727</v>
      </c>
      <c r="J1362" s="48">
        <f t="shared" si="381"/>
        <v>147409565779.22507</v>
      </c>
      <c r="K1362" s="28">
        <f t="shared" si="382"/>
        <v>9.8537108193752729</v>
      </c>
      <c r="L1362" s="43">
        <f t="shared" si="395"/>
        <v>133477466395.13687</v>
      </c>
      <c r="M1362" s="2">
        <f t="shared" si="396"/>
        <v>8.922408446209003</v>
      </c>
      <c r="N1362" s="48">
        <f t="shared" si="383"/>
        <v>128478319340.94128</v>
      </c>
      <c r="O1362" s="28">
        <f t="shared" si="384"/>
        <v>8.5882364462090042</v>
      </c>
      <c r="P1362" s="94">
        <f t="shared" si="385"/>
        <v>-71072041640.79686</v>
      </c>
      <c r="Q1362" s="95">
        <f t="shared" si="386"/>
        <v>-4.7508677063731559</v>
      </c>
      <c r="R1362" s="44">
        <f>KONSTANTEN!$B$3 * $D$5 * $D$6 / H1361^2</f>
        <v>3.4406273857352957E+22</v>
      </c>
      <c r="S1362" s="46">
        <f t="shared" si="391"/>
        <v>29570.230848674084</v>
      </c>
      <c r="T1362" s="48">
        <f t="shared" si="387"/>
        <v>149018265736.59579</v>
      </c>
      <c r="U1362" s="28">
        <f t="shared" si="388"/>
        <v>9.9612456600844119</v>
      </c>
      <c r="V1362" s="48">
        <f t="shared" si="397"/>
        <v>130977892868.03908</v>
      </c>
      <c r="W1362" s="28">
        <f t="shared" si="398"/>
        <v>8.7553224462090036</v>
      </c>
      <c r="X1362" s="50">
        <f t="shared" si="389"/>
        <v>1</v>
      </c>
      <c r="Y1362" s="31">
        <f t="shared" si="390"/>
        <v>1</v>
      </c>
      <c r="Z1362" s="50">
        <v>28965600</v>
      </c>
      <c r="AA1362" s="62">
        <v>1.9482120000000001E-7</v>
      </c>
      <c r="AB1362" s="71">
        <v>4.20813799243E-3</v>
      </c>
      <c r="AC1362" s="71">
        <v>5.77892529133449</v>
      </c>
      <c r="AD1362" s="58">
        <v>151786480220.77399</v>
      </c>
      <c r="AE1362" s="28">
        <v>8.9224084462099995</v>
      </c>
      <c r="AF1362" s="28">
        <v>4.7508677063700002</v>
      </c>
      <c r="AG1362" s="50"/>
      <c r="AH1362" s="62"/>
      <c r="AI1362" s="65"/>
      <c r="AJ1362" s="58"/>
      <c r="AK1362" s="28"/>
      <c r="AL1362" s="28"/>
    </row>
    <row r="1363" spans="1:38">
      <c r="A1363" s="11"/>
      <c r="B1363" s="25">
        <v>1342</v>
      </c>
      <c r="C1363" s="1">
        <f>B1363 * KONSTANTEN!$B$6</f>
        <v>28987200</v>
      </c>
      <c r="D1363" s="63">
        <f>SQRT( KONSTANTEN!$B$3 * $D$6 / H1362^3 )</f>
        <v>1.9481138160561375E-7</v>
      </c>
      <c r="E1363" s="41">
        <f>(KONSTANTEN!$B$4 + D1363 * C1363) - (KONSTANTEN!$B$4 + D1363 * C1362)</f>
        <v>4.2079258426808153E-3</v>
      </c>
      <c r="F1363" s="41">
        <f t="shared" si="392"/>
        <v>5.7831332171771841</v>
      </c>
      <c r="G1363" s="73">
        <f t="shared" si="380"/>
        <v>331.34912570616638</v>
      </c>
      <c r="H1363" s="43">
        <f t="shared" si="393"/>
        <v>151791542714.02466</v>
      </c>
      <c r="I1363" s="2">
        <f t="shared" si="394"/>
        <v>10.146627587052047</v>
      </c>
      <c r="J1363" s="48">
        <f t="shared" si="381"/>
        <v>147404503285.97534</v>
      </c>
      <c r="K1363" s="28">
        <f t="shared" si="382"/>
        <v>9.8533724129479534</v>
      </c>
      <c r="L1363" s="43">
        <f t="shared" si="395"/>
        <v>133780453674.12712</v>
      </c>
      <c r="M1363" s="2">
        <f t="shared" si="396"/>
        <v>8.9426618742232389</v>
      </c>
      <c r="N1363" s="48">
        <f t="shared" si="383"/>
        <v>128781306619.93153</v>
      </c>
      <c r="O1363" s="28">
        <f t="shared" si="384"/>
        <v>8.6084898742232401</v>
      </c>
      <c r="P1363" s="94">
        <f t="shared" si="385"/>
        <v>-70529477622.987534</v>
      </c>
      <c r="Q1363" s="95">
        <f t="shared" si="386"/>
        <v>-4.7145995788318364</v>
      </c>
      <c r="R1363" s="44">
        <f>KONSTANTEN!$B$3 * $D$5 * $D$6 / H1362^2</f>
        <v>3.4403961125540064E+22</v>
      </c>
      <c r="S1363" s="46">
        <f t="shared" si="391"/>
        <v>29569.733920862331</v>
      </c>
      <c r="T1363" s="48">
        <f t="shared" si="387"/>
        <v>149027100575.53351</v>
      </c>
      <c r="U1363" s="28">
        <f t="shared" si="388"/>
        <v>9.961836231989075</v>
      </c>
      <c r="V1363" s="48">
        <f t="shared" si="397"/>
        <v>131280880147.02933</v>
      </c>
      <c r="W1363" s="28">
        <f t="shared" si="398"/>
        <v>8.7755758742232395</v>
      </c>
      <c r="X1363" s="50">
        <f t="shared" si="389"/>
        <v>0.99999999999999989</v>
      </c>
      <c r="Y1363" s="31">
        <f t="shared" si="390"/>
        <v>0.99999999999999978</v>
      </c>
      <c r="Z1363" s="50">
        <v>28987200</v>
      </c>
      <c r="AA1363" s="62">
        <v>1.9481138000000001E-7</v>
      </c>
      <c r="AB1363" s="71">
        <v>4.2079258426799999E-3</v>
      </c>
      <c r="AC1363" s="71">
        <v>5.7831332171771699</v>
      </c>
      <c r="AD1363" s="58">
        <v>151791542714.02399</v>
      </c>
      <c r="AE1363" s="28">
        <v>8.9426618742200006</v>
      </c>
      <c r="AF1363" s="28">
        <v>4.7145995788299997</v>
      </c>
      <c r="AG1363" s="50"/>
      <c r="AH1363" s="62"/>
      <c r="AI1363" s="65"/>
      <c r="AJ1363" s="58"/>
      <c r="AK1363" s="28"/>
      <c r="AL1363" s="28"/>
    </row>
    <row r="1364" spans="1:38">
      <c r="A1364" s="11"/>
      <c r="B1364" s="25">
        <v>1343</v>
      </c>
      <c r="C1364" s="1">
        <f>B1364 * KONSTANTEN!$B$6</f>
        <v>29008800</v>
      </c>
      <c r="D1364" s="63">
        <f>SQRT( KONSTANTEN!$B$3 * $D$6 / H1363^3 )</f>
        <v>1.9480163577527732E-7</v>
      </c>
      <c r="E1364" s="41">
        <f>(KONSTANTEN!$B$4 + D1364 * C1364) - (KONSTANTEN!$B$4 + D1364 * C1363)</f>
        <v>4.2077153327459982E-3</v>
      </c>
      <c r="F1364" s="41">
        <f t="shared" si="392"/>
        <v>5.7873409325099301</v>
      </c>
      <c r="G1364" s="73">
        <f t="shared" si="380"/>
        <v>331.5902100361252</v>
      </c>
      <c r="H1364" s="43">
        <f t="shared" si="393"/>
        <v>151796566117.12262</v>
      </c>
      <c r="I1364" s="2">
        <f t="shared" si="394"/>
        <v>10.146963380466774</v>
      </c>
      <c r="J1364" s="48">
        <f t="shared" si="381"/>
        <v>147399479882.87738</v>
      </c>
      <c r="K1364" s="28">
        <f t="shared" si="382"/>
        <v>9.853036619533226</v>
      </c>
      <c r="L1364" s="43">
        <f t="shared" si="395"/>
        <v>134081101430.25119</v>
      </c>
      <c r="M1364" s="2">
        <f t="shared" si="396"/>
        <v>8.9627589149524507</v>
      </c>
      <c r="N1364" s="48">
        <f t="shared" si="383"/>
        <v>129081954376.05559</v>
      </c>
      <c r="O1364" s="28">
        <f t="shared" si="384"/>
        <v>8.6285869149524519</v>
      </c>
      <c r="P1364" s="94">
        <f t="shared" si="385"/>
        <v>-69985692003.363754</v>
      </c>
      <c r="Q1364" s="95">
        <f t="shared" si="386"/>
        <v>-4.6782497923360769</v>
      </c>
      <c r="R1364" s="44">
        <f>KONSTANTEN!$B$3 * $D$5 * $D$6 / H1363^2</f>
        <v>3.4401666308405658E+22</v>
      </c>
      <c r="S1364" s="46">
        <f t="shared" si="391"/>
        <v>29569.24081754488</v>
      </c>
      <c r="T1364" s="48">
        <f t="shared" si="387"/>
        <v>149035886854.53589</v>
      </c>
      <c r="U1364" s="28">
        <f t="shared" si="388"/>
        <v>9.9624235578658631</v>
      </c>
      <c r="V1364" s="48">
        <f t="shared" si="397"/>
        <v>131581527903.15338</v>
      </c>
      <c r="W1364" s="28">
        <f t="shared" si="398"/>
        <v>8.7956729149524513</v>
      </c>
      <c r="X1364" s="50">
        <f t="shared" si="389"/>
        <v>1</v>
      </c>
      <c r="Y1364" s="31">
        <f t="shared" si="390"/>
        <v>1</v>
      </c>
      <c r="Z1364" s="50">
        <v>29008800</v>
      </c>
      <c r="AA1364" s="62">
        <v>1.9480163999999999E-7</v>
      </c>
      <c r="AB1364" s="71">
        <v>4.2077153327500002E-3</v>
      </c>
      <c r="AC1364" s="71">
        <v>5.7873409325099097</v>
      </c>
      <c r="AD1364" s="58">
        <v>151796566117.12201</v>
      </c>
      <c r="AE1364" s="28">
        <v>8.9627589149499993</v>
      </c>
      <c r="AF1364" s="28">
        <v>4.6782497923399999</v>
      </c>
      <c r="AG1364" s="50"/>
      <c r="AH1364" s="62"/>
      <c r="AI1364" s="65"/>
      <c r="AJ1364" s="58"/>
      <c r="AK1364" s="28"/>
      <c r="AL1364" s="28"/>
    </row>
    <row r="1365" spans="1:38">
      <c r="A1365" s="11"/>
      <c r="B1365" s="25">
        <v>1344</v>
      </c>
      <c r="C1365" s="1">
        <f>B1365 * KONSTANTEN!$B$6</f>
        <v>29030400</v>
      </c>
      <c r="D1365" s="63">
        <f>SQRT( KONSTANTEN!$B$3 * $D$6 / H1364^3 )</f>
        <v>1.9479196600075902E-7</v>
      </c>
      <c r="E1365" s="41">
        <f>(KONSTANTEN!$B$4 + D1365 * C1365) - (KONSTANTEN!$B$4 + D1365 * C1364)</f>
        <v>4.2075064656170724E-3</v>
      </c>
      <c r="F1365" s="41">
        <f t="shared" si="392"/>
        <v>5.7915484389755472</v>
      </c>
      <c r="G1365" s="73">
        <f t="shared" ref="G1365:G1428" si="399">F1365 * 180 / PI()</f>
        <v>331.83128239887907</v>
      </c>
      <c r="H1365" s="43">
        <f t="shared" si="393"/>
        <v>151801550348.90424</v>
      </c>
      <c r="I1365" s="2">
        <f t="shared" si="394"/>
        <v>10.147296555443399</v>
      </c>
      <c r="J1365" s="48">
        <f t="shared" ref="J1365:J1428" si="400">$D$3 * ( 1 - $D$4 * COS(F1365) )</f>
        <v>147394495651.09576</v>
      </c>
      <c r="K1365" s="28">
        <f t="shared" ref="K1365:K1428" si="401">$E$3 * ( 1 - $D$4 * COS(F1365) )</f>
        <v>9.8527034445566013</v>
      </c>
      <c r="L1365" s="43">
        <f t="shared" si="395"/>
        <v>134379404805.85428</v>
      </c>
      <c r="M1365" s="2">
        <f t="shared" si="396"/>
        <v>8.9826992436828039</v>
      </c>
      <c r="N1365" s="48">
        <f t="shared" ref="N1365:N1428" si="402">$D$3 * ( COS(F1365) - $D$4 )</f>
        <v>129380257751.65869</v>
      </c>
      <c r="O1365" s="28">
        <f t="shared" ref="O1365:O1428" si="403">$E$3 * ( COS(F1365) - $D$4 )</f>
        <v>8.6485272436828051</v>
      </c>
      <c r="P1365" s="94">
        <f t="shared" ref="P1365:P1428" si="404">$D$10 * SIN(F1365)</f>
        <v>-69440694383.225632</v>
      </c>
      <c r="Q1365" s="95">
        <f t="shared" ref="Q1365:Q1428" si="405">$E$10 * SIN(F1365)</f>
        <v>-4.6418189886924939</v>
      </c>
      <c r="R1365" s="44">
        <f>KONSTANTEN!$B$3 * $D$5 * $D$6 / H1364^2</f>
        <v>3.4399389437695441E+22</v>
      </c>
      <c r="S1365" s="46">
        <f t="shared" si="391"/>
        <v>29568.751546118518</v>
      </c>
      <c r="T1365" s="48">
        <f t="shared" ref="T1365:T1428" si="406">SQRT( V1365^2 + P1365^2 )</f>
        <v>149044623970.60089</v>
      </c>
      <c r="U1365" s="28">
        <f t="shared" ref="U1365:U1428" si="407">SQRT( W1365^2 + Q1365^2 )</f>
        <v>9.9630075974066123</v>
      </c>
      <c r="V1365" s="48">
        <f t="shared" si="397"/>
        <v>131879831278.75648</v>
      </c>
      <c r="W1365" s="28">
        <f t="shared" si="398"/>
        <v>8.8156132436828045</v>
      </c>
      <c r="X1365" s="50">
        <f t="shared" ref="X1365:X1428" si="408">(V1365 / $D$3 )^2 + ( P1365 / $D$10 )^2</f>
        <v>0.99999999999999989</v>
      </c>
      <c r="Y1365" s="31">
        <f t="shared" ref="Y1365:Y1428" si="409">(W1365 / $E$3 )^2 + ( Q1365 / $E$10 )^2</f>
        <v>1</v>
      </c>
      <c r="Z1365" s="50">
        <v>29030400</v>
      </c>
      <c r="AA1365" s="62">
        <v>1.9479197000000001E-7</v>
      </c>
      <c r="AB1365" s="71">
        <v>4.2075064656199998E-3</v>
      </c>
      <c r="AC1365" s="71">
        <v>5.7915484389755303</v>
      </c>
      <c r="AD1365" s="58">
        <v>151801550348.90399</v>
      </c>
      <c r="AE1365" s="28">
        <v>8.9826992436800008</v>
      </c>
      <c r="AF1365" s="28">
        <v>4.6418189886899999</v>
      </c>
      <c r="AG1365" s="50"/>
      <c r="AH1365" s="62"/>
      <c r="AI1365" s="65"/>
      <c r="AJ1365" s="58"/>
      <c r="AK1365" s="28"/>
      <c r="AL1365" s="28"/>
    </row>
    <row r="1366" spans="1:38">
      <c r="A1366" s="11"/>
      <c r="B1366" s="25">
        <v>1345</v>
      </c>
      <c r="C1366" s="1">
        <f>B1366 * KONSTANTEN!$B$6</f>
        <v>29052000</v>
      </c>
      <c r="D1366" s="63">
        <f>SQRT( KONSTANTEN!$B$3 * $D$6 / H1365^3 )</f>
        <v>1.9478237241950805E-7</v>
      </c>
      <c r="E1366" s="41">
        <f>(KONSTANTEN!$B$4 + D1366 * C1366) - (KONSTANTEN!$B$4 + D1366 * C1365)</f>
        <v>4.2072992442614421E-3</v>
      </c>
      <c r="F1366" s="41">
        <f t="shared" si="392"/>
        <v>5.7957557382198086</v>
      </c>
      <c r="G1366" s="73">
        <f t="shared" si="399"/>
        <v>332.07234288872382</v>
      </c>
      <c r="H1366" s="43">
        <f t="shared" si="393"/>
        <v>151806495328.86273</v>
      </c>
      <c r="I1366" s="2">
        <f t="shared" si="394"/>
        <v>10.147627106600382</v>
      </c>
      <c r="J1366" s="48">
        <f t="shared" si="400"/>
        <v>147389550671.13727</v>
      </c>
      <c r="K1366" s="28">
        <f t="shared" si="401"/>
        <v>9.8523728933996182</v>
      </c>
      <c r="L1366" s="43">
        <f t="shared" si="395"/>
        <v>134675358982.65504</v>
      </c>
      <c r="M1366" s="2">
        <f t="shared" si="396"/>
        <v>9.0024825383324121</v>
      </c>
      <c r="N1366" s="48">
        <f t="shared" si="402"/>
        <v>129676211928.45946</v>
      </c>
      <c r="O1366" s="28">
        <f t="shared" si="403"/>
        <v>8.6683105383324115</v>
      </c>
      <c r="P1366" s="94">
        <f t="shared" si="404"/>
        <v>-68894494380.608505</v>
      </c>
      <c r="Q1366" s="95">
        <f t="shared" si="405"/>
        <v>-4.6053078108263854</v>
      </c>
      <c r="R1366" s="44">
        <f>KONSTANTEN!$B$3 * $D$5 * $D$6 / H1365^2</f>
        <v>3.4397130544885029E+22</v>
      </c>
      <c r="S1366" s="46">
        <f t="shared" ref="S1366:S1429" si="410">D1366 * H1365</f>
        <v>29568.266113918966</v>
      </c>
      <c r="T1366" s="48">
        <f t="shared" si="406"/>
        <v>149053311324.34863</v>
      </c>
      <c r="U1366" s="28">
        <f t="shared" si="407"/>
        <v>9.9635883105452958</v>
      </c>
      <c r="V1366" s="48">
        <f t="shared" si="397"/>
        <v>132175785455.55725</v>
      </c>
      <c r="W1366" s="28">
        <f t="shared" si="398"/>
        <v>8.8353965383324109</v>
      </c>
      <c r="X1366" s="50">
        <f t="shared" si="408"/>
        <v>0.99999999999999989</v>
      </c>
      <c r="Y1366" s="31">
        <f t="shared" si="409"/>
        <v>0.99999999999999989</v>
      </c>
      <c r="Z1366" s="50">
        <v>29052000</v>
      </c>
      <c r="AA1366" s="62">
        <v>1.9478237E-7</v>
      </c>
      <c r="AB1366" s="71">
        <v>4.2072992442599997E-3</v>
      </c>
      <c r="AC1366" s="71">
        <v>5.79575573821979</v>
      </c>
      <c r="AD1366" s="58">
        <v>151806495328.862</v>
      </c>
      <c r="AE1366" s="28">
        <v>9.0024825383299998</v>
      </c>
      <c r="AF1366" s="28">
        <v>4.6053078108300003</v>
      </c>
      <c r="AG1366" s="50"/>
      <c r="AH1366" s="62"/>
      <c r="AI1366" s="65"/>
      <c r="AJ1366" s="58"/>
      <c r="AK1366" s="28"/>
      <c r="AL1366" s="28"/>
    </row>
    <row r="1367" spans="1:38">
      <c r="A1367" s="11"/>
      <c r="B1367" s="25">
        <v>1346</v>
      </c>
      <c r="C1367" s="1">
        <f>B1367 * KONSTANTEN!$B$6</f>
        <v>29073600</v>
      </c>
      <c r="D1367" s="63">
        <f>SQRT( KONSTANTEN!$B$3 * $D$6 / H1366^3 )</f>
        <v>1.9477285516780628E-7</v>
      </c>
      <c r="E1367" s="41">
        <f>(KONSTANTEN!$B$4 + D1367 * C1367) - (KONSTANTEN!$B$4 + D1367 * C1366)</f>
        <v>4.2070936716243068E-3</v>
      </c>
      <c r="F1367" s="41">
        <f t="shared" ref="F1367:F1430" si="411">IF( (F1366 + E1367) &gt; 2 * PI(), (F1366 + E1367) - 2 * PI(), (F1366 + E1367) )</f>
        <v>5.7999628318914329</v>
      </c>
      <c r="G1367" s="73">
        <f t="shared" si="399"/>
        <v>332.31339160012413</v>
      </c>
      <c r="H1367" s="43">
        <f t="shared" ref="H1367:H1430" si="412">$D$3 * ( 1 + $D$4 * COS(F1367) )</f>
        <v>151811400977.14996</v>
      </c>
      <c r="I1367" s="2">
        <f t="shared" ref="I1367:I1430" si="413">$E$3 * ( 1 + $D$4 * COS(F1367) )</f>
        <v>10.147955028600208</v>
      </c>
      <c r="J1367" s="48">
        <f t="shared" si="400"/>
        <v>147384645022.85004</v>
      </c>
      <c r="K1367" s="28">
        <f t="shared" si="401"/>
        <v>9.852044971399792</v>
      </c>
      <c r="L1367" s="43">
        <f t="shared" ref="L1367:L1430" si="414">$D$3 * ( COS(F1367) + $D$4 )</f>
        <v>134968959181.78835</v>
      </c>
      <c r="M1367" s="2">
        <f t="shared" ref="M1367:M1430" si="415">$E$3 * ( COS(F1367) + $D$4 )</f>
        <v>9.022108479454193</v>
      </c>
      <c r="N1367" s="48">
        <f t="shared" si="402"/>
        <v>129969812127.59276</v>
      </c>
      <c r="O1367" s="28">
        <f t="shared" si="403"/>
        <v>8.6879364794541942</v>
      </c>
      <c r="P1367" s="94">
        <f t="shared" si="404"/>
        <v>-68347101630.138245</v>
      </c>
      <c r="Q1367" s="95">
        <f t="shared" si="405"/>
        <v>-4.5687169027720538</v>
      </c>
      <c r="R1367" s="44">
        <f>KONSTANTEN!$B$3 * $D$5 * $D$6 / H1366^2</f>
        <v>3.4394889661180033E+22</v>
      </c>
      <c r="S1367" s="46">
        <f t="shared" si="410"/>
        <v>29567.78452822084</v>
      </c>
      <c r="T1367" s="48">
        <f t="shared" si="406"/>
        <v>149061948320.0578</v>
      </c>
      <c r="U1367" s="28">
        <f t="shared" si="407"/>
        <v>9.9641656574604465</v>
      </c>
      <c r="V1367" s="48">
        <f t="shared" ref="V1367:V1430" si="416">$D$3 * COS(F1367)</f>
        <v>132469385654.69055</v>
      </c>
      <c r="W1367" s="28">
        <f t="shared" ref="W1367:W1430" si="417">$E$3 * COS(F1367)</f>
        <v>8.8550224794541936</v>
      </c>
      <c r="X1367" s="50">
        <f t="shared" si="408"/>
        <v>1</v>
      </c>
      <c r="Y1367" s="31">
        <f t="shared" si="409"/>
        <v>0.99999999999999978</v>
      </c>
      <c r="Z1367" s="50">
        <v>29073600</v>
      </c>
      <c r="AA1367" s="62">
        <v>1.9477285999999999E-7</v>
      </c>
      <c r="AB1367" s="71">
        <v>4.2070936716300002E-3</v>
      </c>
      <c r="AC1367" s="71">
        <v>5.7999628318914196</v>
      </c>
      <c r="AD1367" s="58">
        <v>151811400977.14899</v>
      </c>
      <c r="AE1367" s="28">
        <v>9.0221084794500008</v>
      </c>
      <c r="AF1367" s="28">
        <v>4.5687169027700003</v>
      </c>
      <c r="AG1367" s="50"/>
      <c r="AH1367" s="62"/>
      <c r="AI1367" s="65"/>
      <c r="AJ1367" s="58"/>
      <c r="AK1367" s="28"/>
      <c r="AL1367" s="28"/>
    </row>
    <row r="1368" spans="1:38">
      <c r="A1368" s="11"/>
      <c r="B1368" s="25">
        <v>1347</v>
      </c>
      <c r="C1368" s="1">
        <f>B1368 * KONSTANTEN!$B$6</f>
        <v>29095200</v>
      </c>
      <c r="D1368" s="63">
        <f>SQRT( KONSTANTEN!$B$3 * $D$6 / H1367^3 )</f>
        <v>1.9476341438076818E-7</v>
      </c>
      <c r="E1368" s="41">
        <f>(KONSTANTEN!$B$4 + D1368 * C1368) - (KONSTANTEN!$B$4 + D1368 * C1367)</f>
        <v>4.2068897506251091E-3</v>
      </c>
      <c r="F1368" s="41">
        <f t="shared" si="411"/>
        <v>5.804169721642058</v>
      </c>
      <c r="G1368" s="73">
        <f t="shared" si="399"/>
        <v>332.55442862771173</v>
      </c>
      <c r="H1368" s="43">
        <f t="shared" si="412"/>
        <v>151816267214.57709</v>
      </c>
      <c r="I1368" s="2">
        <f t="shared" si="413"/>
        <v>10.148280316149439</v>
      </c>
      <c r="J1368" s="48">
        <f t="shared" si="400"/>
        <v>147379778785.42291</v>
      </c>
      <c r="K1368" s="28">
        <f t="shared" si="401"/>
        <v>9.8517196838505612</v>
      </c>
      <c r="L1368" s="43">
        <f t="shared" si="414"/>
        <v>135260200663.84763</v>
      </c>
      <c r="M1368" s="2">
        <f t="shared" si="415"/>
        <v>9.041576750238713</v>
      </c>
      <c r="N1368" s="48">
        <f t="shared" si="402"/>
        <v>130261053609.65204</v>
      </c>
      <c r="O1368" s="28">
        <f t="shared" si="403"/>
        <v>8.7074047502387142</v>
      </c>
      <c r="P1368" s="94">
        <f t="shared" si="404"/>
        <v>-67798525782.886917</v>
      </c>
      <c r="Q1368" s="95">
        <f t="shared" si="405"/>
        <v>-4.5320469096631664</v>
      </c>
      <c r="R1368" s="44">
        <f>KONSTANTEN!$B$3 * $D$5 * $D$6 / H1367^2</f>
        <v>3.439266681751607E+22</v>
      </c>
      <c r="S1368" s="46">
        <f t="shared" si="410"/>
        <v>29567.306796237612</v>
      </c>
      <c r="T1368" s="48">
        <f t="shared" si="406"/>
        <v>149070534365.70184</v>
      </c>
      <c r="U1368" s="28">
        <f t="shared" si="407"/>
        <v>9.9647395985775731</v>
      </c>
      <c r="V1368" s="48">
        <f t="shared" si="416"/>
        <v>132760627136.74983</v>
      </c>
      <c r="W1368" s="28">
        <f t="shared" si="417"/>
        <v>8.8744907502387136</v>
      </c>
      <c r="X1368" s="50">
        <f t="shared" si="408"/>
        <v>0.99999999999999989</v>
      </c>
      <c r="Y1368" s="31">
        <f t="shared" si="409"/>
        <v>0.99999999999999989</v>
      </c>
      <c r="Z1368" s="50">
        <v>29095200</v>
      </c>
      <c r="AA1368" s="62">
        <v>1.9476340999999999E-7</v>
      </c>
      <c r="AB1368" s="71">
        <v>4.2068897506300001E-3</v>
      </c>
      <c r="AC1368" s="71">
        <v>5.8041697216420403</v>
      </c>
      <c r="AD1368" s="58">
        <v>151816267214.577</v>
      </c>
      <c r="AE1368" s="28">
        <v>9.0415767502400008</v>
      </c>
      <c r="AF1368" s="28">
        <v>4.53204690966</v>
      </c>
      <c r="AG1368" s="50"/>
      <c r="AH1368" s="62"/>
      <c r="AI1368" s="65"/>
      <c r="AJ1368" s="58"/>
      <c r="AK1368" s="28"/>
      <c r="AL1368" s="28"/>
    </row>
    <row r="1369" spans="1:38">
      <c r="A1369" s="11"/>
      <c r="B1369" s="25">
        <v>1348</v>
      </c>
      <c r="C1369" s="1">
        <f>B1369 * KONSTANTEN!$B$6</f>
        <v>29116800</v>
      </c>
      <c r="D1369" s="63">
        <f>SQRT( KONSTANTEN!$B$3 * $D$6 / H1368^3 )</f>
        <v>1.9475405019234109E-7</v>
      </c>
      <c r="E1369" s="41">
        <f>(KONSTANTEN!$B$4 + D1369 * C1369) - (KONSTANTEN!$B$4 + D1369 * C1368)</f>
        <v>4.2066874841539814E-3</v>
      </c>
      <c r="F1369" s="41">
        <f t="shared" si="411"/>
        <v>5.808376409126212</v>
      </c>
      <c r="G1369" s="73">
        <f t="shared" si="399"/>
        <v>332.79545406628426</v>
      </c>
      <c r="H1369" s="43">
        <f t="shared" si="412"/>
        <v>151821093962.61526</v>
      </c>
      <c r="I1369" s="2">
        <f t="shared" si="413"/>
        <v>10.148602963998748</v>
      </c>
      <c r="J1369" s="48">
        <f t="shared" si="400"/>
        <v>147374952037.38474</v>
      </c>
      <c r="K1369" s="28">
        <f t="shared" si="401"/>
        <v>9.8513970360012522</v>
      </c>
      <c r="L1369" s="43">
        <f t="shared" si="414"/>
        <v>135549078728.92635</v>
      </c>
      <c r="M1369" s="2">
        <f t="shared" si="415"/>
        <v>9.0608870365169416</v>
      </c>
      <c r="N1369" s="48">
        <f t="shared" si="402"/>
        <v>130549931674.73076</v>
      </c>
      <c r="O1369" s="28">
        <f t="shared" si="403"/>
        <v>8.7267150365169428</v>
      </c>
      <c r="P1369" s="94">
        <f t="shared" si="404"/>
        <v>-67248776506.229225</v>
      </c>
      <c r="Q1369" s="95">
        <f t="shared" si="405"/>
        <v>-4.4952984777231473</v>
      </c>
      <c r="R1369" s="44">
        <f>KONSTANTEN!$B$3 * $D$5 * $D$6 / H1368^2</f>
        <v>3.4390462044558913E+22</v>
      </c>
      <c r="S1369" s="46">
        <f t="shared" si="410"/>
        <v>29566.832925121613</v>
      </c>
      <c r="T1369" s="48">
        <f t="shared" si="406"/>
        <v>149079068872.98489</v>
      </c>
      <c r="U1369" s="28">
        <f t="shared" si="407"/>
        <v>9.9653100945715636</v>
      </c>
      <c r="V1369" s="48">
        <f t="shared" si="416"/>
        <v>133049505201.82855</v>
      </c>
      <c r="W1369" s="28">
        <f t="shared" si="417"/>
        <v>8.8938010365169422</v>
      </c>
      <c r="X1369" s="50">
        <f t="shared" si="408"/>
        <v>1</v>
      </c>
      <c r="Y1369" s="31">
        <f t="shared" si="409"/>
        <v>1</v>
      </c>
      <c r="Z1369" s="50">
        <v>29116800</v>
      </c>
      <c r="AA1369" s="62">
        <v>1.9475404999999999E-7</v>
      </c>
      <c r="AB1369" s="71">
        <v>4.2066874841500002E-3</v>
      </c>
      <c r="AC1369" s="71">
        <v>5.8083764091261996</v>
      </c>
      <c r="AD1369" s="58">
        <v>151821093962.61499</v>
      </c>
      <c r="AE1369" s="28">
        <v>9.0608870365200005</v>
      </c>
      <c r="AF1369" s="28">
        <v>4.4952984777199996</v>
      </c>
      <c r="AG1369" s="50"/>
      <c r="AH1369" s="62"/>
      <c r="AI1369" s="65"/>
      <c r="AJ1369" s="58"/>
      <c r="AK1369" s="28"/>
      <c r="AL1369" s="28"/>
    </row>
    <row r="1370" spans="1:38">
      <c r="A1370" s="11"/>
      <c r="B1370" s="25">
        <v>1349</v>
      </c>
      <c r="C1370" s="1">
        <f>B1370 * KONSTANTEN!$B$6</f>
        <v>29138400</v>
      </c>
      <c r="D1370" s="63">
        <f>SQRT( KONSTANTEN!$B$3 * $D$6 / H1369^3 )</f>
        <v>1.9474476273530509E-7</v>
      </c>
      <c r="E1370" s="41">
        <f>(KONSTANTEN!$B$4 + D1370 * C1370) - (KONSTANTEN!$B$4 + D1370 * C1369)</f>
        <v>4.2064868750824047E-3</v>
      </c>
      <c r="F1370" s="41">
        <f t="shared" si="411"/>
        <v>5.8125828960012944</v>
      </c>
      <c r="G1370" s="73">
        <f t="shared" si="399"/>
        <v>333.03646801080367</v>
      </c>
      <c r="H1370" s="43">
        <f t="shared" si="412"/>
        <v>151825881143.3963</v>
      </c>
      <c r="I1370" s="2">
        <f t="shared" si="413"/>
        <v>10.148922966942973</v>
      </c>
      <c r="J1370" s="48">
        <f t="shared" si="400"/>
        <v>147370164856.60367</v>
      </c>
      <c r="K1370" s="28">
        <f t="shared" si="401"/>
        <v>9.8510770330570256</v>
      </c>
      <c r="L1370" s="43">
        <f t="shared" si="414"/>
        <v>135835588716.65977</v>
      </c>
      <c r="M1370" s="2">
        <f t="shared" si="415"/>
        <v>9.0800390267630586</v>
      </c>
      <c r="N1370" s="48">
        <f t="shared" si="402"/>
        <v>130836441662.46419</v>
      </c>
      <c r="O1370" s="28">
        <f t="shared" si="403"/>
        <v>8.7458670267630598</v>
      </c>
      <c r="P1370" s="94">
        <f t="shared" si="404"/>
        <v>-66697863483.697304</v>
      </c>
      <c r="Q1370" s="95">
        <f t="shared" si="405"/>
        <v>-4.4584722542554802</v>
      </c>
      <c r="R1370" s="44">
        <f>KONSTANTEN!$B$3 * $D$5 * $D$6 / H1369^2</f>
        <v>3.4388275372704527E+22</v>
      </c>
      <c r="S1370" s="46">
        <f t="shared" si="410"/>
        <v>29566.36292196397</v>
      </c>
      <c r="T1370" s="48">
        <f t="shared" si="406"/>
        <v>149087551257.37704</v>
      </c>
      <c r="U1370" s="28">
        <f t="shared" si="407"/>
        <v>9.9658771063690477</v>
      </c>
      <c r="V1370" s="48">
        <f t="shared" si="416"/>
        <v>133336015189.56198</v>
      </c>
      <c r="W1370" s="28">
        <f t="shared" si="417"/>
        <v>8.9129530267630592</v>
      </c>
      <c r="X1370" s="50">
        <f t="shared" si="408"/>
        <v>1</v>
      </c>
      <c r="Y1370" s="31">
        <f t="shared" si="409"/>
        <v>1.0000000000000002</v>
      </c>
      <c r="Z1370" s="50">
        <v>29138400</v>
      </c>
      <c r="AA1370" s="62">
        <v>1.9474475999999999E-7</v>
      </c>
      <c r="AB1370" s="71">
        <v>4.2064868750800004E-3</v>
      </c>
      <c r="AC1370" s="71">
        <v>5.8125828960012802</v>
      </c>
      <c r="AD1370" s="58">
        <v>151825881143.396</v>
      </c>
      <c r="AE1370" s="28">
        <v>9.0800390267599997</v>
      </c>
      <c r="AF1370" s="28">
        <v>4.4584722542600002</v>
      </c>
      <c r="AG1370" s="50"/>
      <c r="AH1370" s="62"/>
      <c r="AI1370" s="65"/>
      <c r="AJ1370" s="58"/>
      <c r="AK1370" s="28"/>
      <c r="AL1370" s="28"/>
    </row>
    <row r="1371" spans="1:38">
      <c r="A1371" s="11"/>
      <c r="B1371" s="25">
        <v>1350</v>
      </c>
      <c r="C1371" s="1">
        <f>B1371 * KONSTANTEN!$B$6</f>
        <v>29160000</v>
      </c>
      <c r="D1371" s="63">
        <f>SQRT( KONSTANTEN!$B$3 * $D$6 / H1370^3 )</f>
        <v>1.9473555214127336E-7</v>
      </c>
      <c r="E1371" s="41">
        <f>(KONSTANTEN!$B$4 + D1371 * C1371) - (KONSTANTEN!$B$4 + D1371 * C1370)</f>
        <v>4.2062879262516617E-3</v>
      </c>
      <c r="F1371" s="41">
        <f t="shared" si="411"/>
        <v>5.8167891839275461</v>
      </c>
      <c r="G1371" s="73">
        <f t="shared" si="399"/>
        <v>333.27747055639475</v>
      </c>
      <c r="H1371" s="43">
        <f t="shared" si="412"/>
        <v>151830628679.71344</v>
      </c>
      <c r="I1371" s="2">
        <f t="shared" si="413"/>
        <v>10.149240319821168</v>
      </c>
      <c r="J1371" s="48">
        <f t="shared" si="400"/>
        <v>147365417320.28656</v>
      </c>
      <c r="K1371" s="28">
        <f t="shared" si="401"/>
        <v>9.8507596801788324</v>
      </c>
      <c r="L1371" s="43">
        <f t="shared" si="414"/>
        <v>136119726006.26576</v>
      </c>
      <c r="M1371" s="2">
        <f t="shared" si="415"/>
        <v>9.0990324120971682</v>
      </c>
      <c r="N1371" s="48">
        <f t="shared" si="402"/>
        <v>131120578952.07018</v>
      </c>
      <c r="O1371" s="28">
        <f t="shared" si="403"/>
        <v>8.7648604120971676</v>
      </c>
      <c r="P1371" s="94">
        <f t="shared" si="404"/>
        <v>-66145796414.837326</v>
      </c>
      <c r="Q1371" s="95">
        <f t="shared" si="405"/>
        <v>-4.4215688876341188</v>
      </c>
      <c r="R1371" s="44">
        <f>KONSTANTEN!$B$3 * $D$5 * $D$6 / H1370^2</f>
        <v>3.4386106832079202E+22</v>
      </c>
      <c r="S1371" s="46">
        <f t="shared" si="410"/>
        <v>29565.896793794622</v>
      </c>
      <c r="T1371" s="48">
        <f t="shared" si="406"/>
        <v>149095980938.15005</v>
      </c>
      <c r="U1371" s="28">
        <f t="shared" si="407"/>
        <v>9.9664405951507842</v>
      </c>
      <c r="V1371" s="48">
        <f t="shared" si="416"/>
        <v>133620152479.16797</v>
      </c>
      <c r="W1371" s="28">
        <f t="shared" si="417"/>
        <v>8.9319464120971688</v>
      </c>
      <c r="X1371" s="50">
        <f t="shared" si="408"/>
        <v>1</v>
      </c>
      <c r="Y1371" s="31">
        <f t="shared" si="409"/>
        <v>1.0000000000000002</v>
      </c>
      <c r="Z1371" s="50">
        <v>29160000</v>
      </c>
      <c r="AA1371" s="62">
        <v>1.9473555000000001E-7</v>
      </c>
      <c r="AB1371" s="71">
        <v>4.2062879262499998E-3</v>
      </c>
      <c r="AC1371" s="71">
        <v>5.8167891839275301</v>
      </c>
      <c r="AD1371" s="58">
        <v>151830628679.71301</v>
      </c>
      <c r="AE1371" s="28">
        <v>9.0990324120999997</v>
      </c>
      <c r="AF1371" s="28">
        <v>4.4215688876300003</v>
      </c>
      <c r="AG1371" s="50"/>
      <c r="AH1371" s="62"/>
      <c r="AI1371" s="65"/>
      <c r="AJ1371" s="58"/>
      <c r="AK1371" s="28"/>
      <c r="AL1371" s="28"/>
    </row>
    <row r="1372" spans="1:38">
      <c r="A1372" s="11"/>
      <c r="B1372" s="25">
        <v>1351</v>
      </c>
      <c r="C1372" s="1">
        <f>B1372 * KONSTANTEN!$B$6</f>
        <v>29181600</v>
      </c>
      <c r="D1372" s="63">
        <f>SQRT( KONSTANTEN!$B$3 * $D$6 / H1371^3 )</f>
        <v>1.9472641854069199E-7</v>
      </c>
      <c r="E1372" s="41">
        <f>(KONSTANTEN!$B$4 + D1372 * C1372) - (KONSTANTEN!$B$4 + D1372 * C1371)</f>
        <v>4.2060906404790543E-3</v>
      </c>
      <c r="F1372" s="41">
        <f t="shared" si="411"/>
        <v>5.8209952745680251</v>
      </c>
      <c r="G1372" s="73">
        <f t="shared" si="399"/>
        <v>333.51846179834365</v>
      </c>
      <c r="H1372" s="43">
        <f t="shared" si="412"/>
        <v>151835336495.02185</v>
      </c>
      <c r="I1372" s="2">
        <f t="shared" si="413"/>
        <v>10.149555017516631</v>
      </c>
      <c r="J1372" s="48">
        <f t="shared" si="400"/>
        <v>147360709504.97815</v>
      </c>
      <c r="K1372" s="28">
        <f t="shared" si="401"/>
        <v>9.8504449824833689</v>
      </c>
      <c r="L1372" s="43">
        <f t="shared" si="414"/>
        <v>136401486016.58516</v>
      </c>
      <c r="M1372" s="2">
        <f t="shared" si="415"/>
        <v>9.1178668862880059</v>
      </c>
      <c r="N1372" s="48">
        <f t="shared" si="402"/>
        <v>131402338962.38957</v>
      </c>
      <c r="O1372" s="28">
        <f t="shared" si="403"/>
        <v>8.7836948862880071</v>
      </c>
      <c r="P1372" s="94">
        <f t="shared" si="404"/>
        <v>-65592585015.065155</v>
      </c>
      <c r="Q1372" s="95">
        <f t="shared" si="405"/>
        <v>-4.384589027293841</v>
      </c>
      <c r="R1372" s="44">
        <f>KONSTANTEN!$B$3 * $D$5 * $D$6 / H1371^2</f>
        <v>3.4383956452539596E+22</v>
      </c>
      <c r="S1372" s="46">
        <f t="shared" si="410"/>
        <v>29565.434547582274</v>
      </c>
      <c r="T1372" s="48">
        <f t="shared" si="406"/>
        <v>149104357338.41208</v>
      </c>
      <c r="U1372" s="28">
        <f t="shared" si="407"/>
        <v>9.9670005223539668</v>
      </c>
      <c r="V1372" s="48">
        <f t="shared" si="416"/>
        <v>133901912489.48737</v>
      </c>
      <c r="W1372" s="28">
        <f t="shared" si="417"/>
        <v>8.9507808862880065</v>
      </c>
      <c r="X1372" s="50">
        <f t="shared" si="408"/>
        <v>0.99999999999999989</v>
      </c>
      <c r="Y1372" s="31">
        <f t="shared" si="409"/>
        <v>0.99999999999999989</v>
      </c>
      <c r="Z1372" s="50">
        <v>29181600</v>
      </c>
      <c r="AA1372" s="62">
        <v>1.9472642000000001E-7</v>
      </c>
      <c r="AB1372" s="71">
        <v>4.2060906404799998E-3</v>
      </c>
      <c r="AC1372" s="71">
        <v>5.82099527456801</v>
      </c>
      <c r="AD1372" s="58">
        <v>151835336495.021</v>
      </c>
      <c r="AE1372" s="28">
        <v>9.1178668862900007</v>
      </c>
      <c r="AF1372" s="28">
        <v>4.3845890272899997</v>
      </c>
      <c r="AG1372" s="50"/>
      <c r="AH1372" s="62"/>
      <c r="AI1372" s="65"/>
      <c r="AJ1372" s="58"/>
      <c r="AK1372" s="28"/>
      <c r="AL1372" s="28"/>
    </row>
    <row r="1373" spans="1:38">
      <c r="A1373" s="11"/>
      <c r="B1373" s="25">
        <v>1352</v>
      </c>
      <c r="C1373" s="1">
        <f>B1373 * KONSTANTEN!$B$6</f>
        <v>29203200</v>
      </c>
      <c r="D1373" s="63">
        <f>SQRT( KONSTANTEN!$B$3 * $D$6 / H1372^3 )</f>
        <v>1.947173620628405E-7</v>
      </c>
      <c r="E1373" s="41">
        <f>(KONSTANTEN!$B$4 + D1373 * C1373) - (KONSTANTEN!$B$4 + D1373 * C1372)</f>
        <v>4.2058950205570156E-3</v>
      </c>
      <c r="F1373" s="41">
        <f t="shared" si="411"/>
        <v>5.8252011695885821</v>
      </c>
      <c r="G1373" s="73">
        <f t="shared" si="399"/>
        <v>333.75944183209668</v>
      </c>
      <c r="H1373" s="43">
        <f t="shared" si="412"/>
        <v>151840004513.43958</v>
      </c>
      <c r="I1373" s="2">
        <f t="shared" si="413"/>
        <v>10.149867054956974</v>
      </c>
      <c r="J1373" s="48">
        <f t="shared" si="400"/>
        <v>147356041486.56046</v>
      </c>
      <c r="K1373" s="28">
        <f t="shared" si="401"/>
        <v>9.8501329450430273</v>
      </c>
      <c r="L1373" s="43">
        <f t="shared" si="414"/>
        <v>136680864206.12207</v>
      </c>
      <c r="M1373" s="2">
        <f t="shared" si="415"/>
        <v>9.1365421457556337</v>
      </c>
      <c r="N1373" s="48">
        <f t="shared" si="402"/>
        <v>131681717151.92648</v>
      </c>
      <c r="O1373" s="28">
        <f t="shared" si="403"/>
        <v>8.8023701457556349</v>
      </c>
      <c r="P1373" s="94">
        <f t="shared" si="404"/>
        <v>-65038239015.522316</v>
      </c>
      <c r="Q1373" s="95">
        <f t="shared" si="405"/>
        <v>-4.347533323720616</v>
      </c>
      <c r="R1373" s="44">
        <f>KONSTANTEN!$B$3 * $D$5 * $D$6 / H1372^2</f>
        <v>3.4381824263672887E+22</v>
      </c>
      <c r="S1373" s="46">
        <f t="shared" si="410"/>
        <v>29564.976190234389</v>
      </c>
      <c r="T1373" s="48">
        <f t="shared" si="406"/>
        <v>149112679885.14261</v>
      </c>
      <c r="U1373" s="28">
        <f t="shared" si="407"/>
        <v>9.967556849674585</v>
      </c>
      <c r="V1373" s="48">
        <f t="shared" si="416"/>
        <v>134181290679.02428</v>
      </c>
      <c r="W1373" s="28">
        <f t="shared" si="417"/>
        <v>8.9694561457556343</v>
      </c>
      <c r="X1373" s="50">
        <f t="shared" si="408"/>
        <v>0.99999999999999989</v>
      </c>
      <c r="Y1373" s="31">
        <f t="shared" si="409"/>
        <v>0.99999999999999989</v>
      </c>
      <c r="Z1373" s="50">
        <v>29203200</v>
      </c>
      <c r="AA1373" s="62">
        <v>1.9471735999999999E-7</v>
      </c>
      <c r="AB1373" s="71">
        <v>4.2058950205600002E-3</v>
      </c>
      <c r="AC1373" s="71">
        <v>5.8252011695885697</v>
      </c>
      <c r="AD1373" s="58">
        <v>151840004513.439</v>
      </c>
      <c r="AE1373" s="28">
        <v>9.13654214576</v>
      </c>
      <c r="AF1373" s="28">
        <v>4.3475333237199996</v>
      </c>
      <c r="AG1373" s="50"/>
      <c r="AH1373" s="62"/>
      <c r="AI1373" s="65"/>
      <c r="AJ1373" s="58"/>
      <c r="AK1373" s="28"/>
      <c r="AL1373" s="28"/>
    </row>
    <row r="1374" spans="1:38">
      <c r="A1374" s="11"/>
      <c r="B1374" s="25">
        <v>1353</v>
      </c>
      <c r="C1374" s="1">
        <f>B1374 * KONSTANTEN!$B$6</f>
        <v>29224800</v>
      </c>
      <c r="D1374" s="63">
        <f>SQRT( KONSTANTEN!$B$3 * $D$6 / H1373^3 )</f>
        <v>1.9470838283583126E-7</v>
      </c>
      <c r="E1374" s="41">
        <f>(KONSTANTEN!$B$4 + D1374 * C1374) - (KONSTANTEN!$B$4 + D1374 * C1373)</f>
        <v>4.2057010692539976E-3</v>
      </c>
      <c r="F1374" s="41">
        <f t="shared" si="411"/>
        <v>5.8294068706578361</v>
      </c>
      <c r="G1374" s="73">
        <f t="shared" si="399"/>
        <v>334.00041075325856</v>
      </c>
      <c r="H1374" s="43">
        <f t="shared" si="412"/>
        <v>151844632659.74786</v>
      </c>
      <c r="I1374" s="2">
        <f t="shared" si="413"/>
        <v>10.150176427114136</v>
      </c>
      <c r="J1374" s="48">
        <f t="shared" si="400"/>
        <v>147351413340.25214</v>
      </c>
      <c r="K1374" s="28">
        <f t="shared" si="401"/>
        <v>9.8498235728858639</v>
      </c>
      <c r="L1374" s="43">
        <f t="shared" si="414"/>
        <v>136957856073.08348</v>
      </c>
      <c r="M1374" s="2">
        <f t="shared" si="415"/>
        <v>9.1550578895740813</v>
      </c>
      <c r="N1374" s="48">
        <f t="shared" si="402"/>
        <v>131958709018.88789</v>
      </c>
      <c r="O1374" s="28">
        <f t="shared" si="403"/>
        <v>8.8208858895740825</v>
      </c>
      <c r="P1374" s="94">
        <f t="shared" si="404"/>
        <v>-64482768162.931747</v>
      </c>
      <c r="Q1374" s="95">
        <f t="shared" si="405"/>
        <v>-4.3104024284419689</v>
      </c>
      <c r="R1374" s="44">
        <f>KONSTANTEN!$B$3 * $D$5 * $D$6 / H1373^2</f>
        <v>3.4379710294796731E+22</v>
      </c>
      <c r="S1374" s="46">
        <f t="shared" si="410"/>
        <v>29564.521728597141</v>
      </c>
      <c r="T1374" s="48">
        <f t="shared" si="406"/>
        <v>149120948009.22681</v>
      </c>
      <c r="U1374" s="28">
        <f t="shared" si="407"/>
        <v>9.9681095390696992</v>
      </c>
      <c r="V1374" s="48">
        <f t="shared" si="416"/>
        <v>134458282545.98569</v>
      </c>
      <c r="W1374" s="28">
        <f t="shared" si="417"/>
        <v>8.9879718895740819</v>
      </c>
      <c r="X1374" s="50">
        <f t="shared" si="408"/>
        <v>1</v>
      </c>
      <c r="Y1374" s="31">
        <f t="shared" si="409"/>
        <v>1</v>
      </c>
      <c r="Z1374" s="50">
        <v>29224800</v>
      </c>
      <c r="AA1374" s="62">
        <v>1.9470838E-7</v>
      </c>
      <c r="AB1374" s="71">
        <v>4.2057010692499999E-3</v>
      </c>
      <c r="AC1374" s="71">
        <v>5.8294068706578201</v>
      </c>
      <c r="AD1374" s="58">
        <v>151844632659.74701</v>
      </c>
      <c r="AE1374" s="28">
        <v>9.1550578895699992</v>
      </c>
      <c r="AF1374" s="28">
        <v>4.3104024284399998</v>
      </c>
      <c r="AG1374" s="50"/>
      <c r="AH1374" s="62"/>
      <c r="AI1374" s="65"/>
      <c r="AJ1374" s="58"/>
      <c r="AK1374" s="28"/>
      <c r="AL1374" s="28"/>
    </row>
    <row r="1375" spans="1:38">
      <c r="A1375" s="11"/>
      <c r="B1375" s="25">
        <v>1354</v>
      </c>
      <c r="C1375" s="1">
        <f>B1375 * KONSTANTEN!$B$6</f>
        <v>29246400</v>
      </c>
      <c r="D1375" s="63">
        <f>SQRT( KONSTANTEN!$B$3 * $D$6 / H1374^3 )</f>
        <v>1.9469948098661046E-7</v>
      </c>
      <c r="E1375" s="41">
        <f>(KONSTANTEN!$B$4 + D1375 * C1375) - (KONSTANTEN!$B$4 + D1375 * C1374)</f>
        <v>4.2055087893100307E-3</v>
      </c>
      <c r="F1375" s="41">
        <f t="shared" si="411"/>
        <v>5.8336123794471462</v>
      </c>
      <c r="G1375" s="73">
        <f t="shared" si="399"/>
        <v>334.24136865759118</v>
      </c>
      <c r="H1375" s="43">
        <f t="shared" si="412"/>
        <v>151849220859.39215</v>
      </c>
      <c r="I1375" s="2">
        <f t="shared" si="413"/>
        <v>10.150483129004462</v>
      </c>
      <c r="J1375" s="48">
        <f t="shared" si="400"/>
        <v>147346825140.60785</v>
      </c>
      <c r="K1375" s="28">
        <f t="shared" si="401"/>
        <v>9.8495168709955365</v>
      </c>
      <c r="L1375" s="43">
        <f t="shared" si="414"/>
        <v>137232457155.41833</v>
      </c>
      <c r="M1375" s="2">
        <f t="shared" si="415"/>
        <v>9.1734138194739607</v>
      </c>
      <c r="N1375" s="48">
        <f t="shared" si="402"/>
        <v>132233310101.22275</v>
      </c>
      <c r="O1375" s="28">
        <f t="shared" si="403"/>
        <v>8.8392418194739601</v>
      </c>
      <c r="P1375" s="94">
        <f t="shared" si="404"/>
        <v>-63926182219.454338</v>
      </c>
      <c r="Q1375" s="95">
        <f t="shared" si="405"/>
        <v>-4.2731969940173835</v>
      </c>
      <c r="R1375" s="44">
        <f>KONSTANTEN!$B$3 * $D$5 * $D$6 / H1374^2</f>
        <v>3.4377614574959515E+22</v>
      </c>
      <c r="S1375" s="46">
        <f t="shared" si="410"/>
        <v>29564.07116945543</v>
      </c>
      <c r="T1375" s="48">
        <f t="shared" si="406"/>
        <v>149129161145.48975</v>
      </c>
      <c r="U1375" s="28">
        <f t="shared" si="407"/>
        <v>9.9686585527597327</v>
      </c>
      <c r="V1375" s="48">
        <f t="shared" si="416"/>
        <v>134732883628.32054</v>
      </c>
      <c r="W1375" s="28">
        <f t="shared" si="417"/>
        <v>9.0063278194739596</v>
      </c>
      <c r="X1375" s="50">
        <f t="shared" si="408"/>
        <v>1</v>
      </c>
      <c r="Y1375" s="31">
        <f t="shared" si="409"/>
        <v>0.99999999999999978</v>
      </c>
      <c r="Z1375" s="50">
        <v>29246400</v>
      </c>
      <c r="AA1375" s="62">
        <v>1.9469948000000001E-7</v>
      </c>
      <c r="AB1375" s="71">
        <v>4.2055087893100003E-3</v>
      </c>
      <c r="AC1375" s="71">
        <v>5.8336123794471302</v>
      </c>
      <c r="AD1375" s="58">
        <v>151849220859.392</v>
      </c>
      <c r="AE1375" s="28">
        <v>9.1734138194699995</v>
      </c>
      <c r="AF1375" s="28">
        <v>4.2731969940200001</v>
      </c>
      <c r="AG1375" s="50"/>
      <c r="AH1375" s="62"/>
      <c r="AI1375" s="65"/>
      <c r="AJ1375" s="58"/>
      <c r="AK1375" s="28"/>
      <c r="AL1375" s="28"/>
    </row>
    <row r="1376" spans="1:38">
      <c r="A1376" s="11"/>
      <c r="B1376" s="25">
        <v>1355</v>
      </c>
      <c r="C1376" s="1">
        <f>B1376 * KONSTANTEN!$B$6</f>
        <v>29268000</v>
      </c>
      <c r="D1376" s="63">
        <f>SQRT( KONSTANTEN!$B$3 * $D$6 / H1375^3 )</f>
        <v>1.9469065664095738E-7</v>
      </c>
      <c r="E1376" s="41">
        <f>(KONSTANTEN!$B$4 + D1376 * C1376) - (KONSTANTEN!$B$4 + D1376 * C1375)</f>
        <v>4.2053181834447173E-3</v>
      </c>
      <c r="F1376" s="41">
        <f t="shared" si="411"/>
        <v>5.8378176976305909</v>
      </c>
      <c r="G1376" s="73">
        <f t="shared" si="399"/>
        <v>334.48231564101224</v>
      </c>
      <c r="H1376" s="43">
        <f t="shared" si="412"/>
        <v>151853769038.48251</v>
      </c>
      <c r="I1376" s="2">
        <f t="shared" si="413"/>
        <v>10.150787155688716</v>
      </c>
      <c r="J1376" s="48">
        <f t="shared" si="400"/>
        <v>147342276961.51749</v>
      </c>
      <c r="K1376" s="28">
        <f t="shared" si="401"/>
        <v>9.8492128443112854</v>
      </c>
      <c r="L1376" s="43">
        <f t="shared" si="414"/>
        <v>137504663030.8566</v>
      </c>
      <c r="M1376" s="2">
        <f t="shared" si="415"/>
        <v>9.1916096398450815</v>
      </c>
      <c r="N1376" s="48">
        <f t="shared" si="402"/>
        <v>132505515976.66103</v>
      </c>
      <c r="O1376" s="28">
        <f t="shared" si="403"/>
        <v>8.8574376398450809</v>
      </c>
      <c r="P1376" s="94">
        <f t="shared" si="404"/>
        <v>-63368490962.544319</v>
      </c>
      <c r="Q1376" s="95">
        <f t="shared" si="405"/>
        <v>-4.2359176740286415</v>
      </c>
      <c r="R1376" s="44">
        <f>KONSTANTEN!$B$3 * $D$5 * $D$6 / H1375^2</f>
        <v>3.4375537132940313E+22</v>
      </c>
      <c r="S1376" s="46">
        <f t="shared" si="410"/>
        <v>29563.624519532819</v>
      </c>
      <c r="T1376" s="48">
        <f t="shared" si="406"/>
        <v>149137318732.73032</v>
      </c>
      <c r="U1376" s="28">
        <f t="shared" si="407"/>
        <v>9.9692038532307556</v>
      </c>
      <c r="V1376" s="48">
        <f t="shared" si="416"/>
        <v>135005089503.75882</v>
      </c>
      <c r="W1376" s="28">
        <f t="shared" si="417"/>
        <v>9.0245236398450821</v>
      </c>
      <c r="X1376" s="50">
        <f t="shared" si="408"/>
        <v>1</v>
      </c>
      <c r="Y1376" s="31">
        <f t="shared" si="409"/>
        <v>1.0000000000000002</v>
      </c>
      <c r="Z1376" s="50">
        <v>29268000</v>
      </c>
      <c r="AA1376" s="62">
        <v>1.9469065999999999E-7</v>
      </c>
      <c r="AB1376" s="71">
        <v>4.2053181834399997E-3</v>
      </c>
      <c r="AC1376" s="71">
        <v>5.8378176976305802</v>
      </c>
      <c r="AD1376" s="58">
        <v>151853769038.48199</v>
      </c>
      <c r="AE1376" s="28">
        <v>9.1916096398500002</v>
      </c>
      <c r="AF1376" s="28">
        <v>4.2359176740300004</v>
      </c>
      <c r="AG1376" s="50"/>
      <c r="AH1376" s="62"/>
      <c r="AI1376" s="65"/>
      <c r="AJ1376" s="58"/>
      <c r="AK1376" s="28"/>
      <c r="AL1376" s="28"/>
    </row>
    <row r="1377" spans="1:38">
      <c r="A1377" s="11"/>
      <c r="B1377" s="25">
        <v>1356</v>
      </c>
      <c r="C1377" s="1">
        <f>B1377 * KONSTANTEN!$B$6</f>
        <v>29289600</v>
      </c>
      <c r="D1377" s="63">
        <f>SQRT( KONSTANTEN!$B$3 * $D$6 / H1376^3 )</f>
        <v>1.9468190992348496E-7</v>
      </c>
      <c r="E1377" s="41">
        <f>(KONSTANTEN!$B$4 + D1377 * C1377) - (KONSTANTEN!$B$4 + D1377 * C1376)</f>
        <v>4.2051292543474617E-3</v>
      </c>
      <c r="F1377" s="41">
        <f t="shared" si="411"/>
        <v>5.8420228268849383</v>
      </c>
      <c r="G1377" s="73">
        <f t="shared" si="399"/>
        <v>334.7232517995933</v>
      </c>
      <c r="H1377" s="43">
        <f t="shared" si="412"/>
        <v>151858277123.79428</v>
      </c>
      <c r="I1377" s="2">
        <f t="shared" si="413"/>
        <v>10.151088502272138</v>
      </c>
      <c r="J1377" s="48">
        <f t="shared" si="400"/>
        <v>147337768876.20572</v>
      </c>
      <c r="K1377" s="28">
        <f t="shared" si="401"/>
        <v>9.8489114977278618</v>
      </c>
      <c r="L1377" s="43">
        <f t="shared" si="414"/>
        <v>137774469316.94745</v>
      </c>
      <c r="M1377" s="2">
        <f t="shared" si="415"/>
        <v>9.2096450577389941</v>
      </c>
      <c r="N1377" s="48">
        <f t="shared" si="402"/>
        <v>132775322262.75185</v>
      </c>
      <c r="O1377" s="28">
        <f t="shared" si="403"/>
        <v>8.8754730577389953</v>
      </c>
      <c r="P1377" s="94">
        <f t="shared" si="404"/>
        <v>-62809704184.806114</v>
      </c>
      <c r="Q1377" s="95">
        <f t="shared" si="405"/>
        <v>-4.1985651230702512</v>
      </c>
      <c r="R1377" s="44">
        <f>KONSTANTEN!$B$3 * $D$5 * $D$6 / H1376^2</f>
        <v>3.4373477997249001E+22</v>
      </c>
      <c r="S1377" s="46">
        <f t="shared" si="410"/>
        <v>29563.181785491543</v>
      </c>
      <c r="T1377" s="48">
        <f t="shared" si="406"/>
        <v>149145420213.75491</v>
      </c>
      <c r="U1377" s="28">
        <f t="shared" si="407"/>
        <v>9.9697454032367059</v>
      </c>
      <c r="V1377" s="48">
        <f t="shared" si="416"/>
        <v>135274895789.84964</v>
      </c>
      <c r="W1377" s="28">
        <f t="shared" si="417"/>
        <v>9.0425590577389947</v>
      </c>
      <c r="X1377" s="50">
        <f t="shared" si="408"/>
        <v>1</v>
      </c>
      <c r="Y1377" s="31">
        <f t="shared" si="409"/>
        <v>1</v>
      </c>
      <c r="Z1377" s="50">
        <v>29289600</v>
      </c>
      <c r="AA1377" s="62">
        <v>1.9468190999999999E-7</v>
      </c>
      <c r="AB1377" s="71">
        <v>4.2051292543500004E-3</v>
      </c>
      <c r="AC1377" s="71">
        <v>5.8420228268849197</v>
      </c>
      <c r="AD1377" s="58">
        <v>151858277123.79401</v>
      </c>
      <c r="AE1377" s="28">
        <v>9.2096450577399995</v>
      </c>
      <c r="AF1377" s="28">
        <v>4.1985651230699998</v>
      </c>
      <c r="AG1377" s="50"/>
      <c r="AH1377" s="62"/>
      <c r="AI1377" s="65"/>
      <c r="AJ1377" s="58"/>
      <c r="AK1377" s="28"/>
      <c r="AL1377" s="28"/>
    </row>
    <row r="1378" spans="1:38">
      <c r="A1378" s="11"/>
      <c r="B1378" s="25">
        <v>1357</v>
      </c>
      <c r="C1378" s="1">
        <f>B1378 * KONSTANTEN!$B$6</f>
        <v>29311200</v>
      </c>
      <c r="D1378" s="63">
        <f>SQRT( KONSTANTEN!$B$3 * $D$6 / H1377^3 )</f>
        <v>1.9467324095764E-7</v>
      </c>
      <c r="E1378" s="41">
        <f>(KONSTANTEN!$B$4 + D1378 * C1378) - (KONSTANTEN!$B$4 + D1378 * C1377)</f>
        <v>4.2049420046845754E-3</v>
      </c>
      <c r="F1378" s="41">
        <f t="shared" si="411"/>
        <v>5.8462277688896229</v>
      </c>
      <c r="G1378" s="73">
        <f t="shared" si="399"/>
        <v>334.96417722955903</v>
      </c>
      <c r="H1378" s="43">
        <f t="shared" si="412"/>
        <v>151862745042.76883</v>
      </c>
      <c r="I1378" s="2">
        <f t="shared" si="413"/>
        <v>10.151387163904488</v>
      </c>
      <c r="J1378" s="48">
        <f t="shared" si="400"/>
        <v>147333300957.23117</v>
      </c>
      <c r="K1378" s="28">
        <f t="shared" si="401"/>
        <v>9.8486128360955121</v>
      </c>
      <c r="L1378" s="43">
        <f t="shared" si="414"/>
        <v>138041871671.09711</v>
      </c>
      <c r="M1378" s="2">
        <f t="shared" si="415"/>
        <v>9.2275197828715356</v>
      </c>
      <c r="N1378" s="48">
        <f t="shared" si="402"/>
        <v>133042724616.90152</v>
      </c>
      <c r="O1378" s="28">
        <f t="shared" si="403"/>
        <v>8.8933477828715368</v>
      </c>
      <c r="P1378" s="94">
        <f t="shared" si="404"/>
        <v>-62249831693.850204</v>
      </c>
      <c r="Q1378" s="95">
        <f t="shared" si="405"/>
        <v>-4.1611399967398102</v>
      </c>
      <c r="R1378" s="44">
        <f>KONSTANTEN!$B$3 * $D$5 * $D$6 / H1377^2</f>
        <v>3.4371437196126426E+22</v>
      </c>
      <c r="S1378" s="46">
        <f t="shared" si="410"/>
        <v>29562.742973932476</v>
      </c>
      <c r="T1378" s="48">
        <f t="shared" si="406"/>
        <v>149153465035.41068</v>
      </c>
      <c r="U1378" s="28">
        <f t="shared" si="407"/>
        <v>9.9702831658016411</v>
      </c>
      <c r="V1378" s="48">
        <f t="shared" si="416"/>
        <v>135542298143.99931</v>
      </c>
      <c r="W1378" s="28">
        <f t="shared" si="417"/>
        <v>9.0604337828715362</v>
      </c>
      <c r="X1378" s="50">
        <f t="shared" si="408"/>
        <v>0.99999999999999989</v>
      </c>
      <c r="Y1378" s="31">
        <f t="shared" si="409"/>
        <v>0.99999999999999989</v>
      </c>
      <c r="Z1378" s="50">
        <v>29311200</v>
      </c>
      <c r="AA1378" s="62">
        <v>1.9467324000000001E-7</v>
      </c>
      <c r="AB1378" s="71">
        <v>4.20494200468E-3</v>
      </c>
      <c r="AC1378" s="71">
        <v>5.8462277688896096</v>
      </c>
      <c r="AD1378" s="58">
        <v>151862745042.76801</v>
      </c>
      <c r="AE1378" s="28">
        <v>9.2275197828700009</v>
      </c>
      <c r="AF1378" s="28">
        <v>4.1611399967400002</v>
      </c>
      <c r="AG1378" s="50"/>
      <c r="AH1378" s="62"/>
      <c r="AI1378" s="65"/>
      <c r="AJ1378" s="58"/>
      <c r="AK1378" s="28"/>
      <c r="AL1378" s="28"/>
    </row>
    <row r="1379" spans="1:38">
      <c r="A1379" s="11"/>
      <c r="B1379" s="25">
        <v>1358</v>
      </c>
      <c r="C1379" s="1">
        <f>B1379 * KONSTANTEN!$B$6</f>
        <v>29332800</v>
      </c>
      <c r="D1379" s="63">
        <f>SQRT( KONSTANTEN!$B$3 * $D$6 / H1378^3 )</f>
        <v>1.9466464986570298E-7</v>
      </c>
      <c r="E1379" s="41">
        <f>(KONSTANTEN!$B$4 + D1379 * C1379) - (KONSTANTEN!$B$4 + D1379 * C1378)</f>
        <v>4.2047564370992774E-3</v>
      </c>
      <c r="F1379" s="41">
        <f t="shared" si="411"/>
        <v>5.8504325253267222</v>
      </c>
      <c r="G1379" s="73">
        <f t="shared" si="399"/>
        <v>335.20509202728527</v>
      </c>
      <c r="H1379" s="43">
        <f t="shared" si="412"/>
        <v>151867172723.51407</v>
      </c>
      <c r="I1379" s="2">
        <f t="shared" si="413"/>
        <v>10.151683135780081</v>
      </c>
      <c r="J1379" s="48">
        <f t="shared" si="400"/>
        <v>147328873276.48593</v>
      </c>
      <c r="K1379" s="28">
        <f t="shared" si="401"/>
        <v>9.8483168642199193</v>
      </c>
      <c r="L1379" s="43">
        <f t="shared" si="414"/>
        <v>138306865790.60681</v>
      </c>
      <c r="M1379" s="2">
        <f t="shared" si="415"/>
        <v>9.2452335276253486</v>
      </c>
      <c r="N1379" s="48">
        <f t="shared" si="402"/>
        <v>133307718736.41122</v>
      </c>
      <c r="O1379" s="28">
        <f t="shared" si="403"/>
        <v>8.9110615276253498</v>
      </c>
      <c r="P1379" s="94">
        <f t="shared" si="404"/>
        <v>-61688883312.149124</v>
      </c>
      <c r="Q1379" s="95">
        <f t="shared" si="405"/>
        <v>-4.123642951628387</v>
      </c>
      <c r="R1379" s="44">
        <f>KONSTANTEN!$B$3 * $D$5 * $D$6 / H1378^2</f>
        <v>3.4369414757544383E+22</v>
      </c>
      <c r="S1379" s="46">
        <f t="shared" si="410"/>
        <v>29562.308091395116</v>
      </c>
      <c r="T1379" s="48">
        <f t="shared" si="406"/>
        <v>149161452648.61865</v>
      </c>
      <c r="U1379" s="28">
        <f t="shared" si="407"/>
        <v>9.9708171042219362</v>
      </c>
      <c r="V1379" s="48">
        <f t="shared" si="416"/>
        <v>135807292263.50902</v>
      </c>
      <c r="W1379" s="28">
        <f t="shared" si="417"/>
        <v>9.0781475276253492</v>
      </c>
      <c r="X1379" s="50">
        <f t="shared" si="408"/>
        <v>1</v>
      </c>
      <c r="Y1379" s="31">
        <f t="shared" si="409"/>
        <v>0.99999999999999978</v>
      </c>
      <c r="Z1379" s="50">
        <v>29332800</v>
      </c>
      <c r="AA1379" s="62">
        <v>1.9466465E-7</v>
      </c>
      <c r="AB1379" s="71">
        <v>4.2047564370999999E-3</v>
      </c>
      <c r="AC1379" s="71">
        <v>5.8504325253267098</v>
      </c>
      <c r="AD1379" s="58">
        <v>151867172723.51401</v>
      </c>
      <c r="AE1379" s="28">
        <v>9.2452335276300008</v>
      </c>
      <c r="AF1379" s="28">
        <v>4.1236429516299999</v>
      </c>
      <c r="AG1379" s="50"/>
      <c r="AH1379" s="62"/>
      <c r="AI1379" s="65"/>
      <c r="AJ1379" s="58"/>
      <c r="AK1379" s="28"/>
      <c r="AL1379" s="28"/>
    </row>
    <row r="1380" spans="1:38">
      <c r="A1380" s="11"/>
      <c r="B1380" s="25">
        <v>1359</v>
      </c>
      <c r="C1380" s="1">
        <f>B1380 * KONSTANTEN!$B$6</f>
        <v>29354400</v>
      </c>
      <c r="D1380" s="63">
        <f>SQRT( KONSTANTEN!$B$3 * $D$6 / H1379^3 )</f>
        <v>1.9465613676878831E-7</v>
      </c>
      <c r="E1380" s="41">
        <f>(KONSTANTEN!$B$4 + D1380 * C1380) - (KONSTANTEN!$B$4 + D1380 * C1379)</f>
        <v>4.204572554206365E-3</v>
      </c>
      <c r="F1380" s="41">
        <f t="shared" si="411"/>
        <v>5.8546370978809286</v>
      </c>
      <c r="G1380" s="73">
        <f t="shared" si="399"/>
        <v>335.44599628929785</v>
      </c>
      <c r="H1380" s="43">
        <f t="shared" si="412"/>
        <v>151871560094.80515</v>
      </c>
      <c r="I1380" s="2">
        <f t="shared" si="413"/>
        <v>10.151976413137834</v>
      </c>
      <c r="J1380" s="48">
        <f t="shared" si="400"/>
        <v>147324485905.19485</v>
      </c>
      <c r="K1380" s="28">
        <f t="shared" si="401"/>
        <v>9.8480235868621655</v>
      </c>
      <c r="L1380" s="43">
        <f t="shared" si="414"/>
        <v>138569447412.70956</v>
      </c>
      <c r="M1380" s="2">
        <f t="shared" si="415"/>
        <v>9.26278600705235</v>
      </c>
      <c r="N1380" s="48">
        <f t="shared" si="402"/>
        <v>133570300358.51396</v>
      </c>
      <c r="O1380" s="28">
        <f t="shared" si="403"/>
        <v>8.9286140070523494</v>
      </c>
      <c r="P1380" s="94">
        <f t="shared" si="404"/>
        <v>-61126868876.894119</v>
      </c>
      <c r="Q1380" s="95">
        <f t="shared" si="405"/>
        <v>-4.08607464531093</v>
      </c>
      <c r="R1380" s="44">
        <f>KONSTANTEN!$B$3 * $D$5 * $D$6 / H1379^2</f>
        <v>3.436741070920577E+22</v>
      </c>
      <c r="S1380" s="46">
        <f t="shared" si="410"/>
        <v>29561.877144357553</v>
      </c>
      <c r="T1380" s="48">
        <f t="shared" si="406"/>
        <v>149169382508.40652</v>
      </c>
      <c r="U1380" s="28">
        <f t="shared" si="407"/>
        <v>9.9713471820684774</v>
      </c>
      <c r="V1380" s="48">
        <f t="shared" si="416"/>
        <v>136069873885.61176</v>
      </c>
      <c r="W1380" s="28">
        <f t="shared" si="417"/>
        <v>9.0957000070523506</v>
      </c>
      <c r="X1380" s="50">
        <f t="shared" si="408"/>
        <v>1</v>
      </c>
      <c r="Y1380" s="31">
        <f t="shared" si="409"/>
        <v>1.0000000000000004</v>
      </c>
      <c r="Z1380" s="50">
        <v>29354400</v>
      </c>
      <c r="AA1380" s="62">
        <v>1.9465614E-7</v>
      </c>
      <c r="AB1380" s="71">
        <v>4.2045725542100001E-3</v>
      </c>
      <c r="AC1380" s="71">
        <v>5.8546370978809099</v>
      </c>
      <c r="AD1380" s="58">
        <v>151871560094.80499</v>
      </c>
      <c r="AE1380" s="28">
        <v>9.2627860070499999</v>
      </c>
      <c r="AF1380" s="28">
        <v>4.0860746453100001</v>
      </c>
      <c r="AG1380" s="50"/>
      <c r="AH1380" s="62"/>
      <c r="AI1380" s="65"/>
      <c r="AJ1380" s="58"/>
      <c r="AK1380" s="28"/>
      <c r="AL1380" s="28"/>
    </row>
    <row r="1381" spans="1:38">
      <c r="A1381" s="11"/>
      <c r="B1381" s="25">
        <v>1360</v>
      </c>
      <c r="C1381" s="1">
        <f>B1381 * KONSTANTEN!$B$6</f>
        <v>29376000</v>
      </c>
      <c r="D1381" s="63">
        <f>SQRT( KONSTANTEN!$B$3 * $D$6 / H1380^3 )</f>
        <v>1.9464770178684452E-7</v>
      </c>
      <c r="E1381" s="41">
        <f>(KONSTANTEN!$B$4 + D1381 * C1381) - (KONSTANTEN!$B$4 + D1381 * C1380)</f>
        <v>4.2043903585957665E-3</v>
      </c>
      <c r="F1381" s="41">
        <f t="shared" si="411"/>
        <v>5.8588414882395243</v>
      </c>
      <c r="G1381" s="73">
        <f t="shared" si="399"/>
        <v>335.68689011227087</v>
      </c>
      <c r="H1381" s="43">
        <f t="shared" si="412"/>
        <v>151875907086.08499</v>
      </c>
      <c r="I1381" s="2">
        <f t="shared" si="413"/>
        <v>10.152266991261307</v>
      </c>
      <c r="J1381" s="48">
        <f t="shared" si="400"/>
        <v>147320138913.91504</v>
      </c>
      <c r="K1381" s="28">
        <f t="shared" si="401"/>
        <v>9.8477330087386932</v>
      </c>
      <c r="L1381" s="43">
        <f t="shared" si="414"/>
        <v>138829612314.60681</v>
      </c>
      <c r="M1381" s="2">
        <f t="shared" si="415"/>
        <v>9.2801769388761777</v>
      </c>
      <c r="N1381" s="48">
        <f t="shared" si="402"/>
        <v>133830465260.41122</v>
      </c>
      <c r="O1381" s="28">
        <f t="shared" si="403"/>
        <v>8.9460049388761789</v>
      </c>
      <c r="P1381" s="94">
        <f t="shared" si="404"/>
        <v>-60563798239.851501</v>
      </c>
      <c r="Q1381" s="95">
        <f t="shared" si="405"/>
        <v>-4.0484357363366703</v>
      </c>
      <c r="R1381" s="44">
        <f>KONSTANTEN!$B$3 * $D$5 * $D$6 / H1380^2</f>
        <v>3.4365425078544653E+22</v>
      </c>
      <c r="S1381" s="46">
        <f t="shared" si="410"/>
        <v>29561.450139236469</v>
      </c>
      <c r="T1381" s="48">
        <f t="shared" si="406"/>
        <v>149177254073.94101</v>
      </c>
      <c r="U1381" s="28">
        <f t="shared" si="407"/>
        <v>9.9718733631888323</v>
      </c>
      <c r="V1381" s="48">
        <f t="shared" si="416"/>
        <v>136330038787.50902</v>
      </c>
      <c r="W1381" s="28">
        <f t="shared" si="417"/>
        <v>9.1130909388761783</v>
      </c>
      <c r="X1381" s="50">
        <f t="shared" si="408"/>
        <v>1.0000000000000002</v>
      </c>
      <c r="Y1381" s="31">
        <f t="shared" si="409"/>
        <v>1.0000000000000002</v>
      </c>
      <c r="Z1381" s="50">
        <v>29376000</v>
      </c>
      <c r="AA1381" s="62">
        <v>1.9464770000000001E-7</v>
      </c>
      <c r="AB1381" s="71">
        <v>4.2043903586000001E-3</v>
      </c>
      <c r="AC1381" s="71">
        <v>5.8588414882395101</v>
      </c>
      <c r="AD1381" s="58">
        <v>151875907086.08401</v>
      </c>
      <c r="AE1381" s="28">
        <v>9.2801769388800004</v>
      </c>
      <c r="AF1381" s="28">
        <v>4.0484357363400001</v>
      </c>
      <c r="AG1381" s="50"/>
      <c r="AH1381" s="62"/>
      <c r="AI1381" s="65"/>
      <c r="AJ1381" s="58"/>
      <c r="AK1381" s="28"/>
      <c r="AL1381" s="28"/>
    </row>
    <row r="1382" spans="1:38">
      <c r="A1382" s="11"/>
      <c r="B1382" s="25">
        <v>1361</v>
      </c>
      <c r="C1382" s="1">
        <f>B1382 * KONSTANTEN!$B$6</f>
        <v>29397600</v>
      </c>
      <c r="D1382" s="63">
        <f>SQRT( KONSTANTEN!$B$3 * $D$6 / H1381^3 )</f>
        <v>1.946393450386543E-7</v>
      </c>
      <c r="E1382" s="41">
        <f>(KONSTANTEN!$B$4 + D1382 * C1382) - (KONSTANTEN!$B$4 + D1382 * C1381)</f>
        <v>4.2042098528352057E-3</v>
      </c>
      <c r="F1382" s="41">
        <f t="shared" si="411"/>
        <v>5.8630456980923595</v>
      </c>
      <c r="G1382" s="73">
        <f t="shared" si="399"/>
        <v>335.92777359302562</v>
      </c>
      <c r="H1382" s="43">
        <f t="shared" si="412"/>
        <v>151880213627.46497</v>
      </c>
      <c r="I1382" s="2">
        <f t="shared" si="413"/>
        <v>10.152554865478736</v>
      </c>
      <c r="J1382" s="48">
        <f t="shared" si="400"/>
        <v>147315832372.53503</v>
      </c>
      <c r="K1382" s="28">
        <f t="shared" si="401"/>
        <v>9.8474451345212657</v>
      </c>
      <c r="L1382" s="43">
        <f t="shared" si="414"/>
        <v>139087356313.50507</v>
      </c>
      <c r="M1382" s="2">
        <f t="shared" si="415"/>
        <v>9.2974060434946431</v>
      </c>
      <c r="N1382" s="48">
        <f t="shared" si="402"/>
        <v>134088209259.30946</v>
      </c>
      <c r="O1382" s="28">
        <f t="shared" si="403"/>
        <v>8.9632340434946443</v>
      </c>
      <c r="P1382" s="94">
        <f t="shared" si="404"/>
        <v>-59999681267.218575</v>
      </c>
      <c r="Q1382" s="95">
        <f t="shared" si="405"/>
        <v>-4.0107268842194914</v>
      </c>
      <c r="R1382" s="44">
        <f>KONSTANTEN!$B$3 * $D$5 * $D$6 / H1381^2</f>
        <v>3.4363457892726369E+22</v>
      </c>
      <c r="S1382" s="46">
        <f t="shared" si="410"/>
        <v>29561.0270823871</v>
      </c>
      <c r="T1382" s="48">
        <f t="shared" si="406"/>
        <v>149185066808.56027</v>
      </c>
      <c r="U1382" s="28">
        <f t="shared" si="407"/>
        <v>9.9723956117094055</v>
      </c>
      <c r="V1382" s="48">
        <f t="shared" si="416"/>
        <v>136587782786.40726</v>
      </c>
      <c r="W1382" s="28">
        <f t="shared" si="417"/>
        <v>9.1303200434946437</v>
      </c>
      <c r="X1382" s="50">
        <f t="shared" si="408"/>
        <v>1</v>
      </c>
      <c r="Y1382" s="31">
        <f t="shared" si="409"/>
        <v>1.0000000000000002</v>
      </c>
      <c r="Z1382" s="50">
        <v>29397600</v>
      </c>
      <c r="AA1382" s="62">
        <v>1.9463935E-7</v>
      </c>
      <c r="AB1382" s="71">
        <v>4.2042098528400004E-3</v>
      </c>
      <c r="AC1382" s="71">
        <v>5.8630456980923498</v>
      </c>
      <c r="AD1382" s="58">
        <v>151880213627.46399</v>
      </c>
      <c r="AE1382" s="28">
        <v>9.2974060434899997</v>
      </c>
      <c r="AF1382" s="28">
        <v>4.0107268842200003</v>
      </c>
      <c r="AG1382" s="50"/>
      <c r="AH1382" s="62"/>
      <c r="AI1382" s="65"/>
      <c r="AJ1382" s="58"/>
      <c r="AK1382" s="28"/>
      <c r="AL1382" s="28"/>
    </row>
    <row r="1383" spans="1:38">
      <c r="A1383" s="11"/>
      <c r="B1383" s="25">
        <v>1362</v>
      </c>
      <c r="C1383" s="1">
        <f>B1383 * KONSTANTEN!$B$6</f>
        <v>29419200</v>
      </c>
      <c r="D1383" s="63">
        <f>SQRT( KONSTANTEN!$B$3 * $D$6 / H1382^3 )</f>
        <v>1.9463106664183473E-7</v>
      </c>
      <c r="E1383" s="41">
        <f>(KONSTANTEN!$B$4 + D1383 * C1383) - (KONSTANTEN!$B$4 + D1383 * C1382)</f>
        <v>4.2040310394639846E-3</v>
      </c>
      <c r="F1383" s="41">
        <f t="shared" si="411"/>
        <v>5.8672497291318235</v>
      </c>
      <c r="G1383" s="73">
        <f t="shared" si="399"/>
        <v>336.16864682852895</v>
      </c>
      <c r="H1383" s="43">
        <f t="shared" si="412"/>
        <v>151884479649.72549</v>
      </c>
      <c r="I1383" s="2">
        <f t="shared" si="413"/>
        <v>10.15284003116308</v>
      </c>
      <c r="J1383" s="48">
        <f t="shared" si="400"/>
        <v>147311566350.27451</v>
      </c>
      <c r="K1383" s="28">
        <f t="shared" si="401"/>
        <v>9.8471599688369196</v>
      </c>
      <c r="L1383" s="43">
        <f t="shared" si="414"/>
        <v>139342675266.65146</v>
      </c>
      <c r="M1383" s="2">
        <f t="shared" si="415"/>
        <v>9.3144730439821029</v>
      </c>
      <c r="N1383" s="48">
        <f t="shared" si="402"/>
        <v>134343528212.45587</v>
      </c>
      <c r="O1383" s="28">
        <f t="shared" si="403"/>
        <v>8.9803010439821023</v>
      </c>
      <c r="P1383" s="94">
        <f t="shared" si="404"/>
        <v>-59434527839.480537</v>
      </c>
      <c r="Q1383" s="95">
        <f t="shared" si="405"/>
        <v>-3.9729487494283631</v>
      </c>
      <c r="R1383" s="44">
        <f>KONSTANTEN!$B$3 * $D$5 * $D$6 / H1382^2</f>
        <v>3.4361509178647618E+22</v>
      </c>
      <c r="S1383" s="46">
        <f t="shared" si="410"/>
        <v>29560.607980103228</v>
      </c>
      <c r="T1383" s="48">
        <f t="shared" si="406"/>
        <v>149192820179.80563</v>
      </c>
      <c r="U1383" s="28">
        <f t="shared" si="407"/>
        <v>9.9729138920375746</v>
      </c>
      <c r="V1383" s="48">
        <f t="shared" si="416"/>
        <v>136843101739.55367</v>
      </c>
      <c r="W1383" s="28">
        <f t="shared" si="417"/>
        <v>9.1473870439821034</v>
      </c>
      <c r="X1383" s="50">
        <f t="shared" si="408"/>
        <v>1</v>
      </c>
      <c r="Y1383" s="31">
        <f t="shared" si="409"/>
        <v>1.0000000000000002</v>
      </c>
      <c r="Z1383" s="50">
        <v>29419200</v>
      </c>
      <c r="AA1383" s="62">
        <v>1.9463107000000001E-7</v>
      </c>
      <c r="AB1383" s="71">
        <v>4.2040310394599999E-3</v>
      </c>
      <c r="AC1383" s="71">
        <v>5.8672497291318102</v>
      </c>
      <c r="AD1383" s="58">
        <v>151884479649.72501</v>
      </c>
      <c r="AE1383" s="28">
        <v>9.3144730439799996</v>
      </c>
      <c r="AF1383" s="28">
        <v>3.97294874943</v>
      </c>
      <c r="AG1383" s="50"/>
      <c r="AH1383" s="62"/>
      <c r="AI1383" s="65"/>
      <c r="AJ1383" s="58"/>
      <c r="AK1383" s="28"/>
      <c r="AL1383" s="28"/>
    </row>
    <row r="1384" spans="1:38">
      <c r="A1384" s="11"/>
      <c r="B1384" s="25">
        <v>1363</v>
      </c>
      <c r="C1384" s="1">
        <f>B1384 * KONSTANTEN!$B$6</f>
        <v>29440800</v>
      </c>
      <c r="D1384" s="63">
        <f>SQRT( KONSTANTEN!$B$3 * $D$6 / H1383^3 )</f>
        <v>1.946228667128372E-7</v>
      </c>
      <c r="E1384" s="41">
        <f>(KONSTANTEN!$B$4 + D1384 * C1384) - (KONSTANTEN!$B$4 + D1384 * C1383)</f>
        <v>4.2038539209965364E-3</v>
      </c>
      <c r="F1384" s="41">
        <f t="shared" si="411"/>
        <v>5.8714535830528201</v>
      </c>
      <c r="G1384" s="73">
        <f t="shared" si="399"/>
        <v>336.40950991589153</v>
      </c>
      <c r="H1384" s="43">
        <f t="shared" si="412"/>
        <v>151888705084.31662</v>
      </c>
      <c r="I1384" s="2">
        <f t="shared" si="413"/>
        <v>10.153122483732062</v>
      </c>
      <c r="J1384" s="48">
        <f t="shared" si="400"/>
        <v>147307340915.68338</v>
      </c>
      <c r="K1384" s="28">
        <f t="shared" si="401"/>
        <v>9.8468775162679378</v>
      </c>
      <c r="L1384" s="43">
        <f t="shared" si="414"/>
        <v>139595565071.36929</v>
      </c>
      <c r="M1384" s="2">
        <f t="shared" si="415"/>
        <v>9.3313776660918375</v>
      </c>
      <c r="N1384" s="48">
        <f t="shared" si="402"/>
        <v>134596418017.17371</v>
      </c>
      <c r="O1384" s="28">
        <f t="shared" si="403"/>
        <v>8.9972056660918369</v>
      </c>
      <c r="P1384" s="94">
        <f t="shared" si="404"/>
        <v>-58868347851.266907</v>
      </c>
      <c r="Q1384" s="95">
        <f t="shared" si="405"/>
        <v>-3.9351019933777409</v>
      </c>
      <c r="R1384" s="44">
        <f>KONSTANTEN!$B$3 * $D$5 * $D$6 / H1383^2</f>
        <v>3.4359578962936509E+22</v>
      </c>
      <c r="S1384" s="46">
        <f t="shared" si="410"/>
        <v>29560.19283861716</v>
      </c>
      <c r="T1384" s="48">
        <f t="shared" si="406"/>
        <v>149200513659.45334</v>
      </c>
      <c r="U1384" s="28">
        <f t="shared" si="407"/>
        <v>9.9734281688637942</v>
      </c>
      <c r="V1384" s="48">
        <f t="shared" si="416"/>
        <v>137095991544.2715</v>
      </c>
      <c r="W1384" s="28">
        <f t="shared" si="417"/>
        <v>9.1642916660918381</v>
      </c>
      <c r="X1384" s="50">
        <f t="shared" si="408"/>
        <v>1</v>
      </c>
      <c r="Y1384" s="31">
        <f t="shared" si="409"/>
        <v>1.0000000000000002</v>
      </c>
      <c r="Z1384" s="50">
        <v>29440800</v>
      </c>
      <c r="AA1384" s="62">
        <v>1.9462286999999999E-7</v>
      </c>
      <c r="AB1384" s="71">
        <v>4.2038539209999998E-3</v>
      </c>
      <c r="AC1384" s="71">
        <v>5.8714535830528103</v>
      </c>
      <c r="AD1384" s="58">
        <v>151888705084.31601</v>
      </c>
      <c r="AE1384" s="28">
        <v>9.3313776660900007</v>
      </c>
      <c r="AF1384" s="28">
        <v>3.93510199338</v>
      </c>
      <c r="AG1384" s="50"/>
      <c r="AH1384" s="62"/>
      <c r="AI1384" s="65"/>
      <c r="AJ1384" s="58"/>
      <c r="AK1384" s="28"/>
      <c r="AL1384" s="28"/>
    </row>
    <row r="1385" spans="1:38">
      <c r="A1385" s="11"/>
      <c r="B1385" s="25">
        <v>1364</v>
      </c>
      <c r="C1385" s="1">
        <f>B1385 * KONSTANTEN!$B$6</f>
        <v>29462400</v>
      </c>
      <c r="D1385" s="63">
        <f>SQRT( KONSTANTEN!$B$3 * $D$6 / H1384^3 )</f>
        <v>1.946147453669477E-7</v>
      </c>
      <c r="E1385" s="41">
        <f>(KONSTANTEN!$B$4 + D1385 * C1385) - (KONSTANTEN!$B$4 + D1385 * C1384)</f>
        <v>4.203678499925978E-3</v>
      </c>
      <c r="F1385" s="41">
        <f t="shared" si="411"/>
        <v>5.875657261552746</v>
      </c>
      <c r="G1385" s="73">
        <f t="shared" si="399"/>
        <v>336.65036295236723</v>
      </c>
      <c r="H1385" s="43">
        <f t="shared" si="412"/>
        <v>151892889863.35852</v>
      </c>
      <c r="I1385" s="2">
        <f t="shared" si="413"/>
        <v>10.153402218648203</v>
      </c>
      <c r="J1385" s="48">
        <f t="shared" si="400"/>
        <v>147303156136.64148</v>
      </c>
      <c r="K1385" s="28">
        <f t="shared" si="401"/>
        <v>9.8465977813517966</v>
      </c>
      <c r="L1385" s="43">
        <f t="shared" si="414"/>
        <v>139846021665.09329</v>
      </c>
      <c r="M1385" s="2">
        <f t="shared" si="415"/>
        <v>9.3481196382584066</v>
      </c>
      <c r="N1385" s="48">
        <f t="shared" si="402"/>
        <v>134846874610.89771</v>
      </c>
      <c r="O1385" s="28">
        <f t="shared" si="403"/>
        <v>9.0139476382584078</v>
      </c>
      <c r="P1385" s="94">
        <f t="shared" si="404"/>
        <v>-58301151211.207512</v>
      </c>
      <c r="Q1385" s="95">
        <f t="shared" si="405"/>
        <v>-3.8971872784179458</v>
      </c>
      <c r="R1385" s="44">
        <f>KONSTANTEN!$B$3 * $D$5 * $D$6 / H1384^2</f>
        <v>3.4357667271952684E+22</v>
      </c>
      <c r="S1385" s="46">
        <f t="shared" si="410"/>
        <v>29559.781664099693</v>
      </c>
      <c r="T1385" s="48">
        <f t="shared" si="406"/>
        <v>149208146723.54581</v>
      </c>
      <c r="U1385" s="28">
        <f t="shared" si="407"/>
        <v>9.9739384071636952</v>
      </c>
      <c r="V1385" s="48">
        <f t="shared" si="416"/>
        <v>137346448137.9955</v>
      </c>
      <c r="W1385" s="28">
        <f t="shared" si="417"/>
        <v>9.1810336382584072</v>
      </c>
      <c r="X1385" s="50">
        <f t="shared" si="408"/>
        <v>1</v>
      </c>
      <c r="Y1385" s="31">
        <f t="shared" si="409"/>
        <v>0.99999999999999989</v>
      </c>
      <c r="Z1385" s="50">
        <v>29462400</v>
      </c>
      <c r="AA1385" s="62">
        <v>1.9461474999999999E-7</v>
      </c>
      <c r="AB1385" s="71">
        <v>4.2036784999299999E-3</v>
      </c>
      <c r="AC1385" s="71">
        <v>5.87565726155273</v>
      </c>
      <c r="AD1385" s="58">
        <v>151892889863.358</v>
      </c>
      <c r="AE1385" s="28">
        <v>9.34811963826</v>
      </c>
      <c r="AF1385" s="28">
        <v>3.8971872784200001</v>
      </c>
      <c r="AG1385" s="50"/>
      <c r="AH1385" s="62"/>
      <c r="AI1385" s="65"/>
      <c r="AJ1385" s="58"/>
      <c r="AK1385" s="28"/>
      <c r="AL1385" s="28"/>
    </row>
    <row r="1386" spans="1:38">
      <c r="A1386" s="11"/>
      <c r="B1386" s="25">
        <v>1365</v>
      </c>
      <c r="C1386" s="1">
        <f>B1386 * KONSTANTEN!$B$6</f>
        <v>29484000</v>
      </c>
      <c r="D1386" s="63">
        <f>SQRT( KONSTANTEN!$B$3 * $D$6 / H1385^3 )</f>
        <v>1.9460670271828711E-7</v>
      </c>
      <c r="E1386" s="41">
        <f>(KONSTANTEN!$B$4 + D1386 * C1386) - (KONSTANTEN!$B$4 + D1386 * C1385)</f>
        <v>4.203504778715228E-3</v>
      </c>
      <c r="F1386" s="41">
        <f t="shared" si="411"/>
        <v>5.8798607663314613</v>
      </c>
      <c r="G1386" s="73">
        <f t="shared" si="399"/>
        <v>336.89120603535071</v>
      </c>
      <c r="H1386" s="43">
        <f t="shared" si="412"/>
        <v>151897033919.64218</v>
      </c>
      <c r="I1386" s="2">
        <f t="shared" si="413"/>
        <v>10.153679231418867</v>
      </c>
      <c r="J1386" s="48">
        <f t="shared" si="400"/>
        <v>147299012080.35779</v>
      </c>
      <c r="K1386" s="28">
        <f t="shared" si="401"/>
        <v>9.8463207685811334</v>
      </c>
      <c r="L1386" s="43">
        <f t="shared" si="414"/>
        <v>140094041025.40393</v>
      </c>
      <c r="M1386" s="2">
        <f t="shared" si="415"/>
        <v>9.3646986915999513</v>
      </c>
      <c r="N1386" s="48">
        <f t="shared" si="402"/>
        <v>135094893971.20834</v>
      </c>
      <c r="O1386" s="28">
        <f t="shared" si="403"/>
        <v>9.0305266915999525</v>
      </c>
      <c r="P1386" s="94">
        <f t="shared" si="404"/>
        <v>-57732947841.789803</v>
      </c>
      <c r="Q1386" s="95">
        <f t="shared" si="405"/>
        <v>-3.8592052678256188</v>
      </c>
      <c r="R1386" s="44">
        <f>KONSTANTEN!$B$3 * $D$5 * $D$6 / H1385^2</f>
        <v>3.4355774131787442E+22</v>
      </c>
      <c r="S1386" s="46">
        <f t="shared" si="410"/>
        <v>29559.374462660136</v>
      </c>
      <c r="T1386" s="48">
        <f t="shared" si="406"/>
        <v>149215718852.42267</v>
      </c>
      <c r="U1386" s="28">
        <f t="shared" si="407"/>
        <v>9.9744445722001736</v>
      </c>
      <c r="V1386" s="48">
        <f t="shared" si="416"/>
        <v>137594467498.30615</v>
      </c>
      <c r="W1386" s="28">
        <f t="shared" si="417"/>
        <v>9.1976126915999519</v>
      </c>
      <c r="X1386" s="50">
        <f t="shared" si="408"/>
        <v>1.0000000000000002</v>
      </c>
      <c r="Y1386" s="31">
        <f t="shared" si="409"/>
        <v>1.0000000000000002</v>
      </c>
      <c r="Z1386" s="50">
        <v>29484000</v>
      </c>
      <c r="AA1386" s="62">
        <v>1.9460669999999999E-7</v>
      </c>
      <c r="AB1386" s="71">
        <v>4.2035047787200002E-3</v>
      </c>
      <c r="AC1386" s="71">
        <v>5.8798607663314497</v>
      </c>
      <c r="AD1386" s="58">
        <v>151897033919.642</v>
      </c>
      <c r="AE1386" s="28">
        <v>9.3646986915999992</v>
      </c>
      <c r="AF1386" s="28">
        <v>3.8592052678300002</v>
      </c>
      <c r="AG1386" s="50"/>
      <c r="AH1386" s="62"/>
      <c r="AI1386" s="65"/>
      <c r="AJ1386" s="58"/>
      <c r="AK1386" s="28"/>
      <c r="AL1386" s="28"/>
    </row>
    <row r="1387" spans="1:38">
      <c r="A1387" s="11"/>
      <c r="B1387" s="25">
        <v>1366</v>
      </c>
      <c r="C1387" s="1">
        <f>B1387 * KONSTANTEN!$B$6</f>
        <v>29505600</v>
      </c>
      <c r="D1387" s="63">
        <f>SQRT( KONSTANTEN!$B$3 * $D$6 / H1386^3 )</f>
        <v>1.9459873887981112E-7</v>
      </c>
      <c r="E1387" s="41">
        <f>(KONSTANTEN!$B$4 + D1387 * C1387) - (KONSTANTEN!$B$4 + D1387 * C1386)</f>
        <v>4.2033327598041126E-3</v>
      </c>
      <c r="F1387" s="41">
        <f t="shared" si="411"/>
        <v>5.8840640990912654</v>
      </c>
      <c r="G1387" s="73">
        <f t="shared" si="399"/>
        <v>337.13203926237651</v>
      </c>
      <c r="H1387" s="43">
        <f t="shared" si="412"/>
        <v>151901137186.63004</v>
      </c>
      <c r="I1387" s="2">
        <f t="shared" si="413"/>
        <v>10.153953517596289</v>
      </c>
      <c r="J1387" s="48">
        <f t="shared" si="400"/>
        <v>147294908813.36996</v>
      </c>
      <c r="K1387" s="28">
        <f t="shared" si="401"/>
        <v>9.8460464824037128</v>
      </c>
      <c r="L1387" s="43">
        <f t="shared" si="414"/>
        <v>140339619170.06183</v>
      </c>
      <c r="M1387" s="2">
        <f t="shared" si="415"/>
        <v>9.3811145599204764</v>
      </c>
      <c r="N1387" s="48">
        <f t="shared" si="402"/>
        <v>135340472115.86626</v>
      </c>
      <c r="O1387" s="28">
        <f t="shared" si="403"/>
        <v>9.0469425599204776</v>
      </c>
      <c r="P1387" s="94">
        <f t="shared" si="404"/>
        <v>-57163747679.215141</v>
      </c>
      <c r="Q1387" s="95">
        <f t="shared" si="405"/>
        <v>-3.8211566257941225</v>
      </c>
      <c r="R1387" s="44">
        <f>KONSTANTEN!$B$3 * $D$5 * $D$6 / H1386^2</f>
        <v>3.4353899568263768E+22</v>
      </c>
      <c r="S1387" s="46">
        <f t="shared" si="410"/>
        <v>29558.971240346262</v>
      </c>
      <c r="T1387" s="48">
        <f t="shared" si="406"/>
        <v>149223229530.75165</v>
      </c>
      <c r="U1387" s="28">
        <f t="shared" si="407"/>
        <v>9.9749466295254194</v>
      </c>
      <c r="V1387" s="48">
        <f t="shared" si="416"/>
        <v>137840045642.96405</v>
      </c>
      <c r="W1387" s="28">
        <f t="shared" si="417"/>
        <v>9.214028559920477</v>
      </c>
      <c r="X1387" s="50">
        <f t="shared" si="408"/>
        <v>1</v>
      </c>
      <c r="Y1387" s="31">
        <f t="shared" si="409"/>
        <v>1</v>
      </c>
      <c r="Z1387" s="50">
        <v>29505600</v>
      </c>
      <c r="AA1387" s="62">
        <v>1.9459873999999999E-7</v>
      </c>
      <c r="AB1387" s="71">
        <v>4.2033327598000004E-3</v>
      </c>
      <c r="AC1387" s="71">
        <v>5.8840640990912503</v>
      </c>
      <c r="AD1387" s="58">
        <v>151901137186.63</v>
      </c>
      <c r="AE1387" s="28">
        <v>9.3811145599200003</v>
      </c>
      <c r="AF1387" s="28">
        <v>3.82115662579</v>
      </c>
      <c r="AG1387" s="50"/>
      <c r="AH1387" s="62"/>
      <c r="AI1387" s="65"/>
      <c r="AJ1387" s="58"/>
      <c r="AK1387" s="28"/>
      <c r="AL1387" s="28"/>
    </row>
    <row r="1388" spans="1:38">
      <c r="A1388" s="11"/>
      <c r="B1388" s="25">
        <v>1367</v>
      </c>
      <c r="C1388" s="1">
        <f>B1388 * KONSTANTEN!$B$6</f>
        <v>29527200</v>
      </c>
      <c r="D1388" s="63">
        <f>SQRT( KONSTANTEN!$B$3 * $D$6 / H1387^3 )</f>
        <v>1.9459085396331016E-7</v>
      </c>
      <c r="E1388" s="41">
        <f>(KONSTANTEN!$B$4 + D1388 * C1388) - (KONSTANTEN!$B$4 + D1388 * C1387)</f>
        <v>4.2031624456075889E-3</v>
      </c>
      <c r="F1388" s="41">
        <f t="shared" si="411"/>
        <v>5.888267261536873</v>
      </c>
      <c r="G1388" s="73">
        <f t="shared" si="399"/>
        <v>337.37286273111772</v>
      </c>
      <c r="H1388" s="43">
        <f t="shared" si="412"/>
        <v>151905199598.4563</v>
      </c>
      <c r="I1388" s="2">
        <f t="shared" si="413"/>
        <v>10.154225072777619</v>
      </c>
      <c r="J1388" s="48">
        <f t="shared" si="400"/>
        <v>147290846401.5437</v>
      </c>
      <c r="K1388" s="28">
        <f t="shared" si="401"/>
        <v>9.8457749272223811</v>
      </c>
      <c r="L1388" s="43">
        <f t="shared" si="414"/>
        <v>140582752157.04163</v>
      </c>
      <c r="M1388" s="2">
        <f t="shared" si="415"/>
        <v>9.3973669797121335</v>
      </c>
      <c r="N1388" s="48">
        <f t="shared" si="402"/>
        <v>135583605102.84604</v>
      </c>
      <c r="O1388" s="28">
        <f t="shared" si="403"/>
        <v>9.0631949797121347</v>
      </c>
      <c r="P1388" s="94">
        <f t="shared" si="404"/>
        <v>-56593560673.25547</v>
      </c>
      <c r="Q1388" s="95">
        <f t="shared" si="405"/>
        <v>-3.7830420174239521</v>
      </c>
      <c r="R1388" s="44">
        <f>KONSTANTEN!$B$3 * $D$5 * $D$6 / H1387^2</f>
        <v>3.4352043606936398E+22</v>
      </c>
      <c r="S1388" s="46">
        <f t="shared" si="410"/>
        <v>29558.572003144269</v>
      </c>
      <c r="T1388" s="48">
        <f t="shared" si="406"/>
        <v>149230678247.55884</v>
      </c>
      <c r="U1388" s="28">
        <f t="shared" si="407"/>
        <v>9.9754445449829792</v>
      </c>
      <c r="V1388" s="48">
        <f t="shared" si="416"/>
        <v>138083178629.94385</v>
      </c>
      <c r="W1388" s="28">
        <f t="shared" si="417"/>
        <v>9.2302809797121341</v>
      </c>
      <c r="X1388" s="50">
        <f t="shared" si="408"/>
        <v>1.0000000000000002</v>
      </c>
      <c r="Y1388" s="31">
        <f t="shared" si="409"/>
        <v>1.0000000000000002</v>
      </c>
      <c r="Z1388" s="50">
        <v>29527200</v>
      </c>
      <c r="AA1388" s="62">
        <v>1.9459085000000001E-7</v>
      </c>
      <c r="AB1388" s="71">
        <v>4.2031624456100002E-3</v>
      </c>
      <c r="AC1388" s="71">
        <v>5.8882672615368596</v>
      </c>
      <c r="AD1388" s="58">
        <v>151905199598.45599</v>
      </c>
      <c r="AE1388" s="28">
        <v>9.3973669797100001</v>
      </c>
      <c r="AF1388" s="28">
        <v>3.7830420174200001</v>
      </c>
      <c r="AG1388" s="50"/>
      <c r="AH1388" s="62"/>
      <c r="AI1388" s="65"/>
      <c r="AJ1388" s="58"/>
      <c r="AK1388" s="28"/>
      <c r="AL1388" s="28"/>
    </row>
    <row r="1389" spans="1:38">
      <c r="A1389" s="11"/>
      <c r="B1389" s="25">
        <v>1368</v>
      </c>
      <c r="C1389" s="1">
        <f>B1389 * KONSTANTEN!$B$6</f>
        <v>29548800</v>
      </c>
      <c r="D1389" s="63">
        <f>SQRT( KONSTANTEN!$B$3 * $D$6 / H1388^3 )</f>
        <v>1.9458304807941022E-7</v>
      </c>
      <c r="E1389" s="41">
        <f>(KONSTANTEN!$B$4 + D1389 * C1389) - (KONSTANTEN!$B$4 + D1389 * C1388)</f>
        <v>4.2029938385148569E-3</v>
      </c>
      <c r="F1389" s="41">
        <f t="shared" si="411"/>
        <v>5.8924702553753878</v>
      </c>
      <c r="G1389" s="73">
        <f t="shared" si="399"/>
        <v>337.61367653938413</v>
      </c>
      <c r="H1389" s="43">
        <f t="shared" si="412"/>
        <v>151909221089.9277</v>
      </c>
      <c r="I1389" s="2">
        <f t="shared" si="413"/>
        <v>10.154493892604965</v>
      </c>
      <c r="J1389" s="48">
        <f t="shared" si="400"/>
        <v>147286824910.0723</v>
      </c>
      <c r="K1389" s="28">
        <f t="shared" si="401"/>
        <v>9.8455061073950354</v>
      </c>
      <c r="L1389" s="43">
        <f t="shared" si="414"/>
        <v>140823436084.56528</v>
      </c>
      <c r="M1389" s="2">
        <f t="shared" si="415"/>
        <v>9.4134556901574342</v>
      </c>
      <c r="N1389" s="48">
        <f t="shared" si="402"/>
        <v>135824289030.36967</v>
      </c>
      <c r="O1389" s="28">
        <f t="shared" si="403"/>
        <v>9.0792836901574354</v>
      </c>
      <c r="P1389" s="94">
        <f t="shared" si="404"/>
        <v>-56022396787.110107</v>
      </c>
      <c r="Q1389" s="95">
        <f t="shared" si="405"/>
        <v>-3.744862108713169</v>
      </c>
      <c r="R1389" s="44">
        <f>KONSTANTEN!$B$3 * $D$5 * $D$6 / H1388^2</f>
        <v>3.435020627309204E+22</v>
      </c>
      <c r="S1389" s="46">
        <f t="shared" si="410"/>
        <v>29558.176756978828</v>
      </c>
      <c r="T1389" s="48">
        <f t="shared" si="406"/>
        <v>149238064496.25897</v>
      </c>
      <c r="U1389" s="28">
        <f t="shared" si="407"/>
        <v>9.975938284709752</v>
      </c>
      <c r="V1389" s="48">
        <f t="shared" si="416"/>
        <v>138323862557.46747</v>
      </c>
      <c r="W1389" s="28">
        <f t="shared" si="417"/>
        <v>9.2463696901574348</v>
      </c>
      <c r="X1389" s="50">
        <f t="shared" si="408"/>
        <v>1</v>
      </c>
      <c r="Y1389" s="31">
        <f t="shared" si="409"/>
        <v>1</v>
      </c>
      <c r="Z1389" s="50">
        <v>29548800</v>
      </c>
      <c r="AA1389" s="62">
        <v>1.9458305000000001E-7</v>
      </c>
      <c r="AB1389" s="71">
        <v>4.2029938385200003E-3</v>
      </c>
      <c r="AC1389" s="71">
        <v>5.8924702553753798</v>
      </c>
      <c r="AD1389" s="58">
        <v>151909221089.927</v>
      </c>
      <c r="AE1389" s="28">
        <v>9.4134556901599993</v>
      </c>
      <c r="AF1389" s="28">
        <v>3.74486210871</v>
      </c>
      <c r="AG1389" s="50"/>
      <c r="AH1389" s="62"/>
      <c r="AI1389" s="65"/>
      <c r="AJ1389" s="58"/>
      <c r="AK1389" s="28"/>
      <c r="AL1389" s="28"/>
    </row>
    <row r="1390" spans="1:38">
      <c r="A1390" s="11"/>
      <c r="B1390" s="25">
        <v>1369</v>
      </c>
      <c r="C1390" s="1">
        <f>B1390 * KONSTANTEN!$B$6</f>
        <v>29570400</v>
      </c>
      <c r="D1390" s="63">
        <f>SQRT( KONSTANTEN!$B$3 * $D$6 / H1389^3 )</f>
        <v>1.9457532133757234E-7</v>
      </c>
      <c r="E1390" s="41">
        <f>(KONSTANTEN!$B$4 + D1390 * C1390) - (KONSTANTEN!$B$4 + D1390 * C1389)</f>
        <v>4.2028269408920238E-3</v>
      </c>
      <c r="F1390" s="41">
        <f t="shared" si="411"/>
        <v>5.8966730823162798</v>
      </c>
      <c r="G1390" s="73">
        <f t="shared" si="399"/>
        <v>337.8544807851211</v>
      </c>
      <c r="H1390" s="43">
        <f t="shared" si="412"/>
        <v>151913201596.52408</v>
      </c>
      <c r="I1390" s="2">
        <f t="shared" si="413"/>
        <v>10.154759972765422</v>
      </c>
      <c r="J1390" s="48">
        <f t="shared" si="400"/>
        <v>147282844403.47592</v>
      </c>
      <c r="K1390" s="28">
        <f t="shared" si="401"/>
        <v>9.8452400272345795</v>
      </c>
      <c r="L1390" s="43">
        <f t="shared" si="414"/>
        <v>141061667091.13525</v>
      </c>
      <c r="M1390" s="2">
        <f t="shared" si="415"/>
        <v>9.4293804331314757</v>
      </c>
      <c r="N1390" s="48">
        <f t="shared" si="402"/>
        <v>136062520036.93965</v>
      </c>
      <c r="O1390" s="28">
        <f t="shared" si="403"/>
        <v>9.0952084331314769</v>
      </c>
      <c r="P1390" s="94">
        <f t="shared" si="404"/>
        <v>-55450265997.262268</v>
      </c>
      <c r="Q1390" s="95">
        <f t="shared" si="405"/>
        <v>-3.7066175665478065</v>
      </c>
      <c r="R1390" s="44">
        <f>KONSTANTEN!$B$3 * $D$5 * $D$6 / H1389^2</f>
        <v>3.4348387591749328E+22</v>
      </c>
      <c r="S1390" s="46">
        <f t="shared" si="410"/>
        <v>29557.785507713004</v>
      </c>
      <c r="T1390" s="48">
        <f t="shared" si="406"/>
        <v>149245387774.68536</v>
      </c>
      <c r="U1390" s="28">
        <f t="shared" si="407"/>
        <v>9.9764278151379973</v>
      </c>
      <c r="V1390" s="48">
        <f t="shared" si="416"/>
        <v>138562093564.03745</v>
      </c>
      <c r="W1390" s="28">
        <f t="shared" si="417"/>
        <v>9.2622944331314763</v>
      </c>
      <c r="X1390" s="50">
        <f t="shared" si="408"/>
        <v>1</v>
      </c>
      <c r="Y1390" s="31">
        <f t="shared" si="409"/>
        <v>1</v>
      </c>
      <c r="Z1390" s="50">
        <v>29570400</v>
      </c>
      <c r="AA1390" s="62">
        <v>1.9457532E-7</v>
      </c>
      <c r="AB1390" s="71">
        <v>4.2028269408900002E-3</v>
      </c>
      <c r="AC1390" s="71">
        <v>5.8966730823162701</v>
      </c>
      <c r="AD1390" s="58">
        <v>151913201596.52399</v>
      </c>
      <c r="AE1390" s="28">
        <v>9.4293804331299995</v>
      </c>
      <c r="AF1390" s="28">
        <v>3.7066175665499999</v>
      </c>
      <c r="AG1390" s="50"/>
      <c r="AH1390" s="62"/>
      <c r="AI1390" s="65"/>
      <c r="AJ1390" s="58"/>
      <c r="AK1390" s="28"/>
      <c r="AL1390" s="28"/>
    </row>
    <row r="1391" spans="1:38">
      <c r="A1391" s="11"/>
      <c r="B1391" s="25">
        <v>1370</v>
      </c>
      <c r="C1391" s="1">
        <f>B1391 * KONSTANTEN!$B$6</f>
        <v>29592000</v>
      </c>
      <c r="D1391" s="63">
        <f>SQRT( KONSTANTEN!$B$3 * $D$6 / H1390^3 )</f>
        <v>1.9456767384609298E-7</v>
      </c>
      <c r="E1391" s="41">
        <f>(KONSTANTEN!$B$4 + D1391 * C1391) - (KONSTANTEN!$B$4 + D1391 * C1390)</f>
        <v>4.2026617550758871E-3</v>
      </c>
      <c r="F1391" s="41">
        <f t="shared" si="411"/>
        <v>5.9008757440713557</v>
      </c>
      <c r="G1391" s="73">
        <f t="shared" si="399"/>
        <v>338.09527556640796</v>
      </c>
      <c r="H1391" s="43">
        <f t="shared" si="412"/>
        <v>151917141054.39877</v>
      </c>
      <c r="I1391" s="2">
        <f t="shared" si="413"/>
        <v>10.155023308991106</v>
      </c>
      <c r="J1391" s="48">
        <f t="shared" si="400"/>
        <v>147278904945.60126</v>
      </c>
      <c r="K1391" s="28">
        <f t="shared" si="401"/>
        <v>9.8449766910088936</v>
      </c>
      <c r="L1391" s="43">
        <f t="shared" si="414"/>
        <v>141297441355.56699</v>
      </c>
      <c r="M1391" s="2">
        <f t="shared" si="415"/>
        <v>9.4451409532041062</v>
      </c>
      <c r="N1391" s="48">
        <f t="shared" si="402"/>
        <v>136298294301.3714</v>
      </c>
      <c r="O1391" s="28">
        <f t="shared" si="403"/>
        <v>9.1109689532041074</v>
      </c>
      <c r="P1391" s="94">
        <f t="shared" si="404"/>
        <v>-54877178293.336411</v>
      </c>
      <c r="Q1391" s="95">
        <f t="shared" si="405"/>
        <v>-3.6683090586923344</v>
      </c>
      <c r="R1391" s="44">
        <f>KONSTANTEN!$B$3 * $D$5 * $D$6 / H1390^2</f>
        <v>3.4346587587658941E+22</v>
      </c>
      <c r="S1391" s="46">
        <f t="shared" si="410"/>
        <v>29557.398261148268</v>
      </c>
      <c r="T1391" s="48">
        <f t="shared" si="406"/>
        <v>149252647585.11935</v>
      </c>
      <c r="U1391" s="28">
        <f t="shared" si="407"/>
        <v>9.9769131029973135</v>
      </c>
      <c r="V1391" s="48">
        <f t="shared" si="416"/>
        <v>138797867828.46918</v>
      </c>
      <c r="W1391" s="28">
        <f t="shared" si="417"/>
        <v>9.2780549532041068</v>
      </c>
      <c r="X1391" s="50">
        <f t="shared" si="408"/>
        <v>0.99999999999999978</v>
      </c>
      <c r="Y1391" s="31">
        <f t="shared" si="409"/>
        <v>1</v>
      </c>
      <c r="Z1391" s="50">
        <v>29592000</v>
      </c>
      <c r="AA1391" s="62">
        <v>1.9456766999999999E-7</v>
      </c>
      <c r="AB1391" s="71">
        <v>4.2026617550800002E-3</v>
      </c>
      <c r="AC1391" s="71">
        <v>5.9008757440713397</v>
      </c>
      <c r="AD1391" s="58">
        <v>151917141054.39801</v>
      </c>
      <c r="AE1391" s="28">
        <v>9.4451409531999992</v>
      </c>
      <c r="AF1391" s="28">
        <v>3.6683090586899998</v>
      </c>
      <c r="AG1391" s="50"/>
      <c r="AH1391" s="62"/>
      <c r="AI1391" s="65"/>
      <c r="AJ1391" s="58"/>
      <c r="AK1391" s="28"/>
      <c r="AL1391" s="28"/>
    </row>
    <row r="1392" spans="1:38">
      <c r="A1392" s="11"/>
      <c r="B1392" s="25">
        <v>1371</v>
      </c>
      <c r="C1392" s="1">
        <f>B1392 * KONSTANTEN!$B$6</f>
        <v>29613600</v>
      </c>
      <c r="D1392" s="63">
        <f>SQRT( KONSTANTEN!$B$3 * $D$6 / H1391^3 )</f>
        <v>1.9456010571210433E-7</v>
      </c>
      <c r="E1392" s="41">
        <f>(KONSTANTEN!$B$4 + D1392 * C1392) - (KONSTANTEN!$B$4 + D1392 * C1391)</f>
        <v>4.202498283381928E-3</v>
      </c>
      <c r="F1392" s="41">
        <f t="shared" si="411"/>
        <v>5.9050782423547377</v>
      </c>
      <c r="G1392" s="73">
        <f t="shared" si="399"/>
        <v>338.33606098145674</v>
      </c>
      <c r="H1392" s="43">
        <f t="shared" si="412"/>
        <v>151921039400.37921</v>
      </c>
      <c r="I1392" s="2">
        <f t="shared" si="413"/>
        <v>10.155283897059203</v>
      </c>
      <c r="J1392" s="48">
        <f t="shared" si="400"/>
        <v>147275006599.62076</v>
      </c>
      <c r="K1392" s="28">
        <f t="shared" si="401"/>
        <v>9.8447161029407972</v>
      </c>
      <c r="L1392" s="43">
        <f t="shared" si="414"/>
        <v>141530755097.02121</v>
      </c>
      <c r="M1392" s="2">
        <f t="shared" si="415"/>
        <v>9.4607369976420888</v>
      </c>
      <c r="N1392" s="48">
        <f t="shared" si="402"/>
        <v>136531608042.82562</v>
      </c>
      <c r="O1392" s="28">
        <f t="shared" si="403"/>
        <v>9.1265649976420899</v>
      </c>
      <c r="P1392" s="94">
        <f t="shared" si="404"/>
        <v>-54303143677.954643</v>
      </c>
      <c r="Q1392" s="95">
        <f t="shared" si="405"/>
        <v>-3.6299372537800614</v>
      </c>
      <c r="R1392" s="44">
        <f>KONSTANTEN!$B$3 * $D$5 * $D$6 / H1391^2</f>
        <v>3.4344806285303754E+22</v>
      </c>
      <c r="S1392" s="46">
        <f t="shared" si="410"/>
        <v>29557.015023024491</v>
      </c>
      <c r="T1392" s="48">
        <f t="shared" si="406"/>
        <v>149259843434.31961</v>
      </c>
      <c r="U1392" s="28">
        <f t="shared" si="407"/>
        <v>9.9773941153165904</v>
      </c>
      <c r="V1392" s="48">
        <f t="shared" si="416"/>
        <v>139031181569.92343</v>
      </c>
      <c r="W1392" s="28">
        <f t="shared" si="417"/>
        <v>9.2936509976420894</v>
      </c>
      <c r="X1392" s="50">
        <f t="shared" si="408"/>
        <v>1.0000000000000002</v>
      </c>
      <c r="Y1392" s="31">
        <f t="shared" si="409"/>
        <v>1</v>
      </c>
      <c r="Z1392" s="50">
        <v>29613600</v>
      </c>
      <c r="AA1392" s="62">
        <v>1.9456010999999999E-7</v>
      </c>
      <c r="AB1392" s="71">
        <v>4.2024982833799998E-3</v>
      </c>
      <c r="AC1392" s="71">
        <v>5.9050782423547297</v>
      </c>
      <c r="AD1392" s="58">
        <v>151921039400.379</v>
      </c>
      <c r="AE1392" s="28">
        <v>9.4607369976399998</v>
      </c>
      <c r="AF1392" s="28">
        <v>3.6299372537800001</v>
      </c>
      <c r="AG1392" s="50"/>
      <c r="AH1392" s="62"/>
      <c r="AI1392" s="65"/>
      <c r="AJ1392" s="58"/>
      <c r="AK1392" s="28"/>
      <c r="AL1392" s="28"/>
    </row>
    <row r="1393" spans="1:38">
      <c r="A1393" s="11"/>
      <c r="B1393" s="25">
        <v>1372</v>
      </c>
      <c r="C1393" s="1">
        <f>B1393 * KONSTANTEN!$B$6</f>
        <v>29635200</v>
      </c>
      <c r="D1393" s="63">
        <f>SQRT( KONSTANTEN!$B$3 * $D$6 / H1392^3 )</f>
        <v>1.9455261704157428E-7</v>
      </c>
      <c r="E1393" s="41">
        <f>(KONSTANTEN!$B$4 + D1393 * C1393) - (KONSTANTEN!$B$4 + D1393 * C1392)</f>
        <v>4.202336528098094E-3</v>
      </c>
      <c r="F1393" s="41">
        <f t="shared" si="411"/>
        <v>5.9092805788828358</v>
      </c>
      <c r="G1393" s="73">
        <f t="shared" si="399"/>
        <v>338.57683712861046</v>
      </c>
      <c r="H1393" s="43">
        <f t="shared" si="412"/>
        <v>151924896571.96756</v>
      </c>
      <c r="I1393" s="2">
        <f t="shared" si="413"/>
        <v>10.155541732791988</v>
      </c>
      <c r="J1393" s="48">
        <f t="shared" si="400"/>
        <v>147271149428.03244</v>
      </c>
      <c r="K1393" s="28">
        <f t="shared" si="401"/>
        <v>9.8444582672080116</v>
      </c>
      <c r="L1393" s="43">
        <f t="shared" si="414"/>
        <v>141761604575.03574</v>
      </c>
      <c r="M1393" s="2">
        <f t="shared" si="415"/>
        <v>9.4761683164112238</v>
      </c>
      <c r="N1393" s="48">
        <f t="shared" si="402"/>
        <v>136762457520.84015</v>
      </c>
      <c r="O1393" s="28">
        <f t="shared" si="403"/>
        <v>9.1419963164112232</v>
      </c>
      <c r="P1393" s="94">
        <f t="shared" si="404"/>
        <v>-53728172166.59391</v>
      </c>
      <c r="Q1393" s="95">
        <f t="shared" si="405"/>
        <v>-3.5915028213035889</v>
      </c>
      <c r="R1393" s="44">
        <f>KONSTANTEN!$B$3 * $D$5 * $D$6 / H1392^2</f>
        <v>3.4343043708898872E+22</v>
      </c>
      <c r="S1393" s="46">
        <f t="shared" si="410"/>
        <v>29556.635799019892</v>
      </c>
      <c r="T1393" s="48">
        <f t="shared" si="406"/>
        <v>149266974833.55115</v>
      </c>
      <c r="U1393" s="28">
        <f t="shared" si="407"/>
        <v>9.9778708194259469</v>
      </c>
      <c r="V1393" s="48">
        <f t="shared" si="416"/>
        <v>139262031047.93796</v>
      </c>
      <c r="W1393" s="28">
        <f t="shared" si="417"/>
        <v>9.3090823164112244</v>
      </c>
      <c r="X1393" s="50">
        <f t="shared" si="408"/>
        <v>1.0000000000000002</v>
      </c>
      <c r="Y1393" s="31">
        <f t="shared" si="409"/>
        <v>1.0000000000000002</v>
      </c>
      <c r="Z1393" s="50">
        <v>29635200</v>
      </c>
      <c r="AA1393" s="62">
        <v>1.9455262000000001E-7</v>
      </c>
      <c r="AB1393" s="71">
        <v>4.2023365280999996E-3</v>
      </c>
      <c r="AC1393" s="71">
        <v>5.9092805788828198</v>
      </c>
      <c r="AD1393" s="58">
        <v>151924896571.96701</v>
      </c>
      <c r="AE1393" s="28">
        <v>9.4761683164099999</v>
      </c>
      <c r="AF1393" s="28">
        <v>3.5915028213000002</v>
      </c>
      <c r="AG1393" s="50"/>
      <c r="AH1393" s="62"/>
      <c r="AI1393" s="65"/>
      <c r="AJ1393" s="58"/>
      <c r="AK1393" s="28"/>
      <c r="AL1393" s="28"/>
    </row>
    <row r="1394" spans="1:38">
      <c r="A1394" s="11"/>
      <c r="B1394" s="25">
        <v>1373</v>
      </c>
      <c r="C1394" s="1">
        <f>B1394 * KONSTANTEN!$B$6</f>
        <v>29656800</v>
      </c>
      <c r="D1394" s="63">
        <f>SQRT( KONSTANTEN!$B$3 * $D$6 / H1393^3 )</f>
        <v>1.9454520793930656E-7</v>
      </c>
      <c r="E1394" s="41">
        <f>(KONSTANTEN!$B$4 + D1394 * C1394) - (KONSTANTEN!$B$4 + D1394 * C1393)</f>
        <v>4.2021764914892401E-3</v>
      </c>
      <c r="F1394" s="41">
        <f t="shared" si="411"/>
        <v>5.913482755374325</v>
      </c>
      <c r="G1394" s="73">
        <f t="shared" si="399"/>
        <v>338.81760410634183</v>
      </c>
      <c r="H1394" s="43">
        <f t="shared" si="412"/>
        <v>151928712507.34109</v>
      </c>
      <c r="I1394" s="2">
        <f t="shared" si="413"/>
        <v>10.155796812056874</v>
      </c>
      <c r="J1394" s="48">
        <f t="shared" si="400"/>
        <v>147267333492.65887</v>
      </c>
      <c r="K1394" s="28">
        <f t="shared" si="401"/>
        <v>9.8442031879431244</v>
      </c>
      <c r="L1394" s="43">
        <f t="shared" si="414"/>
        <v>141989986089.55695</v>
      </c>
      <c r="M1394" s="2">
        <f t="shared" si="415"/>
        <v>9.4914346621784542</v>
      </c>
      <c r="N1394" s="48">
        <f t="shared" si="402"/>
        <v>136990839035.36137</v>
      </c>
      <c r="O1394" s="28">
        <f t="shared" si="403"/>
        <v>9.1572626621784554</v>
      </c>
      <c r="P1394" s="94">
        <f t="shared" si="404"/>
        <v>-53152273787.442764</v>
      </c>
      <c r="Q1394" s="95">
        <f t="shared" si="405"/>
        <v>-3.5530064316052337</v>
      </c>
      <c r="R1394" s="44">
        <f>KONSTANTEN!$B$3 * $D$5 * $D$6 / H1393^2</f>
        <v>3.4341299882391702E+22</v>
      </c>
      <c r="S1394" s="46">
        <f t="shared" si="410"/>
        <v>29556.260594751071</v>
      </c>
      <c r="T1394" s="48">
        <f t="shared" si="406"/>
        <v>149274041298.61407</v>
      </c>
      <c r="U1394" s="28">
        <f t="shared" si="407"/>
        <v>9.9783431829586462</v>
      </c>
      <c r="V1394" s="48">
        <f t="shared" si="416"/>
        <v>139490412562.45917</v>
      </c>
      <c r="W1394" s="28">
        <f t="shared" si="417"/>
        <v>9.3243486621784548</v>
      </c>
      <c r="X1394" s="50">
        <f t="shared" si="408"/>
        <v>0.99999999999999989</v>
      </c>
      <c r="Y1394" s="31">
        <f t="shared" si="409"/>
        <v>0.99999999999999989</v>
      </c>
      <c r="Z1394" s="50">
        <v>29656800</v>
      </c>
      <c r="AA1394" s="62">
        <v>1.9454520999999999E-7</v>
      </c>
      <c r="AB1394" s="71">
        <v>4.2021764914899999E-3</v>
      </c>
      <c r="AC1394" s="71">
        <v>5.9134827553743099</v>
      </c>
      <c r="AD1394" s="58">
        <v>151928712507.341</v>
      </c>
      <c r="AE1394" s="28">
        <v>9.4914346621799996</v>
      </c>
      <c r="AF1394" s="28">
        <v>3.5530064316100001</v>
      </c>
      <c r="AG1394" s="50"/>
      <c r="AH1394" s="62"/>
      <c r="AI1394" s="65"/>
      <c r="AJ1394" s="58"/>
      <c r="AK1394" s="28"/>
      <c r="AL1394" s="28"/>
    </row>
    <row r="1395" spans="1:38">
      <c r="A1395" s="11"/>
      <c r="B1395" s="25">
        <v>1374</v>
      </c>
      <c r="C1395" s="1">
        <f>B1395 * KONSTANTEN!$B$6</f>
        <v>29678400</v>
      </c>
      <c r="D1395" s="63">
        <f>SQRT( KONSTANTEN!$B$3 * $D$6 / H1394^3 )</f>
        <v>1.9453787850894096E-7</v>
      </c>
      <c r="E1395" s="41">
        <f>(KONSTANTEN!$B$4 + D1395 * C1395) - (KONSTANTEN!$B$4 + D1395 * C1394)</f>
        <v>4.2020181757926878E-3</v>
      </c>
      <c r="F1395" s="41">
        <f t="shared" si="411"/>
        <v>5.9176847735501177</v>
      </c>
      <c r="G1395" s="73">
        <f t="shared" si="399"/>
        <v>339.05836201325207</v>
      </c>
      <c r="H1395" s="43">
        <f t="shared" si="412"/>
        <v>151932487145.35278</v>
      </c>
      <c r="I1395" s="2">
        <f t="shared" si="413"/>
        <v>10.156049130766441</v>
      </c>
      <c r="J1395" s="48">
        <f t="shared" si="400"/>
        <v>147263558854.64722</v>
      </c>
      <c r="K1395" s="28">
        <f t="shared" si="401"/>
        <v>9.8439508692335611</v>
      </c>
      <c r="L1395" s="43">
        <f t="shared" si="414"/>
        <v>142215895980.97076</v>
      </c>
      <c r="M1395" s="2">
        <f t="shared" si="415"/>
        <v>9.5065357903139383</v>
      </c>
      <c r="N1395" s="48">
        <f t="shared" si="402"/>
        <v>137216748926.77518</v>
      </c>
      <c r="O1395" s="28">
        <f t="shared" si="403"/>
        <v>9.1723637903139394</v>
      </c>
      <c r="P1395" s="94">
        <f t="shared" si="404"/>
        <v>-52575458581.258652</v>
      </c>
      <c r="Q1395" s="95">
        <f t="shared" si="405"/>
        <v>-3.5144487558674928</v>
      </c>
      <c r="R1395" s="44">
        <f>KONSTANTEN!$B$3 * $D$5 * $D$6 / H1394^2</f>
        <v>3.4339574829462099E+22</v>
      </c>
      <c r="S1395" s="46">
        <f t="shared" si="410"/>
        <v>29555.889415772941</v>
      </c>
      <c r="T1395" s="48">
        <f t="shared" si="406"/>
        <v>149281042349.87192</v>
      </c>
      <c r="U1395" s="28">
        <f t="shared" si="407"/>
        <v>9.9788111738530088</v>
      </c>
      <c r="V1395" s="48">
        <f t="shared" si="416"/>
        <v>139716322453.87299</v>
      </c>
      <c r="W1395" s="28">
        <f t="shared" si="417"/>
        <v>9.3394497903139388</v>
      </c>
      <c r="X1395" s="50">
        <f t="shared" si="408"/>
        <v>1.0000000000000002</v>
      </c>
      <c r="Y1395" s="31">
        <f t="shared" si="409"/>
        <v>1</v>
      </c>
      <c r="Z1395" s="50">
        <v>29678400</v>
      </c>
      <c r="AA1395" s="62">
        <v>1.9453788000000001E-7</v>
      </c>
      <c r="AB1395" s="71">
        <v>4.2020181757899998E-3</v>
      </c>
      <c r="AC1395" s="71">
        <v>5.9176847735500999</v>
      </c>
      <c r="AD1395" s="58">
        <v>151932487145.35199</v>
      </c>
      <c r="AE1395" s="28">
        <v>9.5065357903100001</v>
      </c>
      <c r="AF1395" s="28">
        <v>3.5144487558700002</v>
      </c>
      <c r="AG1395" s="50"/>
      <c r="AH1395" s="62"/>
      <c r="AI1395" s="65"/>
      <c r="AJ1395" s="58"/>
      <c r="AK1395" s="28"/>
      <c r="AL1395" s="28"/>
    </row>
    <row r="1396" spans="1:38">
      <c r="A1396" s="11"/>
      <c r="B1396" s="25">
        <v>1375</v>
      </c>
      <c r="C1396" s="1">
        <f>B1396 * KONSTANTEN!$B$6</f>
        <v>29700000</v>
      </c>
      <c r="D1396" s="63">
        <f>SQRT( KONSTANTEN!$B$3 * $D$6 / H1395^3 )</f>
        <v>1.9453062885295351E-7</v>
      </c>
      <c r="E1396" s="41">
        <f>(KONSTANTEN!$B$4 + D1396 * C1396) - (KONSTANTEN!$B$4 + D1396 * C1395)</f>
        <v>4.201861583223554E-3</v>
      </c>
      <c r="F1396" s="41">
        <f t="shared" si="411"/>
        <v>5.9218866351333412</v>
      </c>
      <c r="G1396" s="73">
        <f t="shared" si="399"/>
        <v>339.29911094806891</v>
      </c>
      <c r="H1396" s="43">
        <f t="shared" si="412"/>
        <v>151936220425.5318</v>
      </c>
      <c r="I1396" s="2">
        <f t="shared" si="413"/>
        <v>10.156298684878461</v>
      </c>
      <c r="J1396" s="48">
        <f t="shared" si="400"/>
        <v>147259825574.46823</v>
      </c>
      <c r="K1396" s="28">
        <f t="shared" si="401"/>
        <v>9.8437013151215389</v>
      </c>
      <c r="L1396" s="43">
        <f t="shared" si="414"/>
        <v>142439330630.13333</v>
      </c>
      <c r="M1396" s="2">
        <f t="shared" si="415"/>
        <v>9.5214714588930995</v>
      </c>
      <c r="N1396" s="48">
        <f t="shared" si="402"/>
        <v>137440183575.93774</v>
      </c>
      <c r="O1396" s="28">
        <f t="shared" si="403"/>
        <v>9.1872994588931007</v>
      </c>
      <c r="P1396" s="94">
        <f t="shared" si="404"/>
        <v>-51997736601.224602</v>
      </c>
      <c r="Q1396" s="95">
        <f t="shared" si="405"/>
        <v>-3.4758304661034596</v>
      </c>
      <c r="R1396" s="44">
        <f>KONSTANTEN!$B$3 * $D$5 * $D$6 / H1395^2</f>
        <v>3.4337868573522411E+22</v>
      </c>
      <c r="S1396" s="46">
        <f t="shared" si="410"/>
        <v>29555.522267578752</v>
      </c>
      <c r="T1396" s="48">
        <f t="shared" si="406"/>
        <v>149287977512.27966</v>
      </c>
      <c r="U1396" s="28">
        <f t="shared" si="407"/>
        <v>9.9792747603542651</v>
      </c>
      <c r="V1396" s="48">
        <f t="shared" si="416"/>
        <v>139939757103.03555</v>
      </c>
      <c r="W1396" s="28">
        <f t="shared" si="417"/>
        <v>9.3543854588931001</v>
      </c>
      <c r="X1396" s="50">
        <f t="shared" si="408"/>
        <v>1</v>
      </c>
      <c r="Y1396" s="31">
        <f t="shared" si="409"/>
        <v>1</v>
      </c>
      <c r="Z1396" s="50">
        <v>29700000</v>
      </c>
      <c r="AA1396" s="62">
        <v>1.9453062999999999E-7</v>
      </c>
      <c r="AB1396" s="71">
        <v>4.2018615832200004E-3</v>
      </c>
      <c r="AC1396" s="71">
        <v>5.9218866351333297</v>
      </c>
      <c r="AD1396" s="58">
        <v>151936220425.53101</v>
      </c>
      <c r="AE1396" s="28">
        <v>9.5214714588899998</v>
      </c>
      <c r="AF1396" s="28">
        <v>3.4758304661000001</v>
      </c>
      <c r="AG1396" s="50"/>
      <c r="AH1396" s="62"/>
      <c r="AI1396" s="65"/>
      <c r="AJ1396" s="58"/>
      <c r="AK1396" s="28"/>
      <c r="AL1396" s="28"/>
    </row>
    <row r="1397" spans="1:38">
      <c r="A1397" s="11"/>
      <c r="B1397" s="25">
        <v>1376</v>
      </c>
      <c r="C1397" s="1">
        <f>B1397 * KONSTANTEN!$B$6</f>
        <v>29721600</v>
      </c>
      <c r="D1397" s="63">
        <f>SQRT( KONSTANTEN!$B$3 * $D$6 / H1396^3 )</f>
        <v>1.9452345907265658E-7</v>
      </c>
      <c r="E1397" s="41">
        <f>(KONSTANTEN!$B$4 + D1397 * C1397) - (KONSTANTEN!$B$4 + D1397 * C1396)</f>
        <v>4.2017067159694221E-3</v>
      </c>
      <c r="F1397" s="41">
        <f t="shared" si="411"/>
        <v>5.9260883418493107</v>
      </c>
      <c r="G1397" s="73">
        <f t="shared" si="399"/>
        <v>339.53985100964576</v>
      </c>
      <c r="H1397" s="43">
        <f t="shared" si="412"/>
        <v>151939912288.08398</v>
      </c>
      <c r="I1397" s="2">
        <f t="shared" si="413"/>
        <v>10.156545470395955</v>
      </c>
      <c r="J1397" s="48">
        <f t="shared" si="400"/>
        <v>147256133711.91602</v>
      </c>
      <c r="K1397" s="28">
        <f t="shared" si="401"/>
        <v>9.8434545296040454</v>
      </c>
      <c r="L1397" s="43">
        <f t="shared" si="414"/>
        <v>142660286458.40131</v>
      </c>
      <c r="M1397" s="2">
        <f t="shared" si="415"/>
        <v>9.5362414286986468</v>
      </c>
      <c r="N1397" s="48">
        <f t="shared" si="402"/>
        <v>137661139404.20572</v>
      </c>
      <c r="O1397" s="28">
        <f t="shared" si="403"/>
        <v>9.2020694286986462</v>
      </c>
      <c r="P1397" s="94">
        <f t="shared" si="404"/>
        <v>-51419117912.806686</v>
      </c>
      <c r="Q1397" s="95">
        <f t="shared" si="405"/>
        <v>-3.4371522351472983</v>
      </c>
      <c r="R1397" s="44">
        <f>KONSTANTEN!$B$3 * $D$5 * $D$6 / H1396^2</f>
        <v>3.4336181137717579E+22</v>
      </c>
      <c r="S1397" s="46">
        <f t="shared" si="410"/>
        <v>29555.159155600064</v>
      </c>
      <c r="T1397" s="48">
        <f t="shared" si="406"/>
        <v>149294846315.41165</v>
      </c>
      <c r="U1397" s="28">
        <f t="shared" si="407"/>
        <v>9.9797339110164351</v>
      </c>
      <c r="V1397" s="48">
        <f t="shared" si="416"/>
        <v>140160712931.3035</v>
      </c>
      <c r="W1397" s="28">
        <f t="shared" si="417"/>
        <v>9.3691554286986474</v>
      </c>
      <c r="X1397" s="50">
        <f t="shared" si="408"/>
        <v>1</v>
      </c>
      <c r="Y1397" s="31">
        <f t="shared" si="409"/>
        <v>1.0000000000000002</v>
      </c>
      <c r="Z1397" s="50">
        <v>29721600</v>
      </c>
      <c r="AA1397" s="62">
        <v>1.9452346E-7</v>
      </c>
      <c r="AB1397" s="71">
        <v>4.2017067159699998E-3</v>
      </c>
      <c r="AC1397" s="71">
        <v>5.9260883418493</v>
      </c>
      <c r="AD1397" s="58">
        <v>151939912288.08301</v>
      </c>
      <c r="AE1397" s="28">
        <v>9.5362414287000004</v>
      </c>
      <c r="AF1397" s="28">
        <v>3.4371522351500001</v>
      </c>
      <c r="AG1397" s="50"/>
      <c r="AH1397" s="62"/>
      <c r="AI1397" s="65"/>
      <c r="AJ1397" s="58"/>
      <c r="AK1397" s="28"/>
      <c r="AL1397" s="28"/>
    </row>
    <row r="1398" spans="1:38">
      <c r="A1398" s="11"/>
      <c r="B1398" s="25">
        <v>1377</v>
      </c>
      <c r="C1398" s="1">
        <f>B1398 * KONSTANTEN!$B$6</f>
        <v>29743200</v>
      </c>
      <c r="D1398" s="63">
        <f>SQRT( KONSTANTEN!$B$3 * $D$6 / H1397^3 )</f>
        <v>1.945163692681992E-7</v>
      </c>
      <c r="E1398" s="41">
        <f>(KONSTANTEN!$B$4 + D1398 * C1398) - (KONSTANTEN!$B$4 + D1398 * C1397)</f>
        <v>4.2015535761930067E-3</v>
      </c>
      <c r="F1398" s="41">
        <f t="shared" si="411"/>
        <v>5.9302898954255037</v>
      </c>
      <c r="G1398" s="73">
        <f t="shared" si="399"/>
        <v>339.78058229695966</v>
      </c>
      <c r="H1398" s="43">
        <f t="shared" si="412"/>
        <v>151943562673.89246</v>
      </c>
      <c r="I1398" s="2">
        <f t="shared" si="413"/>
        <v>10.156789483367202</v>
      </c>
      <c r="J1398" s="48">
        <f t="shared" si="400"/>
        <v>147252483326.10754</v>
      </c>
      <c r="K1398" s="28">
        <f t="shared" si="401"/>
        <v>9.8432105166327997</v>
      </c>
      <c r="L1398" s="43">
        <f t="shared" si="414"/>
        <v>142878759927.66156</v>
      </c>
      <c r="M1398" s="2">
        <f t="shared" si="415"/>
        <v>9.5508454632225686</v>
      </c>
      <c r="N1398" s="48">
        <f t="shared" si="402"/>
        <v>137879612873.46597</v>
      </c>
      <c r="O1398" s="28">
        <f t="shared" si="403"/>
        <v>9.2166734632225698</v>
      </c>
      <c r="P1398" s="94">
        <f t="shared" si="404"/>
        <v>-50839612593.61113</v>
      </c>
      <c r="Q1398" s="95">
        <f t="shared" si="405"/>
        <v>-3.3984147366446908</v>
      </c>
      <c r="R1398" s="44">
        <f>KONSTANTEN!$B$3 * $D$5 * $D$6 / H1397^2</f>
        <v>3.4334512544925255E+22</v>
      </c>
      <c r="S1398" s="46">
        <f t="shared" si="410"/>
        <v>29554.800085206742</v>
      </c>
      <c r="T1398" s="48">
        <f t="shared" si="406"/>
        <v>149301648293.48898</v>
      </c>
      <c r="U1398" s="28">
        <f t="shared" si="407"/>
        <v>9.9801885947041562</v>
      </c>
      <c r="V1398" s="48">
        <f t="shared" si="416"/>
        <v>140379186400.56375</v>
      </c>
      <c r="W1398" s="28">
        <f t="shared" si="417"/>
        <v>9.3837594632225692</v>
      </c>
      <c r="X1398" s="50">
        <f t="shared" si="408"/>
        <v>0.99999999999999967</v>
      </c>
      <c r="Y1398" s="31">
        <f t="shared" si="409"/>
        <v>0.99999999999999989</v>
      </c>
      <c r="Z1398" s="50">
        <v>29743200</v>
      </c>
      <c r="AA1398" s="62">
        <v>1.9451637000000001E-7</v>
      </c>
      <c r="AB1398" s="71">
        <v>4.2015535761899996E-3</v>
      </c>
      <c r="AC1398" s="71">
        <v>5.9302898954254903</v>
      </c>
      <c r="AD1398" s="58">
        <v>151943562673.892</v>
      </c>
      <c r="AE1398" s="28">
        <v>9.5508454632199999</v>
      </c>
      <c r="AF1398" s="28">
        <v>3.3984147366399999</v>
      </c>
      <c r="AG1398" s="50"/>
      <c r="AH1398" s="62"/>
      <c r="AI1398" s="65"/>
      <c r="AJ1398" s="58"/>
      <c r="AK1398" s="28"/>
      <c r="AL1398" s="28"/>
    </row>
    <row r="1399" spans="1:38">
      <c r="A1399" s="11"/>
      <c r="B1399" s="25">
        <v>1378</v>
      </c>
      <c r="C1399" s="1">
        <f>B1399 * KONSTANTEN!$B$6</f>
        <v>29764800</v>
      </c>
      <c r="D1399" s="63">
        <f>SQRT( KONSTANTEN!$B$3 * $D$6 / H1398^3 )</f>
        <v>1.9450935953856686E-7</v>
      </c>
      <c r="E1399" s="41">
        <f>(KONSTANTEN!$B$4 + D1399 * C1399) - (KONSTANTEN!$B$4 + D1399 * C1398)</f>
        <v>4.2014021660330414E-3</v>
      </c>
      <c r="F1399" s="41">
        <f t="shared" si="411"/>
        <v>5.9344912975915367</v>
      </c>
      <c r="G1399" s="73">
        <f t="shared" si="399"/>
        <v>340.02130490911048</v>
      </c>
      <c r="H1399" s="43">
        <f t="shared" si="412"/>
        <v>151947171524.51801</v>
      </c>
      <c r="I1399" s="2">
        <f t="shared" si="413"/>
        <v>10.157030719885785</v>
      </c>
      <c r="J1399" s="48">
        <f t="shared" si="400"/>
        <v>147248874475.48199</v>
      </c>
      <c r="K1399" s="28">
        <f t="shared" si="401"/>
        <v>9.8429692801142146</v>
      </c>
      <c r="L1399" s="43">
        <f t="shared" si="414"/>
        <v>143094747540.3609</v>
      </c>
      <c r="M1399" s="2">
        <f t="shared" si="415"/>
        <v>9.565283328668114</v>
      </c>
      <c r="N1399" s="48">
        <f t="shared" si="402"/>
        <v>138095600486.16531</v>
      </c>
      <c r="O1399" s="28">
        <f t="shared" si="403"/>
        <v>9.2311113286681152</v>
      </c>
      <c r="P1399" s="94">
        <f t="shared" si="404"/>
        <v>-50259230733.241425</v>
      </c>
      <c r="Q1399" s="95">
        <f t="shared" si="405"/>
        <v>-3.3596186450432857</v>
      </c>
      <c r="R1399" s="44">
        <f>KONSTANTEN!$B$3 * $D$5 * $D$6 / H1398^2</f>
        <v>3.4332862817755833E+22</v>
      </c>
      <c r="S1399" s="46">
        <f t="shared" si="410"/>
        <v>29554.445061706916</v>
      </c>
      <c r="T1399" s="48">
        <f t="shared" si="406"/>
        <v>149308382985.40689</v>
      </c>
      <c r="U1399" s="28">
        <f t="shared" si="407"/>
        <v>9.9806387805945054</v>
      </c>
      <c r="V1399" s="48">
        <f t="shared" si="416"/>
        <v>140595174013.26312</v>
      </c>
      <c r="W1399" s="28">
        <f t="shared" si="417"/>
        <v>9.3981973286681146</v>
      </c>
      <c r="X1399" s="50">
        <f t="shared" si="408"/>
        <v>1</v>
      </c>
      <c r="Y1399" s="31">
        <f t="shared" si="409"/>
        <v>0.99999999999999989</v>
      </c>
      <c r="Z1399" s="50">
        <v>29764800</v>
      </c>
      <c r="AA1399" s="62">
        <v>1.9450935999999999E-7</v>
      </c>
      <c r="AB1399" s="71">
        <v>4.2014021660300004E-3</v>
      </c>
      <c r="AC1399" s="71">
        <v>5.9344912975915198</v>
      </c>
      <c r="AD1399" s="58">
        <v>151947171524.517</v>
      </c>
      <c r="AE1399" s="28">
        <v>9.5652833286700005</v>
      </c>
      <c r="AF1399" s="28">
        <v>3.3596186450399999</v>
      </c>
      <c r="AG1399" s="50"/>
      <c r="AH1399" s="62"/>
      <c r="AI1399" s="65"/>
      <c r="AJ1399" s="58"/>
      <c r="AK1399" s="28"/>
      <c r="AL1399" s="28"/>
    </row>
    <row r="1400" spans="1:38">
      <c r="A1400" s="11"/>
      <c r="B1400" s="25">
        <v>1379</v>
      </c>
      <c r="C1400" s="1">
        <f>B1400 * KONSTANTEN!$B$6</f>
        <v>29786400</v>
      </c>
      <c r="D1400" s="63">
        <f>SQRT( KONSTANTEN!$B$3 * $D$6 / H1399^3 )</f>
        <v>1.9450242998158196E-7</v>
      </c>
      <c r="E1400" s="41">
        <f>(KONSTANTEN!$B$4 + D1400 * C1400) - (KONSTANTEN!$B$4 + D1400 * C1399)</f>
        <v>4.2012524876025026E-3</v>
      </c>
      <c r="F1400" s="41">
        <f t="shared" si="411"/>
        <v>5.9386925500791392</v>
      </c>
      <c r="G1400" s="73">
        <f t="shared" si="399"/>
        <v>340.26201894531897</v>
      </c>
      <c r="H1400" s="43">
        <f t="shared" si="412"/>
        <v>151950738782.19958</v>
      </c>
      <c r="I1400" s="2">
        <f t="shared" si="413"/>
        <v>10.157269176090622</v>
      </c>
      <c r="J1400" s="48">
        <f t="shared" si="400"/>
        <v>147245307217.80042</v>
      </c>
      <c r="K1400" s="28">
        <f t="shared" si="401"/>
        <v>9.8427308239093776</v>
      </c>
      <c r="L1400" s="43">
        <f t="shared" si="414"/>
        <v>143308245839.53497</v>
      </c>
      <c r="M1400" s="2">
        <f t="shared" si="415"/>
        <v>9.579554793951722</v>
      </c>
      <c r="N1400" s="48">
        <f t="shared" si="402"/>
        <v>138309098785.33939</v>
      </c>
      <c r="O1400" s="28">
        <f t="shared" si="403"/>
        <v>9.2453827939517215</v>
      </c>
      <c r="P1400" s="94">
        <f t="shared" si="404"/>
        <v>-49677982433.155594</v>
      </c>
      <c r="Q1400" s="95">
        <f t="shared" si="405"/>
        <v>-3.3207646355831586</v>
      </c>
      <c r="R1400" s="44">
        <f>KONSTANTEN!$B$3 * $D$5 * $D$6 / H1399^2</f>
        <v>3.4331231978552541E+22</v>
      </c>
      <c r="S1400" s="46">
        <f t="shared" si="410"/>
        <v>29554.094090346989</v>
      </c>
      <c r="T1400" s="48">
        <f t="shared" si="406"/>
        <v>149315049934.7612</v>
      </c>
      <c r="U1400" s="28">
        <f t="shared" si="407"/>
        <v>9.9810844381787849</v>
      </c>
      <c r="V1400" s="48">
        <f t="shared" si="416"/>
        <v>140808672312.43719</v>
      </c>
      <c r="W1400" s="28">
        <f t="shared" si="417"/>
        <v>9.4124687939517209</v>
      </c>
      <c r="X1400" s="50">
        <f t="shared" si="408"/>
        <v>1</v>
      </c>
      <c r="Y1400" s="31">
        <f t="shared" si="409"/>
        <v>0.99999999999999978</v>
      </c>
      <c r="Z1400" s="50">
        <v>29786400</v>
      </c>
      <c r="AA1400" s="62">
        <v>1.9450243E-7</v>
      </c>
      <c r="AB1400" s="71">
        <v>4.2012524876000002E-3</v>
      </c>
      <c r="AC1400" s="71">
        <v>5.9386925500791303</v>
      </c>
      <c r="AD1400" s="58">
        <v>151950738782.19901</v>
      </c>
      <c r="AE1400" s="28">
        <v>9.5795547939500008</v>
      </c>
      <c r="AF1400" s="28">
        <v>3.3207646355799998</v>
      </c>
      <c r="AG1400" s="50"/>
      <c r="AH1400" s="62"/>
      <c r="AI1400" s="65"/>
      <c r="AJ1400" s="58"/>
      <c r="AK1400" s="28"/>
      <c r="AL1400" s="28"/>
    </row>
    <row r="1401" spans="1:38">
      <c r="A1401" s="11"/>
      <c r="B1401" s="25">
        <v>1380</v>
      </c>
      <c r="C1401" s="1">
        <f>B1401 * KONSTANTEN!$B$6</f>
        <v>29808000</v>
      </c>
      <c r="D1401" s="63">
        <f>SQRT( KONSTANTEN!$B$3 * $D$6 / H1400^3 )</f>
        <v>1.9449558069390396E-7</v>
      </c>
      <c r="E1401" s="41">
        <f>(KONSTANTEN!$B$4 + D1401 * C1401) - (KONSTANTEN!$B$4 + D1401 * C1400)</f>
        <v>4.2011045429886096E-3</v>
      </c>
      <c r="F1401" s="41">
        <f t="shared" si="411"/>
        <v>5.9428936546221278</v>
      </c>
      <c r="G1401" s="73">
        <f t="shared" si="399"/>
        <v>340.50272450492548</v>
      </c>
      <c r="H1401" s="43">
        <f t="shared" si="412"/>
        <v>151954264389.85483</v>
      </c>
      <c r="I1401" s="2">
        <f t="shared" si="413"/>
        <v>10.157504848165997</v>
      </c>
      <c r="J1401" s="48">
        <f t="shared" si="400"/>
        <v>147241781610.14517</v>
      </c>
      <c r="K1401" s="28">
        <f t="shared" si="401"/>
        <v>9.8424951518340027</v>
      </c>
      <c r="L1401" s="43">
        <f t="shared" si="414"/>
        <v>143519251408.83701</v>
      </c>
      <c r="M1401" s="2">
        <f t="shared" si="415"/>
        <v>9.5936596307049467</v>
      </c>
      <c r="N1401" s="48">
        <f t="shared" si="402"/>
        <v>138520104354.64142</v>
      </c>
      <c r="O1401" s="28">
        <f t="shared" si="403"/>
        <v>9.2594876307049478</v>
      </c>
      <c r="P1401" s="94">
        <f t="shared" si="404"/>
        <v>-49095877806.523666</v>
      </c>
      <c r="Q1401" s="95">
        <f t="shared" si="405"/>
        <v>-3.2818533842872828</v>
      </c>
      <c r="R1401" s="44">
        <f>KONSTANTEN!$B$3 * $D$5 * $D$6 / H1400^2</f>
        <v>3.4329620049391591E+22</v>
      </c>
      <c r="S1401" s="46">
        <f t="shared" si="410"/>
        <v>29553.747176311619</v>
      </c>
      <c r="T1401" s="48">
        <f t="shared" si="406"/>
        <v>149321648689.87549</v>
      </c>
      <c r="U1401" s="28">
        <f t="shared" si="407"/>
        <v>9.9815255372643179</v>
      </c>
      <c r="V1401" s="48">
        <f t="shared" si="416"/>
        <v>141019677881.73923</v>
      </c>
      <c r="W1401" s="28">
        <f t="shared" si="417"/>
        <v>9.4265736307049472</v>
      </c>
      <c r="X1401" s="50">
        <f t="shared" si="408"/>
        <v>0.99999999999999989</v>
      </c>
      <c r="Y1401" s="31">
        <f t="shared" si="409"/>
        <v>0.99999999999999989</v>
      </c>
      <c r="Z1401" s="50">
        <v>29808000</v>
      </c>
      <c r="AA1401" s="62">
        <v>1.9449558000000001E-7</v>
      </c>
      <c r="AB1401" s="71">
        <v>4.20110454299E-3</v>
      </c>
      <c r="AC1401" s="71">
        <v>5.9428936546221101</v>
      </c>
      <c r="AD1401" s="58">
        <v>151954264389.854</v>
      </c>
      <c r="AE1401" s="28">
        <v>9.5936596306999995</v>
      </c>
      <c r="AF1401" s="28">
        <v>3.2818533842900002</v>
      </c>
      <c r="AG1401" s="50"/>
      <c r="AH1401" s="62"/>
      <c r="AI1401" s="65"/>
      <c r="AJ1401" s="58"/>
      <c r="AK1401" s="28"/>
      <c r="AL1401" s="28"/>
    </row>
    <row r="1402" spans="1:38">
      <c r="A1402" s="11"/>
      <c r="B1402" s="25">
        <v>1381</v>
      </c>
      <c r="C1402" s="1">
        <f>B1402 * KONSTANTEN!$B$6</f>
        <v>29829600</v>
      </c>
      <c r="D1402" s="63">
        <f>SQRT( KONSTANTEN!$B$3 * $D$6 / H1401^3 )</f>
        <v>1.9448881177102944E-7</v>
      </c>
      <c r="E1402" s="41">
        <f>(KONSTANTEN!$B$4 + D1402 * C1402) - (KONSTANTEN!$B$4 + D1402 * C1401)</f>
        <v>4.2009583342546009E-3</v>
      </c>
      <c r="F1402" s="41">
        <f t="shared" si="411"/>
        <v>5.9470946129563824</v>
      </c>
      <c r="G1402" s="73">
        <f t="shared" si="399"/>
        <v>340.74342168738855</v>
      </c>
      <c r="H1402" s="43">
        <f t="shared" si="412"/>
        <v>151957748291.08051</v>
      </c>
      <c r="I1402" s="2">
        <f t="shared" si="413"/>
        <v>10.157737732341589</v>
      </c>
      <c r="J1402" s="48">
        <f t="shared" si="400"/>
        <v>147238297708.91949</v>
      </c>
      <c r="K1402" s="28">
        <f t="shared" si="401"/>
        <v>9.8422622676584108</v>
      </c>
      <c r="L1402" s="43">
        <f t="shared" si="414"/>
        <v>143727760872.56619</v>
      </c>
      <c r="M1402" s="2">
        <f t="shared" si="415"/>
        <v>9.6075976132763579</v>
      </c>
      <c r="N1402" s="48">
        <f t="shared" si="402"/>
        <v>138728613818.37057</v>
      </c>
      <c r="O1402" s="28">
        <f t="shared" si="403"/>
        <v>9.2734256132763591</v>
      </c>
      <c r="P1402" s="94">
        <f t="shared" si="404"/>
        <v>-48512926978.084862</v>
      </c>
      <c r="Q1402" s="95">
        <f t="shared" si="405"/>
        <v>-3.2428855679519821</v>
      </c>
      <c r="R1402" s="44">
        <f>KONSTANTEN!$B$3 * $D$5 * $D$6 / H1401^2</f>
        <v>3.4328027052082224E+22</v>
      </c>
      <c r="S1402" s="46">
        <f t="shared" si="410"/>
        <v>29553.404324723717</v>
      </c>
      <c r="T1402" s="48">
        <f t="shared" si="406"/>
        <v>149328178803.82693</v>
      </c>
      <c r="U1402" s="28">
        <f t="shared" si="407"/>
        <v>9.9819620479761912</v>
      </c>
      <c r="V1402" s="48">
        <f t="shared" si="416"/>
        <v>141228187345.46838</v>
      </c>
      <c r="W1402" s="28">
        <f t="shared" si="417"/>
        <v>9.4405116132763585</v>
      </c>
      <c r="X1402" s="50">
        <f t="shared" si="408"/>
        <v>1</v>
      </c>
      <c r="Y1402" s="31">
        <f t="shared" si="409"/>
        <v>1</v>
      </c>
      <c r="Z1402" s="50">
        <v>29829600</v>
      </c>
      <c r="AA1402" s="62">
        <v>1.9448880999999999E-7</v>
      </c>
      <c r="AB1402" s="71">
        <v>4.2009583342500004E-3</v>
      </c>
      <c r="AC1402" s="71">
        <v>5.94709461295637</v>
      </c>
      <c r="AD1402" s="58">
        <v>151957748291.07999</v>
      </c>
      <c r="AE1402" s="28">
        <v>9.6075976132799994</v>
      </c>
      <c r="AF1402" s="28">
        <v>3.2428855679500002</v>
      </c>
      <c r="AG1402" s="50"/>
      <c r="AH1402" s="62"/>
      <c r="AI1402" s="65"/>
      <c r="AJ1402" s="58"/>
      <c r="AK1402" s="28"/>
      <c r="AL1402" s="28"/>
    </row>
    <row r="1403" spans="1:38">
      <c r="A1403" s="11"/>
      <c r="B1403" s="25">
        <v>1382</v>
      </c>
      <c r="C1403" s="1">
        <f>B1403 * KONSTANTEN!$B$6</f>
        <v>29851200</v>
      </c>
      <c r="D1403" s="63">
        <f>SQRT( KONSTANTEN!$B$3 * $D$6 / H1402^3 )</f>
        <v>1.9448212330729228E-7</v>
      </c>
      <c r="E1403" s="41">
        <f>(KONSTANTEN!$B$4 + D1403 * C1403) - (KONSTANTEN!$B$4 + D1403 * C1402)</f>
        <v>4.2008138634370695E-3</v>
      </c>
      <c r="F1403" s="41">
        <f t="shared" si="411"/>
        <v>5.9512954268198195</v>
      </c>
      <c r="G1403" s="73">
        <f t="shared" si="399"/>
        <v>340.98411059228357</v>
      </c>
      <c r="H1403" s="43">
        <f t="shared" si="412"/>
        <v>151961190430.15295</v>
      </c>
      <c r="I1403" s="2">
        <f t="shared" si="413"/>
        <v>10.157967824892509</v>
      </c>
      <c r="J1403" s="48">
        <f t="shared" si="400"/>
        <v>147234855569.84705</v>
      </c>
      <c r="K1403" s="28">
        <f t="shared" si="401"/>
        <v>9.8420321751074908</v>
      </c>
      <c r="L1403" s="43">
        <f t="shared" si="414"/>
        <v>143933770895.6954</v>
      </c>
      <c r="M1403" s="2">
        <f t="shared" si="415"/>
        <v>9.6213685187333926</v>
      </c>
      <c r="N1403" s="48">
        <f t="shared" si="402"/>
        <v>138934623841.49979</v>
      </c>
      <c r="O1403" s="28">
        <f t="shared" si="403"/>
        <v>9.287196518733392</v>
      </c>
      <c r="P1403" s="94">
        <f t="shared" si="404"/>
        <v>-47929140084.00518</v>
      </c>
      <c r="Q1403" s="95">
        <f t="shared" si="405"/>
        <v>-3.2038618641374148</v>
      </c>
      <c r="R1403" s="44">
        <f>KONSTANTEN!$B$3 * $D$5 * $D$6 / H1402^2</f>
        <v>3.4326453008166753E+22</v>
      </c>
      <c r="S1403" s="46">
        <f t="shared" si="410"/>
        <v>29553.065540644402</v>
      </c>
      <c r="T1403" s="48">
        <f t="shared" si="406"/>
        <v>149334639834.47247</v>
      </c>
      <c r="U1403" s="28">
        <f t="shared" si="407"/>
        <v>9.9823939407589961</v>
      </c>
      <c r="V1403" s="48">
        <f t="shared" si="416"/>
        <v>141434197368.5976</v>
      </c>
      <c r="W1403" s="28">
        <f t="shared" si="417"/>
        <v>9.4542825187333932</v>
      </c>
      <c r="X1403" s="50">
        <f t="shared" si="408"/>
        <v>1</v>
      </c>
      <c r="Y1403" s="31">
        <f t="shared" si="409"/>
        <v>1</v>
      </c>
      <c r="Z1403" s="50">
        <v>29851200</v>
      </c>
      <c r="AA1403" s="62">
        <v>1.9448211999999999E-7</v>
      </c>
      <c r="AB1403" s="71">
        <v>4.2008138634400003E-3</v>
      </c>
      <c r="AC1403" s="71">
        <v>5.9512954268198097</v>
      </c>
      <c r="AD1403" s="58">
        <v>151961190430.15201</v>
      </c>
      <c r="AE1403" s="28">
        <v>9.6213685187299998</v>
      </c>
      <c r="AF1403" s="28">
        <v>3.2038618641399998</v>
      </c>
      <c r="AG1403" s="50"/>
      <c r="AH1403" s="62"/>
      <c r="AI1403" s="65"/>
      <c r="AJ1403" s="58"/>
      <c r="AK1403" s="28"/>
      <c r="AL1403" s="28"/>
    </row>
    <row r="1404" spans="1:38">
      <c r="A1404" s="11"/>
      <c r="B1404" s="25">
        <v>1383</v>
      </c>
      <c r="C1404" s="1">
        <f>B1404 * KONSTANTEN!$B$6</f>
        <v>29872800</v>
      </c>
      <c r="D1404" s="63">
        <f>SQRT( KONSTANTEN!$B$3 * $D$6 / H1403^3 )</f>
        <v>1.9447551539586401E-7</v>
      </c>
      <c r="E1404" s="41">
        <f>(KONSTANTEN!$B$4 + D1404 * C1404) - (KONSTANTEN!$B$4 + D1404 * C1403)</f>
        <v>4.2006711325504043E-3</v>
      </c>
      <c r="F1404" s="41">
        <f t="shared" si="411"/>
        <v>5.9554960979523699</v>
      </c>
      <c r="G1404" s="73">
        <f t="shared" si="399"/>
        <v>341.22479131930112</v>
      </c>
      <c r="H1404" s="43">
        <f t="shared" si="412"/>
        <v>151964590752.02866</v>
      </c>
      <c r="I1404" s="2">
        <f t="shared" si="413"/>
        <v>10.158195122139324</v>
      </c>
      <c r="J1404" s="48">
        <f t="shared" si="400"/>
        <v>147231455247.97137</v>
      </c>
      <c r="K1404" s="28">
        <f t="shared" si="401"/>
        <v>9.8418048778606764</v>
      </c>
      <c r="L1404" s="43">
        <f t="shared" si="414"/>
        <v>144137278183.89917</v>
      </c>
      <c r="M1404" s="2">
        <f t="shared" si="415"/>
        <v>9.6349721268642146</v>
      </c>
      <c r="N1404" s="48">
        <f t="shared" si="402"/>
        <v>139138131129.70358</v>
      </c>
      <c r="O1404" s="28">
        <f t="shared" si="403"/>
        <v>9.300800126864214</v>
      </c>
      <c r="P1404" s="94">
        <f t="shared" si="404"/>
        <v>-47344527271.734512</v>
      </c>
      <c r="Q1404" s="95">
        <f t="shared" si="405"/>
        <v>-3.1647829511580188</v>
      </c>
      <c r="R1404" s="44">
        <f>KONSTANTEN!$B$3 * $D$5 * $D$6 / H1403^2</f>
        <v>3.4324897938920756E+22</v>
      </c>
      <c r="S1404" s="46">
        <f t="shared" si="410"/>
        <v>29552.730829073033</v>
      </c>
      <c r="T1404" s="48">
        <f t="shared" si="406"/>
        <v>149341031344.47446</v>
      </c>
      <c r="U1404" s="28">
        <f t="shared" si="407"/>
        <v>9.9828211863785441</v>
      </c>
      <c r="V1404" s="48">
        <f t="shared" si="416"/>
        <v>141637704656.80136</v>
      </c>
      <c r="W1404" s="28">
        <f t="shared" si="417"/>
        <v>9.4678861268642152</v>
      </c>
      <c r="X1404" s="50">
        <f t="shared" si="408"/>
        <v>1</v>
      </c>
      <c r="Y1404" s="31">
        <f t="shared" si="409"/>
        <v>1.0000000000000004</v>
      </c>
      <c r="Z1404" s="50">
        <v>29872800</v>
      </c>
      <c r="AA1404" s="62">
        <v>1.9447552000000001E-7</v>
      </c>
      <c r="AB1404" s="71">
        <v>4.2006711325500001E-3</v>
      </c>
      <c r="AC1404" s="71">
        <v>5.9554960979523601</v>
      </c>
      <c r="AD1404" s="58">
        <v>151964590752.02802</v>
      </c>
      <c r="AE1404" s="28">
        <v>9.6349721268599993</v>
      </c>
      <c r="AF1404" s="28">
        <v>3.1647829511599999</v>
      </c>
      <c r="AG1404" s="50"/>
      <c r="AH1404" s="62"/>
      <c r="AI1404" s="65"/>
      <c r="AJ1404" s="58"/>
      <c r="AK1404" s="28"/>
      <c r="AL1404" s="28"/>
    </row>
    <row r="1405" spans="1:38">
      <c r="A1405" s="11"/>
      <c r="B1405" s="25">
        <v>1384</v>
      </c>
      <c r="C1405" s="1">
        <f>B1405 * KONSTANTEN!$B$6</f>
        <v>29894400</v>
      </c>
      <c r="D1405" s="63">
        <f>SQRT( KONSTANTEN!$B$3 * $D$6 / H1404^3 )</f>
        <v>1.9446898812875348E-7</v>
      </c>
      <c r="E1405" s="41">
        <f>(KONSTANTEN!$B$4 + D1405 * C1405) - (KONSTANTEN!$B$4 + D1405 * C1404)</f>
        <v>4.200530143580572E-3</v>
      </c>
      <c r="F1405" s="41">
        <f t="shared" si="411"/>
        <v>5.9596966280959505</v>
      </c>
      <c r="G1405" s="73">
        <f t="shared" si="399"/>
        <v>341.46546396824573</v>
      </c>
      <c r="H1405" s="43">
        <f t="shared" si="412"/>
        <v>151967949202.34448</v>
      </c>
      <c r="I1405" s="2">
        <f t="shared" si="413"/>
        <v>10.158419620448091</v>
      </c>
      <c r="J1405" s="48">
        <f t="shared" si="400"/>
        <v>147228096797.65552</v>
      </c>
      <c r="K1405" s="28">
        <f t="shared" si="401"/>
        <v>9.8415803795519086</v>
      </c>
      <c r="L1405" s="43">
        <f t="shared" si="414"/>
        <v>144338279483.58041</v>
      </c>
      <c r="M1405" s="2">
        <f t="shared" si="415"/>
        <v>9.6484082201795136</v>
      </c>
      <c r="N1405" s="48">
        <f t="shared" si="402"/>
        <v>139339132429.38483</v>
      </c>
      <c r="O1405" s="28">
        <f t="shared" si="403"/>
        <v>9.3142362201795148</v>
      </c>
      <c r="P1405" s="94">
        <f t="shared" si="404"/>
        <v>-46759098699.86454</v>
      </c>
      <c r="Q1405" s="95">
        <f t="shared" si="405"/>
        <v>-3.1256495080730144</v>
      </c>
      <c r="R1405" s="44">
        <f>KONSTANTEN!$B$3 * $D$5 * $D$6 / H1404^2</f>
        <v>3.4323361865353029E+22</v>
      </c>
      <c r="S1405" s="46">
        <f t="shared" si="410"/>
        <v>29552.400194947142</v>
      </c>
      <c r="T1405" s="48">
        <f t="shared" si="406"/>
        <v>149347352901.32602</v>
      </c>
      <c r="U1405" s="28">
        <f t="shared" si="407"/>
        <v>9.9832437559235654</v>
      </c>
      <c r="V1405" s="48">
        <f t="shared" si="416"/>
        <v>141838705956.4826</v>
      </c>
      <c r="W1405" s="28">
        <f t="shared" si="417"/>
        <v>9.4813222201795142</v>
      </c>
      <c r="X1405" s="50">
        <f t="shared" si="408"/>
        <v>1</v>
      </c>
      <c r="Y1405" s="31">
        <f t="shared" si="409"/>
        <v>1</v>
      </c>
      <c r="Z1405" s="50">
        <v>29894400</v>
      </c>
      <c r="AA1405" s="62">
        <v>1.9446899000000001E-7</v>
      </c>
      <c r="AB1405" s="71">
        <v>4.2005301435800004E-3</v>
      </c>
      <c r="AC1405" s="71">
        <v>5.9596966280959398</v>
      </c>
      <c r="AD1405" s="58">
        <v>151967949202.34399</v>
      </c>
      <c r="AE1405" s="28">
        <v>9.6484082201800003</v>
      </c>
      <c r="AF1405" s="28">
        <v>3.12564950807</v>
      </c>
      <c r="AG1405" s="50"/>
      <c r="AH1405" s="62"/>
      <c r="AI1405" s="65"/>
      <c r="AJ1405" s="58"/>
      <c r="AK1405" s="28"/>
      <c r="AL1405" s="28"/>
    </row>
    <row r="1406" spans="1:38">
      <c r="A1406" s="11"/>
      <c r="B1406" s="25">
        <v>1385</v>
      </c>
      <c r="C1406" s="1">
        <f>B1406 * KONSTANTEN!$B$6</f>
        <v>29916000</v>
      </c>
      <c r="D1406" s="63">
        <f>SQRT( KONSTANTEN!$B$3 * $D$6 / H1405^3 )</f>
        <v>1.9446254159680776E-7</v>
      </c>
      <c r="E1406" s="41">
        <f>(KONSTANTEN!$B$4 + D1406 * C1406) - (KONSTANTEN!$B$4 + D1406 * C1405)</f>
        <v>4.200390898490447E-3</v>
      </c>
      <c r="F1406" s="41">
        <f t="shared" si="411"/>
        <v>5.9638970189944409</v>
      </c>
      <c r="G1406" s="73">
        <f t="shared" si="399"/>
        <v>341.70612863903438</v>
      </c>
      <c r="H1406" s="43">
        <f t="shared" si="412"/>
        <v>151971265727.41843</v>
      </c>
      <c r="I1406" s="2">
        <f t="shared" si="413"/>
        <v>10.158641316230391</v>
      </c>
      <c r="J1406" s="48">
        <f t="shared" si="400"/>
        <v>147224780272.58157</v>
      </c>
      <c r="K1406" s="28">
        <f t="shared" si="401"/>
        <v>9.8413586837696094</v>
      </c>
      <c r="L1406" s="43">
        <f t="shared" si="414"/>
        <v>144536771581.89749</v>
      </c>
      <c r="M1406" s="2">
        <f t="shared" si="415"/>
        <v>9.6616765839143124</v>
      </c>
      <c r="N1406" s="48">
        <f t="shared" si="402"/>
        <v>139537624527.70187</v>
      </c>
      <c r="O1406" s="28">
        <f t="shared" si="403"/>
        <v>9.3275045839143136</v>
      </c>
      <c r="P1406" s="94">
        <f t="shared" si="404"/>
        <v>-46172864537.986076</v>
      </c>
      <c r="Q1406" s="95">
        <f t="shared" si="405"/>
        <v>-3.0864622146768665</v>
      </c>
      <c r="R1406" s="44">
        <f>KONSTANTEN!$B$3 * $D$5 * $D$6 / H1405^2</f>
        <v>3.4321844808205818E+22</v>
      </c>
      <c r="S1406" s="46">
        <f t="shared" si="410"/>
        <v>29552.073643142481</v>
      </c>
      <c r="T1406" s="48">
        <f t="shared" si="406"/>
        <v>149353604077.37607</v>
      </c>
      <c r="U1406" s="28">
        <f t="shared" si="407"/>
        <v>9.9836616208073856</v>
      </c>
      <c r="V1406" s="48">
        <f t="shared" si="416"/>
        <v>142037198054.79968</v>
      </c>
      <c r="W1406" s="28">
        <f t="shared" si="417"/>
        <v>9.494590583914313</v>
      </c>
      <c r="X1406" s="50">
        <f t="shared" si="408"/>
        <v>1</v>
      </c>
      <c r="Y1406" s="31">
        <f t="shared" si="409"/>
        <v>1</v>
      </c>
      <c r="Z1406" s="50">
        <v>29916000</v>
      </c>
      <c r="AA1406" s="62">
        <v>1.9446254000000001E-7</v>
      </c>
      <c r="AB1406" s="71">
        <v>4.2003908984900003E-3</v>
      </c>
      <c r="AC1406" s="71">
        <v>5.9638970189944303</v>
      </c>
      <c r="AD1406" s="58">
        <v>151971265727.418</v>
      </c>
      <c r="AE1406" s="28">
        <v>9.6616765839099994</v>
      </c>
      <c r="AF1406" s="28">
        <v>3.08646221468</v>
      </c>
      <c r="AG1406" s="50"/>
      <c r="AH1406" s="62"/>
      <c r="AI1406" s="65"/>
      <c r="AJ1406" s="58"/>
      <c r="AK1406" s="28"/>
      <c r="AL1406" s="28"/>
    </row>
    <row r="1407" spans="1:38">
      <c r="A1407" s="11"/>
      <c r="B1407" s="25">
        <v>1386</v>
      </c>
      <c r="C1407" s="1">
        <f>B1407 * KONSTANTEN!$B$6</f>
        <v>29937600</v>
      </c>
      <c r="D1407" s="63">
        <f>SQRT( KONSTANTEN!$B$3 * $D$6 / H1406^3 )</f>
        <v>1.9445617588971147E-7</v>
      </c>
      <c r="E1407" s="41">
        <f>(KONSTANTEN!$B$4 + D1407 * C1407) - (KONSTANTEN!$B$4 + D1407 * C1406)</f>
        <v>4.2002533992180346E-3</v>
      </c>
      <c r="F1407" s="41">
        <f t="shared" si="411"/>
        <v>5.9680972723936589</v>
      </c>
      <c r="G1407" s="73">
        <f t="shared" si="399"/>
        <v>341.94678543169505</v>
      </c>
      <c r="H1407" s="43">
        <f t="shared" si="412"/>
        <v>151974540274.24976</v>
      </c>
      <c r="I1407" s="2">
        <f t="shared" si="413"/>
        <v>10.158860205943348</v>
      </c>
      <c r="J1407" s="48">
        <f t="shared" si="400"/>
        <v>147221505725.75021</v>
      </c>
      <c r="K1407" s="28">
        <f t="shared" si="401"/>
        <v>9.8411397940566516</v>
      </c>
      <c r="L1407" s="43">
        <f t="shared" si="414"/>
        <v>144732751306.79059</v>
      </c>
      <c r="M1407" s="2">
        <f t="shared" si="415"/>
        <v>9.6747770060297249</v>
      </c>
      <c r="N1407" s="48">
        <f t="shared" si="402"/>
        <v>139733604252.595</v>
      </c>
      <c r="O1407" s="28">
        <f t="shared" si="403"/>
        <v>9.3406050060297261</v>
      </c>
      <c r="P1407" s="94">
        <f t="shared" si="404"/>
        <v>-45585834966.546555</v>
      </c>
      <c r="Q1407" s="95">
        <f t="shared" si="405"/>
        <v>-3.047221751489761</v>
      </c>
      <c r="R1407" s="44">
        <f>KONSTANTEN!$B$3 * $D$5 * $D$6 / H1406^2</f>
        <v>3.4320346787954729E+22</v>
      </c>
      <c r="S1407" s="46">
        <f t="shared" si="410"/>
        <v>29551.751178472958</v>
      </c>
      <c r="T1407" s="48">
        <f t="shared" si="406"/>
        <v>149359784449.85422</v>
      </c>
      <c r="U1407" s="28">
        <f t="shared" si="407"/>
        <v>9.9840747527695761</v>
      </c>
      <c r="V1407" s="48">
        <f t="shared" si="416"/>
        <v>142233177779.69278</v>
      </c>
      <c r="W1407" s="28">
        <f t="shared" si="417"/>
        <v>9.5076910060297255</v>
      </c>
      <c r="X1407" s="50">
        <f t="shared" si="408"/>
        <v>0.99999999999999989</v>
      </c>
      <c r="Y1407" s="31">
        <f t="shared" si="409"/>
        <v>1.0000000000000002</v>
      </c>
      <c r="Z1407" s="50">
        <v>29937600</v>
      </c>
      <c r="AA1407" s="62">
        <v>1.9445618E-7</v>
      </c>
      <c r="AB1407" s="71">
        <v>4.2002533992200001E-3</v>
      </c>
      <c r="AC1407" s="71">
        <v>5.9680972723936501</v>
      </c>
      <c r="AD1407" s="58">
        <v>151974540274.24899</v>
      </c>
      <c r="AE1407" s="28">
        <v>9.6747770060300002</v>
      </c>
      <c r="AF1407" s="28">
        <v>3.04722175149</v>
      </c>
      <c r="AG1407" s="50"/>
      <c r="AH1407" s="62"/>
      <c r="AI1407" s="65"/>
      <c r="AJ1407" s="58"/>
      <c r="AK1407" s="28"/>
      <c r="AL1407" s="28"/>
    </row>
    <row r="1408" spans="1:38">
      <c r="A1408" s="11"/>
      <c r="B1408" s="25">
        <v>1387</v>
      </c>
      <c r="C1408" s="1">
        <f>B1408 * KONSTANTEN!$B$6</f>
        <v>29959200</v>
      </c>
      <c r="D1408" s="63">
        <f>SQRT( KONSTANTEN!$B$3 * $D$6 / H1407^3 )</f>
        <v>1.9444989109598778E-7</v>
      </c>
      <c r="E1408" s="41">
        <f>(KONSTANTEN!$B$4 + D1408 * C1408) - (KONSTANTEN!$B$4 + D1408 * C1407)</f>
        <v>4.2001176476729185E-3</v>
      </c>
      <c r="F1408" s="41">
        <f t="shared" si="411"/>
        <v>5.9722973900413319</v>
      </c>
      <c r="G1408" s="73">
        <f t="shared" si="399"/>
        <v>342.18743444636516</v>
      </c>
      <c r="H1408" s="43">
        <f t="shared" si="412"/>
        <v>151977772790.51971</v>
      </c>
      <c r="I1408" s="2">
        <f t="shared" si="413"/>
        <v>10.15907628608967</v>
      </c>
      <c r="J1408" s="48">
        <f t="shared" si="400"/>
        <v>147218273209.48032</v>
      </c>
      <c r="K1408" s="28">
        <f t="shared" si="401"/>
        <v>9.8409237139103318</v>
      </c>
      <c r="L1408" s="43">
        <f t="shared" si="414"/>
        <v>144926215527.00757</v>
      </c>
      <c r="M1408" s="2">
        <f t="shared" si="415"/>
        <v>9.6877092772146849</v>
      </c>
      <c r="N1408" s="48">
        <f t="shared" si="402"/>
        <v>139927068472.81198</v>
      </c>
      <c r="O1408" s="28">
        <f t="shared" si="403"/>
        <v>9.3535372772146843</v>
      </c>
      <c r="P1408" s="94">
        <f t="shared" si="404"/>
        <v>-44998020176.708191</v>
      </c>
      <c r="Q1408" s="95">
        <f t="shared" si="405"/>
        <v>-3.0079287997481221</v>
      </c>
      <c r="R1408" s="44">
        <f>KONSTANTEN!$B$3 * $D$5 * $D$6 / H1407^2</f>
        <v>3.4318867824808989E+22</v>
      </c>
      <c r="S1408" s="46">
        <f t="shared" si="410"/>
        <v>29551.432805690674</v>
      </c>
      <c r="T1408" s="48">
        <f t="shared" si="406"/>
        <v>149365893600.89505</v>
      </c>
      <c r="U1408" s="28">
        <f t="shared" si="407"/>
        <v>9.9844831238775829</v>
      </c>
      <c r="V1408" s="48">
        <f t="shared" si="416"/>
        <v>142426641999.90979</v>
      </c>
      <c r="W1408" s="28">
        <f t="shared" si="417"/>
        <v>9.5206232772146855</v>
      </c>
      <c r="X1408" s="50">
        <f t="shared" si="408"/>
        <v>1.0000000000000004</v>
      </c>
      <c r="Y1408" s="31">
        <f t="shared" si="409"/>
        <v>1.0000000000000004</v>
      </c>
      <c r="Z1408" s="50">
        <v>29959200</v>
      </c>
      <c r="AA1408" s="62">
        <v>1.9444989E-7</v>
      </c>
      <c r="AB1408" s="71">
        <v>4.2001176476699998E-3</v>
      </c>
      <c r="AC1408" s="71">
        <v>5.9722973900413203</v>
      </c>
      <c r="AD1408" s="58">
        <v>151977772790.51901</v>
      </c>
      <c r="AE1408" s="28">
        <v>9.6877092772100006</v>
      </c>
      <c r="AF1408" s="28">
        <v>3.0079287997500002</v>
      </c>
      <c r="AG1408" s="50"/>
      <c r="AH1408" s="62"/>
      <c r="AI1408" s="65"/>
      <c r="AJ1408" s="58"/>
      <c r="AK1408" s="28"/>
      <c r="AL1408" s="28"/>
    </row>
    <row r="1409" spans="1:38">
      <c r="A1409" s="11"/>
      <c r="B1409" s="25">
        <v>1388</v>
      </c>
      <c r="C1409" s="1">
        <f>B1409 * KONSTANTEN!$B$6</f>
        <v>29980800</v>
      </c>
      <c r="D1409" s="63">
        <f>SQRT( KONSTANTEN!$B$3 * $D$6 / H1408^3 )</f>
        <v>1.9444368730299776E-7</v>
      </c>
      <c r="E1409" s="41">
        <f>(KONSTANTEN!$B$4 + D1409 * C1409) - (KONSTANTEN!$B$4 + D1409 * C1408)</f>
        <v>4.1999836457451423E-3</v>
      </c>
      <c r="F1409" s="41">
        <f t="shared" si="411"/>
        <v>5.976497373687077</v>
      </c>
      <c r="G1409" s="73">
        <f t="shared" si="399"/>
        <v>342.4280757832903</v>
      </c>
      <c r="H1409" s="43">
        <f t="shared" si="412"/>
        <v>151980963224.59161</v>
      </c>
      <c r="I1409" s="2">
        <f t="shared" si="413"/>
        <v>10.159289553217665</v>
      </c>
      <c r="J1409" s="48">
        <f t="shared" si="400"/>
        <v>147215082775.40839</v>
      </c>
      <c r="K1409" s="28">
        <f t="shared" si="401"/>
        <v>9.8407104467823334</v>
      </c>
      <c r="L1409" s="43">
        <f t="shared" si="414"/>
        <v>145117161152.12994</v>
      </c>
      <c r="M1409" s="2">
        <f t="shared" si="415"/>
        <v>9.7004731908876867</v>
      </c>
      <c r="N1409" s="48">
        <f t="shared" si="402"/>
        <v>140118014097.93436</v>
      </c>
      <c r="O1409" s="28">
        <f t="shared" si="403"/>
        <v>9.3663011908876861</v>
      </c>
      <c r="P1409" s="94">
        <f t="shared" si="404"/>
        <v>-44409430370.20488</v>
      </c>
      <c r="Q1409" s="95">
        <f t="shared" si="405"/>
        <v>-2.9685840413950446</v>
      </c>
      <c r="R1409" s="44">
        <f>KONSTANTEN!$B$3 * $D$5 * $D$6 / H1408^2</f>
        <v>3.431740793871138E+22</v>
      </c>
      <c r="S1409" s="46">
        <f t="shared" si="410"/>
        <v>29551.118529485855</v>
      </c>
      <c r="T1409" s="48">
        <f t="shared" si="406"/>
        <v>149371931117.56241</v>
      </c>
      <c r="U1409" s="28">
        <f t="shared" si="407"/>
        <v>9.9848867065283606</v>
      </c>
      <c r="V1409" s="48">
        <f t="shared" si="416"/>
        <v>142617587625.03217</v>
      </c>
      <c r="W1409" s="28">
        <f t="shared" si="417"/>
        <v>9.5333871908876873</v>
      </c>
      <c r="X1409" s="50">
        <f t="shared" si="408"/>
        <v>1.0000000000000002</v>
      </c>
      <c r="Y1409" s="31">
        <f t="shared" si="409"/>
        <v>1.0000000000000002</v>
      </c>
      <c r="Z1409" s="50">
        <v>29980800</v>
      </c>
      <c r="AA1409" s="62">
        <v>1.9444369E-7</v>
      </c>
      <c r="AB1409" s="71">
        <v>4.1999836457500004E-3</v>
      </c>
      <c r="AC1409" s="71">
        <v>5.9764973736870699</v>
      </c>
      <c r="AD1409" s="58">
        <v>151980963224.591</v>
      </c>
      <c r="AE1409" s="28">
        <v>9.7004731908899995</v>
      </c>
      <c r="AF1409" s="28">
        <v>2.9685840414000002</v>
      </c>
      <c r="AG1409" s="50"/>
      <c r="AH1409" s="62"/>
      <c r="AI1409" s="65"/>
      <c r="AJ1409" s="58"/>
      <c r="AK1409" s="28"/>
      <c r="AL1409" s="28"/>
    </row>
    <row r="1410" spans="1:38">
      <c r="A1410" s="11"/>
      <c r="B1410" s="25">
        <v>1389</v>
      </c>
      <c r="C1410" s="1">
        <f>B1410 * KONSTANTEN!$B$6</f>
        <v>30002400</v>
      </c>
      <c r="D1410" s="63">
        <f>SQRT( KONSTANTEN!$B$3 * $D$6 / H1409^3 )</f>
        <v>1.9443756459694138E-7</v>
      </c>
      <c r="E1410" s="41">
        <f>(KONSTANTEN!$B$4 + D1410 * C1410) - (KONSTANTEN!$B$4 + D1410 * C1409)</f>
        <v>4.1998513952936634E-3</v>
      </c>
      <c r="F1410" s="41">
        <f t="shared" si="411"/>
        <v>5.9806972250823707</v>
      </c>
      <c r="G1410" s="73">
        <f t="shared" si="399"/>
        <v>342.6687095428228</v>
      </c>
      <c r="H1410" s="43">
        <f t="shared" si="412"/>
        <v>151984111525.51169</v>
      </c>
      <c r="I1410" s="2">
        <f t="shared" si="413"/>
        <v>10.159500003921288</v>
      </c>
      <c r="J1410" s="48">
        <f t="shared" si="400"/>
        <v>147211934474.48834</v>
      </c>
      <c r="K1410" s="28">
        <f t="shared" si="401"/>
        <v>9.8404999960787141</v>
      </c>
      <c r="L1410" s="43">
        <f t="shared" si="414"/>
        <v>145305585132.5979</v>
      </c>
      <c r="M1410" s="2">
        <f t="shared" si="415"/>
        <v>9.7130685431984549</v>
      </c>
      <c r="N1410" s="48">
        <f t="shared" si="402"/>
        <v>140306438078.40228</v>
      </c>
      <c r="O1410" s="28">
        <f t="shared" si="403"/>
        <v>9.3788965431984543</v>
      </c>
      <c r="P1410" s="94">
        <f t="shared" si="404"/>
        <v>-43820075759.20076</v>
      </c>
      <c r="Q1410" s="95">
        <f t="shared" si="405"/>
        <v>-2.9291881590708435</v>
      </c>
      <c r="R1410" s="44">
        <f>KONSTANTEN!$B$3 * $D$5 * $D$6 / H1409^2</f>
        <v>3.4315967149338473E+22</v>
      </c>
      <c r="S1410" s="46">
        <f t="shared" si="410"/>
        <v>29550.808354486904</v>
      </c>
      <c r="T1410" s="48">
        <f t="shared" si="406"/>
        <v>149377896591.87305</v>
      </c>
      <c r="U1410" s="28">
        <f t="shared" si="407"/>
        <v>9.9852854734499452</v>
      </c>
      <c r="V1410" s="48">
        <f t="shared" si="416"/>
        <v>142806011605.50009</v>
      </c>
      <c r="W1410" s="28">
        <f t="shared" si="417"/>
        <v>9.5459825431984555</v>
      </c>
      <c r="X1410" s="50">
        <f t="shared" si="408"/>
        <v>1</v>
      </c>
      <c r="Y1410" s="31">
        <f t="shared" si="409"/>
        <v>1.0000000000000002</v>
      </c>
      <c r="Z1410" s="50">
        <v>30002400</v>
      </c>
      <c r="AA1410" s="62">
        <v>1.9443756E-7</v>
      </c>
      <c r="AB1410" s="71">
        <v>4.1998513952899996E-3</v>
      </c>
      <c r="AC1410" s="71">
        <v>5.98069722508236</v>
      </c>
      <c r="AD1410" s="58">
        <v>151984111525.51099</v>
      </c>
      <c r="AE1410" s="28">
        <v>9.7130685432000003</v>
      </c>
      <c r="AF1410" s="28">
        <v>2.9291881590700002</v>
      </c>
      <c r="AG1410" s="50"/>
      <c r="AH1410" s="62"/>
      <c r="AI1410" s="65"/>
      <c r="AJ1410" s="58"/>
      <c r="AK1410" s="28"/>
      <c r="AL1410" s="28"/>
    </row>
    <row r="1411" spans="1:38">
      <c r="A1411" s="11"/>
      <c r="B1411" s="25">
        <v>1390</v>
      </c>
      <c r="C1411" s="1">
        <f>B1411 * KONSTANTEN!$B$6</f>
        <v>30024000</v>
      </c>
      <c r="D1411" s="63">
        <f>SQRT( KONSTANTEN!$B$3 * $D$6 / H1410^3 )</f>
        <v>1.944315230628568E-7</v>
      </c>
      <c r="E1411" s="41">
        <f>(KONSTANTEN!$B$4 + D1411 * C1411) - (KONSTANTEN!$B$4 + D1411 * C1410)</f>
        <v>4.1997208981578993E-3</v>
      </c>
      <c r="F1411" s="41">
        <f t="shared" si="411"/>
        <v>5.9848969459805286</v>
      </c>
      <c r="G1411" s="73">
        <f t="shared" si="399"/>
        <v>342.90933582542016</v>
      </c>
      <c r="H1411" s="43">
        <f t="shared" si="412"/>
        <v>151987217643.00906</v>
      </c>
      <c r="I1411" s="2">
        <f t="shared" si="413"/>
        <v>10.159707634840139</v>
      </c>
      <c r="J1411" s="48">
        <f t="shared" si="400"/>
        <v>147208828356.99094</v>
      </c>
      <c r="K1411" s="28">
        <f t="shared" si="401"/>
        <v>9.8402923651598613</v>
      </c>
      <c r="L1411" s="43">
        <f t="shared" si="414"/>
        <v>145491484459.73532</v>
      </c>
      <c r="M1411" s="2">
        <f t="shared" si="415"/>
        <v>9.7254951330296198</v>
      </c>
      <c r="N1411" s="48">
        <f t="shared" si="402"/>
        <v>140492337405.53973</v>
      </c>
      <c r="O1411" s="28">
        <f t="shared" si="403"/>
        <v>9.391323133029621</v>
      </c>
      <c r="P1411" s="94">
        <f t="shared" si="404"/>
        <v>-43229966566.147247</v>
      </c>
      <c r="Q1411" s="95">
        <f t="shared" si="405"/>
        <v>-2.8897418361034926</v>
      </c>
      <c r="R1411" s="44">
        <f>KONSTANTEN!$B$3 * $D$5 * $D$6 / H1410^2</f>
        <v>3.4314545476100531E+22</v>
      </c>
      <c r="S1411" s="46">
        <f t="shared" si="410"/>
        <v>29550.502285260325</v>
      </c>
      <c r="T1411" s="48">
        <f t="shared" si="406"/>
        <v>149383789620.82047</v>
      </c>
      <c r="U1411" s="28">
        <f t="shared" si="407"/>
        <v>9.9856793977030343</v>
      </c>
      <c r="V1411" s="48">
        <f t="shared" si="416"/>
        <v>142991910932.63751</v>
      </c>
      <c r="W1411" s="28">
        <f t="shared" si="417"/>
        <v>9.5584091330296204</v>
      </c>
      <c r="X1411" s="50">
        <f t="shared" si="408"/>
        <v>0.99999999999999978</v>
      </c>
      <c r="Y1411" s="31">
        <f t="shared" si="409"/>
        <v>1</v>
      </c>
      <c r="Z1411" s="50">
        <v>30024000</v>
      </c>
      <c r="AA1411" s="62">
        <v>1.9443152000000001E-7</v>
      </c>
      <c r="AB1411" s="71">
        <v>4.19972089816E-3</v>
      </c>
      <c r="AC1411" s="71">
        <v>5.9848969459805197</v>
      </c>
      <c r="AD1411" s="58">
        <v>151987217643.009</v>
      </c>
      <c r="AE1411" s="28">
        <v>9.7254951330299999</v>
      </c>
      <c r="AF1411" s="28">
        <v>2.8897418360999998</v>
      </c>
      <c r="AG1411" s="50"/>
      <c r="AH1411" s="62"/>
      <c r="AI1411" s="65"/>
      <c r="AJ1411" s="58"/>
      <c r="AK1411" s="28"/>
      <c r="AL1411" s="28"/>
    </row>
    <row r="1412" spans="1:38">
      <c r="A1412" s="11"/>
      <c r="B1412" s="25">
        <v>1391</v>
      </c>
      <c r="C1412" s="1">
        <f>B1412 * KONSTANTEN!$B$6</f>
        <v>30045600</v>
      </c>
      <c r="D1412" s="63">
        <f>SQRT( KONSTANTEN!$B$3 * $D$6 / H1411^3 )</f>
        <v>1.9442556278462144E-7</v>
      </c>
      <c r="E1412" s="41">
        <f>(KONSTANTEN!$B$4 + D1412 * C1412) - (KONSTANTEN!$B$4 + D1412 * C1411)</f>
        <v>4.1995921561479577E-3</v>
      </c>
      <c r="F1412" s="41">
        <f t="shared" si="411"/>
        <v>5.9890965381366765</v>
      </c>
      <c r="G1412" s="73">
        <f t="shared" si="399"/>
        <v>343.14995473164367</v>
      </c>
      <c r="H1412" s="43">
        <f t="shared" si="412"/>
        <v>151990281527.49661</v>
      </c>
      <c r="I1412" s="2">
        <f t="shared" si="413"/>
        <v>10.159912442659527</v>
      </c>
      <c r="J1412" s="48">
        <f t="shared" si="400"/>
        <v>147205764472.50342</v>
      </c>
      <c r="K1412" s="28">
        <f t="shared" si="401"/>
        <v>9.8400875573404747</v>
      </c>
      <c r="L1412" s="43">
        <f t="shared" si="414"/>
        <v>145674856165.77441</v>
      </c>
      <c r="M1412" s="2">
        <f t="shared" si="415"/>
        <v>9.7377527619983599</v>
      </c>
      <c r="N1412" s="48">
        <f t="shared" si="402"/>
        <v>140675709111.57883</v>
      </c>
      <c r="O1412" s="28">
        <f t="shared" si="403"/>
        <v>9.4035807619983593</v>
      </c>
      <c r="P1412" s="94">
        <f t="shared" si="404"/>
        <v>-42639113023.641396</v>
      </c>
      <c r="Q1412" s="95">
        <f t="shared" si="405"/>
        <v>-2.8502457564991617</v>
      </c>
      <c r="R1412" s="44">
        <f>KONSTANTEN!$B$3 * $D$5 * $D$6 / H1411^2</f>
        <v>3.4313142938141777E+22</v>
      </c>
      <c r="S1412" s="46">
        <f t="shared" si="410"/>
        <v>29550.200326310784</v>
      </c>
      <c r="T1412" s="48">
        <f t="shared" si="406"/>
        <v>149389609806.39783</v>
      </c>
      <c r="U1412" s="28">
        <f t="shared" si="407"/>
        <v>9.9860684526825505</v>
      </c>
      <c r="V1412" s="48">
        <f t="shared" si="416"/>
        <v>143175282638.67661</v>
      </c>
      <c r="W1412" s="28">
        <f t="shared" si="417"/>
        <v>9.5706667619983605</v>
      </c>
      <c r="X1412" s="50">
        <f t="shared" si="408"/>
        <v>0.99999999999999978</v>
      </c>
      <c r="Y1412" s="31">
        <f t="shared" si="409"/>
        <v>1.0000000000000002</v>
      </c>
      <c r="Z1412" s="50">
        <v>30045600</v>
      </c>
      <c r="AA1412" s="62">
        <v>1.9442555999999999E-7</v>
      </c>
      <c r="AB1412" s="71">
        <v>4.1995921561500003E-3</v>
      </c>
      <c r="AC1412" s="71">
        <v>5.9890965381366703</v>
      </c>
      <c r="AD1412" s="58">
        <v>151990281527.496</v>
      </c>
      <c r="AE1412" s="28">
        <v>9.7377527619999995</v>
      </c>
      <c r="AF1412" s="28">
        <v>2.8502457565000001</v>
      </c>
      <c r="AG1412" s="50"/>
      <c r="AH1412" s="62"/>
      <c r="AI1412" s="65"/>
      <c r="AJ1412" s="58"/>
      <c r="AK1412" s="28"/>
      <c r="AL1412" s="28"/>
    </row>
    <row r="1413" spans="1:38">
      <c r="A1413" s="11"/>
      <c r="B1413" s="25">
        <v>1392</v>
      </c>
      <c r="C1413" s="1">
        <f>B1413 * KONSTANTEN!$B$6</f>
        <v>30067200</v>
      </c>
      <c r="D1413" s="63">
        <f>SQRT( KONSTANTEN!$B$3 * $D$6 / H1412^3 )</f>
        <v>1.9441968384495121E-7</v>
      </c>
      <c r="E1413" s="41">
        <f>(KONSTANTEN!$B$4 + D1413 * C1413) - (KONSTANTEN!$B$4 + D1413 * C1412)</f>
        <v>4.1994651710508535E-3</v>
      </c>
      <c r="F1413" s="41">
        <f t="shared" si="411"/>
        <v>5.9932960033077274</v>
      </c>
      <c r="G1413" s="73">
        <f t="shared" si="399"/>
        <v>343.39056636215707</v>
      </c>
      <c r="H1413" s="43">
        <f t="shared" si="412"/>
        <v>151993303130.07089</v>
      </c>
      <c r="I1413" s="2">
        <f t="shared" si="413"/>
        <v>10.160114424110464</v>
      </c>
      <c r="J1413" s="48">
        <f t="shared" si="400"/>
        <v>147202742869.92911</v>
      </c>
      <c r="K1413" s="28">
        <f t="shared" si="401"/>
        <v>9.8398855758895358</v>
      </c>
      <c r="L1413" s="43">
        <f t="shared" si="414"/>
        <v>145855697323.8797</v>
      </c>
      <c r="M1413" s="2">
        <f t="shared" si="415"/>
        <v>9.749841234458005</v>
      </c>
      <c r="N1413" s="48">
        <f t="shared" si="402"/>
        <v>140856550269.68411</v>
      </c>
      <c r="O1413" s="28">
        <f t="shared" si="403"/>
        <v>9.4156692344580062</v>
      </c>
      <c r="P1413" s="94">
        <f t="shared" si="404"/>
        <v>-42047525374.283554</v>
      </c>
      <c r="Q1413" s="95">
        <f t="shared" si="405"/>
        <v>-2.8107006049326975</v>
      </c>
      <c r="R1413" s="44">
        <f>KONSTANTEN!$B$3 * $D$5 * $D$6 / H1412^2</f>
        <v>3.4311759554340289E+22</v>
      </c>
      <c r="S1413" s="46">
        <f t="shared" si="410"/>
        <v>29549.902482081019</v>
      </c>
      <c r="T1413" s="48">
        <f t="shared" si="406"/>
        <v>149395356755.62103</v>
      </c>
      <c r="U1413" s="28">
        <f t="shared" si="407"/>
        <v>9.9864526121191481</v>
      </c>
      <c r="V1413" s="48">
        <f t="shared" si="416"/>
        <v>143356123796.78192</v>
      </c>
      <c r="W1413" s="28">
        <f t="shared" si="417"/>
        <v>9.5827552344580056</v>
      </c>
      <c r="X1413" s="50">
        <f t="shared" si="408"/>
        <v>0.99999999999999989</v>
      </c>
      <c r="Y1413" s="31">
        <f t="shared" si="409"/>
        <v>0.99999999999999989</v>
      </c>
      <c r="Z1413" s="50">
        <v>30067200</v>
      </c>
      <c r="AA1413" s="62">
        <v>1.9441967999999999E-7</v>
      </c>
      <c r="AB1413" s="71">
        <v>4.19946517105E-3</v>
      </c>
      <c r="AC1413" s="71">
        <v>5.9932960033077203</v>
      </c>
      <c r="AD1413" s="58">
        <v>151993303130.07001</v>
      </c>
      <c r="AE1413" s="28">
        <v>9.7498412344599998</v>
      </c>
      <c r="AF1413" s="28">
        <v>2.8107006049300001</v>
      </c>
      <c r="AG1413" s="50"/>
      <c r="AH1413" s="62"/>
      <c r="AI1413" s="65"/>
      <c r="AJ1413" s="58"/>
      <c r="AK1413" s="28"/>
      <c r="AL1413" s="28"/>
    </row>
    <row r="1414" spans="1:38">
      <c r="A1414" s="11"/>
      <c r="B1414" s="25">
        <v>1393</v>
      </c>
      <c r="C1414" s="1">
        <f>B1414 * KONSTANTEN!$B$6</f>
        <v>30088800</v>
      </c>
      <c r="D1414" s="63">
        <f>SQRT( KONSTANTEN!$B$3 * $D$6 / H1413^3 )</f>
        <v>1.9441388632540157E-7</v>
      </c>
      <c r="E1414" s="41">
        <f>(KONSTANTEN!$B$4 + D1414 * C1414) - (KONSTANTEN!$B$4 + D1414 * C1413)</f>
        <v>4.1993399446287327E-3</v>
      </c>
      <c r="F1414" s="41">
        <f t="shared" si="411"/>
        <v>5.9974953432523561</v>
      </c>
      <c r="G1414" s="73">
        <f t="shared" si="399"/>
        <v>343.63117081772498</v>
      </c>
      <c r="H1414" s="43">
        <f t="shared" si="412"/>
        <v>151996282402.51303</v>
      </c>
      <c r="I1414" s="2">
        <f t="shared" si="413"/>
        <v>10.16031357596972</v>
      </c>
      <c r="J1414" s="48">
        <f t="shared" si="400"/>
        <v>147199763597.48697</v>
      </c>
      <c r="K1414" s="28">
        <f t="shared" si="401"/>
        <v>9.8396864240302815</v>
      </c>
      <c r="L1414" s="43">
        <f t="shared" si="414"/>
        <v>146034005048.17209</v>
      </c>
      <c r="M1414" s="2">
        <f t="shared" si="415"/>
        <v>9.7617603574996501</v>
      </c>
      <c r="N1414" s="48">
        <f t="shared" si="402"/>
        <v>141034857993.97647</v>
      </c>
      <c r="O1414" s="28">
        <f t="shared" si="403"/>
        <v>9.4275883574996495</v>
      </c>
      <c r="P1414" s="94">
        <f t="shared" si="404"/>
        <v>-41455213870.53521</v>
      </c>
      <c r="Q1414" s="95">
        <f t="shared" si="405"/>
        <v>-2.7711070667381223</v>
      </c>
      <c r="R1414" s="44">
        <f>KONSTANTEN!$B$3 * $D$5 * $D$6 / H1413^2</f>
        <v>3.4310395343308272E+22</v>
      </c>
      <c r="S1414" s="46">
        <f t="shared" si="410"/>
        <v>29549.608756951904</v>
      </c>
      <c r="T1414" s="48">
        <f t="shared" si="406"/>
        <v>149401030080.55124</v>
      </c>
      <c r="U1414" s="28">
        <f t="shared" si="407"/>
        <v>9.9868318500807476</v>
      </c>
      <c r="V1414" s="48">
        <f t="shared" si="416"/>
        <v>143534431521.07428</v>
      </c>
      <c r="W1414" s="28">
        <f t="shared" si="417"/>
        <v>9.5946743574996489</v>
      </c>
      <c r="X1414" s="50">
        <f t="shared" si="408"/>
        <v>1</v>
      </c>
      <c r="Y1414" s="31">
        <f t="shared" si="409"/>
        <v>0.99999999999999989</v>
      </c>
      <c r="Z1414" s="50">
        <v>30088800</v>
      </c>
      <c r="AA1414" s="62">
        <v>1.9441389000000001E-7</v>
      </c>
      <c r="AB1414" s="71">
        <v>4.1993399446299999E-3</v>
      </c>
      <c r="AC1414" s="71">
        <v>5.9974953432523499</v>
      </c>
      <c r="AD1414" s="58">
        <v>151996282402.513</v>
      </c>
      <c r="AE1414" s="28">
        <v>9.7617603575</v>
      </c>
      <c r="AF1414" s="28">
        <v>2.77110706674</v>
      </c>
      <c r="AG1414" s="50"/>
      <c r="AH1414" s="62"/>
      <c r="AI1414" s="65"/>
      <c r="AJ1414" s="58"/>
      <c r="AK1414" s="28"/>
      <c r="AL1414" s="28"/>
    </row>
    <row r="1415" spans="1:38">
      <c r="A1415" s="11"/>
      <c r="B1415" s="25">
        <v>1394</v>
      </c>
      <c r="C1415" s="1">
        <f>B1415 * KONSTANTEN!$B$6</f>
        <v>30110400</v>
      </c>
      <c r="D1415" s="63">
        <f>SQRT( KONSTANTEN!$B$3 * $D$6 / H1414^3 )</f>
        <v>1.9440817030636685E-7</v>
      </c>
      <c r="E1415" s="41">
        <f>(KONSTANTEN!$B$4 + D1415 * C1415) - (KONSTANTEN!$B$4 + D1415 * C1414)</f>
        <v>4.1992164786179842E-3</v>
      </c>
      <c r="F1415" s="41">
        <f t="shared" si="411"/>
        <v>6.0016945597309741</v>
      </c>
      <c r="G1415" s="73">
        <f t="shared" si="399"/>
        <v>343.87176819921154</v>
      </c>
      <c r="H1415" s="43">
        <f t="shared" si="412"/>
        <v>151999219297.28864</v>
      </c>
      <c r="I1415" s="2">
        <f t="shared" si="413"/>
        <v>10.160509895059819</v>
      </c>
      <c r="J1415" s="48">
        <f t="shared" si="400"/>
        <v>147196826702.71136</v>
      </c>
      <c r="K1415" s="28">
        <f t="shared" si="401"/>
        <v>9.8394901049401806</v>
      </c>
      <c r="L1415" s="43">
        <f t="shared" si="414"/>
        <v>146209776493.75195</v>
      </c>
      <c r="M1415" s="2">
        <f t="shared" si="415"/>
        <v>9.7735099409536943</v>
      </c>
      <c r="N1415" s="48">
        <f t="shared" si="402"/>
        <v>141210629439.55637</v>
      </c>
      <c r="O1415" s="28">
        <f t="shared" si="403"/>
        <v>9.4393379409536955</v>
      </c>
      <c r="P1415" s="94">
        <f t="shared" si="404"/>
        <v>-40862188774.577057</v>
      </c>
      <c r="Q1415" s="95">
        <f t="shared" si="405"/>
        <v>-2.731465827899147</v>
      </c>
      <c r="R1415" s="44">
        <f>KONSTANTEN!$B$3 * $D$5 * $D$6 / H1414^2</f>
        <v>3.4309050323391937E+22</v>
      </c>
      <c r="S1415" s="46">
        <f t="shared" si="410"/>
        <v>29549.319155242385</v>
      </c>
      <c r="T1415" s="48">
        <f t="shared" si="406"/>
        <v>149406629398.3172</v>
      </c>
      <c r="U1415" s="28">
        <f t="shared" si="407"/>
        <v>9.9872061409740152</v>
      </c>
      <c r="V1415" s="48">
        <f t="shared" si="416"/>
        <v>143710202966.65414</v>
      </c>
      <c r="W1415" s="28">
        <f t="shared" si="417"/>
        <v>9.6064239409536949</v>
      </c>
      <c r="X1415" s="50">
        <f t="shared" si="408"/>
        <v>0.99999999999999978</v>
      </c>
      <c r="Y1415" s="31">
        <f t="shared" si="409"/>
        <v>0.99999999999999978</v>
      </c>
      <c r="Z1415" s="50">
        <v>30110400</v>
      </c>
      <c r="AA1415" s="62">
        <v>1.9440817000000001E-7</v>
      </c>
      <c r="AB1415" s="71">
        <v>4.1992164786199999E-3</v>
      </c>
      <c r="AC1415" s="71">
        <v>6.0016945597309599</v>
      </c>
      <c r="AD1415" s="58">
        <v>151999219297.28799</v>
      </c>
      <c r="AE1415" s="28">
        <v>9.7735099409499995</v>
      </c>
      <c r="AF1415" s="28">
        <v>2.7314658279000001</v>
      </c>
      <c r="AG1415" s="50"/>
      <c r="AH1415" s="62"/>
      <c r="AI1415" s="65"/>
      <c r="AJ1415" s="58"/>
      <c r="AK1415" s="28"/>
      <c r="AL1415" s="28"/>
    </row>
    <row r="1416" spans="1:38">
      <c r="A1416" s="11"/>
      <c r="B1416" s="25">
        <v>1395</v>
      </c>
      <c r="C1416" s="1">
        <f>B1416 * KONSTANTEN!$B$6</f>
        <v>30132000</v>
      </c>
      <c r="D1416" s="63">
        <f>SQRT( KONSTANTEN!$B$3 * $D$6 / H1415^3 )</f>
        <v>1.9440253586708127E-7</v>
      </c>
      <c r="E1416" s="41">
        <f>(KONSTANTEN!$B$4 + D1416 * C1416) - (KONSTANTEN!$B$4 + D1416 * C1415)</f>
        <v>4.1990947747292395E-3</v>
      </c>
      <c r="F1416" s="41">
        <f t="shared" si="411"/>
        <v>6.0058936545057033</v>
      </c>
      <c r="G1416" s="73">
        <f t="shared" si="399"/>
        <v>344.11235860757898</v>
      </c>
      <c r="H1416" s="43">
        <f t="shared" si="412"/>
        <v>152002113767.54855</v>
      </c>
      <c r="I1416" s="2">
        <f t="shared" si="413"/>
        <v>10.160703378249094</v>
      </c>
      <c r="J1416" s="48">
        <f t="shared" si="400"/>
        <v>147193932232.45145</v>
      </c>
      <c r="K1416" s="28">
        <f t="shared" si="401"/>
        <v>9.8392966217509059</v>
      </c>
      <c r="L1416" s="43">
        <f t="shared" si="414"/>
        <v>146383008856.7226</v>
      </c>
      <c r="M1416" s="2">
        <f t="shared" si="415"/>
        <v>9.7850897973914126</v>
      </c>
      <c r="N1416" s="48">
        <f t="shared" si="402"/>
        <v>141383861802.52701</v>
      </c>
      <c r="O1416" s="28">
        <f t="shared" si="403"/>
        <v>9.4509177973914138</v>
      </c>
      <c r="P1416" s="94">
        <f t="shared" si="404"/>
        <v>-40268460358.167084</v>
      </c>
      <c r="Q1416" s="95">
        <f t="shared" si="405"/>
        <v>-2.6917775750396844</v>
      </c>
      <c r="R1416" s="44">
        <f>KONSTANTEN!$B$3 * $D$5 * $D$6 / H1415^2</f>
        <v>3.4307724512671786E+22</v>
      </c>
      <c r="S1416" s="46">
        <f t="shared" si="410"/>
        <v>29549.033681209505</v>
      </c>
      <c r="T1416" s="48">
        <f t="shared" si="406"/>
        <v>149412154331.1373</v>
      </c>
      <c r="U1416" s="28">
        <f t="shared" si="407"/>
        <v>9.9875754595458339</v>
      </c>
      <c r="V1416" s="48">
        <f t="shared" si="416"/>
        <v>143883435329.62479</v>
      </c>
      <c r="W1416" s="28">
        <f t="shared" si="417"/>
        <v>9.6180037973914132</v>
      </c>
      <c r="X1416" s="50">
        <f t="shared" si="408"/>
        <v>0.99999999999999989</v>
      </c>
      <c r="Y1416" s="31">
        <f t="shared" si="409"/>
        <v>1</v>
      </c>
      <c r="Z1416" s="50">
        <v>30132000</v>
      </c>
      <c r="AA1416" s="62">
        <v>1.9440254E-7</v>
      </c>
      <c r="AB1416" s="71">
        <v>4.1990947747300002E-3</v>
      </c>
      <c r="AC1416" s="71">
        <v>6.00589365450569</v>
      </c>
      <c r="AD1416" s="58">
        <v>152002113767.548</v>
      </c>
      <c r="AE1416" s="28">
        <v>9.7850897973900004</v>
      </c>
      <c r="AF1416" s="28">
        <v>2.6917775750400001</v>
      </c>
      <c r="AG1416" s="50"/>
      <c r="AH1416" s="62"/>
      <c r="AI1416" s="65"/>
      <c r="AJ1416" s="58"/>
      <c r="AK1416" s="28"/>
      <c r="AL1416" s="28"/>
    </row>
    <row r="1417" spans="1:38">
      <c r="A1417" s="11"/>
      <c r="B1417" s="25">
        <v>1396</v>
      </c>
      <c r="C1417" s="1">
        <f>B1417 * KONSTANTEN!$B$6</f>
        <v>30153600</v>
      </c>
      <c r="D1417" s="63">
        <f>SQRT( KONSTANTEN!$B$3 * $D$6 / H1416^3 )</f>
        <v>1.9439698308561834E-7</v>
      </c>
      <c r="E1417" s="41">
        <f>(KONSTANTEN!$B$4 + D1417 * C1417) - (KONSTANTEN!$B$4 + D1417 * C1416)</f>
        <v>4.1989748346500377E-3</v>
      </c>
      <c r="F1417" s="41">
        <f t="shared" si="411"/>
        <v>6.0100926293403534</v>
      </c>
      <c r="G1417" s="73">
        <f t="shared" si="399"/>
        <v>344.35294214388608</v>
      </c>
      <c r="H1417" s="43">
        <f t="shared" si="412"/>
        <v>152004965767.12912</v>
      </c>
      <c r="I1417" s="2">
        <f t="shared" si="413"/>
        <v>10.160894022451695</v>
      </c>
      <c r="J1417" s="48">
        <f t="shared" si="400"/>
        <v>147191080232.87088</v>
      </c>
      <c r="K1417" s="28">
        <f t="shared" si="401"/>
        <v>9.8391059775483054</v>
      </c>
      <c r="L1417" s="43">
        <f t="shared" si="414"/>
        <v>146553699374.21268</v>
      </c>
      <c r="M1417" s="2">
        <f t="shared" si="415"/>
        <v>9.7964997421264499</v>
      </c>
      <c r="N1417" s="48">
        <f t="shared" si="402"/>
        <v>141554552320.01709</v>
      </c>
      <c r="O1417" s="28">
        <f t="shared" si="403"/>
        <v>9.4623277421264511</v>
      </c>
      <c r="P1417" s="94">
        <f t="shared" si="404"/>
        <v>-39674038902.498367</v>
      </c>
      <c r="Q1417" s="95">
        <f t="shared" si="405"/>
        <v>-2.6520429954143427</v>
      </c>
      <c r="R1417" s="44">
        <f>KONSTANTEN!$B$3 * $D$5 * $D$6 / H1416^2</f>
        <v>3.4306417928962518E+22</v>
      </c>
      <c r="S1417" s="46">
        <f t="shared" si="410"/>
        <v>29548.752339048369</v>
      </c>
      <c r="T1417" s="48">
        <f t="shared" si="406"/>
        <v>149417604506.34109</v>
      </c>
      <c r="U1417" s="28">
        <f t="shared" si="407"/>
        <v>9.9879397808847443</v>
      </c>
      <c r="V1417" s="48">
        <f t="shared" si="416"/>
        <v>144054125847.11487</v>
      </c>
      <c r="W1417" s="28">
        <f t="shared" si="417"/>
        <v>9.6294137421264505</v>
      </c>
      <c r="X1417" s="50">
        <f t="shared" si="408"/>
        <v>0.99999999999999978</v>
      </c>
      <c r="Y1417" s="31">
        <f t="shared" si="409"/>
        <v>1</v>
      </c>
      <c r="Z1417" s="50">
        <v>30153600</v>
      </c>
      <c r="AA1417" s="62">
        <v>1.9439698E-7</v>
      </c>
      <c r="AB1417" s="71">
        <v>4.1989748346499996E-3</v>
      </c>
      <c r="AC1417" s="71">
        <v>6.0100926293403401</v>
      </c>
      <c r="AD1417" s="58">
        <v>152004965767.129</v>
      </c>
      <c r="AE1417" s="28">
        <v>9.7964997421300009</v>
      </c>
      <c r="AF1417" s="28">
        <v>2.65204299541</v>
      </c>
      <c r="AG1417" s="50"/>
      <c r="AH1417" s="62"/>
      <c r="AI1417" s="65"/>
      <c r="AJ1417" s="58"/>
      <c r="AK1417" s="28"/>
      <c r="AL1417" s="28"/>
    </row>
    <row r="1418" spans="1:38">
      <c r="A1418" s="11"/>
      <c r="B1418" s="25">
        <v>1397</v>
      </c>
      <c r="C1418" s="1">
        <f>B1418 * KONSTANTEN!$B$6</f>
        <v>30175200</v>
      </c>
      <c r="D1418" s="63">
        <f>SQRT( KONSTANTEN!$B$3 * $D$6 / H1417^3 )</f>
        <v>1.9439151203889129E-7</v>
      </c>
      <c r="E1418" s="41">
        <f>(KONSTANTEN!$B$4 + D1418 * C1418) - (KONSTANTEN!$B$4 + D1418 * C1417)</f>
        <v>4.1988566600394961E-3</v>
      </c>
      <c r="F1418" s="41">
        <f t="shared" si="411"/>
        <v>6.0142914860003929</v>
      </c>
      <c r="G1418" s="73">
        <f t="shared" si="399"/>
        <v>344.59351890928679</v>
      </c>
      <c r="H1418" s="43">
        <f t="shared" si="412"/>
        <v>152007775250.55237</v>
      </c>
      <c r="I1418" s="2">
        <f t="shared" si="413"/>
        <v>10.161081824627614</v>
      </c>
      <c r="J1418" s="48">
        <f t="shared" si="400"/>
        <v>147188270749.4476</v>
      </c>
      <c r="K1418" s="28">
        <f t="shared" si="401"/>
        <v>9.8389181753723847</v>
      </c>
      <c r="L1418" s="43">
        <f t="shared" si="414"/>
        <v>146721845324.39862</v>
      </c>
      <c r="M1418" s="2">
        <f t="shared" si="415"/>
        <v>9.8077395932163238</v>
      </c>
      <c r="N1418" s="48">
        <f t="shared" si="402"/>
        <v>141722698270.20303</v>
      </c>
      <c r="O1418" s="28">
        <f t="shared" si="403"/>
        <v>9.473567593216325</v>
      </c>
      <c r="P1418" s="94">
        <f t="shared" si="404"/>
        <v>-39078934698.05761</v>
      </c>
      <c r="Q1418" s="95">
        <f t="shared" si="405"/>
        <v>-2.6122627768989712</v>
      </c>
      <c r="R1418" s="44">
        <f>KONSTANTEN!$B$3 * $D$5 * $D$6 / H1417^2</f>
        <v>3.4305130589813175E+22</v>
      </c>
      <c r="S1418" s="46">
        <f t="shared" si="410"/>
        <v>29548.475132892141</v>
      </c>
      <c r="T1418" s="48">
        <f t="shared" si="406"/>
        <v>149422979556.39075</v>
      </c>
      <c r="U1418" s="28">
        <f t="shared" si="407"/>
        <v>9.9882990804223901</v>
      </c>
      <c r="V1418" s="48">
        <f t="shared" si="416"/>
        <v>144222271797.30084</v>
      </c>
      <c r="W1418" s="28">
        <f t="shared" si="417"/>
        <v>9.6406535932163244</v>
      </c>
      <c r="X1418" s="50">
        <f t="shared" si="408"/>
        <v>1.0000000000000002</v>
      </c>
      <c r="Y1418" s="31">
        <f t="shared" si="409"/>
        <v>1</v>
      </c>
      <c r="Z1418" s="50">
        <v>30175200</v>
      </c>
      <c r="AA1418" s="62">
        <v>1.9439151000000001E-7</v>
      </c>
      <c r="AB1418" s="71">
        <v>4.19885666004E-3</v>
      </c>
      <c r="AC1418" s="71">
        <v>6.0142914860003804</v>
      </c>
      <c r="AD1418" s="58">
        <v>152007775250.552</v>
      </c>
      <c r="AE1418" s="28">
        <v>9.8077395932200009</v>
      </c>
      <c r="AF1418" s="28">
        <v>2.6122627769000002</v>
      </c>
      <c r="AG1418" s="50"/>
      <c r="AH1418" s="62"/>
      <c r="AI1418" s="65"/>
      <c r="AJ1418" s="58"/>
      <c r="AK1418" s="28"/>
      <c r="AL1418" s="28"/>
    </row>
    <row r="1419" spans="1:38">
      <c r="A1419" s="11"/>
      <c r="B1419" s="25">
        <v>1398</v>
      </c>
      <c r="C1419" s="1">
        <f>B1419 * KONSTANTEN!$B$6</f>
        <v>30196800</v>
      </c>
      <c r="D1419" s="63">
        <f>SQRT( KONSTANTEN!$B$3 * $D$6 / H1418^3 )</f>
        <v>1.9438612280265376E-7</v>
      </c>
      <c r="E1419" s="41">
        <f>(KONSTANTEN!$B$4 + D1419 * C1419) - (KONSTANTEN!$B$4 + D1419 * C1418)</f>
        <v>4.1987402525380801E-3</v>
      </c>
      <c r="F1419" s="41">
        <f t="shared" si="411"/>
        <v>6.018490226252931</v>
      </c>
      <c r="G1419" s="73">
        <f t="shared" si="399"/>
        <v>344.83408900502889</v>
      </c>
      <c r="H1419" s="43">
        <f t="shared" si="412"/>
        <v>152010542173.02673</v>
      </c>
      <c r="I1419" s="2">
        <f t="shared" si="413"/>
        <v>10.161266781782722</v>
      </c>
      <c r="J1419" s="48">
        <f t="shared" si="400"/>
        <v>147185503826.97324</v>
      </c>
      <c r="K1419" s="28">
        <f t="shared" si="401"/>
        <v>9.8387332182172784</v>
      </c>
      <c r="L1419" s="43">
        <f t="shared" si="414"/>
        <v>146887444026.52682</v>
      </c>
      <c r="M1419" s="2">
        <f t="shared" si="415"/>
        <v>9.8188091714639043</v>
      </c>
      <c r="N1419" s="48">
        <f t="shared" si="402"/>
        <v>141888296972.33124</v>
      </c>
      <c r="O1419" s="28">
        <f t="shared" si="403"/>
        <v>9.4846371714639055</v>
      </c>
      <c r="P1419" s="94">
        <f t="shared" si="404"/>
        <v>-38483158044.482376</v>
      </c>
      <c r="Q1419" s="95">
        <f t="shared" si="405"/>
        <v>-2.5724376079811151</v>
      </c>
      <c r="R1419" s="44">
        <f>KONSTANTEN!$B$3 * $D$5 * $D$6 / H1418^2</f>
        <v>3.4303862512507303E+22</v>
      </c>
      <c r="S1419" s="46">
        <f t="shared" si="410"/>
        <v>29548.202066812068</v>
      </c>
      <c r="T1419" s="48">
        <f t="shared" si="406"/>
        <v>149428279118.90204</v>
      </c>
      <c r="U1419" s="28">
        <f t="shared" si="407"/>
        <v>9.988653333934904</v>
      </c>
      <c r="V1419" s="48">
        <f t="shared" si="416"/>
        <v>144387870499.42902</v>
      </c>
      <c r="W1419" s="28">
        <f t="shared" si="417"/>
        <v>9.6517231714639049</v>
      </c>
      <c r="X1419" s="50">
        <f t="shared" si="408"/>
        <v>1</v>
      </c>
      <c r="Y1419" s="31">
        <f t="shared" si="409"/>
        <v>1</v>
      </c>
      <c r="Z1419" s="50">
        <v>30196800</v>
      </c>
      <c r="AA1419" s="62">
        <v>1.9438611999999999E-7</v>
      </c>
      <c r="AB1419" s="71">
        <v>4.1987402525399996E-3</v>
      </c>
      <c r="AC1419" s="71">
        <v>6.0184902262529203</v>
      </c>
      <c r="AD1419" s="58">
        <v>152010542173.026</v>
      </c>
      <c r="AE1419" s="28">
        <v>9.8188091714599999</v>
      </c>
      <c r="AF1419" s="28">
        <v>2.57243760798</v>
      </c>
      <c r="AG1419" s="50"/>
      <c r="AH1419" s="62"/>
      <c r="AI1419" s="65"/>
      <c r="AJ1419" s="58"/>
      <c r="AK1419" s="28"/>
      <c r="AL1419" s="28"/>
    </row>
    <row r="1420" spans="1:38">
      <c r="A1420" s="11"/>
      <c r="B1420" s="25">
        <v>1399</v>
      </c>
      <c r="C1420" s="1">
        <f>B1420 * KONSTANTEN!$B$6</f>
        <v>30218400</v>
      </c>
      <c r="D1420" s="63">
        <f>SQRT( KONSTANTEN!$B$3 * $D$6 / H1419^3 )</f>
        <v>1.9438081545149894E-7</v>
      </c>
      <c r="E1420" s="41">
        <f>(KONSTANTEN!$B$4 + D1420 * C1420) - (KONSTANTEN!$B$4 + D1420 * C1419)</f>
        <v>4.1986256137525046E-3</v>
      </c>
      <c r="F1420" s="41">
        <f t="shared" si="411"/>
        <v>6.0226888518666835</v>
      </c>
      <c r="G1420" s="73">
        <f t="shared" si="399"/>
        <v>345.07465253245243</v>
      </c>
      <c r="H1420" s="43">
        <f t="shared" si="412"/>
        <v>152013266490.44717</v>
      </c>
      <c r="I1420" s="2">
        <f t="shared" si="413"/>
        <v>10.161448890968778</v>
      </c>
      <c r="J1420" s="48">
        <f t="shared" si="400"/>
        <v>147182779509.55283</v>
      </c>
      <c r="K1420" s="28">
        <f t="shared" si="401"/>
        <v>9.8385511090312221</v>
      </c>
      <c r="L1420" s="43">
        <f t="shared" si="414"/>
        <v>147050492840.93484</v>
      </c>
      <c r="M1420" s="2">
        <f t="shared" si="415"/>
        <v>9.8297083004188401</v>
      </c>
      <c r="N1420" s="48">
        <f t="shared" si="402"/>
        <v>142051345786.73926</v>
      </c>
      <c r="O1420" s="28">
        <f t="shared" si="403"/>
        <v>9.4955363004188413</v>
      </c>
      <c r="P1420" s="94">
        <f t="shared" si="404"/>
        <v>-37886719250.420494</v>
      </c>
      <c r="Q1420" s="95">
        <f t="shared" si="405"/>
        <v>-2.5325681777506177</v>
      </c>
      <c r="R1420" s="44">
        <f>KONSTANTEN!$B$3 * $D$5 * $D$6 / H1419^2</f>
        <v>3.4302613714062845E+22</v>
      </c>
      <c r="S1420" s="46">
        <f t="shared" si="410"/>
        <v>29547.933144817405</v>
      </c>
      <c r="T1420" s="48">
        <f t="shared" si="406"/>
        <v>149433502836.66516</v>
      </c>
      <c r="U1420" s="28">
        <f t="shared" si="407"/>
        <v>9.9890025175443107</v>
      </c>
      <c r="V1420" s="48">
        <f t="shared" si="416"/>
        <v>144550919313.83707</v>
      </c>
      <c r="W1420" s="28">
        <f t="shared" si="417"/>
        <v>9.6626223004188407</v>
      </c>
      <c r="X1420" s="50">
        <f t="shared" si="408"/>
        <v>1</v>
      </c>
      <c r="Y1420" s="31">
        <f t="shared" si="409"/>
        <v>1</v>
      </c>
      <c r="Z1420" s="50">
        <v>30218400</v>
      </c>
      <c r="AA1420" s="62">
        <v>1.9438082000000001E-7</v>
      </c>
      <c r="AB1420" s="71">
        <v>4.1986256137499997E-3</v>
      </c>
      <c r="AC1420" s="71">
        <v>6.0226888518666701</v>
      </c>
      <c r="AD1420" s="58">
        <v>152013266490.44699</v>
      </c>
      <c r="AE1420" s="28">
        <v>9.8297083004200001</v>
      </c>
      <c r="AF1420" s="28">
        <v>2.53256817775</v>
      </c>
      <c r="AG1420" s="50"/>
      <c r="AH1420" s="62"/>
      <c r="AI1420" s="65"/>
      <c r="AJ1420" s="58"/>
      <c r="AK1420" s="28"/>
      <c r="AL1420" s="28"/>
    </row>
    <row r="1421" spans="1:38">
      <c r="A1421" s="11"/>
      <c r="B1421" s="25">
        <v>1400</v>
      </c>
      <c r="C1421" s="1">
        <f>B1421 * KONSTANTEN!$B$6</f>
        <v>30240000</v>
      </c>
      <c r="D1421" s="63">
        <f>SQRT( KONSTANTEN!$B$3 * $D$6 / H1420^3 )</f>
        <v>1.9437559005886049E-7</v>
      </c>
      <c r="E1421" s="41">
        <f>(KONSTANTEN!$B$4 + D1421 * C1421) - (KONSTANTEN!$B$4 + D1421 * C1420)</f>
        <v>4.1985127452708326E-3</v>
      </c>
      <c r="F1421" s="41">
        <f t="shared" si="411"/>
        <v>6.0268873646119543</v>
      </c>
      <c r="G1421" s="73">
        <f t="shared" si="399"/>
        <v>345.31520959298837</v>
      </c>
      <c r="H1421" s="43">
        <f t="shared" si="412"/>
        <v>152015948159.39551</v>
      </c>
      <c r="I1421" s="2">
        <f t="shared" si="413"/>
        <v>10.161628149283464</v>
      </c>
      <c r="J1421" s="48">
        <f t="shared" si="400"/>
        <v>147180097840.60449</v>
      </c>
      <c r="K1421" s="28">
        <f t="shared" si="401"/>
        <v>9.8383718507165359</v>
      </c>
      <c r="L1421" s="43">
        <f t="shared" si="414"/>
        <v>147210989169.07309</v>
      </c>
      <c r="M1421" s="2">
        <f t="shared" si="415"/>
        <v>9.8404368063789907</v>
      </c>
      <c r="N1421" s="48">
        <f t="shared" si="402"/>
        <v>142211842114.87747</v>
      </c>
      <c r="O1421" s="28">
        <f t="shared" si="403"/>
        <v>9.5062648063789918</v>
      </c>
      <c r="P1421" s="94">
        <f t="shared" si="404"/>
        <v>-37289628633.387344</v>
      </c>
      <c r="Q1421" s="95">
        <f t="shared" si="405"/>
        <v>-2.4926551758900817</v>
      </c>
      <c r="R1421" s="44">
        <f>KONSTANTEN!$B$3 * $D$5 * $D$6 / H1420^2</f>
        <v>3.4301384211232354E+22</v>
      </c>
      <c r="S1421" s="46">
        <f t="shared" si="410"/>
        <v>29547.668370855474</v>
      </c>
      <c r="T1421" s="48">
        <f t="shared" si="406"/>
        <v>149438650357.66507</v>
      </c>
      <c r="U1421" s="28">
        <f t="shared" si="407"/>
        <v>9.9893466077198809</v>
      </c>
      <c r="V1421" s="48">
        <f t="shared" si="416"/>
        <v>144711415641.97528</v>
      </c>
      <c r="W1421" s="28">
        <f t="shared" si="417"/>
        <v>9.6733508063789913</v>
      </c>
      <c r="X1421" s="50">
        <f t="shared" si="408"/>
        <v>1</v>
      </c>
      <c r="Y1421" s="31">
        <f t="shared" si="409"/>
        <v>1</v>
      </c>
      <c r="Z1421" s="50">
        <v>30240000</v>
      </c>
      <c r="AA1421" s="62">
        <v>1.9437558999999999E-7</v>
      </c>
      <c r="AB1421" s="71">
        <v>4.19851274527E-3</v>
      </c>
      <c r="AC1421" s="71">
        <v>6.0268873646119401</v>
      </c>
      <c r="AD1421" s="58">
        <v>152015948159.39499</v>
      </c>
      <c r="AE1421" s="28">
        <v>9.8404368063799996</v>
      </c>
      <c r="AF1421" s="28">
        <v>2.49265517589</v>
      </c>
      <c r="AG1421" s="50"/>
      <c r="AH1421" s="62"/>
      <c r="AI1421" s="65"/>
      <c r="AJ1421" s="58"/>
      <c r="AK1421" s="28"/>
      <c r="AL1421" s="28"/>
    </row>
    <row r="1422" spans="1:38">
      <c r="A1422" s="11"/>
      <c r="B1422" s="25">
        <v>1401</v>
      </c>
      <c r="C1422" s="1">
        <f>B1422 * KONSTANTEN!$B$6</f>
        <v>30261600</v>
      </c>
      <c r="D1422" s="63">
        <f>SQRT( KONSTANTEN!$B$3 * $D$6 / H1421^3 )</f>
        <v>1.9437044669701255E-7</v>
      </c>
      <c r="E1422" s="41">
        <f>(KONSTANTEN!$B$4 + D1422 * C1422) - (KONSTANTEN!$B$4 + D1422 * C1421)</f>
        <v>4.1984016486562581E-3</v>
      </c>
      <c r="F1422" s="41">
        <f t="shared" si="411"/>
        <v>6.0310857662606105</v>
      </c>
      <c r="G1422" s="73">
        <f t="shared" si="399"/>
        <v>345.5557602881571</v>
      </c>
      <c r="H1422" s="43">
        <f t="shared" si="412"/>
        <v>152018587137.1409</v>
      </c>
      <c r="I1422" s="2">
        <f t="shared" si="413"/>
        <v>10.161804553870402</v>
      </c>
      <c r="J1422" s="48">
        <f t="shared" si="400"/>
        <v>147177458862.8591</v>
      </c>
      <c r="K1422" s="28">
        <f t="shared" si="401"/>
        <v>9.838195446129598</v>
      </c>
      <c r="L1422" s="43">
        <f t="shared" si="414"/>
        <v>147368930453.52545</v>
      </c>
      <c r="M1422" s="2">
        <f t="shared" si="415"/>
        <v>9.8509945183918273</v>
      </c>
      <c r="N1422" s="48">
        <f t="shared" si="402"/>
        <v>142369783399.32986</v>
      </c>
      <c r="O1422" s="28">
        <f t="shared" si="403"/>
        <v>9.5168225183918285</v>
      </c>
      <c r="P1422" s="94">
        <f t="shared" si="404"/>
        <v>-36691896519.624153</v>
      </c>
      <c r="Q1422" s="95">
        <f t="shared" si="405"/>
        <v>-2.4526992926653954</v>
      </c>
      <c r="R1422" s="44">
        <f>KONSTANTEN!$B$3 * $D$5 * $D$6 / H1421^2</f>
        <v>3.4300174020503048E+22</v>
      </c>
      <c r="S1422" s="46">
        <f t="shared" si="410"/>
        <v>29547.407748811609</v>
      </c>
      <c r="T1422" s="48">
        <f t="shared" si="406"/>
        <v>149443721335.10162</v>
      </c>
      <c r="U1422" s="28">
        <f t="shared" si="407"/>
        <v>9.9896855812794794</v>
      </c>
      <c r="V1422" s="48">
        <f t="shared" si="416"/>
        <v>144869356926.42767</v>
      </c>
      <c r="W1422" s="28">
        <f t="shared" si="417"/>
        <v>9.6839085183918279</v>
      </c>
      <c r="X1422" s="50">
        <f t="shared" si="408"/>
        <v>1</v>
      </c>
      <c r="Y1422" s="31">
        <f t="shared" si="409"/>
        <v>1</v>
      </c>
      <c r="Z1422" s="50">
        <v>30261600</v>
      </c>
      <c r="AA1422" s="62">
        <v>1.9437045E-7</v>
      </c>
      <c r="AB1422" s="71">
        <v>4.1984016486599999E-3</v>
      </c>
      <c r="AC1422" s="71">
        <v>6.0310857662605999</v>
      </c>
      <c r="AD1422" s="58">
        <v>152018587137.14001</v>
      </c>
      <c r="AE1422" s="28">
        <v>9.8509945183899994</v>
      </c>
      <c r="AF1422" s="28">
        <v>2.4526992926700002</v>
      </c>
      <c r="AG1422" s="50"/>
      <c r="AH1422" s="62"/>
      <c r="AI1422" s="65"/>
      <c r="AJ1422" s="58"/>
      <c r="AK1422" s="28"/>
      <c r="AL1422" s="28"/>
    </row>
    <row r="1423" spans="1:38">
      <c r="A1423" s="11"/>
      <c r="B1423" s="25">
        <v>1402</v>
      </c>
      <c r="C1423" s="1">
        <f>B1423 * KONSTANTEN!$B$6</f>
        <v>30283200</v>
      </c>
      <c r="D1423" s="63">
        <f>SQRT( KONSTANTEN!$B$3 * $D$6 / H1422^3 )</f>
        <v>1.943653854370698E-7</v>
      </c>
      <c r="E1423" s="41">
        <f>(KONSTANTEN!$B$4 + D1423 * C1423) - (KONSTANTEN!$B$4 + D1423 * C1422)</f>
        <v>4.1982923254408888E-3</v>
      </c>
      <c r="F1423" s="41">
        <f t="shared" si="411"/>
        <v>6.0352840585860514</v>
      </c>
      <c r="G1423" s="73">
        <f t="shared" si="399"/>
        <v>345.79630471956699</v>
      </c>
      <c r="H1423" s="43">
        <f t="shared" si="412"/>
        <v>152021183381.64017</v>
      </c>
      <c r="I1423" s="2">
        <f t="shared" si="413"/>
        <v>10.161978101919178</v>
      </c>
      <c r="J1423" s="48">
        <f t="shared" si="400"/>
        <v>147174862618.35983</v>
      </c>
      <c r="K1423" s="28">
        <f t="shared" si="401"/>
        <v>9.8380218980808216</v>
      </c>
      <c r="L1423" s="43">
        <f t="shared" si="414"/>
        <v>147524314178.02994</v>
      </c>
      <c r="M1423" s="2">
        <f t="shared" si="415"/>
        <v>9.8613812682557942</v>
      </c>
      <c r="N1423" s="48">
        <f t="shared" si="402"/>
        <v>142525167123.83435</v>
      </c>
      <c r="O1423" s="28">
        <f t="shared" si="403"/>
        <v>9.5272092682557954</v>
      </c>
      <c r="P1423" s="94">
        <f t="shared" si="404"/>
        <v>-36093533243.957054</v>
      </c>
      <c r="Q1423" s="95">
        <f t="shared" si="405"/>
        <v>-2.4127012189163124</v>
      </c>
      <c r="R1423" s="44">
        <f>KONSTANTEN!$B$3 * $D$5 * $D$6 / H1422^2</f>
        <v>3.4298983158096863E+22</v>
      </c>
      <c r="S1423" s="46">
        <f t="shared" si="410"/>
        <v>29547.15128250917</v>
      </c>
      <c r="T1423" s="48">
        <f t="shared" si="406"/>
        <v>149448715427.4093</v>
      </c>
      <c r="U1423" s="28">
        <f t="shared" si="407"/>
        <v>9.9900194153908917</v>
      </c>
      <c r="V1423" s="48">
        <f t="shared" si="416"/>
        <v>145024740650.93216</v>
      </c>
      <c r="W1423" s="28">
        <f t="shared" si="417"/>
        <v>9.6942952682557948</v>
      </c>
      <c r="X1423" s="50">
        <f t="shared" si="408"/>
        <v>1</v>
      </c>
      <c r="Y1423" s="31">
        <f t="shared" si="409"/>
        <v>0.99999999999999989</v>
      </c>
      <c r="Z1423" s="50">
        <v>30283200</v>
      </c>
      <c r="AA1423" s="62">
        <v>1.9436538999999999E-7</v>
      </c>
      <c r="AB1423" s="71">
        <v>4.1982923254399998E-3</v>
      </c>
      <c r="AC1423" s="71">
        <v>6.0352840585860399</v>
      </c>
      <c r="AD1423" s="58">
        <v>152021183381.64001</v>
      </c>
      <c r="AE1423" s="28">
        <v>9.8613812682600006</v>
      </c>
      <c r="AF1423" s="28">
        <v>2.4127012189200001</v>
      </c>
      <c r="AG1423" s="50"/>
      <c r="AH1423" s="62"/>
      <c r="AI1423" s="65"/>
      <c r="AJ1423" s="58"/>
      <c r="AK1423" s="28"/>
      <c r="AL1423" s="28"/>
    </row>
    <row r="1424" spans="1:38">
      <c r="A1424" s="11"/>
      <c r="B1424" s="25">
        <v>1403</v>
      </c>
      <c r="C1424" s="1">
        <f>B1424 * KONSTANTEN!$B$6</f>
        <v>30304800</v>
      </c>
      <c r="D1424" s="63">
        <f>SQRT( KONSTANTEN!$B$3 * $D$6 / H1423^3 )</f>
        <v>1.9436040634898755E-7</v>
      </c>
      <c r="E1424" s="41">
        <f>(KONSTANTEN!$B$4 + D1424 * C1424) - (KONSTANTEN!$B$4 + D1424 * C1423)</f>
        <v>4.1981847771381808E-3</v>
      </c>
      <c r="F1424" s="41">
        <f t="shared" si="411"/>
        <v>6.0394822433631896</v>
      </c>
      <c r="G1424" s="73">
        <f t="shared" si="399"/>
        <v>346.03684298891307</v>
      </c>
      <c r="H1424" s="43">
        <f t="shared" si="412"/>
        <v>152023736851.53802</v>
      </c>
      <c r="I1424" s="2">
        <f t="shared" si="413"/>
        <v>10.16214879066537</v>
      </c>
      <c r="J1424" s="48">
        <f t="shared" si="400"/>
        <v>147172309148.46198</v>
      </c>
      <c r="K1424" s="28">
        <f t="shared" si="401"/>
        <v>9.8378512093346302</v>
      </c>
      <c r="L1424" s="43">
        <f t="shared" si="414"/>
        <v>147677137867.4989</v>
      </c>
      <c r="M1424" s="2">
        <f t="shared" si="415"/>
        <v>9.8715968905216673</v>
      </c>
      <c r="N1424" s="48">
        <f t="shared" si="402"/>
        <v>142677990813.30331</v>
      </c>
      <c r="O1424" s="28">
        <f t="shared" si="403"/>
        <v>9.5374248905216685</v>
      </c>
      <c r="P1424" s="94">
        <f t="shared" si="404"/>
        <v>-35494549149.654594</v>
      </c>
      <c r="Q1424" s="95">
        <f t="shared" si="405"/>
        <v>-2.3726616460469265</v>
      </c>
      <c r="R1424" s="44">
        <f>KONSTANTEN!$B$3 * $D$5 * $D$6 / H1423^2</f>
        <v>3.4297811639970505E+22</v>
      </c>
      <c r="S1424" s="46">
        <f t="shared" si="410"/>
        <v>29546.898975709537</v>
      </c>
      <c r="T1424" s="48">
        <f t="shared" si="406"/>
        <v>149453632298.27689</v>
      </c>
      <c r="U1424" s="28">
        <f t="shared" si="407"/>
        <v>9.9903480875731141</v>
      </c>
      <c r="V1424" s="48">
        <f t="shared" si="416"/>
        <v>145177564340.40109</v>
      </c>
      <c r="W1424" s="28">
        <f t="shared" si="417"/>
        <v>9.7045108905216679</v>
      </c>
      <c r="X1424" s="50">
        <f t="shared" si="408"/>
        <v>1</v>
      </c>
      <c r="Y1424" s="31">
        <f t="shared" si="409"/>
        <v>1</v>
      </c>
      <c r="Z1424" s="50">
        <v>30304800</v>
      </c>
      <c r="AA1424" s="62">
        <v>1.9436041000000001E-7</v>
      </c>
      <c r="AB1424" s="71">
        <v>4.1981847771399997E-3</v>
      </c>
      <c r="AC1424" s="71">
        <v>6.0394822433631798</v>
      </c>
      <c r="AD1424" s="58">
        <v>152023736851.53799</v>
      </c>
      <c r="AE1424" s="28">
        <v>9.8715968905199993</v>
      </c>
      <c r="AF1424" s="28">
        <v>2.3726616460500001</v>
      </c>
      <c r="AG1424" s="50"/>
      <c r="AH1424" s="62"/>
      <c r="AI1424" s="65"/>
      <c r="AJ1424" s="58"/>
      <c r="AK1424" s="28"/>
      <c r="AL1424" s="28"/>
    </row>
    <row r="1425" spans="1:38">
      <c r="A1425" s="11"/>
      <c r="B1425" s="25">
        <v>1404</v>
      </c>
      <c r="C1425" s="1">
        <f>B1425 * KONSTANTEN!$B$6</f>
        <v>30326400</v>
      </c>
      <c r="D1425" s="63">
        <f>SQRT( KONSTANTEN!$B$3 * $D$6 / H1424^3 )</f>
        <v>1.9435550950156208E-7</v>
      </c>
      <c r="E1425" s="41">
        <f>(KONSTANTEN!$B$4 + D1425 * C1425) - (KONSTANTEN!$B$4 + D1425 * C1424)</f>
        <v>4.1980790052340566E-3</v>
      </c>
      <c r="F1425" s="41">
        <f t="shared" si="411"/>
        <v>6.0436803223684237</v>
      </c>
      <c r="G1425" s="73">
        <f t="shared" si="399"/>
        <v>346.27737519797552</v>
      </c>
      <c r="H1425" s="43">
        <f t="shared" si="412"/>
        <v>152026247506.16754</v>
      </c>
      <c r="I1425" s="2">
        <f t="shared" si="413"/>
        <v>10.162316617390561</v>
      </c>
      <c r="J1425" s="48">
        <f t="shared" si="400"/>
        <v>147169798493.83246</v>
      </c>
      <c r="K1425" s="28">
        <f t="shared" si="401"/>
        <v>9.8376833826094394</v>
      </c>
      <c r="L1425" s="43">
        <f t="shared" si="414"/>
        <v>147827399088.0387</v>
      </c>
      <c r="M1425" s="2">
        <f t="shared" si="415"/>
        <v>9.8816412224938759</v>
      </c>
      <c r="N1425" s="48">
        <f t="shared" si="402"/>
        <v>142828252033.84311</v>
      </c>
      <c r="O1425" s="28">
        <f t="shared" si="403"/>
        <v>9.5474692224938771</v>
      </c>
      <c r="P1425" s="94">
        <f t="shared" si="404"/>
        <v>-34894954588.28643</v>
      </c>
      <c r="Q1425" s="95">
        <f t="shared" si="405"/>
        <v>-2.3325812660162248</v>
      </c>
      <c r="R1425" s="44">
        <f>KONSTANTEN!$B$3 * $D$5 * $D$6 / H1424^2</f>
        <v>3.4296659481815566E+22</v>
      </c>
      <c r="S1425" s="46">
        <f t="shared" si="410"/>
        <v>29546.650832112071</v>
      </c>
      <c r="T1425" s="48">
        <f t="shared" si="406"/>
        <v>149458471616.66629</v>
      </c>
      <c r="U1425" s="28">
        <f t="shared" si="407"/>
        <v>9.9906715756976467</v>
      </c>
      <c r="V1425" s="48">
        <f t="shared" si="416"/>
        <v>145327825560.94092</v>
      </c>
      <c r="W1425" s="28">
        <f t="shared" si="417"/>
        <v>9.7145552224938765</v>
      </c>
      <c r="X1425" s="50">
        <f t="shared" si="408"/>
        <v>1</v>
      </c>
      <c r="Y1425" s="31">
        <f t="shared" si="409"/>
        <v>1</v>
      </c>
      <c r="Z1425" s="50">
        <v>30326400</v>
      </c>
      <c r="AA1425" s="62">
        <v>1.9435550999999999E-7</v>
      </c>
      <c r="AB1425" s="71">
        <v>4.19807900523E-3</v>
      </c>
      <c r="AC1425" s="71">
        <v>6.0436803223684104</v>
      </c>
      <c r="AD1425" s="58">
        <v>152026247506.16699</v>
      </c>
      <c r="AE1425" s="28">
        <v>9.8816412224899999</v>
      </c>
      <c r="AF1425" s="28">
        <v>2.33258126602</v>
      </c>
      <c r="AG1425" s="50"/>
      <c r="AH1425" s="62"/>
      <c r="AI1425" s="65"/>
      <c r="AJ1425" s="58"/>
      <c r="AK1425" s="28"/>
      <c r="AL1425" s="28"/>
    </row>
    <row r="1426" spans="1:38">
      <c r="A1426" s="11"/>
      <c r="B1426" s="25">
        <v>1405</v>
      </c>
      <c r="C1426" s="1">
        <f>B1426 * KONSTANTEN!$B$6</f>
        <v>30348000</v>
      </c>
      <c r="D1426" s="63">
        <f>SQRT( KONSTANTEN!$B$3 * $D$6 / H1425^3 )</f>
        <v>1.9435069496243067E-7</v>
      </c>
      <c r="E1426" s="41">
        <f>(KONSTANTEN!$B$4 + D1426 * C1426) - (KONSTANTEN!$B$4 + D1426 * C1425)</f>
        <v>4.1979750111886815E-3</v>
      </c>
      <c r="F1426" s="41">
        <f t="shared" si="411"/>
        <v>6.0478782973796124</v>
      </c>
      <c r="G1426" s="73">
        <f t="shared" si="399"/>
        <v>346.51790144861803</v>
      </c>
      <c r="H1426" s="43">
        <f t="shared" si="412"/>
        <v>152028715305.55035</v>
      </c>
      <c r="I1426" s="2">
        <f t="shared" si="413"/>
        <v>10.162481579422366</v>
      </c>
      <c r="J1426" s="48">
        <f t="shared" si="400"/>
        <v>147167330694.44962</v>
      </c>
      <c r="K1426" s="28">
        <f t="shared" si="401"/>
        <v>9.8375184205776325</v>
      </c>
      <c r="L1426" s="43">
        <f t="shared" si="414"/>
        <v>147975095446.96945</v>
      </c>
      <c r="M1426" s="2">
        <f t="shared" si="415"/>
        <v>9.891514104231808</v>
      </c>
      <c r="N1426" s="48">
        <f t="shared" si="402"/>
        <v>142975948392.77383</v>
      </c>
      <c r="O1426" s="28">
        <f t="shared" si="403"/>
        <v>9.5573421042318092</v>
      </c>
      <c r="P1426" s="94">
        <f t="shared" si="404"/>
        <v>-34294759919.581856</v>
      </c>
      <c r="Q1426" s="95">
        <f t="shared" si="405"/>
        <v>-2.2924607713286331</v>
      </c>
      <c r="R1426" s="44">
        <f>KONSTANTEN!$B$3 * $D$5 * $D$6 / H1425^2</f>
        <v>3.4295526699058573E+22</v>
      </c>
      <c r="S1426" s="46">
        <f t="shared" si="410"/>
        <v>29546.406855354155</v>
      </c>
      <c r="T1426" s="48">
        <f t="shared" si="406"/>
        <v>149463233056.83179</v>
      </c>
      <c r="U1426" s="28">
        <f t="shared" si="407"/>
        <v>9.9909898579897529</v>
      </c>
      <c r="V1426" s="48">
        <f t="shared" si="416"/>
        <v>145475521919.87164</v>
      </c>
      <c r="W1426" s="28">
        <f t="shared" si="417"/>
        <v>9.7244281042318086</v>
      </c>
      <c r="X1426" s="50">
        <f t="shared" si="408"/>
        <v>1</v>
      </c>
      <c r="Y1426" s="31">
        <f t="shared" si="409"/>
        <v>1</v>
      </c>
      <c r="Z1426" s="50">
        <v>30348000</v>
      </c>
      <c r="AA1426" s="62">
        <v>1.9435069E-7</v>
      </c>
      <c r="AB1426" s="71">
        <v>4.1979750111899999E-3</v>
      </c>
      <c r="AC1426" s="71">
        <v>6.0478782973795999</v>
      </c>
      <c r="AD1426" s="58">
        <v>152028715305.54999</v>
      </c>
      <c r="AE1426" s="28">
        <v>9.8915141042299997</v>
      </c>
      <c r="AF1426" s="28">
        <v>2.29246077133</v>
      </c>
      <c r="AG1426" s="50"/>
      <c r="AH1426" s="62"/>
      <c r="AI1426" s="65"/>
      <c r="AJ1426" s="58"/>
      <c r="AK1426" s="28"/>
      <c r="AL1426" s="28"/>
    </row>
    <row r="1427" spans="1:38">
      <c r="A1427" s="11"/>
      <c r="B1427" s="25">
        <v>1406</v>
      </c>
      <c r="C1427" s="1">
        <f>B1427 * KONSTANTEN!$B$6</f>
        <v>30369600</v>
      </c>
      <c r="D1427" s="63">
        <f>SQRT( KONSTANTEN!$B$3 * $D$6 / H1426^3 )</f>
        <v>1.9434596279807183E-7</v>
      </c>
      <c r="E1427" s="41">
        <f>(KONSTANTEN!$B$4 + D1427 * C1427) - (KONSTANTEN!$B$4 + D1427 * C1426)</f>
        <v>4.1978727964382401E-3</v>
      </c>
      <c r="F1427" s="41">
        <f t="shared" si="411"/>
        <v>6.0520761701760506</v>
      </c>
      <c r="G1427" s="73">
        <f t="shared" si="399"/>
        <v>346.75842184278673</v>
      </c>
      <c r="H1427" s="43">
        <f t="shared" si="412"/>
        <v>152031140210.39713</v>
      </c>
      <c r="I1427" s="2">
        <f t="shared" si="413"/>
        <v>10.162643674134459</v>
      </c>
      <c r="J1427" s="48">
        <f t="shared" si="400"/>
        <v>147164905789.60287</v>
      </c>
      <c r="K1427" s="28">
        <f t="shared" si="401"/>
        <v>9.8373563258655423</v>
      </c>
      <c r="L1427" s="43">
        <f t="shared" si="414"/>
        <v>148120224592.84378</v>
      </c>
      <c r="M1427" s="2">
        <f t="shared" si="415"/>
        <v>9.901215378551079</v>
      </c>
      <c r="N1427" s="48">
        <f t="shared" si="402"/>
        <v>143121077538.64819</v>
      </c>
      <c r="O1427" s="28">
        <f t="shared" si="403"/>
        <v>9.5670433785510784</v>
      </c>
      <c r="P1427" s="94">
        <f t="shared" si="404"/>
        <v>-33693975511.288113</v>
      </c>
      <c r="Q1427" s="95">
        <f t="shared" si="405"/>
        <v>-2.2523008550245422</v>
      </c>
      <c r="R1427" s="44">
        <f>KONSTANTEN!$B$3 * $D$5 * $D$6 / H1426^2</f>
        <v>3.429441330686108E+22</v>
      </c>
      <c r="S1427" s="46">
        <f t="shared" si="410"/>
        <v>29546.167049011143</v>
      </c>
      <c r="T1427" s="48">
        <f t="shared" si="406"/>
        <v>149467916298.3382</v>
      </c>
      <c r="U1427" s="28">
        <f t="shared" si="407"/>
        <v>9.9913029130296849</v>
      </c>
      <c r="V1427" s="48">
        <f t="shared" si="416"/>
        <v>145620651065.746</v>
      </c>
      <c r="W1427" s="28">
        <f t="shared" si="417"/>
        <v>9.7341293785510778</v>
      </c>
      <c r="X1427" s="50">
        <f t="shared" si="408"/>
        <v>1</v>
      </c>
      <c r="Y1427" s="31">
        <f t="shared" si="409"/>
        <v>0.99999999999999989</v>
      </c>
      <c r="Z1427" s="50">
        <v>30369600</v>
      </c>
      <c r="AA1427" s="62">
        <v>1.9434596E-7</v>
      </c>
      <c r="AB1427" s="71">
        <v>4.1978727964399999E-3</v>
      </c>
      <c r="AC1427" s="71">
        <v>6.0520761701760399</v>
      </c>
      <c r="AD1427" s="58">
        <v>152031140210.397</v>
      </c>
      <c r="AE1427" s="28">
        <v>9.9012153785500008</v>
      </c>
      <c r="AF1427" s="28">
        <v>2.2523008550200001</v>
      </c>
      <c r="AG1427" s="50"/>
      <c r="AH1427" s="62"/>
      <c r="AI1427" s="65"/>
      <c r="AJ1427" s="58"/>
      <c r="AK1427" s="28"/>
      <c r="AL1427" s="28"/>
    </row>
    <row r="1428" spans="1:38">
      <c r="A1428" s="11"/>
      <c r="B1428" s="25">
        <v>1407</v>
      </c>
      <c r="C1428" s="1">
        <f>B1428 * KONSTANTEN!$B$6</f>
        <v>30391200</v>
      </c>
      <c r="D1428" s="63">
        <f>SQRT( KONSTANTEN!$B$3 * $D$6 / H1427^3 )</f>
        <v>1.9434131307380529E-7</v>
      </c>
      <c r="E1428" s="41">
        <f>(KONSTANTEN!$B$4 + D1428 * C1428) - (KONSTANTEN!$B$4 + D1428 * C1427)</f>
        <v>4.1977723623940477E-3</v>
      </c>
      <c r="F1428" s="41">
        <f t="shared" si="411"/>
        <v>6.0562739425384446</v>
      </c>
      <c r="G1428" s="73">
        <f t="shared" si="399"/>
        <v>346.9989364825085</v>
      </c>
      <c r="H1428" s="43">
        <f t="shared" si="412"/>
        <v>152033522182.10767</v>
      </c>
      <c r="I1428" s="2">
        <f t="shared" si="413"/>
        <v>10.162802898946577</v>
      </c>
      <c r="J1428" s="48">
        <f t="shared" si="400"/>
        <v>147162523817.89233</v>
      </c>
      <c r="K1428" s="28">
        <f t="shared" si="401"/>
        <v>9.8371971010534232</v>
      </c>
      <c r="L1428" s="43">
        <f t="shared" si="414"/>
        <v>148262784215.466</v>
      </c>
      <c r="M1428" s="2">
        <f t="shared" si="415"/>
        <v>9.9107448910247982</v>
      </c>
      <c r="N1428" s="48">
        <f t="shared" si="402"/>
        <v>143263637161.27042</v>
      </c>
      <c r="O1428" s="28">
        <f t="shared" si="403"/>
        <v>9.5765728910247976</v>
      </c>
      <c r="P1428" s="94">
        <f t="shared" si="404"/>
        <v>-33092611739.028831</v>
      </c>
      <c r="Q1428" s="95">
        <f t="shared" si="405"/>
        <v>-2.2121022106708481</v>
      </c>
      <c r="R1428" s="44">
        <f>KONSTANTEN!$B$3 * $D$5 * $D$6 / H1427^2</f>
        <v>3.4293319320119665E+22</v>
      </c>
      <c r="S1428" s="46">
        <f t="shared" si="410"/>
        <v>29545.931416596377</v>
      </c>
      <c r="T1428" s="48">
        <f t="shared" si="406"/>
        <v>149472521026.07935</v>
      </c>
      <c r="U1428" s="28">
        <f t="shared" si="407"/>
        <v>9.9916107197539183</v>
      </c>
      <c r="V1428" s="48">
        <f t="shared" si="416"/>
        <v>145763210688.36823</v>
      </c>
      <c r="W1428" s="28">
        <f t="shared" si="417"/>
        <v>9.743658891024797</v>
      </c>
      <c r="X1428" s="50">
        <f t="shared" si="408"/>
        <v>1</v>
      </c>
      <c r="Y1428" s="31">
        <f t="shared" si="409"/>
        <v>0.99999999999999989</v>
      </c>
      <c r="Z1428" s="50">
        <v>30391200</v>
      </c>
      <c r="AA1428" s="62">
        <v>1.9434130999999999E-7</v>
      </c>
      <c r="AB1428" s="71">
        <v>4.1977723623899997E-3</v>
      </c>
      <c r="AC1428" s="71">
        <v>6.0562739425384304</v>
      </c>
      <c r="AD1428" s="58">
        <v>152033522182.10699</v>
      </c>
      <c r="AE1428" s="28">
        <v>9.9107448910200002</v>
      </c>
      <c r="AF1428" s="28">
        <v>2.2121022106699999</v>
      </c>
      <c r="AG1428" s="50"/>
      <c r="AH1428" s="62"/>
      <c r="AI1428" s="65"/>
      <c r="AJ1428" s="58"/>
      <c r="AK1428" s="28"/>
      <c r="AL1428" s="28"/>
    </row>
    <row r="1429" spans="1:38">
      <c r="A1429" s="11"/>
      <c r="B1429" s="25">
        <v>1408</v>
      </c>
      <c r="C1429" s="1">
        <f>B1429 * KONSTANTEN!$B$6</f>
        <v>30412800</v>
      </c>
      <c r="D1429" s="63">
        <f>SQRT( KONSTANTEN!$B$3 * $D$6 / H1428^3 )</f>
        <v>1.9433674585379246E-7</v>
      </c>
      <c r="E1429" s="41">
        <f>(KONSTANTEN!$B$4 + D1429 * C1429) - (KONSTANTEN!$B$4 + D1429 * C1428)</f>
        <v>4.1976737104416628E-3</v>
      </c>
      <c r="F1429" s="41">
        <f t="shared" si="411"/>
        <v>6.0604716162488863</v>
      </c>
      <c r="G1429" s="73">
        <f t="shared" ref="G1429:G1482" si="418">F1429 * 180 / PI()</f>
        <v>347.23944546988986</v>
      </c>
      <c r="H1429" s="43">
        <f t="shared" si="412"/>
        <v>152035861182.77142</v>
      </c>
      <c r="I1429" s="2">
        <f t="shared" si="413"/>
        <v>10.162959251324558</v>
      </c>
      <c r="J1429" s="48">
        <f t="shared" ref="J1429:J1482" si="419">$D$3 * ( 1 - $D$4 * COS(F1429) )</f>
        <v>147160184817.22858</v>
      </c>
      <c r="K1429" s="28">
        <f t="shared" ref="K1429:K1482" si="420">$E$3 * ( 1 - $D$4 * COS(F1429) )</f>
        <v>9.8370407486754399</v>
      </c>
      <c r="L1429" s="43">
        <f t="shared" si="414"/>
        <v>148402772045.91022</v>
      </c>
      <c r="M1429" s="2">
        <f t="shared" si="415"/>
        <v>9.9201024899847923</v>
      </c>
      <c r="N1429" s="48">
        <f t="shared" ref="N1429:N1482" si="421">$D$3 * ( COS(F1429) - $D$4 )</f>
        <v>143403624991.71463</v>
      </c>
      <c r="O1429" s="28">
        <f t="shared" ref="O1429:O1482" si="422">$E$3 * ( COS(F1429) - $D$4 )</f>
        <v>9.5859304899847935</v>
      </c>
      <c r="P1429" s="94">
        <f t="shared" ref="P1429:P1482" si="423">$D$10 * SIN(F1429)</f>
        <v>-32490678986.162727</v>
      </c>
      <c r="Q1429" s="95">
        <f t="shared" ref="Q1429:Q1482" si="424">$E$10 * SIN(F1429)</f>
        <v>-2.1718655323515024</v>
      </c>
      <c r="R1429" s="44">
        <f>KONSTANTEN!$B$3 * $D$5 * $D$6 / H1428^2</f>
        <v>3.4292244753466113E+22</v>
      </c>
      <c r="S1429" s="46">
        <f t="shared" si="410"/>
        <v>29545.699961561175</v>
      </c>
      <c r="T1429" s="48">
        <f t="shared" ref="T1429:T1482" si="425">SQRT( V1429^2 + P1429^2 )</f>
        <v>149477046930.29587</v>
      </c>
      <c r="U1429" s="28">
        <f t="shared" ref="U1429:U1482" si="426">SQRT( W1429^2 + Q1429^2 )</f>
        <v>9.991913257456341</v>
      </c>
      <c r="V1429" s="48">
        <f t="shared" si="416"/>
        <v>145903198518.81244</v>
      </c>
      <c r="W1429" s="28">
        <f t="shared" si="417"/>
        <v>9.7530164899847929</v>
      </c>
      <c r="X1429" s="50">
        <f t="shared" ref="X1429:X1482" si="427">(V1429 / $D$3 )^2 + ( P1429 / $D$10 )^2</f>
        <v>1.0000000000000002</v>
      </c>
      <c r="Y1429" s="31">
        <f t="shared" ref="Y1429:Y1482" si="428">(W1429 / $E$3 )^2 + ( Q1429 / $E$10 )^2</f>
        <v>1</v>
      </c>
      <c r="Z1429" s="50">
        <v>30412800</v>
      </c>
      <c r="AA1429" s="62">
        <v>1.9433674999999999E-7</v>
      </c>
      <c r="AB1429" s="71">
        <v>4.1976737104400001E-3</v>
      </c>
      <c r="AC1429" s="71">
        <v>6.0604716162488703</v>
      </c>
      <c r="AD1429" s="58">
        <v>152035861182.771</v>
      </c>
      <c r="AE1429" s="28">
        <v>9.9201024899799997</v>
      </c>
      <c r="AF1429" s="28">
        <v>2.17186553235</v>
      </c>
      <c r="AG1429" s="50"/>
      <c r="AH1429" s="62"/>
      <c r="AI1429" s="65"/>
      <c r="AJ1429" s="58"/>
      <c r="AK1429" s="28"/>
      <c r="AL1429" s="28"/>
    </row>
    <row r="1430" spans="1:38">
      <c r="A1430" s="11"/>
      <c r="B1430" s="25">
        <v>1409</v>
      </c>
      <c r="C1430" s="1">
        <f>B1430 * KONSTANTEN!$B$6</f>
        <v>30434400</v>
      </c>
      <c r="D1430" s="63">
        <f>SQRT( KONSTANTEN!$B$3 * $D$6 / H1429^3 )</f>
        <v>1.9433226120103622E-7</v>
      </c>
      <c r="E1430" s="41">
        <f>(KONSTANTEN!$B$4 + D1430 * C1430) - (KONSTANTEN!$B$4 + D1430 * C1429)</f>
        <v>4.1975768419426629E-3</v>
      </c>
      <c r="F1430" s="41">
        <f t="shared" si="411"/>
        <v>6.064669193090829</v>
      </c>
      <c r="G1430" s="73">
        <f t="shared" si="418"/>
        <v>347.47994890711504</v>
      </c>
      <c r="H1430" s="43">
        <f t="shared" si="412"/>
        <v>152038157175.16769</v>
      </c>
      <c r="I1430" s="2">
        <f t="shared" si="413"/>
        <v>10.163112728780359</v>
      </c>
      <c r="J1430" s="48">
        <f t="shared" si="419"/>
        <v>147157888824.83231</v>
      </c>
      <c r="K1430" s="28">
        <f t="shared" si="420"/>
        <v>9.8368872712196413</v>
      </c>
      <c r="L1430" s="43">
        <f t="shared" si="414"/>
        <v>148540185856.53851</v>
      </c>
      <c r="M1430" s="2">
        <f t="shared" si="415"/>
        <v>9.9292880265228174</v>
      </c>
      <c r="N1430" s="48">
        <f t="shared" si="421"/>
        <v>143541038802.34293</v>
      </c>
      <c r="O1430" s="28">
        <f t="shared" si="422"/>
        <v>9.5951160265228186</v>
      </c>
      <c r="P1430" s="94">
        <f t="shared" si="423"/>
        <v>-31888187643.641953</v>
      </c>
      <c r="Q1430" s="95">
        <f t="shared" si="424"/>
        <v>-2.1315915146580484</v>
      </c>
      <c r="R1430" s="44">
        <f>KONSTANTEN!$B$3 * $D$5 * $D$6 / H1429^2</f>
        <v>3.4291189621267397E+22</v>
      </c>
      <c r="S1430" s="46">
        <f t="shared" ref="S1430:S1482" si="429">D1430 * H1429</f>
        <v>29545.472687294819</v>
      </c>
      <c r="T1430" s="48">
        <f t="shared" si="425"/>
        <v>149481493706.59268</v>
      </c>
      <c r="U1430" s="28">
        <f t="shared" si="426"/>
        <v>9.9922105057894175</v>
      </c>
      <c r="V1430" s="48">
        <f t="shared" si="416"/>
        <v>146040612329.4407</v>
      </c>
      <c r="W1430" s="28">
        <f t="shared" si="417"/>
        <v>9.762202026522818</v>
      </c>
      <c r="X1430" s="50">
        <f t="shared" si="427"/>
        <v>0.99999999999999978</v>
      </c>
      <c r="Y1430" s="31">
        <f t="shared" si="428"/>
        <v>1</v>
      </c>
      <c r="Z1430" s="50">
        <v>30434400</v>
      </c>
      <c r="AA1430" s="62">
        <v>1.9433226000000001E-7</v>
      </c>
      <c r="AB1430" s="71">
        <v>4.1975768419400001E-3</v>
      </c>
      <c r="AC1430" s="71">
        <v>6.0646691930908201</v>
      </c>
      <c r="AD1430" s="58">
        <v>152038157175.16699</v>
      </c>
      <c r="AE1430" s="28">
        <v>9.9292880265200001</v>
      </c>
      <c r="AF1430" s="28">
        <v>2.1315915146600002</v>
      </c>
      <c r="AG1430" s="50"/>
      <c r="AH1430" s="62"/>
      <c r="AI1430" s="65"/>
      <c r="AJ1430" s="58"/>
      <c r="AK1430" s="28"/>
      <c r="AL1430" s="28"/>
    </row>
    <row r="1431" spans="1:38">
      <c r="A1431" s="11"/>
      <c r="B1431" s="25">
        <v>1410</v>
      </c>
      <c r="C1431" s="1">
        <f>B1431 * KONSTANTEN!$B$6</f>
        <v>30456000</v>
      </c>
      <c r="D1431" s="63">
        <f>SQRT( KONSTANTEN!$B$3 * $D$6 / H1430^3 )</f>
        <v>1.9432785917738133E-7</v>
      </c>
      <c r="E1431" s="41">
        <f>(KONSTANTEN!$B$4 + D1431 * C1431) - (KONSTANTEN!$B$4 + D1431 * C1430)</f>
        <v>4.1974817582319801E-3</v>
      </c>
      <c r="F1431" s="41">
        <f t="shared" ref="F1431:F1482" si="430">IF( (F1430 + E1431) &gt; 2 * PI(), (F1430 + E1431) - 2 * PI(), (F1430 + E1431) )</f>
        <v>6.0688666748490609</v>
      </c>
      <c r="G1431" s="73">
        <f t="shared" si="418"/>
        <v>347.72044689644486</v>
      </c>
      <c r="H1431" s="43">
        <f t="shared" ref="H1431:H1482" si="431">$D$3 * ( 1 + $D$4 * COS(F1431) )</f>
        <v>152040410122.7659</v>
      </c>
      <c r="I1431" s="2">
        <f t="shared" ref="I1431:I1482" si="432">$E$3 * ( 1 + $D$4 * COS(F1431) )</f>
        <v>10.163263328872061</v>
      </c>
      <c r="J1431" s="48">
        <f t="shared" si="419"/>
        <v>147155635877.2341</v>
      </c>
      <c r="K1431" s="28">
        <f t="shared" si="420"/>
        <v>9.8367366711279391</v>
      </c>
      <c r="L1431" s="43">
        <f t="shared" ref="L1431:L1482" si="433">$D$3 * ( COS(F1431) + $D$4 )</f>
        <v>148675023461.01859</v>
      </c>
      <c r="M1431" s="2">
        <f t="shared" ref="M1431:M1482" si="434">$E$3 * ( COS(F1431) + $D$4 )</f>
        <v>9.9383013544917365</v>
      </c>
      <c r="N1431" s="48">
        <f t="shared" si="421"/>
        <v>143675876406.823</v>
      </c>
      <c r="O1431" s="28">
        <f t="shared" si="422"/>
        <v>9.6041293544917377</v>
      </c>
      <c r="P1431" s="94">
        <f t="shared" si="423"/>
        <v>-31285148109.870991</v>
      </c>
      <c r="Q1431" s="95">
        <f t="shared" si="424"/>
        <v>-2.0912808526801849</v>
      </c>
      <c r="R1431" s="44">
        <f>KONSTANTEN!$B$3 * $D$5 * $D$6 / H1430^2</f>
        <v>3.4290153937625776E+22</v>
      </c>
      <c r="S1431" s="46">
        <f t="shared" si="429"/>
        <v>29545.249597124559</v>
      </c>
      <c r="T1431" s="48">
        <f t="shared" si="425"/>
        <v>149485861055.95657</v>
      </c>
      <c r="U1431" s="28">
        <f t="shared" si="426"/>
        <v>9.9925024447653676</v>
      </c>
      <c r="V1431" s="48">
        <f t="shared" ref="V1431:V1482" si="435">$D$3 * COS(F1431)</f>
        <v>146175449933.92081</v>
      </c>
      <c r="W1431" s="28">
        <f t="shared" ref="W1431:W1482" si="436">$E$3 * COS(F1431)</f>
        <v>9.7712153544917371</v>
      </c>
      <c r="X1431" s="50">
        <f t="shared" si="427"/>
        <v>1</v>
      </c>
      <c r="Y1431" s="31">
        <f t="shared" si="428"/>
        <v>1</v>
      </c>
      <c r="Z1431" s="50">
        <v>30456000</v>
      </c>
      <c r="AA1431" s="62">
        <v>1.9432786000000001E-7</v>
      </c>
      <c r="AB1431" s="71">
        <v>4.1974817582299999E-3</v>
      </c>
      <c r="AC1431" s="71">
        <v>6.0688666748490503</v>
      </c>
      <c r="AD1431" s="58">
        <v>152040410122.76501</v>
      </c>
      <c r="AE1431" s="28">
        <v>9.9383013544899992</v>
      </c>
      <c r="AF1431" s="28">
        <v>2.0912808526800002</v>
      </c>
      <c r="AG1431" s="50"/>
      <c r="AH1431" s="62"/>
      <c r="AI1431" s="65"/>
      <c r="AJ1431" s="58"/>
      <c r="AK1431" s="28"/>
      <c r="AL1431" s="28"/>
    </row>
    <row r="1432" spans="1:38">
      <c r="A1432" s="11"/>
      <c r="B1432" s="25">
        <v>1411</v>
      </c>
      <c r="C1432" s="1">
        <f>B1432 * KONSTANTEN!$B$6</f>
        <v>30477600</v>
      </c>
      <c r="D1432" s="63">
        <f>SQRT( KONSTANTEN!$B$3 * $D$6 / H1431^3 )</f>
        <v>1.9432353984351446E-7</v>
      </c>
      <c r="E1432" s="41">
        <f>(KONSTANTEN!$B$4 + D1432 * C1432) - (KONSTANTEN!$B$4 + D1432 * C1431)</f>
        <v>4.1973884606196776E-3</v>
      </c>
      <c r="F1432" s="41">
        <f t="shared" si="430"/>
        <v>6.0730640633096806</v>
      </c>
      <c r="G1432" s="73">
        <f t="shared" si="418"/>
        <v>347.96093954021529</v>
      </c>
      <c r="H1432" s="43">
        <f t="shared" si="431"/>
        <v>152042619989.72595</v>
      </c>
      <c r="I1432" s="2">
        <f t="shared" si="432"/>
        <v>10.163411049203903</v>
      </c>
      <c r="J1432" s="48">
        <f t="shared" si="419"/>
        <v>147153426010.27402</v>
      </c>
      <c r="K1432" s="28">
        <f t="shared" si="420"/>
        <v>9.8365889507960951</v>
      </c>
      <c r="L1432" s="43">
        <f t="shared" si="433"/>
        <v>148807282714.34122</v>
      </c>
      <c r="M1432" s="2">
        <f t="shared" si="434"/>
        <v>9.9471423305066828</v>
      </c>
      <c r="N1432" s="48">
        <f t="shared" si="421"/>
        <v>143808135660.14563</v>
      </c>
      <c r="O1432" s="28">
        <f t="shared" si="422"/>
        <v>9.6129703305066823</v>
      </c>
      <c r="P1432" s="94">
        <f t="shared" si="423"/>
        <v>-30681570790.565231</v>
      </c>
      <c r="Q1432" s="95">
        <f t="shared" si="424"/>
        <v>-2.0509342419963152</v>
      </c>
      <c r="R1432" s="44">
        <f>KONSTANTEN!$B$3 * $D$5 * $D$6 / H1431^2</f>
        <v>3.4289137716378858E+22</v>
      </c>
      <c r="S1432" s="46">
        <f t="shared" si="429"/>
        <v>29545.030694315577</v>
      </c>
      <c r="T1432" s="48">
        <f t="shared" si="425"/>
        <v>149490148684.77277</v>
      </c>
      <c r="U1432" s="28">
        <f t="shared" si="426"/>
        <v>9.9927890547572762</v>
      </c>
      <c r="V1432" s="48">
        <f t="shared" si="435"/>
        <v>146307709187.24344</v>
      </c>
      <c r="W1432" s="28">
        <f t="shared" si="436"/>
        <v>9.7800563305066817</v>
      </c>
      <c r="X1432" s="50">
        <f t="shared" si="427"/>
        <v>1.0000000000000002</v>
      </c>
      <c r="Y1432" s="31">
        <f t="shared" si="428"/>
        <v>0.99999999999999967</v>
      </c>
      <c r="Z1432" s="50">
        <v>30477600</v>
      </c>
      <c r="AA1432" s="62">
        <v>1.9432354000000001E-7</v>
      </c>
      <c r="AB1432" s="71">
        <v>4.1973884606200003E-3</v>
      </c>
      <c r="AC1432" s="71">
        <v>6.07306406330967</v>
      </c>
      <c r="AD1432" s="58">
        <v>152042619989.72501</v>
      </c>
      <c r="AE1432" s="28">
        <v>9.9471423305099993</v>
      </c>
      <c r="AF1432" s="28">
        <v>2.0509342419999999</v>
      </c>
      <c r="AG1432" s="50"/>
      <c r="AH1432" s="62"/>
      <c r="AI1432" s="65"/>
      <c r="AJ1432" s="58"/>
      <c r="AK1432" s="28"/>
      <c r="AL1432" s="28"/>
    </row>
    <row r="1433" spans="1:38">
      <c r="A1433" s="11"/>
      <c r="B1433" s="25">
        <v>1412</v>
      </c>
      <c r="C1433" s="1">
        <f>B1433 * KONSTANTEN!$B$6</f>
        <v>30499200</v>
      </c>
      <c r="D1433" s="63">
        <f>SQRT( KONSTANTEN!$B$3 * $D$6 / H1432^3 )</f>
        <v>1.9431930325896438E-7</v>
      </c>
      <c r="E1433" s="41">
        <f>(KONSTANTEN!$B$4 + D1433 * C1433) - (KONSTANTEN!$B$4 + D1433 * C1432)</f>
        <v>4.1972969503936142E-3</v>
      </c>
      <c r="F1433" s="41">
        <f t="shared" si="430"/>
        <v>6.0772613602600742</v>
      </c>
      <c r="G1433" s="73">
        <f t="shared" si="418"/>
        <v>348.20142694083597</v>
      </c>
      <c r="H1433" s="43">
        <f t="shared" si="431"/>
        <v>152044786740.89853</v>
      </c>
      <c r="I1433" s="2">
        <f t="shared" si="432"/>
        <v>10.163555887426302</v>
      </c>
      <c r="J1433" s="48">
        <f t="shared" si="419"/>
        <v>147151259259.10147</v>
      </c>
      <c r="K1433" s="28">
        <f t="shared" si="420"/>
        <v>9.8364441125736981</v>
      </c>
      <c r="L1433" s="43">
        <f t="shared" si="433"/>
        <v>148936961512.83725</v>
      </c>
      <c r="M1433" s="2">
        <f t="shared" si="434"/>
        <v>9.9558108139462007</v>
      </c>
      <c r="N1433" s="48">
        <f t="shared" si="421"/>
        <v>143937814458.64166</v>
      </c>
      <c r="O1433" s="28">
        <f t="shared" si="422"/>
        <v>9.6216388139462019</v>
      </c>
      <c r="P1433" s="94">
        <f t="shared" si="423"/>
        <v>-30077466098.609295</v>
      </c>
      <c r="Q1433" s="95">
        <f t="shared" si="424"/>
        <v>-2.0105523786640749</v>
      </c>
      <c r="R1433" s="44">
        <f>KONSTANTEN!$B$3 * $D$5 * $D$6 / H1432^2</f>
        <v>3.4288140971099667E+22</v>
      </c>
      <c r="S1433" s="46">
        <f t="shared" si="429"/>
        <v>29544.815982071039</v>
      </c>
      <c r="T1433" s="48">
        <f t="shared" si="425"/>
        <v>149494356304.84174</v>
      </c>
      <c r="U1433" s="28">
        <f t="shared" si="426"/>
        <v>9.9930703165002228</v>
      </c>
      <c r="V1433" s="48">
        <f t="shared" si="435"/>
        <v>146437387985.73944</v>
      </c>
      <c r="W1433" s="28">
        <f t="shared" si="436"/>
        <v>9.7887248139462013</v>
      </c>
      <c r="X1433" s="50">
        <f t="shared" si="427"/>
        <v>0.99999999999999989</v>
      </c>
      <c r="Y1433" s="31">
        <f t="shared" si="428"/>
        <v>1.0000000000000002</v>
      </c>
      <c r="Z1433" s="50">
        <v>30499200</v>
      </c>
      <c r="AA1433" s="62">
        <v>1.9431930000000001E-7</v>
      </c>
      <c r="AB1433" s="71">
        <v>4.1972969503899999E-3</v>
      </c>
      <c r="AC1433" s="71">
        <v>6.07726136026006</v>
      </c>
      <c r="AD1433" s="58">
        <v>152044786740.89801</v>
      </c>
      <c r="AE1433" s="28">
        <v>9.9558108139500003</v>
      </c>
      <c r="AF1433" s="28">
        <v>2.0105523786599999</v>
      </c>
      <c r="AG1433" s="50"/>
      <c r="AH1433" s="62"/>
      <c r="AI1433" s="65"/>
      <c r="AJ1433" s="58"/>
      <c r="AK1433" s="28"/>
      <c r="AL1433" s="28"/>
    </row>
    <row r="1434" spans="1:38">
      <c r="A1434" s="11"/>
      <c r="B1434" s="25">
        <v>1413</v>
      </c>
      <c r="C1434" s="1">
        <f>B1434 * KONSTANTEN!$B$6</f>
        <v>30520800</v>
      </c>
      <c r="D1434" s="63">
        <f>SQRT( KONSTANTEN!$B$3 * $D$6 / H1433^3 )</f>
        <v>1.9431514948210192E-7</v>
      </c>
      <c r="E1434" s="41">
        <f>(KONSTANTEN!$B$4 + D1434 * C1434) - (KONSTANTEN!$B$4 + D1434 * C1433)</f>
        <v>4.1972072288132267E-3</v>
      </c>
      <c r="F1434" s="41">
        <f t="shared" si="430"/>
        <v>6.0814585674888875</v>
      </c>
      <c r="G1434" s="73">
        <f t="shared" si="418"/>
        <v>348.44190920078881</v>
      </c>
      <c r="H1434" s="43">
        <f t="shared" si="431"/>
        <v>152046910341.8252</v>
      </c>
      <c r="I1434" s="2">
        <f t="shared" si="432"/>
        <v>10.163697841235857</v>
      </c>
      <c r="J1434" s="48">
        <f t="shared" si="419"/>
        <v>147149135658.1748</v>
      </c>
      <c r="K1434" s="28">
        <f t="shared" si="420"/>
        <v>9.836302158764143</v>
      </c>
      <c r="L1434" s="43">
        <f t="shared" si="433"/>
        <v>149064057794.19415</v>
      </c>
      <c r="M1434" s="2">
        <f t="shared" si="434"/>
        <v>9.9643066669533571</v>
      </c>
      <c r="N1434" s="48">
        <f t="shared" si="421"/>
        <v>144064910739.99857</v>
      </c>
      <c r="O1434" s="28">
        <f t="shared" si="422"/>
        <v>9.6301346669533565</v>
      </c>
      <c r="P1434" s="94">
        <f t="shared" si="423"/>
        <v>-29472844453.916195</v>
      </c>
      <c r="Q1434" s="95">
        <f t="shared" si="424"/>
        <v>-1.970135959210918</v>
      </c>
      <c r="R1434" s="44">
        <f>KONSTANTEN!$B$3 * $D$5 * $D$6 / H1433^2</f>
        <v>3.428716371509667E+22</v>
      </c>
      <c r="S1434" s="46">
        <f t="shared" si="429"/>
        <v>29544.605463532007</v>
      </c>
      <c r="T1434" s="48">
        <f t="shared" si="425"/>
        <v>149498483633.39569</v>
      </c>
      <c r="U1434" s="28">
        <f t="shared" si="426"/>
        <v>9.993346211092355</v>
      </c>
      <c r="V1434" s="48">
        <f t="shared" si="435"/>
        <v>146564484267.09637</v>
      </c>
      <c r="W1434" s="28">
        <f t="shared" si="436"/>
        <v>9.7972206669533577</v>
      </c>
      <c r="X1434" s="50">
        <f t="shared" si="427"/>
        <v>1.0000000000000004</v>
      </c>
      <c r="Y1434" s="31">
        <f t="shared" si="428"/>
        <v>1.0000000000000004</v>
      </c>
      <c r="Z1434" s="50">
        <v>30520800</v>
      </c>
      <c r="AA1434" s="62">
        <v>1.9431514999999999E-7</v>
      </c>
      <c r="AB1434" s="71">
        <v>4.1972072288100001E-3</v>
      </c>
      <c r="AC1434" s="71">
        <v>6.0814585674888804</v>
      </c>
      <c r="AD1434" s="58">
        <v>152046910341.82501</v>
      </c>
      <c r="AE1434" s="28">
        <v>9.9643066669499998</v>
      </c>
      <c r="AF1434" s="28">
        <v>1.9701359592100001</v>
      </c>
      <c r="AG1434" s="50"/>
      <c r="AH1434" s="62"/>
      <c r="AI1434" s="65"/>
      <c r="AJ1434" s="58"/>
      <c r="AK1434" s="28"/>
      <c r="AL1434" s="28"/>
    </row>
    <row r="1435" spans="1:38">
      <c r="A1435" s="11"/>
      <c r="B1435" s="25">
        <v>1414</v>
      </c>
      <c r="C1435" s="1">
        <f>B1435 * KONSTANTEN!$B$6</f>
        <v>30542400</v>
      </c>
      <c r="D1435" s="63">
        <f>SQRT( KONSTANTEN!$B$3 * $D$6 / H1434^3 )</f>
        <v>1.9431107857014057E-7</v>
      </c>
      <c r="E1435" s="41">
        <f>(KONSTANTEN!$B$4 + D1435 * C1435) - (KONSTANTEN!$B$4 + D1435 * C1434)</f>
        <v>4.1971192971148596E-3</v>
      </c>
      <c r="F1435" s="41">
        <f t="shared" si="430"/>
        <v>6.0856556867860023</v>
      </c>
      <c r="G1435" s="73">
        <f t="shared" si="418"/>
        <v>348.68238642262639</v>
      </c>
      <c r="H1435" s="43">
        <f t="shared" si="431"/>
        <v>152048990758.73895</v>
      </c>
      <c r="I1435" s="2">
        <f t="shared" si="432"/>
        <v>10.163836908375384</v>
      </c>
      <c r="J1435" s="48">
        <f t="shared" si="419"/>
        <v>147147055241.26105</v>
      </c>
      <c r="K1435" s="28">
        <f t="shared" si="420"/>
        <v>9.8361630916246163</v>
      </c>
      <c r="L1435" s="43">
        <f t="shared" si="433"/>
        <v>149188569537.4725</v>
      </c>
      <c r="M1435" s="2">
        <f t="shared" si="434"/>
        <v>9.9726297544368272</v>
      </c>
      <c r="N1435" s="48">
        <f t="shared" si="421"/>
        <v>144189422483.27692</v>
      </c>
      <c r="O1435" s="28">
        <f t="shared" si="422"/>
        <v>9.6384577544368284</v>
      </c>
      <c r="P1435" s="94">
        <f t="shared" si="423"/>
        <v>-28867716283.285828</v>
      </c>
      <c r="Q1435" s="95">
        <f t="shared" si="424"/>
        <v>-1.9296856806246585</v>
      </c>
      <c r="R1435" s="44">
        <f>KONSTANTEN!$B$3 * $D$5 * $D$6 / H1434^2</f>
        <v>3.4286205961413956E+22</v>
      </c>
      <c r="S1435" s="46">
        <f t="shared" si="429"/>
        <v>29544.399141777514</v>
      </c>
      <c r="T1435" s="48">
        <f t="shared" si="425"/>
        <v>149502530393.11411</v>
      </c>
      <c r="U1435" s="28">
        <f t="shared" si="426"/>
        <v>9.9936167199959662</v>
      </c>
      <c r="V1435" s="48">
        <f t="shared" si="435"/>
        <v>146688996010.37469</v>
      </c>
      <c r="W1435" s="28">
        <f t="shared" si="436"/>
        <v>9.8055437544368278</v>
      </c>
      <c r="X1435" s="50">
        <f t="shared" si="427"/>
        <v>0.99999999999999989</v>
      </c>
      <c r="Y1435" s="31">
        <f t="shared" si="428"/>
        <v>0.99999999999999967</v>
      </c>
      <c r="Z1435" s="50">
        <v>30542400</v>
      </c>
      <c r="AA1435" s="62">
        <v>1.9431108E-7</v>
      </c>
      <c r="AB1435" s="71">
        <v>4.1971192971099998E-3</v>
      </c>
      <c r="AC1435" s="71">
        <v>6.0856556867859899</v>
      </c>
      <c r="AD1435" s="58">
        <v>152048990758.73801</v>
      </c>
      <c r="AE1435" s="28">
        <v>9.9726297544399998</v>
      </c>
      <c r="AF1435" s="28">
        <v>1.92968568062</v>
      </c>
      <c r="AG1435" s="50"/>
      <c r="AH1435" s="62"/>
      <c r="AI1435" s="65"/>
      <c r="AJ1435" s="58"/>
      <c r="AK1435" s="28"/>
      <c r="AL1435" s="28"/>
    </row>
    <row r="1436" spans="1:38">
      <c r="A1436" s="11"/>
      <c r="B1436" s="25">
        <v>1415</v>
      </c>
      <c r="C1436" s="1">
        <f>B1436 * KONSTANTEN!$B$6</f>
        <v>30564000</v>
      </c>
      <c r="D1436" s="63">
        <f>SQRT( KONSTANTEN!$B$3 * $D$6 / H1435^3 )</f>
        <v>1.9430709057913599E-7</v>
      </c>
      <c r="E1436" s="41">
        <f>(KONSTANTEN!$B$4 + D1436 * C1436) - (KONSTANTEN!$B$4 + D1436 * C1435)</f>
        <v>4.1970331565091001E-3</v>
      </c>
      <c r="F1436" s="41">
        <f t="shared" si="430"/>
        <v>6.0898527199425114</v>
      </c>
      <c r="G1436" s="73">
        <f t="shared" si="418"/>
        <v>348.92285870897081</v>
      </c>
      <c r="H1436" s="43">
        <f t="shared" si="431"/>
        <v>152051027958.56424</v>
      </c>
      <c r="I1436" s="2">
        <f t="shared" si="432"/>
        <v>10.163973086633922</v>
      </c>
      <c r="J1436" s="48">
        <f t="shared" si="419"/>
        <v>147145018041.43576</v>
      </c>
      <c r="K1436" s="28">
        <f t="shared" si="420"/>
        <v>9.83602691336608</v>
      </c>
      <c r="L1436" s="43">
        <f t="shared" si="433"/>
        <v>149310494763.12186</v>
      </c>
      <c r="M1436" s="2">
        <f t="shared" si="434"/>
        <v>9.980779944071978</v>
      </c>
      <c r="N1436" s="48">
        <f t="shared" si="421"/>
        <v>144311347708.92627</v>
      </c>
      <c r="O1436" s="28">
        <f t="shared" si="422"/>
        <v>9.6466079440719792</v>
      </c>
      <c r="P1436" s="94">
        <f t="shared" si="423"/>
        <v>-28262092020.263878</v>
      </c>
      <c r="Q1436" s="95">
        <f t="shared" si="424"/>
        <v>-1.8892022403440372</v>
      </c>
      <c r="R1436" s="44">
        <f>KONSTANTEN!$B$3 * $D$5 * $D$6 / H1435^2</f>
        <v>3.4285267722831116E+22</v>
      </c>
      <c r="S1436" s="46">
        <f t="shared" si="429"/>
        <v>29544.1970198245</v>
      </c>
      <c r="T1436" s="48">
        <f t="shared" si="425"/>
        <v>149506496312.13998</v>
      </c>
      <c r="U1436" s="28">
        <f t="shared" si="426"/>
        <v>9.9938818250385548</v>
      </c>
      <c r="V1436" s="48">
        <f t="shared" si="435"/>
        <v>146810921236.02405</v>
      </c>
      <c r="W1436" s="28">
        <f t="shared" si="436"/>
        <v>9.8136939440719786</v>
      </c>
      <c r="X1436" s="50">
        <f t="shared" si="427"/>
        <v>1</v>
      </c>
      <c r="Y1436" s="31">
        <f t="shared" si="428"/>
        <v>1</v>
      </c>
      <c r="Z1436" s="50">
        <v>30564000</v>
      </c>
      <c r="AA1436" s="62">
        <v>1.9430709E-7</v>
      </c>
      <c r="AB1436" s="71">
        <v>4.1970331565099996E-3</v>
      </c>
      <c r="AC1436" s="71">
        <v>6.0898527199424999</v>
      </c>
      <c r="AD1436" s="58">
        <v>152051027958.564</v>
      </c>
      <c r="AE1436" s="28">
        <v>9.9807799440699991</v>
      </c>
      <c r="AF1436" s="28">
        <v>1.8892022403399999</v>
      </c>
      <c r="AG1436" s="50"/>
      <c r="AH1436" s="62"/>
      <c r="AI1436" s="65"/>
      <c r="AJ1436" s="58"/>
      <c r="AK1436" s="28"/>
      <c r="AL1436" s="28"/>
    </row>
    <row r="1437" spans="1:38">
      <c r="A1437" s="11"/>
      <c r="B1437" s="25">
        <v>1416</v>
      </c>
      <c r="C1437" s="1">
        <f>B1437 * KONSTANTEN!$B$6</f>
        <v>30585600</v>
      </c>
      <c r="D1437" s="63">
        <f>SQRT( KONSTANTEN!$B$3 * $D$6 / H1436^3 )</f>
        <v>1.9430318556398675E-7</v>
      </c>
      <c r="E1437" s="41">
        <f>(KONSTANTEN!$B$4 + D1437 * C1437) - (KONSTANTEN!$B$4 + D1437 * C1436)</f>
        <v>4.1969488081816664E-3</v>
      </c>
      <c r="F1437" s="41">
        <f t="shared" si="430"/>
        <v>6.0940496687506931</v>
      </c>
      <c r="G1437" s="73">
        <f t="shared" si="418"/>
        <v>349.16332616251208</v>
      </c>
      <c r="H1437" s="43">
        <f t="shared" si="431"/>
        <v>152053021908.91736</v>
      </c>
      <c r="I1437" s="2">
        <f t="shared" si="432"/>
        <v>10.164106373846755</v>
      </c>
      <c r="J1437" s="48">
        <f t="shared" si="419"/>
        <v>147143024091.08264</v>
      </c>
      <c r="K1437" s="28">
        <f t="shared" si="420"/>
        <v>9.8358936261532435</v>
      </c>
      <c r="L1437" s="43">
        <f t="shared" si="433"/>
        <v>149429831532.99637</v>
      </c>
      <c r="M1437" s="2">
        <f t="shared" si="434"/>
        <v>9.9887571063018896</v>
      </c>
      <c r="N1437" s="48">
        <f t="shared" si="421"/>
        <v>144430684478.80078</v>
      </c>
      <c r="O1437" s="28">
        <f t="shared" si="422"/>
        <v>9.6545851063018908</v>
      </c>
      <c r="P1437" s="94">
        <f t="shared" si="423"/>
        <v>-27655982105.000576</v>
      </c>
      <c r="Q1437" s="95">
        <f t="shared" si="424"/>
        <v>-1.8486863362492816</v>
      </c>
      <c r="R1437" s="44">
        <f>KONSTANTEN!$B$3 * $D$5 * $D$6 / H1436^2</f>
        <v>3.4284349011863487E+22</v>
      </c>
      <c r="S1437" s="46">
        <f t="shared" si="429"/>
        <v>29543.999100627843</v>
      </c>
      <c r="T1437" s="48">
        <f t="shared" si="425"/>
        <v>149510381124.09464</v>
      </c>
      <c r="U1437" s="28">
        <f t="shared" si="426"/>
        <v>9.9941415084138256</v>
      </c>
      <c r="V1437" s="48">
        <f t="shared" si="435"/>
        <v>146930258005.89856</v>
      </c>
      <c r="W1437" s="28">
        <f t="shared" si="436"/>
        <v>9.8216711063018902</v>
      </c>
      <c r="X1437" s="50">
        <f t="shared" si="427"/>
        <v>1</v>
      </c>
      <c r="Y1437" s="31">
        <f t="shared" si="428"/>
        <v>1</v>
      </c>
      <c r="Z1437" s="50">
        <v>30585600</v>
      </c>
      <c r="AA1437" s="62">
        <v>1.9430318999999999E-7</v>
      </c>
      <c r="AB1437" s="71">
        <v>4.1969488081800002E-3</v>
      </c>
      <c r="AC1437" s="71">
        <v>6.0940496687506798</v>
      </c>
      <c r="AD1437" s="58">
        <v>152053021908.91699</v>
      </c>
      <c r="AE1437" s="28">
        <v>9.9887571062999996</v>
      </c>
      <c r="AF1437" s="28">
        <v>1.8486863362499999</v>
      </c>
      <c r="AG1437" s="50"/>
      <c r="AH1437" s="62"/>
      <c r="AI1437" s="65"/>
      <c r="AJ1437" s="58"/>
      <c r="AK1437" s="28"/>
      <c r="AL1437" s="28"/>
    </row>
    <row r="1438" spans="1:38">
      <c r="A1438" s="11"/>
      <c r="B1438" s="25">
        <v>1417</v>
      </c>
      <c r="C1438" s="1">
        <f>B1438 * KONSTANTEN!$B$6</f>
        <v>30607200</v>
      </c>
      <c r="D1438" s="63">
        <f>SQRT( KONSTANTEN!$B$3 * $D$6 / H1437^3 )</f>
        <v>1.9429936357843407E-7</v>
      </c>
      <c r="E1438" s="41">
        <f>(KONSTANTEN!$B$4 + D1438 * C1438) - (KONSTANTEN!$B$4 + D1438 * C1437)</f>
        <v>4.1968662532942957E-3</v>
      </c>
      <c r="F1438" s="41">
        <f t="shared" si="430"/>
        <v>6.0982465350039874</v>
      </c>
      <c r="G1438" s="73">
        <f t="shared" si="418"/>
        <v>349.40378888600674</v>
      </c>
      <c r="H1438" s="43">
        <f t="shared" si="431"/>
        <v>152054972578.10669</v>
      </c>
      <c r="I1438" s="2">
        <f t="shared" si="432"/>
        <v>10.164236767895433</v>
      </c>
      <c r="J1438" s="48">
        <f t="shared" si="419"/>
        <v>147141073421.89331</v>
      </c>
      <c r="K1438" s="28">
        <f t="shared" si="420"/>
        <v>9.8357632321045649</v>
      </c>
      <c r="L1438" s="43">
        <f t="shared" si="433"/>
        <v>149546577950.37012</v>
      </c>
      <c r="M1438" s="2">
        <f t="shared" si="434"/>
        <v>9.9965611143383981</v>
      </c>
      <c r="N1438" s="48">
        <f t="shared" si="421"/>
        <v>144547430896.17453</v>
      </c>
      <c r="O1438" s="28">
        <f t="shared" si="422"/>
        <v>9.6623891143383993</v>
      </c>
      <c r="P1438" s="94">
        <f t="shared" si="423"/>
        <v>-27049396984.109447</v>
      </c>
      <c r="Q1438" s="95">
        <f t="shared" si="424"/>
        <v>-1.8081386666526638</v>
      </c>
      <c r="R1438" s="44">
        <f>KONSTANTEN!$B$3 * $D$5 * $D$6 / H1437^2</f>
        <v>3.42834498407621E+22</v>
      </c>
      <c r="S1438" s="46">
        <f t="shared" si="429"/>
        <v>29543.805387080334</v>
      </c>
      <c r="T1438" s="48">
        <f t="shared" si="425"/>
        <v>149514184568.09314</v>
      </c>
      <c r="U1438" s="28">
        <f t="shared" si="426"/>
        <v>9.9943957526827187</v>
      </c>
      <c r="V1438" s="48">
        <f t="shared" si="435"/>
        <v>147047004423.27234</v>
      </c>
      <c r="W1438" s="28">
        <f t="shared" si="436"/>
        <v>9.8294751143383987</v>
      </c>
      <c r="X1438" s="50">
        <f t="shared" si="427"/>
        <v>1</v>
      </c>
      <c r="Y1438" s="31">
        <f t="shared" si="428"/>
        <v>1</v>
      </c>
      <c r="Z1438" s="50">
        <v>30607200</v>
      </c>
      <c r="AA1438" s="62">
        <v>1.9429935999999999E-7</v>
      </c>
      <c r="AB1438" s="71">
        <v>4.1968662532899997E-3</v>
      </c>
      <c r="AC1438" s="71">
        <v>6.0982465350039696</v>
      </c>
      <c r="AD1438" s="58">
        <v>152054972578.10599</v>
      </c>
      <c r="AE1438" s="28">
        <v>9.9965611143400004</v>
      </c>
      <c r="AF1438" s="28">
        <v>1.8081386666499999</v>
      </c>
      <c r="AG1438" s="50"/>
      <c r="AH1438" s="62"/>
      <c r="AI1438" s="65"/>
      <c r="AJ1438" s="58"/>
      <c r="AK1438" s="28"/>
      <c r="AL1438" s="28"/>
    </row>
    <row r="1439" spans="1:38">
      <c r="A1439" s="11"/>
      <c r="B1439" s="25">
        <v>1418</v>
      </c>
      <c r="C1439" s="1">
        <f>B1439 * KONSTANTEN!$B$6</f>
        <v>30628800</v>
      </c>
      <c r="D1439" s="63">
        <f>SQRT( KONSTANTEN!$B$3 * $D$6 / H1438^3 )</f>
        <v>1.9429562467506204E-7</v>
      </c>
      <c r="E1439" s="41">
        <f>(KONSTANTEN!$B$4 + D1439 * C1439) - (KONSTANTEN!$B$4 + D1439 * C1438)</f>
        <v>4.1967854929811921E-3</v>
      </c>
      <c r="F1439" s="41">
        <f t="shared" si="430"/>
        <v>6.1024433204969686</v>
      </c>
      <c r="G1439" s="73">
        <f t="shared" si="418"/>
        <v>349.64424698227623</v>
      </c>
      <c r="H1439" s="43">
        <f t="shared" si="431"/>
        <v>152056879935.1329</v>
      </c>
      <c r="I1439" s="2">
        <f t="shared" si="432"/>
        <v>10.164364266707784</v>
      </c>
      <c r="J1439" s="48">
        <f t="shared" si="419"/>
        <v>147139166064.8671</v>
      </c>
      <c r="K1439" s="28">
        <f t="shared" si="420"/>
        <v>9.8356357332922162</v>
      </c>
      <c r="L1439" s="43">
        <f t="shared" si="433"/>
        <v>149660732159.95212</v>
      </c>
      <c r="M1439" s="2">
        <f t="shared" si="434"/>
        <v>10.004191844163081</v>
      </c>
      <c r="N1439" s="48">
        <f t="shared" si="421"/>
        <v>144661585105.75653</v>
      </c>
      <c r="O1439" s="28">
        <f t="shared" si="422"/>
        <v>9.6700198441630825</v>
      </c>
      <c r="P1439" s="94">
        <f t="shared" si="423"/>
        <v>-26442347110.526543</v>
      </c>
      <c r="Q1439" s="95">
        <f t="shared" si="424"/>
        <v>-1.7675599302890885</v>
      </c>
      <c r="R1439" s="44">
        <f>KONSTANTEN!$B$3 * $D$5 * $D$6 / H1438^2</f>
        <v>3.4282570221513741E+22</v>
      </c>
      <c r="S1439" s="46">
        <f t="shared" si="429"/>
        <v>29543.615882012669</v>
      </c>
      <c r="T1439" s="48">
        <f t="shared" si="425"/>
        <v>149517906388.75894</v>
      </c>
      <c r="U1439" s="28">
        <f t="shared" si="426"/>
        <v>9.9946445407743756</v>
      </c>
      <c r="V1439" s="48">
        <f t="shared" si="435"/>
        <v>147161158632.85431</v>
      </c>
      <c r="W1439" s="28">
        <f t="shared" si="436"/>
        <v>9.8371058441630819</v>
      </c>
      <c r="X1439" s="50">
        <f t="shared" si="427"/>
        <v>0.99999999999999989</v>
      </c>
      <c r="Y1439" s="31">
        <f t="shared" si="428"/>
        <v>0.99999999999999989</v>
      </c>
      <c r="Z1439" s="50">
        <v>30628800</v>
      </c>
      <c r="AA1439" s="62">
        <v>1.9429562000000001E-7</v>
      </c>
      <c r="AB1439" s="71">
        <v>4.1967854929800003E-3</v>
      </c>
      <c r="AC1439" s="71">
        <v>6.1024433204969597</v>
      </c>
      <c r="AD1439" s="58">
        <v>152056879935.13199</v>
      </c>
      <c r="AE1439" s="28">
        <v>10.004191844199999</v>
      </c>
      <c r="AF1439" s="28">
        <v>1.76755993029</v>
      </c>
      <c r="AG1439" s="50"/>
      <c r="AH1439" s="62"/>
      <c r="AI1439" s="65"/>
      <c r="AJ1439" s="58"/>
      <c r="AK1439" s="28"/>
      <c r="AL1439" s="28"/>
    </row>
    <row r="1440" spans="1:38">
      <c r="A1440" s="11"/>
      <c r="B1440" s="25">
        <v>1419</v>
      </c>
      <c r="C1440" s="1">
        <f>B1440 * KONSTANTEN!$B$6</f>
        <v>30650400</v>
      </c>
      <c r="D1440" s="63">
        <f>SQRT( KONSTANTEN!$B$3 * $D$6 / H1439^3 )</f>
        <v>1.9429196890529782E-7</v>
      </c>
      <c r="E1440" s="41">
        <f>(KONSTANTEN!$B$4 + D1440 * C1440) - (KONSTANTEN!$B$4 + D1440 * C1439)</f>
        <v>4.1967065283543548E-3</v>
      </c>
      <c r="F1440" s="41">
        <f t="shared" si="430"/>
        <v>6.1066400270253229</v>
      </c>
      <c r="G1440" s="73">
        <f t="shared" si="418"/>
        <v>349.88470055420595</v>
      </c>
      <c r="H1440" s="43">
        <f t="shared" si="431"/>
        <v>152058743949.68924</v>
      </c>
      <c r="I1440" s="2">
        <f t="shared" si="432"/>
        <v>10.164488868257921</v>
      </c>
      <c r="J1440" s="48">
        <f t="shared" si="419"/>
        <v>147137302050.31073</v>
      </c>
      <c r="K1440" s="28">
        <f t="shared" si="420"/>
        <v>9.8355111317420771</v>
      </c>
      <c r="L1440" s="43">
        <f t="shared" si="433"/>
        <v>149772292347.90073</v>
      </c>
      <c r="M1440" s="2">
        <f t="shared" si="434"/>
        <v>10.011649174528243</v>
      </c>
      <c r="N1440" s="48">
        <f t="shared" si="421"/>
        <v>144773145293.70511</v>
      </c>
      <c r="O1440" s="28">
        <f t="shared" si="422"/>
        <v>9.6774771745282422</v>
      </c>
      <c r="P1440" s="94">
        <f t="shared" si="423"/>
        <v>-25834842943.368927</v>
      </c>
      <c r="Q1440" s="95">
        <f t="shared" si="424"/>
        <v>-1.7269508263066371</v>
      </c>
      <c r="R1440" s="44">
        <f>KONSTANTEN!$B$3 * $D$5 * $D$6 / H1439^2</f>
        <v>3.4281710165841077E+22</v>
      </c>
      <c r="S1440" s="46">
        <f t="shared" si="429"/>
        <v>29543.430588193445</v>
      </c>
      <c r="T1440" s="48">
        <f t="shared" si="425"/>
        <v>149521546336.23819</v>
      </c>
      <c r="U1440" s="28">
        <f t="shared" si="426"/>
        <v>9.9948878559871197</v>
      </c>
      <c r="V1440" s="48">
        <f t="shared" si="435"/>
        <v>147272718820.80292</v>
      </c>
      <c r="W1440" s="28">
        <f t="shared" si="436"/>
        <v>9.8445631745282434</v>
      </c>
      <c r="X1440" s="50">
        <f t="shared" si="427"/>
        <v>1.0000000000000002</v>
      </c>
      <c r="Y1440" s="31">
        <f t="shared" si="428"/>
        <v>1.0000000000000002</v>
      </c>
      <c r="Z1440" s="50">
        <v>30650400</v>
      </c>
      <c r="AA1440" s="62">
        <v>1.9429197E-7</v>
      </c>
      <c r="AB1440" s="71">
        <v>4.1967065283499997E-3</v>
      </c>
      <c r="AC1440" s="71">
        <v>6.1066400270253096</v>
      </c>
      <c r="AD1440" s="58">
        <v>152058743949.689</v>
      </c>
      <c r="AE1440" s="28">
        <v>10.0116491745</v>
      </c>
      <c r="AF1440" s="28">
        <v>1.72695082631</v>
      </c>
      <c r="AG1440" s="50"/>
      <c r="AH1440" s="62"/>
      <c r="AI1440" s="65"/>
      <c r="AJ1440" s="58"/>
      <c r="AK1440" s="28"/>
      <c r="AL1440" s="28"/>
    </row>
    <row r="1441" spans="1:38">
      <c r="A1441" s="11"/>
      <c r="B1441" s="25">
        <v>1420</v>
      </c>
      <c r="C1441" s="1">
        <f>B1441 * KONSTANTEN!$B$6</f>
        <v>30672000</v>
      </c>
      <c r="D1441" s="63">
        <f>SQRT( KONSTANTEN!$B$3 * $D$6 / H1440^3 )</f>
        <v>1.9428839631941179E-7</v>
      </c>
      <c r="E1441" s="41">
        <f>(KONSTANTEN!$B$4 + D1441 * C1441) - (KONSTANTEN!$B$4 + D1441 * C1440)</f>
        <v>4.1966293604991378E-3</v>
      </c>
      <c r="F1441" s="41">
        <f t="shared" si="430"/>
        <v>6.1108366563858221</v>
      </c>
      <c r="G1441" s="73">
        <f t="shared" si="418"/>
        <v>350.12514970474331</v>
      </c>
      <c r="H1441" s="43">
        <f t="shared" si="431"/>
        <v>152060564592.1618</v>
      </c>
      <c r="I1441" s="2">
        <f t="shared" si="432"/>
        <v>10.164610570566284</v>
      </c>
      <c r="J1441" s="48">
        <f t="shared" si="419"/>
        <v>147135481407.8382</v>
      </c>
      <c r="K1441" s="28">
        <f t="shared" si="420"/>
        <v>9.8353894294337163</v>
      </c>
      <c r="L1441" s="43">
        <f t="shared" si="433"/>
        <v>149881256741.83801</v>
      </c>
      <c r="M1441" s="2">
        <f t="shared" si="434"/>
        <v>10.018932986957855</v>
      </c>
      <c r="N1441" s="48">
        <f t="shared" si="421"/>
        <v>144882109687.6424</v>
      </c>
      <c r="O1441" s="28">
        <f t="shared" si="422"/>
        <v>9.6847609869578548</v>
      </c>
      <c r="P1441" s="94">
        <f t="shared" si="423"/>
        <v>-25226894947.793911</v>
      </c>
      <c r="Q1441" s="95">
        <f t="shared" si="424"/>
        <v>-1.686312054257155</v>
      </c>
      <c r="R1441" s="44">
        <f>KONSTANTEN!$B$3 * $D$5 * $D$6 / H1440^2</f>
        <v>3.4280869685202659E+22</v>
      </c>
      <c r="S1441" s="46">
        <f t="shared" si="429"/>
        <v>29543.249508329183</v>
      </c>
      <c r="T1441" s="48">
        <f t="shared" si="425"/>
        <v>149525104166.21371</v>
      </c>
      <c r="U1441" s="28">
        <f t="shared" si="426"/>
        <v>9.995125681989375</v>
      </c>
      <c r="V1441" s="48">
        <f t="shared" si="435"/>
        <v>147381683214.7402</v>
      </c>
      <c r="W1441" s="28">
        <f t="shared" si="436"/>
        <v>9.851846986957856</v>
      </c>
      <c r="X1441" s="50">
        <f t="shared" si="427"/>
        <v>1.0000000000000002</v>
      </c>
      <c r="Y1441" s="31">
        <f t="shared" si="428"/>
        <v>1.0000000000000002</v>
      </c>
      <c r="Z1441" s="50">
        <v>30672000</v>
      </c>
      <c r="AA1441" s="62">
        <v>1.9428839999999999E-7</v>
      </c>
      <c r="AB1441" s="71">
        <v>4.1966293605E-3</v>
      </c>
      <c r="AC1441" s="71">
        <v>6.1108366563858096</v>
      </c>
      <c r="AD1441" s="58">
        <v>152060564592.16101</v>
      </c>
      <c r="AE1441" s="28">
        <v>10.018932986999999</v>
      </c>
      <c r="AF1441" s="28">
        <v>1.6863120542600001</v>
      </c>
      <c r="AG1441" s="50"/>
      <c r="AH1441" s="62"/>
      <c r="AI1441" s="65"/>
      <c r="AJ1441" s="58"/>
      <c r="AK1441" s="28"/>
      <c r="AL1441" s="28"/>
    </row>
    <row r="1442" spans="1:38">
      <c r="A1442" s="11"/>
      <c r="B1442" s="25">
        <v>1421</v>
      </c>
      <c r="C1442" s="1">
        <f>B1442 * KONSTANTEN!$B$6</f>
        <v>30693600</v>
      </c>
      <c r="D1442" s="63">
        <f>SQRT( KONSTANTEN!$B$3 * $D$6 / H1441^3 )</f>
        <v>1.9428490696651745E-7</v>
      </c>
      <c r="E1442" s="41">
        <f>(KONSTANTEN!$B$4 + D1442 * C1442) - (KONSTANTEN!$B$4 + D1442 * C1441)</f>
        <v>4.1965539904769145E-3</v>
      </c>
      <c r="F1442" s="41">
        <f t="shared" si="430"/>
        <v>6.115033210376299</v>
      </c>
      <c r="G1442" s="73">
        <f t="shared" si="418"/>
        <v>350.36559453689637</v>
      </c>
      <c r="H1442" s="43">
        <f t="shared" si="431"/>
        <v>152062341833.62961</v>
      </c>
      <c r="I1442" s="2">
        <f t="shared" si="432"/>
        <v>10.164729371699625</v>
      </c>
      <c r="J1442" s="48">
        <f t="shared" si="419"/>
        <v>147133704166.37039</v>
      </c>
      <c r="K1442" s="28">
        <f t="shared" si="420"/>
        <v>9.8352706283003748</v>
      </c>
      <c r="L1442" s="43">
        <f t="shared" si="433"/>
        <v>149987623610.86371</v>
      </c>
      <c r="M1442" s="2">
        <f t="shared" si="434"/>
        <v>10.026043165748501</v>
      </c>
      <c r="N1442" s="48">
        <f t="shared" si="421"/>
        <v>144988476556.66812</v>
      </c>
      <c r="O1442" s="28">
        <f t="shared" si="422"/>
        <v>9.6918711657485019</v>
      </c>
      <c r="P1442" s="94">
        <f t="shared" si="423"/>
        <v>-24618513594.857834</v>
      </c>
      <c r="Q1442" s="95">
        <f t="shared" si="424"/>
        <v>-1.6456443140868136</v>
      </c>
      <c r="R1442" s="44">
        <f>KONSTANTEN!$B$3 * $D$5 * $D$6 / H1441^2</f>
        <v>3.4280048790792963E+22</v>
      </c>
      <c r="S1442" s="46">
        <f t="shared" si="429"/>
        <v>29543.072645064272</v>
      </c>
      <c r="T1442" s="48">
        <f t="shared" si="425"/>
        <v>149528579639.91916</v>
      </c>
      <c r="U1442" s="28">
        <f t="shared" si="426"/>
        <v>9.9953580028206073</v>
      </c>
      <c r="V1442" s="48">
        <f t="shared" si="435"/>
        <v>147488050083.76593</v>
      </c>
      <c r="W1442" s="28">
        <f t="shared" si="436"/>
        <v>9.8589571657485013</v>
      </c>
      <c r="X1442" s="50">
        <f t="shared" si="427"/>
        <v>1.0000000000000002</v>
      </c>
      <c r="Y1442" s="31">
        <f t="shared" si="428"/>
        <v>0.99999999999999978</v>
      </c>
      <c r="Z1442" s="50">
        <v>30693600</v>
      </c>
      <c r="AA1442" s="62">
        <v>1.9428490999999999E-7</v>
      </c>
      <c r="AB1442" s="71">
        <v>4.1965539904799997E-3</v>
      </c>
      <c r="AC1442" s="71">
        <v>6.1150332103762901</v>
      </c>
      <c r="AD1442" s="58">
        <v>152062341833.629</v>
      </c>
      <c r="AE1442" s="28">
        <v>10.026043165700001</v>
      </c>
      <c r="AF1442" s="28">
        <v>1.6456443140899999</v>
      </c>
      <c r="AG1442" s="50"/>
      <c r="AH1442" s="62"/>
      <c r="AI1442" s="65"/>
      <c r="AJ1442" s="58"/>
      <c r="AK1442" s="28"/>
      <c r="AL1442" s="28"/>
    </row>
    <row r="1443" spans="1:38">
      <c r="A1443" s="11"/>
      <c r="B1443" s="25">
        <v>1422</v>
      </c>
      <c r="C1443" s="1">
        <f>B1443 * KONSTANTEN!$B$6</f>
        <v>30715200</v>
      </c>
      <c r="D1443" s="63">
        <f>SQRT( KONSTANTEN!$B$3 * $D$6 / H1442^3 )</f>
        <v>1.9428150089457199E-7</v>
      </c>
      <c r="E1443" s="41">
        <f>(KONSTANTEN!$B$4 + D1443 * C1443) - (KONSTANTEN!$B$4 + D1443 * C1442)</f>
        <v>4.1964804193224126E-3</v>
      </c>
      <c r="F1443" s="41">
        <f t="shared" si="430"/>
        <v>6.1192296907956214</v>
      </c>
      <c r="G1443" s="73">
        <f t="shared" si="418"/>
        <v>350.60603515373282</v>
      </c>
      <c r="H1443" s="43">
        <f t="shared" si="431"/>
        <v>152064075645.86502</v>
      </c>
      <c r="I1443" s="2">
        <f t="shared" si="432"/>
        <v>10.164845269771046</v>
      </c>
      <c r="J1443" s="48">
        <f t="shared" si="419"/>
        <v>147131970354.13498</v>
      </c>
      <c r="K1443" s="28">
        <f t="shared" si="420"/>
        <v>9.8351547302289539</v>
      </c>
      <c r="L1443" s="43">
        <f t="shared" si="433"/>
        <v>150091391265.56876</v>
      </c>
      <c r="M1443" s="2">
        <f t="shared" si="434"/>
        <v>10.032979597970273</v>
      </c>
      <c r="N1443" s="48">
        <f t="shared" si="421"/>
        <v>145092244211.37317</v>
      </c>
      <c r="O1443" s="28">
        <f t="shared" si="422"/>
        <v>9.6988075979702728</v>
      </c>
      <c r="P1443" s="94">
        <f t="shared" si="423"/>
        <v>-24009709361.375347</v>
      </c>
      <c r="Q1443" s="95">
        <f t="shared" si="424"/>
        <v>-1.6049483061267027</v>
      </c>
      <c r="R1443" s="44">
        <f>KONSTANTEN!$B$3 * $D$5 * $D$6 / H1442^2</f>
        <v>3.4279247493542539E+22</v>
      </c>
      <c r="S1443" s="46">
        <f t="shared" si="429"/>
        <v>29542.900000981022</v>
      </c>
      <c r="T1443" s="48">
        <f t="shared" si="425"/>
        <v>149531972524.15201</v>
      </c>
      <c r="U1443" s="28">
        <f t="shared" si="426"/>
        <v>9.9955848028922158</v>
      </c>
      <c r="V1443" s="48">
        <f t="shared" si="435"/>
        <v>147591817738.47098</v>
      </c>
      <c r="W1443" s="28">
        <f t="shared" si="436"/>
        <v>9.865893597970274</v>
      </c>
      <c r="X1443" s="50">
        <f t="shared" si="427"/>
        <v>1</v>
      </c>
      <c r="Y1443" s="31">
        <f t="shared" si="428"/>
        <v>1.0000000000000002</v>
      </c>
      <c r="Z1443" s="50">
        <v>30715200</v>
      </c>
      <c r="AA1443" s="62">
        <v>1.942815E-7</v>
      </c>
      <c r="AB1443" s="71">
        <v>4.1964804193200004E-3</v>
      </c>
      <c r="AC1443" s="71">
        <v>6.1192296907956099</v>
      </c>
      <c r="AD1443" s="58">
        <v>152064075645.86499</v>
      </c>
      <c r="AE1443" s="28">
        <v>10.032979598000001</v>
      </c>
      <c r="AF1443" s="28">
        <v>1.6049483061300001</v>
      </c>
      <c r="AG1443" s="50"/>
      <c r="AH1443" s="62"/>
      <c r="AI1443" s="65"/>
      <c r="AJ1443" s="58"/>
      <c r="AK1443" s="28"/>
      <c r="AL1443" s="28"/>
    </row>
    <row r="1444" spans="1:38">
      <c r="A1444" s="11"/>
      <c r="B1444" s="25">
        <v>1423</v>
      </c>
      <c r="C1444" s="1">
        <f>B1444 * KONSTANTEN!$B$6</f>
        <v>30736800</v>
      </c>
      <c r="D1444" s="63">
        <f>SQRT( KONSTANTEN!$B$3 * $D$6 / H1443^3 )</f>
        <v>1.942781781503759E-7</v>
      </c>
      <c r="E1444" s="41">
        <f>(KONSTANTEN!$B$4 + D1444 * C1444) - (KONSTANTEN!$B$4 + D1444 * C1443)</f>
        <v>4.1964086480481555E-3</v>
      </c>
      <c r="F1444" s="41">
        <f t="shared" si="430"/>
        <v>6.1234260994436696</v>
      </c>
      <c r="G1444" s="73">
        <f t="shared" si="418"/>
        <v>350.84647165837822</v>
      </c>
      <c r="H1444" s="43">
        <f t="shared" si="431"/>
        <v>152065766001.33386</v>
      </c>
      <c r="I1444" s="2">
        <f t="shared" si="432"/>
        <v>10.164958262940003</v>
      </c>
      <c r="J1444" s="48">
        <f t="shared" si="419"/>
        <v>147130279998.66617</v>
      </c>
      <c r="K1444" s="28">
        <f t="shared" si="420"/>
        <v>9.8350417370599992</v>
      </c>
      <c r="L1444" s="43">
        <f t="shared" si="433"/>
        <v>150192558058.04855</v>
      </c>
      <c r="M1444" s="2">
        <f t="shared" si="434"/>
        <v>10.039742173467662</v>
      </c>
      <c r="N1444" s="48">
        <f t="shared" si="421"/>
        <v>145193411003.85297</v>
      </c>
      <c r="O1444" s="28">
        <f t="shared" si="422"/>
        <v>9.7055701734676632</v>
      </c>
      <c r="P1444" s="94">
        <f t="shared" si="423"/>
        <v>-23400492729.778027</v>
      </c>
      <c r="Q1444" s="95">
        <f t="shared" si="424"/>
        <v>-1.5642247310833801</v>
      </c>
      <c r="R1444" s="44">
        <f>KONSTANTEN!$B$3 * $D$5 * $D$6 / H1443^2</f>
        <v>3.4278465804117935E+22</v>
      </c>
      <c r="S1444" s="46">
        <f t="shared" si="429"/>
        <v>29542.731578599603</v>
      </c>
      <c r="T1444" s="48">
        <f t="shared" si="425"/>
        <v>149535282591.28696</v>
      </c>
      <c r="U1444" s="28">
        <f t="shared" si="426"/>
        <v>9.995806066988397</v>
      </c>
      <c r="V1444" s="48">
        <f t="shared" si="435"/>
        <v>147692984530.95074</v>
      </c>
      <c r="W1444" s="28">
        <f t="shared" si="436"/>
        <v>9.8726561734676626</v>
      </c>
      <c r="X1444" s="50">
        <f t="shared" si="427"/>
        <v>0.99999999999999989</v>
      </c>
      <c r="Y1444" s="31">
        <f t="shared" si="428"/>
        <v>0.99999999999999978</v>
      </c>
      <c r="Z1444" s="50">
        <v>30736800</v>
      </c>
      <c r="AA1444" s="62">
        <v>1.9427818000000001E-7</v>
      </c>
      <c r="AB1444" s="71">
        <v>4.1964086480500004E-3</v>
      </c>
      <c r="AC1444" s="71">
        <v>6.1234260994436598</v>
      </c>
      <c r="AD1444" s="58">
        <v>152065766001.33301</v>
      </c>
      <c r="AE1444" s="28">
        <v>10.039742173500001</v>
      </c>
      <c r="AF1444" s="28">
        <v>1.5642247310799999</v>
      </c>
      <c r="AG1444" s="50"/>
      <c r="AH1444" s="62"/>
      <c r="AI1444" s="65"/>
      <c r="AJ1444" s="58"/>
      <c r="AK1444" s="28"/>
      <c r="AL1444" s="28"/>
    </row>
    <row r="1445" spans="1:38">
      <c r="A1445" s="11"/>
      <c r="B1445" s="25">
        <v>1424</v>
      </c>
      <c r="C1445" s="1">
        <f>B1445 * KONSTANTEN!$B$6</f>
        <v>30758400</v>
      </c>
      <c r="D1445" s="63">
        <f>SQRT( KONSTANTEN!$B$3 * $D$6 / H1444^3 )</f>
        <v>1.9427493877957341E-7</v>
      </c>
      <c r="E1445" s="41">
        <f>(KONSTANTEN!$B$4 + D1445 * C1445) - (KONSTANTEN!$B$4 + D1445 * C1444)</f>
        <v>4.1963386776391332E-3</v>
      </c>
      <c r="F1445" s="41">
        <f t="shared" si="430"/>
        <v>6.1276224381213087</v>
      </c>
      <c r="G1445" s="73">
        <f t="shared" si="418"/>
        <v>351.08690415401441</v>
      </c>
      <c r="H1445" s="43">
        <f t="shared" si="431"/>
        <v>152067412873.19562</v>
      </c>
      <c r="I1445" s="2">
        <f t="shared" si="432"/>
        <v>10.165068349412319</v>
      </c>
      <c r="J1445" s="48">
        <f t="shared" si="419"/>
        <v>147128633126.80438</v>
      </c>
      <c r="K1445" s="28">
        <f t="shared" si="420"/>
        <v>9.8349316505876807</v>
      </c>
      <c r="L1445" s="43">
        <f t="shared" si="433"/>
        <v>150291122381.91571</v>
      </c>
      <c r="M1445" s="2">
        <f t="shared" si="434"/>
        <v>10.04633078486042</v>
      </c>
      <c r="N1445" s="48">
        <f t="shared" si="421"/>
        <v>145291975327.72012</v>
      </c>
      <c r="O1445" s="28">
        <f t="shared" si="422"/>
        <v>9.7121587848604207</v>
      </c>
      <c r="P1445" s="94">
        <f t="shared" si="423"/>
        <v>-22790874187.973824</v>
      </c>
      <c r="Q1445" s="95">
        <f t="shared" si="424"/>
        <v>-1.5234742900294762</v>
      </c>
      <c r="R1445" s="44">
        <f>KONSTANTEN!$B$3 * $D$5 * $D$6 / H1444^2</f>
        <v>3.4277703732921836E+22</v>
      </c>
      <c r="S1445" s="46">
        <f t="shared" si="429"/>
        <v>29542.567380378074</v>
      </c>
      <c r="T1445" s="48">
        <f t="shared" si="425"/>
        <v>149538509619.28867</v>
      </c>
      <c r="U1445" s="28">
        <f t="shared" si="426"/>
        <v>9.9960217802670197</v>
      </c>
      <c r="V1445" s="48">
        <f t="shared" si="435"/>
        <v>147791548854.81793</v>
      </c>
      <c r="W1445" s="28">
        <f t="shared" si="436"/>
        <v>9.8792447848604201</v>
      </c>
      <c r="X1445" s="50">
        <f t="shared" si="427"/>
        <v>1.0000000000000002</v>
      </c>
      <c r="Y1445" s="31">
        <f t="shared" si="428"/>
        <v>1</v>
      </c>
      <c r="Z1445" s="50">
        <v>30758400</v>
      </c>
      <c r="AA1445" s="62">
        <v>1.9427494E-7</v>
      </c>
      <c r="AB1445" s="71">
        <v>4.1963386776399996E-3</v>
      </c>
      <c r="AC1445" s="71">
        <v>6.1276224381212998</v>
      </c>
      <c r="AD1445" s="58">
        <v>152067412873.19501</v>
      </c>
      <c r="AE1445" s="28">
        <v>10.0463307849</v>
      </c>
      <c r="AF1445" s="28">
        <v>1.52347429003</v>
      </c>
      <c r="AG1445" s="50"/>
      <c r="AH1445" s="62"/>
      <c r="AI1445" s="65"/>
      <c r="AJ1445" s="58"/>
      <c r="AK1445" s="28"/>
      <c r="AL1445" s="28"/>
    </row>
    <row r="1446" spans="1:38">
      <c r="A1446" s="11"/>
      <c r="B1446" s="25">
        <v>1425</v>
      </c>
      <c r="C1446" s="1">
        <f>B1446 * KONSTANTEN!$B$6</f>
        <v>30780000</v>
      </c>
      <c r="D1446" s="63">
        <f>SQRT( KONSTANTEN!$B$3 * $D$6 / H1445^3 )</f>
        <v>1.9427178282665263E-7</v>
      </c>
      <c r="E1446" s="41">
        <f>(KONSTANTEN!$B$4 + D1446 * C1446) - (KONSTANTEN!$B$4 + D1446 * C1445)</f>
        <v>4.1962705090563546E-3</v>
      </c>
      <c r="F1446" s="41">
        <f t="shared" si="430"/>
        <v>6.131818708630365</v>
      </c>
      <c r="G1446" s="73">
        <f t="shared" si="418"/>
        <v>351.32733274387857</v>
      </c>
      <c r="H1446" s="43">
        <f t="shared" si="431"/>
        <v>152069016235.30374</v>
      </c>
      <c r="I1446" s="2">
        <f t="shared" si="432"/>
        <v>10.165175527440208</v>
      </c>
      <c r="J1446" s="48">
        <f t="shared" si="419"/>
        <v>147127029764.69626</v>
      </c>
      <c r="K1446" s="28">
        <f t="shared" si="420"/>
        <v>9.8348244725597915</v>
      </c>
      <c r="L1446" s="43">
        <f t="shared" si="433"/>
        <v>150387082672.31287</v>
      </c>
      <c r="M1446" s="2">
        <f t="shared" si="434"/>
        <v>10.052745327544393</v>
      </c>
      <c r="N1446" s="48">
        <f t="shared" si="421"/>
        <v>145387935618.11728</v>
      </c>
      <c r="O1446" s="28">
        <f t="shared" si="422"/>
        <v>9.7185733275443926</v>
      </c>
      <c r="P1446" s="94">
        <f t="shared" si="423"/>
        <v>-22180864229.205997</v>
      </c>
      <c r="Q1446" s="95">
        <f t="shared" si="424"/>
        <v>-1.4826976843942652</v>
      </c>
      <c r="R1446" s="44">
        <f>KONSTANTEN!$B$3 * $D$5 * $D$6 / H1445^2</f>
        <v>3.4276961290093119E+22</v>
      </c>
      <c r="S1446" s="46">
        <f t="shared" si="429"/>
        <v>29542.407408712381</v>
      </c>
      <c r="T1446" s="48">
        <f t="shared" si="425"/>
        <v>149541653391.72406</v>
      </c>
      <c r="U1446" s="28">
        <f t="shared" si="426"/>
        <v>9.9962319282604462</v>
      </c>
      <c r="V1446" s="48">
        <f t="shared" si="435"/>
        <v>147887509145.21506</v>
      </c>
      <c r="W1446" s="28">
        <f t="shared" si="436"/>
        <v>9.885659327544392</v>
      </c>
      <c r="X1446" s="50">
        <f t="shared" si="427"/>
        <v>1</v>
      </c>
      <c r="Y1446" s="31">
        <f t="shared" si="428"/>
        <v>0.99999999999999989</v>
      </c>
      <c r="Z1446" s="50">
        <v>30780000</v>
      </c>
      <c r="AA1446" s="62">
        <v>1.9427178E-7</v>
      </c>
      <c r="AB1446" s="71">
        <v>4.1962705090600001E-3</v>
      </c>
      <c r="AC1446" s="71">
        <v>6.1318187086303499</v>
      </c>
      <c r="AD1446" s="58">
        <v>152069016235.30301</v>
      </c>
      <c r="AE1446" s="28">
        <v>10.0527453275</v>
      </c>
      <c r="AF1446" s="28">
        <v>1.4826976843899999</v>
      </c>
      <c r="AG1446" s="50"/>
      <c r="AH1446" s="62"/>
      <c r="AI1446" s="65"/>
      <c r="AJ1446" s="58"/>
      <c r="AK1446" s="28"/>
      <c r="AL1446" s="28"/>
    </row>
    <row r="1447" spans="1:38">
      <c r="A1447" s="11"/>
      <c r="B1447" s="25">
        <v>1426</v>
      </c>
      <c r="C1447" s="1">
        <f>B1447 * KONSTANTEN!$B$6</f>
        <v>30801600</v>
      </c>
      <c r="D1447" s="63">
        <f>SQRT( KONSTANTEN!$B$3 * $D$6 / H1446^3 )</f>
        <v>1.9426871033494543E-7</v>
      </c>
      <c r="E1447" s="41">
        <f>(KONSTANTEN!$B$4 + D1447 * C1447) - (KONSTANTEN!$B$4 + D1447 * C1446)</f>
        <v>4.1962041432350716E-3</v>
      </c>
      <c r="F1447" s="41">
        <f t="shared" si="430"/>
        <v>6.1360149127736001</v>
      </c>
      <c r="G1447" s="73">
        <f t="shared" si="418"/>
        <v>351.56775753126124</v>
      </c>
      <c r="H1447" s="43">
        <f t="shared" si="431"/>
        <v>152070576062.20578</v>
      </c>
      <c r="I1447" s="2">
        <f t="shared" si="432"/>
        <v>10.165279795322279</v>
      </c>
      <c r="J1447" s="48">
        <f t="shared" si="419"/>
        <v>147125469937.79422</v>
      </c>
      <c r="K1447" s="28">
        <f t="shared" si="420"/>
        <v>9.8347202046777209</v>
      </c>
      <c r="L1447" s="43">
        <f t="shared" si="433"/>
        <v>150480437405.92462</v>
      </c>
      <c r="M1447" s="2">
        <f t="shared" si="434"/>
        <v>10.058985699692343</v>
      </c>
      <c r="N1447" s="48">
        <f t="shared" si="421"/>
        <v>145481290351.72903</v>
      </c>
      <c r="O1447" s="28">
        <f t="shared" si="422"/>
        <v>9.7248136996923424</v>
      </c>
      <c r="P1447" s="94">
        <f t="shared" si="423"/>
        <v>-21570473351.912373</v>
      </c>
      <c r="Q1447" s="95">
        <f t="shared" si="424"/>
        <v>-1.4418956159542546</v>
      </c>
      <c r="R1447" s="44">
        <f>KONSTANTEN!$B$3 * $D$5 * $D$6 / H1446^2</f>
        <v>3.4276238485506838E+22</v>
      </c>
      <c r="S1447" s="46">
        <f t="shared" si="429"/>
        <v>29542.251665936335</v>
      </c>
      <c r="T1447" s="48">
        <f t="shared" si="425"/>
        <v>149544713697.77478</v>
      </c>
      <c r="U1447" s="28">
        <f t="shared" si="426"/>
        <v>9.9964364968763526</v>
      </c>
      <c r="V1447" s="48">
        <f t="shared" si="435"/>
        <v>147980863878.82681</v>
      </c>
      <c r="W1447" s="28">
        <f t="shared" si="436"/>
        <v>9.8918996996923418</v>
      </c>
      <c r="X1447" s="50">
        <f t="shared" si="427"/>
        <v>1</v>
      </c>
      <c r="Y1447" s="31">
        <f t="shared" si="428"/>
        <v>0.99999999999999978</v>
      </c>
      <c r="Z1447" s="50">
        <v>30801600</v>
      </c>
      <c r="AA1447" s="62">
        <v>1.9426871000000001E-7</v>
      </c>
      <c r="AB1447" s="71">
        <v>4.19620414324E-3</v>
      </c>
      <c r="AC1447" s="71">
        <v>6.1360149127735903</v>
      </c>
      <c r="AD1447" s="58">
        <v>152070576062.20499</v>
      </c>
      <c r="AE1447" s="28">
        <v>10.058985699699999</v>
      </c>
      <c r="AF1447" s="28">
        <v>1.44189561595</v>
      </c>
      <c r="AG1447" s="50"/>
      <c r="AH1447" s="62"/>
      <c r="AI1447" s="65"/>
      <c r="AJ1447" s="58"/>
      <c r="AK1447" s="28"/>
      <c r="AL1447" s="28"/>
    </row>
    <row r="1448" spans="1:38">
      <c r="A1448" s="11"/>
      <c r="B1448" s="25">
        <v>1427</v>
      </c>
      <c r="C1448" s="1">
        <f>B1448 * KONSTANTEN!$B$6</f>
        <v>30823200</v>
      </c>
      <c r="D1448" s="63">
        <f>SQRT( KONSTANTEN!$B$3 * $D$6 / H1447^3 )</f>
        <v>1.9426572134662763E-7</v>
      </c>
      <c r="E1448" s="41">
        <f>(KONSTANTEN!$B$4 + D1448 * C1448) - (KONSTANTEN!$B$4 + D1448 * C1447)</f>
        <v>4.1961395810865554E-3</v>
      </c>
      <c r="F1448" s="41">
        <f t="shared" si="430"/>
        <v>6.1402110523546867</v>
      </c>
      <c r="G1448" s="73">
        <f t="shared" si="418"/>
        <v>351.80817861950533</v>
      </c>
      <c r="H1448" s="43">
        <f t="shared" si="431"/>
        <v>152072092329.14352</v>
      </c>
      <c r="I1448" s="2">
        <f t="shared" si="432"/>
        <v>10.165381151403555</v>
      </c>
      <c r="J1448" s="48">
        <f t="shared" si="419"/>
        <v>147123953670.85648</v>
      </c>
      <c r="K1448" s="28">
        <f t="shared" si="420"/>
        <v>9.8346188485964454</v>
      </c>
      <c r="L1448" s="43">
        <f t="shared" si="433"/>
        <v>150571185100.98969</v>
      </c>
      <c r="M1448" s="2">
        <f t="shared" si="434"/>
        <v>10.065051802254745</v>
      </c>
      <c r="N1448" s="48">
        <f t="shared" si="421"/>
        <v>145572038046.79407</v>
      </c>
      <c r="O1448" s="28">
        <f t="shared" si="422"/>
        <v>9.7308798022547442</v>
      </c>
      <c r="P1448" s="94">
        <f t="shared" si="423"/>
        <v>-20959712059.58432</v>
      </c>
      <c r="Q1448" s="95">
        <f t="shared" si="424"/>
        <v>-1.4010687868237619</v>
      </c>
      <c r="R1448" s="44">
        <f>KONSTANTEN!$B$3 * $D$5 * $D$6 / H1447^2</f>
        <v>3.4275535328774315E+22</v>
      </c>
      <c r="S1448" s="46">
        <f t="shared" si="429"/>
        <v>29542.100154321612</v>
      </c>
      <c r="T1448" s="48">
        <f t="shared" si="425"/>
        <v>149547690332.24884</v>
      </c>
      <c r="U1448" s="28">
        <f t="shared" si="426"/>
        <v>9.9966354723985127</v>
      </c>
      <c r="V1448" s="48">
        <f t="shared" si="435"/>
        <v>148071611573.89188</v>
      </c>
      <c r="W1448" s="28">
        <f t="shared" si="436"/>
        <v>9.8979658022547454</v>
      </c>
      <c r="X1448" s="50">
        <f t="shared" si="427"/>
        <v>1</v>
      </c>
      <c r="Y1448" s="31">
        <f t="shared" si="428"/>
        <v>1.0000000000000002</v>
      </c>
      <c r="Z1448" s="50">
        <v>30823200</v>
      </c>
      <c r="AA1448" s="62">
        <v>1.9426571999999999E-7</v>
      </c>
      <c r="AB1448" s="71">
        <v>4.1961395810899997E-3</v>
      </c>
      <c r="AC1448" s="71">
        <v>6.1402110523546698</v>
      </c>
      <c r="AD1448" s="58">
        <v>152072092329.14301</v>
      </c>
      <c r="AE1448" s="28">
        <v>10.065051802299999</v>
      </c>
      <c r="AF1448" s="28">
        <v>1.40106878682</v>
      </c>
      <c r="AG1448" s="50"/>
      <c r="AH1448" s="62"/>
      <c r="AI1448" s="65"/>
      <c r="AJ1448" s="58"/>
      <c r="AK1448" s="28"/>
      <c r="AL1448" s="28"/>
    </row>
    <row r="1449" spans="1:38">
      <c r="A1449" s="11"/>
      <c r="B1449" s="25">
        <v>1428</v>
      </c>
      <c r="C1449" s="1">
        <f>B1449 * KONSTANTEN!$B$6</f>
        <v>30844800</v>
      </c>
      <c r="D1449" s="63">
        <f>SQRT( KONSTANTEN!$B$3 * $D$6 / H1448^3 )</f>
        <v>1.9426281590271945E-7</v>
      </c>
      <c r="E1449" s="41">
        <f>(KONSTANTEN!$B$4 + D1449 * C1449) - (KONSTANTEN!$B$4 + D1449 * C1448)</f>
        <v>4.1960768234980961E-3</v>
      </c>
      <c r="F1449" s="41">
        <f t="shared" si="430"/>
        <v>6.1444071291781848</v>
      </c>
      <c r="G1449" s="73">
        <f t="shared" si="418"/>
        <v>352.04859611200442</v>
      </c>
      <c r="H1449" s="43">
        <f t="shared" si="431"/>
        <v>152073565012.05338</v>
      </c>
      <c r="I1449" s="2">
        <f t="shared" si="432"/>
        <v>10.165479594075478</v>
      </c>
      <c r="J1449" s="48">
        <f t="shared" si="419"/>
        <v>147122480987.94662</v>
      </c>
      <c r="K1449" s="28">
        <f t="shared" si="420"/>
        <v>9.8345204059245237</v>
      </c>
      <c r="L1449" s="43">
        <f t="shared" si="433"/>
        <v>150659324317.31223</v>
      </c>
      <c r="M1449" s="2">
        <f t="shared" si="434"/>
        <v>10.070943538960552</v>
      </c>
      <c r="N1449" s="48">
        <f t="shared" si="421"/>
        <v>145660177263.11664</v>
      </c>
      <c r="O1449" s="28">
        <f t="shared" si="422"/>
        <v>9.7367715389605536</v>
      </c>
      <c r="P1449" s="94">
        <f t="shared" si="423"/>
        <v>-20348590860.625797</v>
      </c>
      <c r="Q1449" s="95">
        <f t="shared" si="424"/>
        <v>-1.3602178994454892</v>
      </c>
      <c r="R1449" s="44">
        <f>KONSTANTEN!$B$3 * $D$5 * $D$6 / H1448^2</f>
        <v>3.4274851829243221E+22</v>
      </c>
      <c r="S1449" s="46">
        <f t="shared" si="429"/>
        <v>29541.952876077761</v>
      </c>
      <c r="T1449" s="48">
        <f t="shared" si="425"/>
        <v>149550583095.59204</v>
      </c>
      <c r="U1449" s="28">
        <f t="shared" si="426"/>
        <v>9.9968288414875683</v>
      </c>
      <c r="V1449" s="48">
        <f t="shared" si="435"/>
        <v>148159750790.21442</v>
      </c>
      <c r="W1449" s="28">
        <f t="shared" si="436"/>
        <v>9.903857538960553</v>
      </c>
      <c r="X1449" s="50">
        <f t="shared" si="427"/>
        <v>1</v>
      </c>
      <c r="Y1449" s="31">
        <f t="shared" si="428"/>
        <v>1</v>
      </c>
      <c r="Z1449" s="50">
        <v>30844800</v>
      </c>
      <c r="AA1449" s="62">
        <v>1.9426282000000001E-7</v>
      </c>
      <c r="AB1449" s="71">
        <v>4.1960768234999999E-3</v>
      </c>
      <c r="AC1449" s="71">
        <v>6.1444071291781697</v>
      </c>
      <c r="AD1449" s="58">
        <v>152073565012.05301</v>
      </c>
      <c r="AE1449" s="28">
        <v>10.070943539</v>
      </c>
      <c r="AF1449" s="28">
        <v>1.36021789945</v>
      </c>
      <c r="AG1449" s="50"/>
      <c r="AH1449" s="62"/>
      <c r="AI1449" s="65"/>
      <c r="AJ1449" s="58"/>
      <c r="AK1449" s="28"/>
      <c r="AL1449" s="28"/>
    </row>
    <row r="1450" spans="1:38">
      <c r="A1450" s="11"/>
      <c r="B1450" s="25">
        <v>1429</v>
      </c>
      <c r="C1450" s="1">
        <f>B1450 * KONSTANTEN!$B$6</f>
        <v>30866400</v>
      </c>
      <c r="D1450" s="63">
        <f>SQRT( KONSTANTEN!$B$3 * $D$6 / H1449^3 )</f>
        <v>1.9425999404308504E-7</v>
      </c>
      <c r="E1450" s="41">
        <f>(KONSTANTEN!$B$4 + D1450 * C1450) - (KONSTANTEN!$B$4 + D1450 * C1449)</f>
        <v>4.1960158713303386E-3</v>
      </c>
      <c r="F1450" s="41">
        <f t="shared" si="430"/>
        <v>6.1486031450495151</v>
      </c>
      <c r="G1450" s="73">
        <f t="shared" si="418"/>
        <v>352.28901011220154</v>
      </c>
      <c r="H1450" s="43">
        <f t="shared" si="431"/>
        <v>152074994087.56631</v>
      </c>
      <c r="I1450" s="2">
        <f t="shared" si="432"/>
        <v>10.16557512177593</v>
      </c>
      <c r="J1450" s="48">
        <f t="shared" si="419"/>
        <v>147121051912.43365</v>
      </c>
      <c r="K1450" s="28">
        <f t="shared" si="420"/>
        <v>9.8344248782240697</v>
      </c>
      <c r="L1450" s="43">
        <f t="shared" si="433"/>
        <v>150744853656.27325</v>
      </c>
      <c r="M1450" s="2">
        <f t="shared" si="434"/>
        <v>10.076660816317958</v>
      </c>
      <c r="N1450" s="48">
        <f t="shared" si="421"/>
        <v>145745706602.07767</v>
      </c>
      <c r="O1450" s="28">
        <f t="shared" si="422"/>
        <v>9.7424888163179588</v>
      </c>
      <c r="P1450" s="94">
        <f t="shared" si="423"/>
        <v>-19737120268.212811</v>
      </c>
      <c r="Q1450" s="95">
        <f t="shared" si="424"/>
        <v>-1.319343656581131</v>
      </c>
      <c r="R1450" s="44">
        <f>KONSTANTEN!$B$3 * $D$5 * $D$6 / H1449^2</f>
        <v>3.4274187995997551E+22</v>
      </c>
      <c r="S1450" s="46">
        <f t="shared" si="429"/>
        <v>29541.809833352196</v>
      </c>
      <c r="T1450" s="48">
        <f t="shared" si="425"/>
        <v>149553391793.89948</v>
      </c>
      <c r="U1450" s="28">
        <f t="shared" si="426"/>
        <v>9.9970165911817901</v>
      </c>
      <c r="V1450" s="48">
        <f t="shared" si="435"/>
        <v>148245280129.17545</v>
      </c>
      <c r="W1450" s="28">
        <f t="shared" si="436"/>
        <v>9.9095748163179582</v>
      </c>
      <c r="X1450" s="50">
        <f t="shared" si="427"/>
        <v>0.99999999999999967</v>
      </c>
      <c r="Y1450" s="31">
        <f t="shared" si="428"/>
        <v>1.0000000000000002</v>
      </c>
      <c r="Z1450" s="50">
        <v>30866400</v>
      </c>
      <c r="AA1450" s="62">
        <v>1.9425999000000001E-7</v>
      </c>
      <c r="AB1450" s="71">
        <v>4.1960158713300003E-3</v>
      </c>
      <c r="AC1450" s="71">
        <v>6.1486031450495</v>
      </c>
      <c r="AD1450" s="58">
        <v>152074994087.56601</v>
      </c>
      <c r="AE1450" s="28">
        <v>10.0766608163</v>
      </c>
      <c r="AF1450" s="28">
        <v>1.3193436565800001</v>
      </c>
      <c r="AG1450" s="50"/>
      <c r="AH1450" s="62"/>
      <c r="AI1450" s="65"/>
      <c r="AJ1450" s="58"/>
      <c r="AK1450" s="28"/>
      <c r="AL1450" s="28"/>
    </row>
    <row r="1451" spans="1:38">
      <c r="A1451" s="11"/>
      <c r="B1451" s="25">
        <v>1430</v>
      </c>
      <c r="C1451" s="1">
        <f>B1451 * KONSTANTEN!$B$6</f>
        <v>30888000</v>
      </c>
      <c r="D1451" s="63">
        <f>SQRT( KONSTANTEN!$B$3 * $D$6 / H1450^3 )</f>
        <v>1.9425725580643311E-7</v>
      </c>
      <c r="E1451" s="41">
        <f>(KONSTANTEN!$B$4 + D1451 * C1451) - (KONSTANTEN!$B$4 + D1451 * C1450)</f>
        <v>4.1959567254190588E-3</v>
      </c>
      <c r="F1451" s="41">
        <f t="shared" si="430"/>
        <v>6.1527991017749342</v>
      </c>
      <c r="G1451" s="73">
        <f t="shared" si="418"/>
        <v>352.52942072358758</v>
      </c>
      <c r="H1451" s="43">
        <f t="shared" si="431"/>
        <v>152076379533.00833</v>
      </c>
      <c r="I1451" s="2">
        <f t="shared" si="432"/>
        <v>10.165667732989247</v>
      </c>
      <c r="J1451" s="48">
        <f t="shared" si="419"/>
        <v>147119666466.99167</v>
      </c>
      <c r="K1451" s="28">
        <f t="shared" si="420"/>
        <v>9.8343322670107529</v>
      </c>
      <c r="L1451" s="43">
        <f t="shared" si="433"/>
        <v>150827771760.84137</v>
      </c>
      <c r="M1451" s="2">
        <f t="shared" si="434"/>
        <v>10.082203543615103</v>
      </c>
      <c r="N1451" s="48">
        <f t="shared" si="421"/>
        <v>145828624706.64578</v>
      </c>
      <c r="O1451" s="28">
        <f t="shared" si="422"/>
        <v>9.7480315436151024</v>
      </c>
      <c r="P1451" s="94">
        <f t="shared" si="423"/>
        <v>-19125310800.152588</v>
      </c>
      <c r="Q1451" s="95">
        <f t="shared" si="424"/>
        <v>-1.2784467613019586</v>
      </c>
      <c r="R1451" s="44">
        <f>KONSTANTEN!$B$3 * $D$5 * $D$6 / H1450^2</f>
        <v>3.4273543837857733E+22</v>
      </c>
      <c r="S1451" s="46">
        <f t="shared" si="429"/>
        <v>29541.671028230172</v>
      </c>
      <c r="T1451" s="48">
        <f t="shared" si="425"/>
        <v>149556116238.92606</v>
      </c>
      <c r="U1451" s="28">
        <f t="shared" si="426"/>
        <v>9.9971987088977823</v>
      </c>
      <c r="V1451" s="48">
        <f t="shared" si="435"/>
        <v>148328198233.74356</v>
      </c>
      <c r="W1451" s="28">
        <f t="shared" si="436"/>
        <v>9.9151175436151036</v>
      </c>
      <c r="X1451" s="50">
        <f t="shared" si="427"/>
        <v>1</v>
      </c>
      <c r="Y1451" s="31">
        <f t="shared" si="428"/>
        <v>1.0000000000000002</v>
      </c>
      <c r="Z1451" s="50">
        <v>30888000</v>
      </c>
      <c r="AA1451" s="62">
        <v>1.9425726000000001E-7</v>
      </c>
      <c r="AB1451" s="71">
        <v>4.1959567254199999E-3</v>
      </c>
      <c r="AC1451" s="71">
        <v>6.15279910177492</v>
      </c>
      <c r="AD1451" s="58">
        <v>152076379533.008</v>
      </c>
      <c r="AE1451" s="28">
        <v>10.0822035436</v>
      </c>
      <c r="AF1451" s="28">
        <v>1.2784467612999999</v>
      </c>
      <c r="AG1451" s="50"/>
      <c r="AH1451" s="62"/>
      <c r="AI1451" s="65"/>
      <c r="AJ1451" s="58"/>
      <c r="AK1451" s="28"/>
      <c r="AL1451" s="28"/>
    </row>
    <row r="1452" spans="1:38">
      <c r="A1452" s="11"/>
      <c r="B1452" s="25">
        <v>1431</v>
      </c>
      <c r="C1452" s="1">
        <f>B1452 * KONSTANTEN!$B$6</f>
        <v>30909600</v>
      </c>
      <c r="D1452" s="63">
        <f>SQRT( KONSTANTEN!$B$3 * $D$6 / H1451^3 )</f>
        <v>1.9425460123031651E-7</v>
      </c>
      <c r="E1452" s="41">
        <f>(KONSTANTEN!$B$4 + D1452 * C1452) - (KONSTANTEN!$B$4 + D1452 * C1451)</f>
        <v>4.1958993865742755E-3</v>
      </c>
      <c r="F1452" s="41">
        <f t="shared" si="430"/>
        <v>6.1569950011615084</v>
      </c>
      <c r="G1452" s="73">
        <f t="shared" si="418"/>
        <v>352.76982804969981</v>
      </c>
      <c r="H1452" s="43">
        <f t="shared" si="431"/>
        <v>152077721326.4003</v>
      </c>
      <c r="I1452" s="2">
        <f t="shared" si="432"/>
        <v>10.16575742624622</v>
      </c>
      <c r="J1452" s="48">
        <f t="shared" si="419"/>
        <v>147118324673.5997</v>
      </c>
      <c r="K1452" s="28">
        <f t="shared" si="420"/>
        <v>9.8342425737537802</v>
      </c>
      <c r="L1452" s="43">
        <f t="shared" si="433"/>
        <v>150908077315.58328</v>
      </c>
      <c r="M1452" s="2">
        <f t="shared" si="434"/>
        <v>10.087571632920795</v>
      </c>
      <c r="N1452" s="48">
        <f t="shared" si="421"/>
        <v>145908930261.3877</v>
      </c>
      <c r="O1452" s="28">
        <f t="shared" si="422"/>
        <v>9.7533996329207966</v>
      </c>
      <c r="P1452" s="94">
        <f t="shared" si="423"/>
        <v>-18513172978.742992</v>
      </c>
      <c r="Q1452" s="95">
        <f t="shared" si="424"/>
        <v>-1.2375279169794238</v>
      </c>
      <c r="R1452" s="44">
        <f>KONSTANTEN!$B$3 * $D$5 * $D$6 / H1451^2</f>
        <v>3.4272919363380593E+22</v>
      </c>
      <c r="S1452" s="46">
        <f t="shared" si="429"/>
        <v>29541.536462734803</v>
      </c>
      <c r="T1452" s="48">
        <f t="shared" si="425"/>
        <v>149558756248.09726</v>
      </c>
      <c r="U1452" s="28">
        <f t="shared" si="426"/>
        <v>9.9973751824312043</v>
      </c>
      <c r="V1452" s="48">
        <f t="shared" si="435"/>
        <v>148408503788.48547</v>
      </c>
      <c r="W1452" s="28">
        <f t="shared" si="436"/>
        <v>9.920485632920796</v>
      </c>
      <c r="X1452" s="50">
        <f t="shared" si="427"/>
        <v>1.0000000000000002</v>
      </c>
      <c r="Y1452" s="31">
        <f t="shared" si="428"/>
        <v>1.0000000000000002</v>
      </c>
      <c r="Z1452" s="50">
        <v>30909600</v>
      </c>
      <c r="AA1452" s="62">
        <v>1.9425459999999999E-7</v>
      </c>
      <c r="AB1452" s="71">
        <v>4.1958993865700003E-3</v>
      </c>
      <c r="AC1452" s="71">
        <v>6.1569950011614996</v>
      </c>
      <c r="AD1452" s="58">
        <v>152077721326.39999</v>
      </c>
      <c r="AE1452" s="28">
        <v>10.0875716329</v>
      </c>
      <c r="AF1452" s="28">
        <v>1.23752791698</v>
      </c>
      <c r="AG1452" s="50"/>
      <c r="AH1452" s="62"/>
      <c r="AI1452" s="65"/>
      <c r="AJ1452" s="58"/>
      <c r="AK1452" s="28"/>
      <c r="AL1452" s="28"/>
    </row>
    <row r="1453" spans="1:38">
      <c r="A1453" s="11"/>
      <c r="B1453" s="25">
        <v>1432</v>
      </c>
      <c r="C1453" s="1">
        <f>B1453 * KONSTANTEN!$B$6</f>
        <v>30931200</v>
      </c>
      <c r="D1453" s="63">
        <f>SQRT( KONSTANTEN!$B$3 * $D$6 / H1452^3 )</f>
        <v>1.9425203035113297E-7</v>
      </c>
      <c r="E1453" s="41">
        <f>(KONSTANTEN!$B$4 + D1453 * C1453) - (KONSTANTEN!$B$4 + D1453 * C1452)</f>
        <v>4.1958438555846911E-3</v>
      </c>
      <c r="F1453" s="41">
        <f t="shared" si="430"/>
        <v>6.1611908450170931</v>
      </c>
      <c r="G1453" s="73">
        <f t="shared" si="418"/>
        <v>353.01023219412076</v>
      </c>
      <c r="H1453" s="43">
        <f t="shared" si="431"/>
        <v>152079019446.45837</v>
      </c>
      <c r="I1453" s="2">
        <f t="shared" si="432"/>
        <v>10.165844200124114</v>
      </c>
      <c r="J1453" s="48">
        <f t="shared" si="419"/>
        <v>147117026553.54163</v>
      </c>
      <c r="K1453" s="28">
        <f t="shared" si="420"/>
        <v>9.8341557998758855</v>
      </c>
      <c r="L1453" s="43">
        <f t="shared" si="433"/>
        <v>150985769046.67413</v>
      </c>
      <c r="M1453" s="2">
        <f t="shared" si="434"/>
        <v>10.09276499908519</v>
      </c>
      <c r="N1453" s="48">
        <f t="shared" si="421"/>
        <v>145986621992.47855</v>
      </c>
      <c r="O1453" s="28">
        <f t="shared" si="422"/>
        <v>9.7585929990851916</v>
      </c>
      <c r="P1453" s="94">
        <f t="shared" si="423"/>
        <v>-17900717330.631229</v>
      </c>
      <c r="Q1453" s="95">
        <f t="shared" si="424"/>
        <v>-1.1965878272757142</v>
      </c>
      <c r="R1453" s="44">
        <f>KONSTANTEN!$B$3 * $D$5 * $D$6 / H1452^2</f>
        <v>3.4272314580859523E+22</v>
      </c>
      <c r="S1453" s="46">
        <f t="shared" si="429"/>
        <v>29541.406138827053</v>
      </c>
      <c r="T1453" s="48">
        <f t="shared" si="425"/>
        <v>149561311644.51929</v>
      </c>
      <c r="U1453" s="28">
        <f t="shared" si="426"/>
        <v>9.9975459999574507</v>
      </c>
      <c r="V1453" s="48">
        <f t="shared" si="435"/>
        <v>148486195519.57635</v>
      </c>
      <c r="W1453" s="28">
        <f t="shared" si="436"/>
        <v>9.925678999085191</v>
      </c>
      <c r="X1453" s="50">
        <f t="shared" si="427"/>
        <v>1.0000000000000004</v>
      </c>
      <c r="Y1453" s="31">
        <f t="shared" si="428"/>
        <v>1.0000000000000002</v>
      </c>
      <c r="Z1453" s="50">
        <v>30931200</v>
      </c>
      <c r="AA1453" s="62">
        <v>1.9425202999999999E-7</v>
      </c>
      <c r="AB1453" s="71">
        <v>4.1958438555800004E-3</v>
      </c>
      <c r="AC1453" s="71">
        <v>6.1611908450170798</v>
      </c>
      <c r="AD1453" s="58">
        <v>152079019446.45801</v>
      </c>
      <c r="AE1453" s="28">
        <v>10.0927649991</v>
      </c>
      <c r="AF1453" s="28">
        <v>1.1965878272799999</v>
      </c>
      <c r="AG1453" s="50"/>
      <c r="AH1453" s="62"/>
      <c r="AI1453" s="65"/>
      <c r="AJ1453" s="58"/>
      <c r="AK1453" s="28"/>
      <c r="AL1453" s="28"/>
    </row>
    <row r="1454" spans="1:38">
      <c r="A1454" s="11"/>
      <c r="B1454" s="25">
        <v>1433</v>
      </c>
      <c r="C1454" s="1">
        <f>B1454 * KONSTANTEN!$B$6</f>
        <v>30952800</v>
      </c>
      <c r="D1454" s="63">
        <f>SQRT( KONSTANTEN!$B$3 * $D$6 / H1453^3 )</f>
        <v>1.9424954320412479E-7</v>
      </c>
      <c r="E1454" s="41">
        <f>(KONSTANTEN!$B$4 + D1454 * C1454) - (KONSTANTEN!$B$4 + D1454 * C1453)</f>
        <v>4.1957901332088099E-3</v>
      </c>
      <c r="F1454" s="41">
        <f t="shared" si="430"/>
        <v>6.1653866351503019</v>
      </c>
      <c r="G1454" s="73">
        <f t="shared" si="418"/>
        <v>353.25063326047626</v>
      </c>
      <c r="H1454" s="43">
        <f t="shared" si="431"/>
        <v>152080273872.59421</v>
      </c>
      <c r="I1454" s="2">
        <f t="shared" si="432"/>
        <v>10.165928053246681</v>
      </c>
      <c r="J1454" s="48">
        <f t="shared" si="419"/>
        <v>147115772127.40582</v>
      </c>
      <c r="K1454" s="28">
        <f t="shared" si="420"/>
        <v>9.8340719467533209</v>
      </c>
      <c r="L1454" s="43">
        <f t="shared" si="433"/>
        <v>151060845721.90735</v>
      </c>
      <c r="M1454" s="2">
        <f t="shared" si="434"/>
        <v>10.097783559740448</v>
      </c>
      <c r="N1454" s="48">
        <f t="shared" si="421"/>
        <v>146061698667.71173</v>
      </c>
      <c r="O1454" s="28">
        <f t="shared" si="422"/>
        <v>9.7636115597404487</v>
      </c>
      <c r="P1454" s="94">
        <f t="shared" si="423"/>
        <v>-17287954386.673927</v>
      </c>
      <c r="Q1454" s="95">
        <f t="shared" si="424"/>
        <v>-1.1556271961343987</v>
      </c>
      <c r="R1454" s="44">
        <f>KONSTANTEN!$B$3 * $D$5 * $D$6 / H1453^2</f>
        <v>3.427172949832443E+22</v>
      </c>
      <c r="S1454" s="46">
        <f t="shared" si="429"/>
        <v>29541.280058405751</v>
      </c>
      <c r="T1454" s="48">
        <f t="shared" si="425"/>
        <v>149563782256.98898</v>
      </c>
      <c r="U1454" s="28">
        <f t="shared" si="426"/>
        <v>9.997711150032309</v>
      </c>
      <c r="V1454" s="48">
        <f t="shared" si="435"/>
        <v>148561272194.80954</v>
      </c>
      <c r="W1454" s="28">
        <f t="shared" si="436"/>
        <v>9.9306975597404481</v>
      </c>
      <c r="X1454" s="50">
        <f t="shared" si="427"/>
        <v>1</v>
      </c>
      <c r="Y1454" s="31">
        <f t="shared" si="428"/>
        <v>1</v>
      </c>
      <c r="Z1454" s="50">
        <v>30952800</v>
      </c>
      <c r="AA1454" s="62">
        <v>1.9424954000000001E-7</v>
      </c>
      <c r="AB1454" s="71">
        <v>4.1957901332099999E-3</v>
      </c>
      <c r="AC1454" s="71">
        <v>6.1653866351502904</v>
      </c>
      <c r="AD1454" s="58">
        <v>152080273872.59399</v>
      </c>
      <c r="AE1454" s="28">
        <v>10.0977835597</v>
      </c>
      <c r="AF1454" s="28">
        <v>1.15562719613</v>
      </c>
      <c r="AG1454" s="50"/>
      <c r="AH1454" s="62"/>
      <c r="AI1454" s="65"/>
      <c r="AJ1454" s="58"/>
      <c r="AK1454" s="28"/>
      <c r="AL1454" s="28"/>
    </row>
    <row r="1455" spans="1:38">
      <c r="A1455" s="11"/>
      <c r="B1455" s="25">
        <v>1434</v>
      </c>
      <c r="C1455" s="1">
        <f>B1455 * KONSTANTEN!$B$6</f>
        <v>30974400</v>
      </c>
      <c r="D1455" s="63">
        <f>SQRT( KONSTANTEN!$B$3 * $D$6 / H1454^3 )</f>
        <v>1.9424713982337871E-7</v>
      </c>
      <c r="E1455" s="41">
        <f>(KONSTANTEN!$B$4 + D1455 * C1455) - (KONSTANTEN!$B$4 + D1455 * C1454)</f>
        <v>4.1957382201847082E-3</v>
      </c>
      <c r="F1455" s="41">
        <f t="shared" si="430"/>
        <v>6.1695823733704866</v>
      </c>
      <c r="G1455" s="73">
        <f t="shared" si="418"/>
        <v>353.49103135243456</v>
      </c>
      <c r="H1455" s="43">
        <f t="shared" si="431"/>
        <v>152081484584.91479</v>
      </c>
      <c r="I1455" s="2">
        <f t="shared" si="432"/>
        <v>10.166008984284156</v>
      </c>
      <c r="J1455" s="48">
        <f t="shared" si="419"/>
        <v>147114561415.08521</v>
      </c>
      <c r="K1455" s="28">
        <f t="shared" si="420"/>
        <v>9.8339910157158439</v>
      </c>
      <c r="L1455" s="43">
        <f t="shared" si="433"/>
        <v>151133306150.70407</v>
      </c>
      <c r="M1455" s="2">
        <f t="shared" si="434"/>
        <v>10.10262723530137</v>
      </c>
      <c r="N1455" s="48">
        <f t="shared" si="421"/>
        <v>146134159096.50848</v>
      </c>
      <c r="O1455" s="28">
        <f t="shared" si="422"/>
        <v>9.7684552353013707</v>
      </c>
      <c r="P1455" s="94">
        <f t="shared" si="423"/>
        <v>-16674894681.795782</v>
      </c>
      <c r="Q1455" s="95">
        <f t="shared" si="424"/>
        <v>-1.1146467277709802</v>
      </c>
      <c r="R1455" s="44">
        <f>KONSTANTEN!$B$3 * $D$5 * $D$6 / H1454^2</f>
        <v>3.4271164123541731E+22</v>
      </c>
      <c r="S1455" s="46">
        <f t="shared" si="429"/>
        <v>29541.158223307535</v>
      </c>
      <c r="T1455" s="48">
        <f t="shared" si="425"/>
        <v>149566167920.00342</v>
      </c>
      <c r="U1455" s="28">
        <f t="shared" si="426"/>
        <v>9.9978706215926021</v>
      </c>
      <c r="V1455" s="48">
        <f t="shared" si="435"/>
        <v>148633732623.60626</v>
      </c>
      <c r="W1455" s="28">
        <f t="shared" si="436"/>
        <v>9.9355412353013701</v>
      </c>
      <c r="X1455" s="50">
        <f t="shared" si="427"/>
        <v>1.0000000000000002</v>
      </c>
      <c r="Y1455" s="31">
        <f t="shared" si="428"/>
        <v>1.0000000000000004</v>
      </c>
      <c r="Z1455" s="50">
        <v>30974400</v>
      </c>
      <c r="AA1455" s="62">
        <v>1.9424714000000001E-7</v>
      </c>
      <c r="AB1455" s="71">
        <v>4.1957382201800002E-3</v>
      </c>
      <c r="AC1455" s="71">
        <v>6.1695823733704698</v>
      </c>
      <c r="AD1455" s="58">
        <v>152081484584.914</v>
      </c>
      <c r="AE1455" s="28">
        <v>10.1026272353</v>
      </c>
      <c r="AF1455" s="28">
        <v>1.1146467277700001</v>
      </c>
      <c r="AG1455" s="50"/>
      <c r="AH1455" s="62"/>
      <c r="AI1455" s="65"/>
      <c r="AJ1455" s="58"/>
      <c r="AK1455" s="28"/>
      <c r="AL1455" s="28"/>
    </row>
    <row r="1456" spans="1:38">
      <c r="A1456" s="11"/>
      <c r="B1456" s="25">
        <v>1435</v>
      </c>
      <c r="C1456" s="1">
        <f>B1456 * KONSTANTEN!$B$6</f>
        <v>30996000</v>
      </c>
      <c r="D1456" s="63">
        <f>SQRT( KONSTANTEN!$B$3 * $D$6 / H1455^3 )</f>
        <v>1.942448202418267E-7</v>
      </c>
      <c r="E1456" s="41">
        <f>(KONSTANTEN!$B$4 + D1456 * C1456) - (KONSTANTEN!$B$4 + D1456 * C1455)</f>
        <v>4.195688117223817E-3</v>
      </c>
      <c r="F1456" s="41">
        <f t="shared" si="430"/>
        <v>6.1737780614877105</v>
      </c>
      <c r="G1456" s="73">
        <f t="shared" si="418"/>
        <v>353.73142657370465</v>
      </c>
      <c r="H1456" s="43">
        <f t="shared" si="431"/>
        <v>152082651564.22296</v>
      </c>
      <c r="I1456" s="2">
        <f t="shared" si="432"/>
        <v>10.166086991953293</v>
      </c>
      <c r="J1456" s="48">
        <f t="shared" si="419"/>
        <v>147113394435.77704</v>
      </c>
      <c r="K1456" s="28">
        <f t="shared" si="420"/>
        <v>9.8339130080467072</v>
      </c>
      <c r="L1456" s="43">
        <f t="shared" si="433"/>
        <v>151203149184.12256</v>
      </c>
      <c r="M1456" s="2">
        <f t="shared" si="434"/>
        <v>10.107295948966019</v>
      </c>
      <c r="N1456" s="48">
        <f t="shared" si="421"/>
        <v>146204002129.92694</v>
      </c>
      <c r="O1456" s="28">
        <f t="shared" si="422"/>
        <v>9.7731239489660187</v>
      </c>
      <c r="P1456" s="94">
        <f t="shared" si="423"/>
        <v>-16061548754.849165</v>
      </c>
      <c r="Q1456" s="95">
        <f t="shared" si="424"/>
        <v>-1.0736471266635099</v>
      </c>
      <c r="R1456" s="44">
        <f>KONSTANTEN!$B$3 * $D$5 * $D$6 / H1455^2</f>
        <v>3.4270618464014553E+22</v>
      </c>
      <c r="S1456" s="46">
        <f t="shared" si="429"/>
        <v>29541.040635306912</v>
      </c>
      <c r="T1456" s="48">
        <f t="shared" si="425"/>
        <v>149568468473.76913</v>
      </c>
      <c r="U1456" s="28">
        <f t="shared" si="426"/>
        <v>9.9980244039568049</v>
      </c>
      <c r="V1456" s="48">
        <f t="shared" si="435"/>
        <v>148703575657.02472</v>
      </c>
      <c r="W1456" s="28">
        <f t="shared" si="436"/>
        <v>9.9402099489660181</v>
      </c>
      <c r="X1456" s="50">
        <f t="shared" si="427"/>
        <v>0.99999999999999967</v>
      </c>
      <c r="Y1456" s="31">
        <f t="shared" si="428"/>
        <v>0.99999999999999967</v>
      </c>
      <c r="Z1456" s="50">
        <v>30996000</v>
      </c>
      <c r="AA1456" s="62">
        <v>1.9424482000000001E-7</v>
      </c>
      <c r="AB1456" s="71">
        <v>4.1956881172199997E-3</v>
      </c>
      <c r="AC1456" s="71">
        <v>6.1737780614876998</v>
      </c>
      <c r="AD1456" s="58">
        <v>152082651564.22198</v>
      </c>
      <c r="AE1456" s="28">
        <v>10.107295948999999</v>
      </c>
      <c r="AF1456" s="28">
        <v>1.0736471266600001</v>
      </c>
      <c r="AG1456" s="50"/>
      <c r="AH1456" s="62"/>
      <c r="AI1456" s="65"/>
      <c r="AJ1456" s="58"/>
      <c r="AK1456" s="28"/>
      <c r="AL1456" s="28"/>
    </row>
    <row r="1457" spans="1:38">
      <c r="A1457" s="11"/>
      <c r="B1457" s="25">
        <v>1436</v>
      </c>
      <c r="C1457" s="1">
        <f>B1457 * KONSTANTEN!$B$6</f>
        <v>31017600</v>
      </c>
      <c r="D1457" s="63">
        <f>SQRT( KONSTANTEN!$B$3 * $D$6 / H1456^3 )</f>
        <v>1.9424258449124539E-7</v>
      </c>
      <c r="E1457" s="41">
        <f>(KONSTANTEN!$B$4 + D1457 * C1457) - (KONSTANTEN!$B$4 + D1457 * C1456)</f>
        <v>4.1956398250109217E-3</v>
      </c>
      <c r="F1457" s="41">
        <f t="shared" si="430"/>
        <v>6.1779737013127214</v>
      </c>
      <c r="G1457" s="73">
        <f t="shared" si="418"/>
        <v>353.97181902803476</v>
      </c>
      <c r="H1457" s="43">
        <f t="shared" si="431"/>
        <v>152083774792.01736</v>
      </c>
      <c r="I1457" s="2">
        <f t="shared" si="432"/>
        <v>10.166162075017354</v>
      </c>
      <c r="J1457" s="48">
        <f t="shared" si="419"/>
        <v>147112271207.98264</v>
      </c>
      <c r="K1457" s="28">
        <f t="shared" si="420"/>
        <v>9.8338379249826477</v>
      </c>
      <c r="L1457" s="43">
        <f t="shared" si="433"/>
        <v>151270373714.86682</v>
      </c>
      <c r="M1457" s="2">
        <f t="shared" si="434"/>
        <v>10.111789626716313</v>
      </c>
      <c r="N1457" s="48">
        <f t="shared" si="421"/>
        <v>146271226660.67123</v>
      </c>
      <c r="O1457" s="28">
        <f t="shared" si="422"/>
        <v>9.7776176267163137</v>
      </c>
      <c r="P1457" s="94">
        <f t="shared" si="423"/>
        <v>-15447927148.473721</v>
      </c>
      <c r="Q1457" s="95">
        <f t="shared" si="424"/>
        <v>-1.0326290975432024</v>
      </c>
      <c r="R1457" s="44">
        <f>KONSTANTEN!$B$3 * $D$5 * $D$6 / H1456^2</f>
        <v>3.4270092526982625E+22</v>
      </c>
      <c r="S1457" s="46">
        <f t="shared" si="429"/>
        <v>29540.92729611621</v>
      </c>
      <c r="T1457" s="48">
        <f t="shared" si="425"/>
        <v>149570683764.21112</v>
      </c>
      <c r="U1457" s="28">
        <f t="shared" si="426"/>
        <v>9.9981724868256538</v>
      </c>
      <c r="V1457" s="48">
        <f t="shared" si="435"/>
        <v>148770800187.76904</v>
      </c>
      <c r="W1457" s="28">
        <f t="shared" si="436"/>
        <v>9.9447036267163131</v>
      </c>
      <c r="X1457" s="50">
        <f t="shared" si="427"/>
        <v>1.0000000000000002</v>
      </c>
      <c r="Y1457" s="31">
        <f t="shared" si="428"/>
        <v>1.0000000000000002</v>
      </c>
      <c r="Z1457" s="50">
        <v>31017600</v>
      </c>
      <c r="AA1457" s="62">
        <v>1.9424258000000001E-7</v>
      </c>
      <c r="AB1457" s="71">
        <v>4.1956398250099997E-3</v>
      </c>
      <c r="AC1457" s="71">
        <v>6.1779737013127098</v>
      </c>
      <c r="AD1457" s="58">
        <v>152083774792.017</v>
      </c>
      <c r="AE1457" s="28">
        <v>10.1117896267</v>
      </c>
      <c r="AF1457" s="28">
        <v>1.0326290975400001</v>
      </c>
      <c r="AG1457" s="50"/>
      <c r="AH1457" s="62"/>
      <c r="AI1457" s="65"/>
      <c r="AJ1457" s="58"/>
      <c r="AK1457" s="28"/>
      <c r="AL1457" s="28"/>
    </row>
    <row r="1458" spans="1:38">
      <c r="A1458" s="11"/>
      <c r="B1458" s="25">
        <v>1437</v>
      </c>
      <c r="C1458" s="1">
        <f>B1458 * KONSTANTEN!$B$6</f>
        <v>31039200</v>
      </c>
      <c r="D1458" s="63">
        <f>SQRT( KONSTANTEN!$B$3 * $D$6 / H1457^3 )</f>
        <v>1.942404326022565E-7</v>
      </c>
      <c r="E1458" s="41">
        <f>(KONSTANTEN!$B$4 + D1458 * C1458) - (KONSTANTEN!$B$4 + D1458 * C1457)</f>
        <v>4.1955933442086035E-3</v>
      </c>
      <c r="F1458" s="41">
        <f t="shared" si="430"/>
        <v>6.18216929465693</v>
      </c>
      <c r="G1458" s="73">
        <f t="shared" si="418"/>
        <v>354.21220881921113</v>
      </c>
      <c r="H1458" s="43">
        <f t="shared" si="431"/>
        <v>152084854250.49258</v>
      </c>
      <c r="I1458" s="2">
        <f t="shared" si="432"/>
        <v>10.166234232286119</v>
      </c>
      <c r="J1458" s="48">
        <f t="shared" si="419"/>
        <v>147111191749.50742</v>
      </c>
      <c r="K1458" s="28">
        <f t="shared" si="420"/>
        <v>9.8337657677138814</v>
      </c>
      <c r="L1458" s="43">
        <f t="shared" si="433"/>
        <v>151334978677.2955</v>
      </c>
      <c r="M1458" s="2">
        <f t="shared" si="434"/>
        <v>10.116108197318589</v>
      </c>
      <c r="N1458" s="48">
        <f t="shared" si="421"/>
        <v>146335831623.09988</v>
      </c>
      <c r="O1458" s="28">
        <f t="shared" si="422"/>
        <v>9.7819361973185899</v>
      </c>
      <c r="P1458" s="94">
        <f t="shared" si="423"/>
        <v>-14834040408.955353</v>
      </c>
      <c r="Q1458" s="95">
        <f t="shared" si="424"/>
        <v>-0.9915933453850091</v>
      </c>
      <c r="R1458" s="44">
        <f>KONSTANTEN!$B$3 * $D$5 * $D$6 / H1457^2</f>
        <v>3.4269586319422372E+22</v>
      </c>
      <c r="S1458" s="46">
        <f t="shared" si="429"/>
        <v>29540.818207385604</v>
      </c>
      <c r="T1458" s="48">
        <f t="shared" si="425"/>
        <v>149572813642.98132</v>
      </c>
      <c r="U1458" s="28">
        <f t="shared" si="426"/>
        <v>9.998314860282699</v>
      </c>
      <c r="V1458" s="48">
        <f t="shared" si="435"/>
        <v>148835405150.19769</v>
      </c>
      <c r="W1458" s="28">
        <f t="shared" si="436"/>
        <v>9.9490221973185893</v>
      </c>
      <c r="X1458" s="50">
        <f t="shared" si="427"/>
        <v>1.0000000000000002</v>
      </c>
      <c r="Y1458" s="31">
        <f t="shared" si="428"/>
        <v>1</v>
      </c>
      <c r="Z1458" s="50">
        <v>31039200</v>
      </c>
      <c r="AA1458" s="62">
        <v>1.9424043E-7</v>
      </c>
      <c r="AB1458" s="71">
        <v>4.19559334421E-3</v>
      </c>
      <c r="AC1458" s="71">
        <v>6.1821692946569202</v>
      </c>
      <c r="AD1458" s="58">
        <v>152084854250.492</v>
      </c>
      <c r="AE1458" s="28">
        <v>10.116108197300001</v>
      </c>
      <c r="AF1458" s="28">
        <v>0.99159334538499999</v>
      </c>
      <c r="AG1458" s="50"/>
      <c r="AH1458" s="62"/>
      <c r="AI1458" s="65"/>
      <c r="AJ1458" s="58"/>
      <c r="AK1458" s="28"/>
      <c r="AL1458" s="28"/>
    </row>
    <row r="1459" spans="1:38">
      <c r="A1459" s="11"/>
      <c r="B1459" s="25">
        <v>1438</v>
      </c>
      <c r="C1459" s="1">
        <f>B1459 * KONSTANTEN!$B$6</f>
        <v>31060800</v>
      </c>
      <c r="D1459" s="63">
        <f>SQRT( KONSTANTEN!$B$3 * $D$6 / H1458^3 )</f>
        <v>1.9423836460432682E-7</v>
      </c>
      <c r="E1459" s="41">
        <f>(KONSTANTEN!$B$4 + D1459 * C1459) - (KONSTANTEN!$B$4 + D1459 * C1458)</f>
        <v>4.1955486754527982E-3</v>
      </c>
      <c r="F1459" s="41">
        <f t="shared" si="430"/>
        <v>6.1863648433323828</v>
      </c>
      <c r="G1459" s="73">
        <f t="shared" si="418"/>
        <v>354.45259605105628</v>
      </c>
      <c r="H1459" s="43">
        <f t="shared" si="431"/>
        <v>152085889922.5394</v>
      </c>
      <c r="I1459" s="2">
        <f t="shared" si="432"/>
        <v>10.166303462615907</v>
      </c>
      <c r="J1459" s="48">
        <f t="shared" si="419"/>
        <v>147110156077.46057</v>
      </c>
      <c r="K1459" s="28">
        <f t="shared" si="420"/>
        <v>9.8336965373840926</v>
      </c>
      <c r="L1459" s="43">
        <f t="shared" si="433"/>
        <v>151396963047.42966</v>
      </c>
      <c r="M1459" s="2">
        <f t="shared" si="434"/>
        <v>10.120251592324161</v>
      </c>
      <c r="N1459" s="48">
        <f t="shared" si="421"/>
        <v>146397815993.23407</v>
      </c>
      <c r="O1459" s="28">
        <f t="shared" si="422"/>
        <v>9.7860795923241621</v>
      </c>
      <c r="P1459" s="94">
        <f t="shared" si="423"/>
        <v>-14219899086.085869</v>
      </c>
      <c r="Q1459" s="95">
        <f t="shared" si="424"/>
        <v>-0.95054057539823711</v>
      </c>
      <c r="R1459" s="44">
        <f>KONSTANTEN!$B$3 * $D$5 * $D$6 / H1458^2</f>
        <v>3.4269099848046962E+22</v>
      </c>
      <c r="S1459" s="46">
        <f t="shared" si="429"/>
        <v>29540.713370703081</v>
      </c>
      <c r="T1459" s="48">
        <f t="shared" si="425"/>
        <v>149574857967.46689</v>
      </c>
      <c r="U1459" s="28">
        <f t="shared" si="426"/>
        <v>9.998451514794878</v>
      </c>
      <c r="V1459" s="48">
        <f t="shared" si="435"/>
        <v>148897389520.33185</v>
      </c>
      <c r="W1459" s="28">
        <f t="shared" si="436"/>
        <v>9.9531655923241615</v>
      </c>
      <c r="X1459" s="50">
        <f t="shared" si="427"/>
        <v>0.99999999999999989</v>
      </c>
      <c r="Y1459" s="31">
        <f t="shared" si="428"/>
        <v>0.99999999999999989</v>
      </c>
      <c r="Z1459" s="50">
        <v>31060800</v>
      </c>
      <c r="AA1459" s="62">
        <v>1.9423836E-7</v>
      </c>
      <c r="AB1459" s="71">
        <v>4.1955486754500001E-3</v>
      </c>
      <c r="AC1459" s="71">
        <v>6.1863648433323704</v>
      </c>
      <c r="AD1459" s="58">
        <v>152085889922.539</v>
      </c>
      <c r="AE1459" s="28">
        <v>10.120251592300001</v>
      </c>
      <c r="AF1459" s="28">
        <v>0.95054057539799997</v>
      </c>
      <c r="AG1459" s="50"/>
      <c r="AH1459" s="62"/>
      <c r="AI1459" s="65"/>
      <c r="AJ1459" s="58"/>
      <c r="AK1459" s="28"/>
      <c r="AL1459" s="28"/>
    </row>
    <row r="1460" spans="1:38">
      <c r="A1460" s="11"/>
      <c r="B1460" s="25">
        <v>1439</v>
      </c>
      <c r="C1460" s="1">
        <f>B1460 * KONSTANTEN!$B$6</f>
        <v>31082400</v>
      </c>
      <c r="D1460" s="63">
        <f>SQRT( KONSTANTEN!$B$3 * $D$6 / H1459^3 )</f>
        <v>1.9423638052576833E-7</v>
      </c>
      <c r="E1460" s="41">
        <f>(KONSTANTEN!$B$4 + D1460 * C1460) - (KONSTANTEN!$B$4 + D1460 * C1459)</f>
        <v>4.1955058193563488E-3</v>
      </c>
      <c r="F1460" s="41">
        <f t="shared" si="430"/>
        <v>6.1905603491517391</v>
      </c>
      <c r="G1460" s="73">
        <f t="shared" si="418"/>
        <v>354.69298082742796</v>
      </c>
      <c r="H1460" s="43">
        <f t="shared" si="431"/>
        <v>152086881791.74481</v>
      </c>
      <c r="I1460" s="2">
        <f t="shared" si="432"/>
        <v>10.166369764909582</v>
      </c>
      <c r="J1460" s="48">
        <f t="shared" si="419"/>
        <v>147109164208.25516</v>
      </c>
      <c r="K1460" s="28">
        <f t="shared" si="420"/>
        <v>9.8336302350904177</v>
      </c>
      <c r="L1460" s="43">
        <f t="shared" si="433"/>
        <v>151456325842.96112</v>
      </c>
      <c r="M1460" s="2">
        <f t="shared" si="434"/>
        <v>10.124219746069848</v>
      </c>
      <c r="N1460" s="48">
        <f t="shared" si="421"/>
        <v>146457178788.76553</v>
      </c>
      <c r="O1460" s="28">
        <f t="shared" si="422"/>
        <v>9.7900477460698472</v>
      </c>
      <c r="P1460" s="94">
        <f t="shared" si="423"/>
        <v>-13605513733.022148</v>
      </c>
      <c r="Q1460" s="95">
        <f t="shared" si="424"/>
        <v>-0.9094714930171337</v>
      </c>
      <c r="R1460" s="44">
        <f>KONSTANTEN!$B$3 * $D$5 * $D$6 / H1459^2</f>
        <v>3.426863311930631E+22</v>
      </c>
      <c r="S1460" s="46">
        <f t="shared" si="429"/>
        <v>29540.612787594477</v>
      </c>
      <c r="T1460" s="48">
        <f t="shared" si="425"/>
        <v>149576816600.79846</v>
      </c>
      <c r="U1460" s="28">
        <f t="shared" si="426"/>
        <v>9.998582441213042</v>
      </c>
      <c r="V1460" s="48">
        <f t="shared" si="435"/>
        <v>148956752315.86331</v>
      </c>
      <c r="W1460" s="28">
        <f t="shared" si="436"/>
        <v>9.9571337460698466</v>
      </c>
      <c r="X1460" s="50">
        <f t="shared" si="427"/>
        <v>1</v>
      </c>
      <c r="Y1460" s="31">
        <f t="shared" si="428"/>
        <v>0.99999999999999978</v>
      </c>
      <c r="Z1460" s="50">
        <v>31082400</v>
      </c>
      <c r="AA1460" s="62">
        <v>1.9423638E-7</v>
      </c>
      <c r="AB1460" s="71">
        <v>4.1955058193600004E-3</v>
      </c>
      <c r="AC1460" s="71">
        <v>6.1905603491517303</v>
      </c>
      <c r="AD1460" s="58">
        <v>152086881791.74399</v>
      </c>
      <c r="AE1460" s="28">
        <v>10.1242197461</v>
      </c>
      <c r="AF1460" s="28">
        <v>0.90947149301700003</v>
      </c>
      <c r="AG1460" s="50"/>
      <c r="AH1460" s="62"/>
      <c r="AI1460" s="65"/>
      <c r="AJ1460" s="58"/>
      <c r="AK1460" s="28"/>
      <c r="AL1460" s="28"/>
    </row>
    <row r="1461" spans="1:38">
      <c r="A1461" s="11"/>
      <c r="B1461" s="25">
        <v>1440</v>
      </c>
      <c r="C1461" s="1">
        <f>B1461 * KONSTANTEN!$B$6</f>
        <v>31104000</v>
      </c>
      <c r="D1461" s="63">
        <f>SQRT( KONSTANTEN!$B$3 * $D$6 / H1460^3 )</f>
        <v>1.9423448039373825E-7</v>
      </c>
      <c r="E1461" s="41">
        <f>(KONSTANTEN!$B$4 + D1461 * C1461) - (KONSTANTEN!$B$4 + D1461 * C1460)</f>
        <v>4.195464776504565E-3</v>
      </c>
      <c r="F1461" s="41">
        <f t="shared" si="430"/>
        <v>6.1947558139282437</v>
      </c>
      <c r="G1461" s="73">
        <f t="shared" si="418"/>
        <v>354.93336325221748</v>
      </c>
      <c r="H1461" s="43">
        <f t="shared" si="431"/>
        <v>152087829842.39221</v>
      </c>
      <c r="I1461" s="2">
        <f t="shared" si="432"/>
        <v>10.166433138116552</v>
      </c>
      <c r="J1461" s="48">
        <f t="shared" si="419"/>
        <v>147108216157.60779</v>
      </c>
      <c r="K1461" s="28">
        <f t="shared" si="420"/>
        <v>9.8335668618834475</v>
      </c>
      <c r="L1461" s="43">
        <f t="shared" si="433"/>
        <v>151513066123.25964</v>
      </c>
      <c r="M1461" s="2">
        <f t="shared" si="434"/>
        <v>10.128012595678463</v>
      </c>
      <c r="N1461" s="48">
        <f t="shared" si="421"/>
        <v>146513919069.06406</v>
      </c>
      <c r="O1461" s="28">
        <f t="shared" si="422"/>
        <v>9.7938405956784642</v>
      </c>
      <c r="P1461" s="94">
        <f t="shared" si="423"/>
        <v>-12990894906.145947</v>
      </c>
      <c r="Q1461" s="95">
        <f t="shared" si="424"/>
        <v>-0.8683868038915159</v>
      </c>
      <c r="R1461" s="44">
        <f>KONSTANTEN!$B$3 * $D$5 * $D$6 / H1460^2</f>
        <v>3.4268186139387129E+22</v>
      </c>
      <c r="S1461" s="46">
        <f t="shared" si="429"/>
        <v>29540.516459523446</v>
      </c>
      <c r="T1461" s="48">
        <f t="shared" si="425"/>
        <v>149578689411.85745</v>
      </c>
      <c r="U1461" s="28">
        <f t="shared" si="426"/>
        <v>9.9987076307724632</v>
      </c>
      <c r="V1461" s="48">
        <f t="shared" si="435"/>
        <v>149013492596.16187</v>
      </c>
      <c r="W1461" s="28">
        <f t="shared" si="436"/>
        <v>9.9609265956784636</v>
      </c>
      <c r="X1461" s="50">
        <f t="shared" si="427"/>
        <v>1</v>
      </c>
      <c r="Y1461" s="31">
        <f t="shared" si="428"/>
        <v>0.99999999999999978</v>
      </c>
      <c r="Z1461" s="50">
        <v>31104000</v>
      </c>
      <c r="AA1461" s="62">
        <v>1.9423448000000001E-7</v>
      </c>
      <c r="AB1461" s="71">
        <v>4.1954647765E-3</v>
      </c>
      <c r="AC1461" s="71">
        <v>6.1947558139282304</v>
      </c>
      <c r="AD1461" s="58">
        <v>152087829842.392</v>
      </c>
      <c r="AE1461" s="28">
        <v>10.1280125957</v>
      </c>
      <c r="AF1461" s="28">
        <v>0.86838680389199996</v>
      </c>
      <c r="AG1461" s="50"/>
      <c r="AH1461" s="62"/>
      <c r="AI1461" s="65"/>
      <c r="AJ1461" s="58"/>
      <c r="AK1461" s="28"/>
      <c r="AL1461" s="28"/>
    </row>
    <row r="1462" spans="1:38">
      <c r="A1462" s="11"/>
      <c r="B1462" s="25">
        <v>1441</v>
      </c>
      <c r="C1462" s="1">
        <f>B1462 * KONSTANTEN!$B$6</f>
        <v>31125600</v>
      </c>
      <c r="D1462" s="63">
        <f>SQRT( KONSTANTEN!$B$3 * $D$6 / H1461^3 )</f>
        <v>1.9423266423423909E-7</v>
      </c>
      <c r="E1462" s="41">
        <f>(KONSTANTEN!$B$4 + D1462 * C1462) - (KONSTANTEN!$B$4 + D1462 * C1461)</f>
        <v>4.1954255474596636E-3</v>
      </c>
      <c r="F1462" s="41">
        <f t="shared" si="430"/>
        <v>6.1989512394757034</v>
      </c>
      <c r="G1462" s="73">
        <f t="shared" si="418"/>
        <v>355.17374342934829</v>
      </c>
      <c r="H1462" s="43">
        <f t="shared" si="431"/>
        <v>152088734059.46149</v>
      </c>
      <c r="I1462" s="2">
        <f t="shared" si="432"/>
        <v>10.166493581232787</v>
      </c>
      <c r="J1462" s="48">
        <f t="shared" si="419"/>
        <v>147107311940.53848</v>
      </c>
      <c r="K1462" s="28">
        <f t="shared" si="420"/>
        <v>9.833506418767211</v>
      </c>
      <c r="L1462" s="43">
        <f t="shared" si="433"/>
        <v>151567182989.38046</v>
      </c>
      <c r="M1462" s="2">
        <f t="shared" si="434"/>
        <v>10.131630081059324</v>
      </c>
      <c r="N1462" s="48">
        <f t="shared" si="421"/>
        <v>146568035935.18488</v>
      </c>
      <c r="O1462" s="28">
        <f t="shared" si="422"/>
        <v>9.7974580810593253</v>
      </c>
      <c r="P1462" s="94">
        <f t="shared" si="423"/>
        <v>-12376053164.923088</v>
      </c>
      <c r="Q1462" s="95">
        <f t="shared" si="424"/>
        <v>-0.82728721387735782</v>
      </c>
      <c r="R1462" s="44">
        <f>KONSTANTEN!$B$3 * $D$5 * $D$6 / H1461^2</f>
        <v>3.4267758914212964E+22</v>
      </c>
      <c r="S1462" s="46">
        <f t="shared" si="429"/>
        <v>29540.424387891453</v>
      </c>
      <c r="T1462" s="48">
        <f t="shared" si="425"/>
        <v>149580476275.28342</v>
      </c>
      <c r="U1462" s="28">
        <f t="shared" si="426"/>
        <v>9.9988270750933275</v>
      </c>
      <c r="V1462" s="48">
        <f t="shared" si="435"/>
        <v>149067609462.28265</v>
      </c>
      <c r="W1462" s="28">
        <f t="shared" si="436"/>
        <v>9.9645440810593247</v>
      </c>
      <c r="X1462" s="50">
        <f t="shared" si="427"/>
        <v>0.99999999999999978</v>
      </c>
      <c r="Y1462" s="31">
        <f t="shared" si="428"/>
        <v>1</v>
      </c>
      <c r="Z1462" s="50">
        <v>31125600</v>
      </c>
      <c r="AA1462" s="62">
        <v>1.9423266E-7</v>
      </c>
      <c r="AB1462" s="71">
        <v>4.1954255474600001E-3</v>
      </c>
      <c r="AC1462" s="71">
        <v>6.19895123947569</v>
      </c>
      <c r="AD1462" s="58">
        <v>152088734059.461</v>
      </c>
      <c r="AE1462" s="28">
        <v>10.131630081100001</v>
      </c>
      <c r="AF1462" s="28">
        <v>0.82728721387699999</v>
      </c>
      <c r="AG1462" s="50"/>
      <c r="AH1462" s="62"/>
      <c r="AI1462" s="65"/>
      <c r="AJ1462" s="58"/>
      <c r="AK1462" s="28"/>
      <c r="AL1462" s="28"/>
    </row>
    <row r="1463" spans="1:38">
      <c r="A1463" s="11"/>
      <c r="B1463" s="25">
        <v>1442</v>
      </c>
      <c r="C1463" s="1">
        <f>B1463 * KONSTANTEN!$B$6</f>
        <v>31147200</v>
      </c>
      <c r="D1463" s="63">
        <f>SQRT( KONSTANTEN!$B$3 * $D$6 / H1462^3 )</f>
        <v>1.9423093207211885E-7</v>
      </c>
      <c r="E1463" s="41">
        <f>(KONSTANTEN!$B$4 + D1463 * C1463) - (KONSTANTEN!$B$4 + D1463 * C1462)</f>
        <v>4.1953881327581044E-3</v>
      </c>
      <c r="F1463" s="41">
        <f t="shared" si="430"/>
        <v>6.2031466276084615</v>
      </c>
      <c r="G1463" s="73">
        <f t="shared" si="418"/>
        <v>355.41412146277463</v>
      </c>
      <c r="H1463" s="43">
        <f t="shared" si="431"/>
        <v>152089594428.62915</v>
      </c>
      <c r="I1463" s="2">
        <f t="shared" si="432"/>
        <v>10.166551093300821</v>
      </c>
      <c r="J1463" s="48">
        <f t="shared" si="419"/>
        <v>147106451571.37085</v>
      </c>
      <c r="K1463" s="28">
        <f t="shared" si="420"/>
        <v>9.8334489066991786</v>
      </c>
      <c r="L1463" s="43">
        <f t="shared" si="433"/>
        <v>151618675584.07092</v>
      </c>
      <c r="M1463" s="2">
        <f t="shared" si="434"/>
        <v>10.135072144908687</v>
      </c>
      <c r="N1463" s="48">
        <f t="shared" si="421"/>
        <v>146619528529.87531</v>
      </c>
      <c r="O1463" s="28">
        <f t="shared" si="422"/>
        <v>9.8009001449086881</v>
      </c>
      <c r="P1463" s="94">
        <f t="shared" si="423"/>
        <v>-11760999071.763069</v>
      </c>
      <c r="Q1463" s="95">
        <f t="shared" si="424"/>
        <v>-0.78617342902740572</v>
      </c>
      <c r="R1463" s="44">
        <f>KONSTANTEN!$B$3 * $D$5 * $D$6 / H1462^2</f>
        <v>3.4267351449444211E+22</v>
      </c>
      <c r="S1463" s="46">
        <f t="shared" si="429"/>
        <v>29540.336574037814</v>
      </c>
      <c r="T1463" s="48">
        <f t="shared" si="425"/>
        <v>149582177071.48126</v>
      </c>
      <c r="U1463" s="28">
        <f t="shared" si="426"/>
        <v>9.9989407661811995</v>
      </c>
      <c r="V1463" s="48">
        <f t="shared" si="435"/>
        <v>149119102056.97311</v>
      </c>
      <c r="W1463" s="28">
        <f t="shared" si="436"/>
        <v>9.9679861449086875</v>
      </c>
      <c r="X1463" s="50">
        <f t="shared" si="427"/>
        <v>1</v>
      </c>
      <c r="Y1463" s="31">
        <f t="shared" si="428"/>
        <v>1</v>
      </c>
      <c r="Z1463" s="50">
        <v>31147200</v>
      </c>
      <c r="AA1463" s="62">
        <v>1.9423093E-7</v>
      </c>
      <c r="AB1463" s="71">
        <v>4.1953881327599996E-3</v>
      </c>
      <c r="AC1463" s="71">
        <v>6.2031466276084499</v>
      </c>
      <c r="AD1463" s="58">
        <v>152089594428.629</v>
      </c>
      <c r="AE1463" s="28">
        <v>10.135072144900001</v>
      </c>
      <c r="AF1463" s="28">
        <v>0.78617342902800003</v>
      </c>
      <c r="AG1463" s="50"/>
      <c r="AH1463" s="62"/>
      <c r="AI1463" s="65"/>
      <c r="AJ1463" s="58"/>
      <c r="AK1463" s="28"/>
      <c r="AL1463" s="28"/>
    </row>
    <row r="1464" spans="1:38">
      <c r="A1464" s="11"/>
      <c r="B1464" s="25">
        <v>1443</v>
      </c>
      <c r="C1464" s="1">
        <f>B1464 * KONSTANTEN!$B$6</f>
        <v>31168800</v>
      </c>
      <c r="D1464" s="63">
        <f>SQRT( KONSTANTEN!$B$3 * $D$6 / H1463^3 )</f>
        <v>1.9422928393107093E-7</v>
      </c>
      <c r="E1464" s="41">
        <f>(KONSTANTEN!$B$4 + D1464 * C1464) - (KONSTANTEN!$B$4 + D1464 * C1463)</f>
        <v>4.1953525329114782E-3</v>
      </c>
      <c r="F1464" s="41">
        <f t="shared" si="430"/>
        <v>6.207341980141373</v>
      </c>
      <c r="G1464" s="73">
        <f t="shared" si="418"/>
        <v>355.65449745647993</v>
      </c>
      <c r="H1464" s="43">
        <f t="shared" si="431"/>
        <v>152090410936.2684</v>
      </c>
      <c r="I1464" s="2">
        <f t="shared" si="432"/>
        <v>10.166605673409761</v>
      </c>
      <c r="J1464" s="48">
        <f t="shared" si="419"/>
        <v>147105635063.7316</v>
      </c>
      <c r="K1464" s="28">
        <f t="shared" si="420"/>
        <v>9.8333943265902377</v>
      </c>
      <c r="L1464" s="43">
        <f t="shared" si="433"/>
        <v>151667543091.77719</v>
      </c>
      <c r="M1464" s="2">
        <f t="shared" si="434"/>
        <v>10.138338732710203</v>
      </c>
      <c r="N1464" s="48">
        <f t="shared" si="421"/>
        <v>146668396037.5816</v>
      </c>
      <c r="O1464" s="28">
        <f t="shared" si="422"/>
        <v>9.804166732710204</v>
      </c>
      <c r="P1464" s="94">
        <f t="shared" si="423"/>
        <v>-11145743191.878523</v>
      </c>
      <c r="Q1464" s="95">
        <f t="shared" si="424"/>
        <v>-0.74504615558178355</v>
      </c>
      <c r="R1464" s="44">
        <f>KONSTANTEN!$B$3 * $D$5 * $D$6 / H1463^2</f>
        <v>3.4266963750478164E+22</v>
      </c>
      <c r="S1464" s="46">
        <f t="shared" si="429"/>
        <v>29540.253019239633</v>
      </c>
      <c r="T1464" s="48">
        <f t="shared" si="425"/>
        <v>149583791686.62766</v>
      </c>
      <c r="U1464" s="28">
        <f t="shared" si="426"/>
        <v>9.9990486964274705</v>
      </c>
      <c r="V1464" s="48">
        <f t="shared" si="435"/>
        <v>149167969564.67938</v>
      </c>
      <c r="W1464" s="28">
        <f t="shared" si="436"/>
        <v>9.9712527327102034</v>
      </c>
      <c r="X1464" s="50">
        <f t="shared" si="427"/>
        <v>0.99999999999999989</v>
      </c>
      <c r="Y1464" s="31">
        <f t="shared" si="428"/>
        <v>0.99999999999999989</v>
      </c>
      <c r="Z1464" s="50">
        <v>31168800</v>
      </c>
      <c r="AA1464" s="62">
        <v>1.9422927999999999E-7</v>
      </c>
      <c r="AB1464" s="71">
        <v>4.1953525329100003E-3</v>
      </c>
      <c r="AC1464" s="71">
        <v>6.2073419801413596</v>
      </c>
      <c r="AD1464" s="58">
        <v>152090410936.26801</v>
      </c>
      <c r="AE1464" s="28">
        <v>10.138338732699999</v>
      </c>
      <c r="AF1464" s="28">
        <v>0.74504615558200005</v>
      </c>
      <c r="AG1464" s="50"/>
      <c r="AH1464" s="62"/>
      <c r="AI1464" s="65"/>
      <c r="AJ1464" s="58"/>
      <c r="AK1464" s="28"/>
      <c r="AL1464" s="28"/>
    </row>
    <row r="1465" spans="1:38">
      <c r="A1465" s="11"/>
      <c r="B1465" s="25">
        <v>1444</v>
      </c>
      <c r="C1465" s="1">
        <f>B1465 * KONSTANTEN!$B$6</f>
        <v>31190400</v>
      </c>
      <c r="D1465" s="63">
        <f>SQRT( KONSTANTEN!$B$3 * $D$6 / H1464^3 )</f>
        <v>1.9422771983363437E-7</v>
      </c>
      <c r="E1465" s="41">
        <f>(KONSTANTEN!$B$4 + D1465 * C1465) - (KONSTANTEN!$B$4 + D1465 * C1464)</f>
        <v>4.1953187484065069E-3</v>
      </c>
      <c r="F1465" s="41">
        <f t="shared" si="430"/>
        <v>6.2115372988897795</v>
      </c>
      <c r="G1465" s="73">
        <f t="shared" si="418"/>
        <v>355.89487151447577</v>
      </c>
      <c r="H1465" s="43">
        <f t="shared" si="431"/>
        <v>152091183569.44937</v>
      </c>
      <c r="I1465" s="2">
        <f t="shared" si="432"/>
        <v>10.166657320695299</v>
      </c>
      <c r="J1465" s="48">
        <f t="shared" si="419"/>
        <v>147104862430.55066</v>
      </c>
      <c r="K1465" s="28">
        <f t="shared" si="420"/>
        <v>9.8333426793047032</v>
      </c>
      <c r="L1465" s="43">
        <f t="shared" si="433"/>
        <v>151713784738.65051</v>
      </c>
      <c r="M1465" s="2">
        <f t="shared" si="434"/>
        <v>10.14142979273533</v>
      </c>
      <c r="N1465" s="48">
        <f t="shared" si="421"/>
        <v>146714637684.45493</v>
      </c>
      <c r="O1465" s="28">
        <f t="shared" si="422"/>
        <v>9.8072577927353315</v>
      </c>
      <c r="P1465" s="94">
        <f t="shared" si="423"/>
        <v>-10530296093.144733</v>
      </c>
      <c r="Q1465" s="95">
        <f t="shared" si="424"/>
        <v>-0.70390609995860265</v>
      </c>
      <c r="R1465" s="44">
        <f>KONSTANTEN!$B$3 * $D$5 * $D$6 / H1464^2</f>
        <v>3.4266595822449046E+22</v>
      </c>
      <c r="S1465" s="46">
        <f t="shared" si="429"/>
        <v>29540.173724711858</v>
      </c>
      <c r="T1465" s="48">
        <f t="shared" si="425"/>
        <v>149585320012.67761</v>
      </c>
      <c r="U1465" s="28">
        <f t="shared" si="426"/>
        <v>9.9991508586097826</v>
      </c>
      <c r="V1465" s="48">
        <f t="shared" si="435"/>
        <v>149214211211.55273</v>
      </c>
      <c r="W1465" s="28">
        <f t="shared" si="436"/>
        <v>9.9743437927353309</v>
      </c>
      <c r="X1465" s="50">
        <f t="shared" si="427"/>
        <v>1.0000000000000002</v>
      </c>
      <c r="Y1465" s="31">
        <f t="shared" si="428"/>
        <v>1</v>
      </c>
      <c r="Z1465" s="50">
        <v>31190400</v>
      </c>
      <c r="AA1465" s="62">
        <v>1.9422772E-7</v>
      </c>
      <c r="AB1465" s="71">
        <v>4.1953187484099997E-3</v>
      </c>
      <c r="AC1465" s="71">
        <v>6.2115372988897697</v>
      </c>
      <c r="AD1465" s="58">
        <v>152091183569.44901</v>
      </c>
      <c r="AE1465" s="28">
        <v>10.1414297927</v>
      </c>
      <c r="AF1465" s="28">
        <v>0.703906099959</v>
      </c>
      <c r="AG1465" s="50"/>
      <c r="AH1465" s="62"/>
      <c r="AI1465" s="65"/>
      <c r="AJ1465" s="58"/>
      <c r="AK1465" s="28"/>
      <c r="AL1465" s="28"/>
    </row>
    <row r="1466" spans="1:38">
      <c r="A1466" s="11"/>
      <c r="B1466" s="25">
        <v>1445</v>
      </c>
      <c r="C1466" s="1">
        <f>B1466 * KONSTANTEN!$B$6</f>
        <v>31212000</v>
      </c>
      <c r="D1466" s="63">
        <f>SQRT( KONSTANTEN!$B$3 * $D$6 / H1465^3 )</f>
        <v>1.9422623980119367E-7</v>
      </c>
      <c r="E1466" s="41">
        <f>(KONSTANTEN!$B$4 + D1466 * C1466) - (KONSTANTEN!$B$4 + D1466 * C1465)</f>
        <v>4.1952867797059312E-3</v>
      </c>
      <c r="F1466" s="41">
        <f t="shared" si="430"/>
        <v>6.2157325856694854</v>
      </c>
      <c r="G1466" s="73">
        <f t="shared" si="418"/>
        <v>356.13524374079987</v>
      </c>
      <c r="H1466" s="43">
        <f t="shared" si="431"/>
        <v>152091912315.939</v>
      </c>
      <c r="I1466" s="2">
        <f t="shared" si="432"/>
        <v>10.166706034339706</v>
      </c>
      <c r="J1466" s="48">
        <f t="shared" si="419"/>
        <v>147104133684.061</v>
      </c>
      <c r="K1466" s="28">
        <f t="shared" si="420"/>
        <v>9.833293965660296</v>
      </c>
      <c r="L1466" s="43">
        <f t="shared" si="433"/>
        <v>151757399792.5531</v>
      </c>
      <c r="M1466" s="2">
        <f t="shared" si="434"/>
        <v>10.14434527604373</v>
      </c>
      <c r="N1466" s="48">
        <f t="shared" si="421"/>
        <v>146758252738.35751</v>
      </c>
      <c r="O1466" s="28">
        <f t="shared" si="422"/>
        <v>9.810173276043729</v>
      </c>
      <c r="P1466" s="94">
        <f t="shared" si="423"/>
        <v>-9914668345.9590111</v>
      </c>
      <c r="Q1466" s="95">
        <f t="shared" si="424"/>
        <v>-0.66275396874456105</v>
      </c>
      <c r="R1466" s="44">
        <f>KONSTANTEN!$B$3 * $D$5 * $D$6 / H1465^2</f>
        <v>3.426624767022797E+22</v>
      </c>
      <c r="S1466" s="46">
        <f t="shared" si="429"/>
        <v>29540.09869160724</v>
      </c>
      <c r="T1466" s="48">
        <f t="shared" si="425"/>
        <v>149586761947.37018</v>
      </c>
      <c r="U1466" s="28">
        <f t="shared" si="426"/>
        <v>9.9992472458924269</v>
      </c>
      <c r="V1466" s="48">
        <f t="shared" si="435"/>
        <v>149257826265.45529</v>
      </c>
      <c r="W1466" s="28">
        <f t="shared" si="436"/>
        <v>9.9772592760437284</v>
      </c>
      <c r="X1466" s="50">
        <f t="shared" si="427"/>
        <v>0.99999999999999989</v>
      </c>
      <c r="Y1466" s="31">
        <f t="shared" si="428"/>
        <v>1</v>
      </c>
      <c r="Z1466" s="50">
        <v>31212000</v>
      </c>
      <c r="AA1466" s="62">
        <v>1.9422624000000001E-7</v>
      </c>
      <c r="AB1466" s="71">
        <v>4.19528677971E-3</v>
      </c>
      <c r="AC1466" s="71">
        <v>6.2157325856694703</v>
      </c>
      <c r="AD1466" s="58">
        <v>152091912315.93799</v>
      </c>
      <c r="AE1466" s="28">
        <v>10.144345275999999</v>
      </c>
      <c r="AF1466" s="28">
        <v>0.66275396874500003</v>
      </c>
      <c r="AG1466" s="50"/>
      <c r="AH1466" s="62"/>
      <c r="AI1466" s="65"/>
      <c r="AJ1466" s="58"/>
      <c r="AK1466" s="28"/>
      <c r="AL1466" s="28"/>
    </row>
    <row r="1467" spans="1:38">
      <c r="A1467" s="11"/>
      <c r="B1467" s="25">
        <v>1446</v>
      </c>
      <c r="C1467" s="1">
        <f>B1467 * KONSTANTEN!$B$6</f>
        <v>31233600</v>
      </c>
      <c r="D1467" s="63">
        <f>SQRT( KONSTANTEN!$B$3 * $D$6 / H1466^3 )</f>
        <v>1.9422484385397911E-7</v>
      </c>
      <c r="E1467" s="41">
        <f>(KONSTANTEN!$B$4 + D1467 * C1467) - (KONSTANTEN!$B$4 + D1467 * C1466)</f>
        <v>4.1952566272458469E-3</v>
      </c>
      <c r="F1467" s="41">
        <f t="shared" si="430"/>
        <v>6.2199278422967312</v>
      </c>
      <c r="G1467" s="73">
        <f t="shared" si="418"/>
        <v>356.37561423951541</v>
      </c>
      <c r="H1467" s="43">
        <f t="shared" si="431"/>
        <v>152092597164.20132</v>
      </c>
      <c r="I1467" s="2">
        <f t="shared" si="432"/>
        <v>10.16675181357185</v>
      </c>
      <c r="J1467" s="48">
        <f t="shared" si="419"/>
        <v>147103448835.79868</v>
      </c>
      <c r="K1467" s="28">
        <f t="shared" si="420"/>
        <v>9.8332481864281505</v>
      </c>
      <c r="L1467" s="43">
        <f t="shared" si="433"/>
        <v>151798387563.06366</v>
      </c>
      <c r="M1467" s="2">
        <f t="shared" si="434"/>
        <v>10.147085136483634</v>
      </c>
      <c r="N1467" s="48">
        <f t="shared" si="421"/>
        <v>146799240508.86807</v>
      </c>
      <c r="O1467" s="28">
        <f t="shared" si="422"/>
        <v>9.8129131364836333</v>
      </c>
      <c r="P1467" s="94">
        <f t="shared" si="423"/>
        <v>-9298870523.1004829</v>
      </c>
      <c r="Q1467" s="95">
        <f t="shared" si="424"/>
        <v>-0.62159046868557111</v>
      </c>
      <c r="R1467" s="44">
        <f>KONSTANTEN!$B$3 * $D$5 * $D$6 / H1466^2</f>
        <v>3.4265919298423092E+22</v>
      </c>
      <c r="S1467" s="46">
        <f t="shared" si="429"/>
        <v>29540.027921016335</v>
      </c>
      <c r="T1467" s="48">
        <f t="shared" si="425"/>
        <v>149588117394.23456</v>
      </c>
      <c r="U1467" s="28">
        <f t="shared" si="426"/>
        <v>9.9993378518267306</v>
      </c>
      <c r="V1467" s="48">
        <f t="shared" si="435"/>
        <v>149298814035.96585</v>
      </c>
      <c r="W1467" s="28">
        <f t="shared" si="436"/>
        <v>9.9799991364836327</v>
      </c>
      <c r="X1467" s="50">
        <f t="shared" si="427"/>
        <v>0.99999999999999989</v>
      </c>
      <c r="Y1467" s="31">
        <f t="shared" si="428"/>
        <v>1.0000000000000002</v>
      </c>
      <c r="Z1467" s="50">
        <v>31233600</v>
      </c>
      <c r="AA1467" s="62">
        <v>1.9422484000000001E-7</v>
      </c>
      <c r="AB1467" s="71">
        <v>4.1952566272499998E-3</v>
      </c>
      <c r="AC1467" s="71">
        <v>6.2199278422967197</v>
      </c>
      <c r="AD1467" s="58">
        <v>152092597164.20099</v>
      </c>
      <c r="AE1467" s="28">
        <v>10.147085136499999</v>
      </c>
      <c r="AF1467" s="28">
        <v>0.62159046868599999</v>
      </c>
      <c r="AG1467" s="50"/>
      <c r="AH1467" s="62"/>
      <c r="AI1467" s="65"/>
      <c r="AJ1467" s="58"/>
      <c r="AK1467" s="28"/>
      <c r="AL1467" s="28"/>
    </row>
    <row r="1468" spans="1:38">
      <c r="A1468" s="11"/>
      <c r="B1468" s="25">
        <v>1447</v>
      </c>
      <c r="C1468" s="1">
        <f>B1468 * KONSTANTEN!$B$6</f>
        <v>31255200</v>
      </c>
      <c r="D1468" s="63">
        <f>SQRT( KONSTANTEN!$B$3 * $D$6 / H1467^3 )</f>
        <v>1.9422353201106675E-7</v>
      </c>
      <c r="E1468" s="41">
        <f>(KONSTANTEN!$B$4 + D1468 * C1468) - (KONSTANTEN!$B$4 + D1468 * C1467)</f>
        <v>4.1952282914392569E-3</v>
      </c>
      <c r="F1468" s="41">
        <f t="shared" si="430"/>
        <v>6.2241230705881705</v>
      </c>
      <c r="G1468" s="73">
        <f t="shared" si="418"/>
        <v>356.61598311470874</v>
      </c>
      <c r="H1468" s="43">
        <f t="shared" si="431"/>
        <v>152093238103.39755</v>
      </c>
      <c r="I1468" s="2">
        <f t="shared" si="432"/>
        <v>10.166794657667204</v>
      </c>
      <c r="J1468" s="48">
        <f t="shared" si="419"/>
        <v>147102807896.60245</v>
      </c>
      <c r="K1468" s="28">
        <f t="shared" si="420"/>
        <v>9.8332053423327963</v>
      </c>
      <c r="L1468" s="43">
        <f t="shared" si="433"/>
        <v>151836747401.48276</v>
      </c>
      <c r="M1468" s="2">
        <f t="shared" si="434"/>
        <v>10.149649330692208</v>
      </c>
      <c r="N1468" s="48">
        <f t="shared" si="421"/>
        <v>146837600347.28714</v>
      </c>
      <c r="O1468" s="28">
        <f t="shared" si="422"/>
        <v>9.8154773306922074</v>
      </c>
      <c r="P1468" s="94">
        <f t="shared" si="423"/>
        <v>-8682913199.5893707</v>
      </c>
      <c r="Q1468" s="95">
        <f t="shared" si="424"/>
        <v>-0.58041630667735311</v>
      </c>
      <c r="R1468" s="44">
        <f>KONSTANTEN!$B$3 * $D$5 * $D$6 / H1467^2</f>
        <v>3.4265610711379514E+22</v>
      </c>
      <c r="S1468" s="46">
        <f t="shared" si="429"/>
        <v>29539.961413967536</v>
      </c>
      <c r="T1468" s="48">
        <f t="shared" si="425"/>
        <v>149589386262.59512</v>
      </c>
      <c r="U1468" s="28">
        <f t="shared" si="426"/>
        <v>9.9994226703514073</v>
      </c>
      <c r="V1468" s="48">
        <f t="shared" si="435"/>
        <v>149337173874.38495</v>
      </c>
      <c r="W1468" s="28">
        <f t="shared" si="436"/>
        <v>9.9825633306922068</v>
      </c>
      <c r="X1468" s="50">
        <f t="shared" si="427"/>
        <v>1.0000000000000002</v>
      </c>
      <c r="Y1468" s="31">
        <f t="shared" si="428"/>
        <v>1</v>
      </c>
      <c r="Z1468" s="50">
        <v>31255200</v>
      </c>
      <c r="AA1468" s="62">
        <v>1.9422353E-7</v>
      </c>
      <c r="AB1468" s="71">
        <v>4.1952282914400002E-3</v>
      </c>
      <c r="AC1468" s="71">
        <v>6.2241230705881598</v>
      </c>
      <c r="AD1468" s="58">
        <v>152093238103.397</v>
      </c>
      <c r="AE1468" s="28">
        <v>10.149649330700001</v>
      </c>
      <c r="AF1468" s="28">
        <v>0.58041630667699995</v>
      </c>
      <c r="AG1468" s="50"/>
      <c r="AH1468" s="62"/>
      <c r="AI1468" s="65"/>
      <c r="AJ1468" s="58"/>
      <c r="AK1468" s="28"/>
      <c r="AL1468" s="28"/>
    </row>
    <row r="1469" spans="1:38">
      <c r="A1469" s="11"/>
      <c r="B1469" s="25">
        <v>1448</v>
      </c>
      <c r="C1469" s="1">
        <f>B1469 * KONSTANTEN!$B$6</f>
        <v>31276800</v>
      </c>
      <c r="D1469" s="63">
        <f>SQRT( KONSTANTEN!$B$3 * $D$6 / H1468^3 )</f>
        <v>1.9422230429037811E-7</v>
      </c>
      <c r="E1469" s="41">
        <f>(KONSTANTEN!$B$4 + D1469 * C1469) - (KONSTANTEN!$B$4 + D1469 * C1468)</f>
        <v>4.1952017726725188E-3</v>
      </c>
      <c r="F1469" s="41">
        <f t="shared" si="430"/>
        <v>6.228318272360843</v>
      </c>
      <c r="G1469" s="73">
        <f t="shared" si="418"/>
        <v>356.85635047048868</v>
      </c>
      <c r="H1469" s="43">
        <f t="shared" si="431"/>
        <v>152093835123.38596</v>
      </c>
      <c r="I1469" s="2">
        <f t="shared" si="432"/>
        <v>10.166834565947838</v>
      </c>
      <c r="J1469" s="48">
        <f t="shared" si="419"/>
        <v>147102210876.61404</v>
      </c>
      <c r="K1469" s="28">
        <f t="shared" si="420"/>
        <v>9.8331654340521641</v>
      </c>
      <c r="L1469" s="43">
        <f t="shared" si="433"/>
        <v>151872478700.83759</v>
      </c>
      <c r="M1469" s="2">
        <f t="shared" si="434"/>
        <v>10.152037818095872</v>
      </c>
      <c r="N1469" s="48">
        <f t="shared" si="421"/>
        <v>146873331646.642</v>
      </c>
      <c r="O1469" s="28">
        <f t="shared" si="422"/>
        <v>9.8178658180958713</v>
      </c>
      <c r="P1469" s="94">
        <f t="shared" si="423"/>
        <v>-8066806952.5468016</v>
      </c>
      <c r="Q1469" s="95">
        <f t="shared" si="424"/>
        <v>-0.53923218975606402</v>
      </c>
      <c r="R1469" s="44">
        <f>KONSTANTEN!$B$3 * $D$5 * $D$6 / H1468^2</f>
        <v>3.426532191317933E+22</v>
      </c>
      <c r="S1469" s="46">
        <f t="shared" si="429"/>
        <v>29539.899171427009</v>
      </c>
      <c r="T1469" s="48">
        <f t="shared" si="425"/>
        <v>149590568467.5766</v>
      </c>
      <c r="U1469" s="28">
        <f t="shared" si="426"/>
        <v>9.9995016957929046</v>
      </c>
      <c r="V1469" s="48">
        <f t="shared" si="435"/>
        <v>149372905173.73981</v>
      </c>
      <c r="W1469" s="28">
        <f t="shared" si="436"/>
        <v>9.9849518180958725</v>
      </c>
      <c r="X1469" s="50">
        <f t="shared" si="427"/>
        <v>1</v>
      </c>
      <c r="Y1469" s="31">
        <f t="shared" si="428"/>
        <v>1.0000000000000002</v>
      </c>
      <c r="Z1469" s="50">
        <v>31276800</v>
      </c>
      <c r="AA1469" s="62">
        <v>1.9422230000000001E-7</v>
      </c>
      <c r="AB1469" s="71">
        <v>4.19520177267E-3</v>
      </c>
      <c r="AC1469" s="71">
        <v>6.2283182723608297</v>
      </c>
      <c r="AD1469" s="58">
        <v>152093835123.38501</v>
      </c>
      <c r="AE1469" s="28">
        <v>10.1520378181</v>
      </c>
      <c r="AF1469" s="28">
        <v>0.53923218975599996</v>
      </c>
      <c r="AG1469" s="50"/>
      <c r="AH1469" s="62"/>
      <c r="AI1469" s="65"/>
      <c r="AJ1469" s="58"/>
      <c r="AK1469" s="28"/>
      <c r="AL1469" s="28"/>
    </row>
    <row r="1470" spans="1:38">
      <c r="A1470" s="11"/>
      <c r="B1470" s="25">
        <v>1449</v>
      </c>
      <c r="C1470" s="1">
        <f>B1470 * KONSTANTEN!$B$6</f>
        <v>31298400</v>
      </c>
      <c r="D1470" s="63">
        <f>SQRT( KONSTANTEN!$B$3 * $D$6 / H1469^3 )</f>
        <v>1.9422116070868094E-7</v>
      </c>
      <c r="E1470" s="41">
        <f>(KONSTANTEN!$B$4 + D1470 * C1470) - (KONSTANTEN!$B$4 + D1470 * C1469)</f>
        <v>4.1951770713080094E-3</v>
      </c>
      <c r="F1470" s="41">
        <f t="shared" si="430"/>
        <v>6.232513449432151</v>
      </c>
      <c r="G1470" s="73">
        <f t="shared" si="418"/>
        <v>357.0967164109847</v>
      </c>
      <c r="H1470" s="43">
        <f t="shared" si="431"/>
        <v>152094388214.72217</v>
      </c>
      <c r="I1470" s="2">
        <f t="shared" si="432"/>
        <v>10.166871537782431</v>
      </c>
      <c r="J1470" s="48">
        <f t="shared" si="419"/>
        <v>147101657785.27783</v>
      </c>
      <c r="K1470" s="28">
        <f t="shared" si="420"/>
        <v>9.8331284622175694</v>
      </c>
      <c r="L1470" s="43">
        <f t="shared" si="433"/>
        <v>151905580895.8869</v>
      </c>
      <c r="M1470" s="2">
        <f t="shared" si="434"/>
        <v>10.154250560910613</v>
      </c>
      <c r="N1470" s="48">
        <f t="shared" si="421"/>
        <v>146906433841.69131</v>
      </c>
      <c r="O1470" s="28">
        <f t="shared" si="422"/>
        <v>9.8200785609106145</v>
      </c>
      <c r="P1470" s="94">
        <f t="shared" si="423"/>
        <v>-7450562361.0542526</v>
      </c>
      <c r="Q1470" s="95">
        <f t="shared" si="424"/>
        <v>-0.49803882508890202</v>
      </c>
      <c r="R1470" s="44">
        <f>KONSTANTEN!$B$3 * $D$5 * $D$6 / H1469^2</f>
        <v>3.4265052907641743E+22</v>
      </c>
      <c r="S1470" s="46">
        <f t="shared" si="429"/>
        <v>29539.841194298766</v>
      </c>
      <c r="T1470" s="48">
        <f t="shared" si="425"/>
        <v>149591663930.1088</v>
      </c>
      <c r="U1470" s="28">
        <f t="shared" si="426"/>
        <v>9.9995749228657136</v>
      </c>
      <c r="V1470" s="48">
        <f t="shared" si="435"/>
        <v>149406007368.78909</v>
      </c>
      <c r="W1470" s="28">
        <f t="shared" si="436"/>
        <v>9.9871645609106139</v>
      </c>
      <c r="X1470" s="50">
        <f t="shared" si="427"/>
        <v>1</v>
      </c>
      <c r="Y1470" s="31">
        <f t="shared" si="428"/>
        <v>1</v>
      </c>
      <c r="Z1470" s="50">
        <v>31298400</v>
      </c>
      <c r="AA1470" s="62">
        <v>1.9422116E-7</v>
      </c>
      <c r="AB1470" s="71">
        <v>4.19517707131E-3</v>
      </c>
      <c r="AC1470" s="71">
        <v>6.2325134494321404</v>
      </c>
      <c r="AD1470" s="58">
        <v>152094388214.72198</v>
      </c>
      <c r="AE1470" s="28">
        <v>10.1542505609</v>
      </c>
      <c r="AF1470" s="28">
        <v>0.49803882508899999</v>
      </c>
      <c r="AG1470" s="50"/>
      <c r="AH1470" s="62"/>
      <c r="AI1470" s="65"/>
      <c r="AJ1470" s="58"/>
      <c r="AK1470" s="28"/>
      <c r="AL1470" s="28"/>
    </row>
    <row r="1471" spans="1:38">
      <c r="A1471" s="11"/>
      <c r="B1471" s="25">
        <v>1450</v>
      </c>
      <c r="C1471" s="1">
        <f>B1471 * KONSTANTEN!$B$6</f>
        <v>31320000</v>
      </c>
      <c r="D1471" s="63">
        <f>SQRT( KONSTANTEN!$B$3 * $D$6 / H1470^3 )</f>
        <v>1.9422010128158869E-7</v>
      </c>
      <c r="E1471" s="41">
        <f>(KONSTANTEN!$B$4 + D1471 * C1471) - (KONSTANTEN!$B$4 + D1471 * C1470)</f>
        <v>4.1951541876823484E-3</v>
      </c>
      <c r="F1471" s="41">
        <f t="shared" si="430"/>
        <v>6.2367086036198334</v>
      </c>
      <c r="G1471" s="73">
        <f t="shared" si="418"/>
        <v>357.33708104034548</v>
      </c>
      <c r="H1471" s="43">
        <f t="shared" si="431"/>
        <v>152094897368.65912</v>
      </c>
      <c r="I1471" s="2">
        <f t="shared" si="432"/>
        <v>10.166905572586284</v>
      </c>
      <c r="J1471" s="48">
        <f t="shared" si="419"/>
        <v>147101148631.34091</v>
      </c>
      <c r="K1471" s="28">
        <f t="shared" si="420"/>
        <v>9.833094427413716</v>
      </c>
      <c r="L1471" s="43">
        <f t="shared" si="433"/>
        <v>151936053463.12485</v>
      </c>
      <c r="M1471" s="2">
        <f t="shared" si="434"/>
        <v>10.156287524142272</v>
      </c>
      <c r="N1471" s="48">
        <f t="shared" si="421"/>
        <v>146936906408.92926</v>
      </c>
      <c r="O1471" s="28">
        <f t="shared" si="422"/>
        <v>9.8221155241422711</v>
      </c>
      <c r="P1471" s="94">
        <f t="shared" si="423"/>
        <v>-6834190006.0132551</v>
      </c>
      <c r="Q1471" s="95">
        <f t="shared" si="424"/>
        <v>-0.45683691996472814</v>
      </c>
      <c r="R1471" s="44">
        <f>KONSTANTEN!$B$3 * $D$5 * $D$6 / H1470^2</f>
        <v>3.4264803698322956E+22</v>
      </c>
      <c r="S1471" s="46">
        <f t="shared" si="429"/>
        <v>29539.787483424607</v>
      </c>
      <c r="T1471" s="48">
        <f t="shared" si="425"/>
        <v>149592672576.93106</v>
      </c>
      <c r="U1471" s="28">
        <f t="shared" si="426"/>
        <v>9.9996423466726601</v>
      </c>
      <c r="V1471" s="48">
        <f t="shared" si="435"/>
        <v>149436479936.02704</v>
      </c>
      <c r="W1471" s="28">
        <f t="shared" si="436"/>
        <v>9.9892015241422705</v>
      </c>
      <c r="X1471" s="50">
        <f t="shared" si="427"/>
        <v>0.99999999999999989</v>
      </c>
      <c r="Y1471" s="31">
        <f t="shared" si="428"/>
        <v>0.99999999999999989</v>
      </c>
      <c r="Z1471" s="50">
        <v>31320000</v>
      </c>
      <c r="AA1471" s="62">
        <v>1.9422009999999999E-7</v>
      </c>
      <c r="AB1471" s="71">
        <v>4.1951541876800004E-3</v>
      </c>
      <c r="AC1471" s="71">
        <v>6.23670860361982</v>
      </c>
      <c r="AD1471" s="58">
        <v>152094897368.659</v>
      </c>
      <c r="AE1471" s="28">
        <v>10.1562875241</v>
      </c>
      <c r="AF1471" s="28">
        <v>0.45683691996499998</v>
      </c>
      <c r="AG1471" s="50"/>
      <c r="AH1471" s="62"/>
      <c r="AI1471" s="65"/>
      <c r="AJ1471" s="58"/>
      <c r="AK1471" s="28"/>
      <c r="AL1471" s="28"/>
    </row>
    <row r="1472" spans="1:38">
      <c r="A1472" s="11"/>
      <c r="B1472" s="25">
        <v>1451</v>
      </c>
      <c r="C1472" s="1">
        <f>B1472 * KONSTANTEN!$B$6</f>
        <v>31341600</v>
      </c>
      <c r="D1472" s="63">
        <f>SQRT( KONSTANTEN!$B$3 * $D$6 / H1471^3 )</f>
        <v>1.9421912602356078E-7</v>
      </c>
      <c r="E1472" s="41">
        <f>(KONSTANTEN!$B$4 + D1472 * C1472) - (KONSTANTEN!$B$4 + D1472 * C1471)</f>
        <v>4.1951331221081745E-3</v>
      </c>
      <c r="F1472" s="41">
        <f t="shared" si="430"/>
        <v>6.2409037367419415</v>
      </c>
      <c r="G1472" s="73">
        <f t="shared" si="418"/>
        <v>357.57744446273784</v>
      </c>
      <c r="H1472" s="43">
        <f t="shared" si="431"/>
        <v>152095362577.14716</v>
      </c>
      <c r="I1472" s="2">
        <f t="shared" si="432"/>
        <v>10.166936669821309</v>
      </c>
      <c r="J1472" s="48">
        <f t="shared" si="419"/>
        <v>147100683422.85284</v>
      </c>
      <c r="K1472" s="28">
        <f t="shared" si="420"/>
        <v>9.8330633301786907</v>
      </c>
      <c r="L1472" s="43">
        <f t="shared" si="433"/>
        <v>151963895920.78531</v>
      </c>
      <c r="M1472" s="2">
        <f t="shared" si="434"/>
        <v>10.158148675586796</v>
      </c>
      <c r="N1472" s="48">
        <f t="shared" si="421"/>
        <v>146964748866.58972</v>
      </c>
      <c r="O1472" s="28">
        <f t="shared" si="422"/>
        <v>9.8239766755867954</v>
      </c>
      <c r="P1472" s="94">
        <f t="shared" si="423"/>
        <v>-6217700470.0048466</v>
      </c>
      <c r="Q1472" s="95">
        <f t="shared" si="424"/>
        <v>-0.41562718178467151</v>
      </c>
      <c r="R1472" s="44">
        <f>KONSTANTEN!$B$3 * $D$5 * $D$6 / H1471^2</f>
        <v>3.4264574288516283E+22</v>
      </c>
      <c r="S1472" s="46">
        <f t="shared" si="429"/>
        <v>29539.73803958415</v>
      </c>
      <c r="T1472" s="48">
        <f t="shared" si="425"/>
        <v>149593594340.59619</v>
      </c>
      <c r="U1472" s="28">
        <f t="shared" si="426"/>
        <v>9.9997039627051887</v>
      </c>
      <c r="V1472" s="48">
        <f t="shared" si="435"/>
        <v>149464322393.6875</v>
      </c>
      <c r="W1472" s="28">
        <f t="shared" si="436"/>
        <v>9.9910626755867966</v>
      </c>
      <c r="X1472" s="50">
        <f t="shared" si="427"/>
        <v>1</v>
      </c>
      <c r="Y1472" s="31">
        <f t="shared" si="428"/>
        <v>1.0000000000000002</v>
      </c>
      <c r="Z1472" s="50">
        <v>31341600</v>
      </c>
      <c r="AA1472" s="62">
        <v>1.9421913E-7</v>
      </c>
      <c r="AB1472" s="71">
        <v>4.1951331221100003E-3</v>
      </c>
      <c r="AC1472" s="71">
        <v>6.24090373674193</v>
      </c>
      <c r="AD1472" s="58">
        <v>152095362577.147</v>
      </c>
      <c r="AE1472" s="28">
        <v>10.1581486756</v>
      </c>
      <c r="AF1472" s="28">
        <v>0.41562718178500002</v>
      </c>
      <c r="AG1472" s="50"/>
      <c r="AH1472" s="62"/>
      <c r="AI1472" s="65"/>
      <c r="AJ1472" s="58"/>
      <c r="AK1472" s="28"/>
      <c r="AL1472" s="28"/>
    </row>
    <row r="1473" spans="1:38">
      <c r="A1473" s="11"/>
      <c r="B1473" s="25">
        <v>1452</v>
      </c>
      <c r="C1473" s="1">
        <f>B1473 * KONSTANTEN!$B$6</f>
        <v>31363200</v>
      </c>
      <c r="D1473" s="63">
        <f>SQRT( KONSTANTEN!$B$3 * $D$6 / H1472^3 )</f>
        <v>1.9421823494790258E-7</v>
      </c>
      <c r="E1473" s="41">
        <f>(KONSTANTEN!$B$4 + D1473 * C1473) - (KONSTANTEN!$B$4 + D1473 * C1472)</f>
        <v>4.1951138748741457E-3</v>
      </c>
      <c r="F1473" s="41">
        <f t="shared" si="430"/>
        <v>6.2450988506168157</v>
      </c>
      <c r="G1473" s="73">
        <f t="shared" si="418"/>
        <v>357.81780678234492</v>
      </c>
      <c r="H1473" s="43">
        <f t="shared" si="431"/>
        <v>152095783832.8342</v>
      </c>
      <c r="I1473" s="2">
        <f t="shared" si="432"/>
        <v>10.166964828996047</v>
      </c>
      <c r="J1473" s="48">
        <f t="shared" si="419"/>
        <v>147100262167.1658</v>
      </c>
      <c r="K1473" s="28">
        <f t="shared" si="420"/>
        <v>9.833035171003953</v>
      </c>
      <c r="L1473" s="43">
        <f t="shared" si="433"/>
        <v>151989107828.84531</v>
      </c>
      <c r="M1473" s="2">
        <f t="shared" si="434"/>
        <v>10.159833985830502</v>
      </c>
      <c r="N1473" s="48">
        <f t="shared" si="421"/>
        <v>146989960774.64972</v>
      </c>
      <c r="O1473" s="28">
        <f t="shared" si="422"/>
        <v>9.8256619858305019</v>
      </c>
      <c r="P1473" s="94">
        <f t="shared" si="423"/>
        <v>-5601104337.1490488</v>
      </c>
      <c r="Q1473" s="95">
        <f t="shared" si="424"/>
        <v>-0.37441031805273584</v>
      </c>
      <c r="R1473" s="44">
        <f>KONSTANTEN!$B$3 * $D$5 * $D$6 / H1472^2</f>
        <v>3.4264364681252129E+22</v>
      </c>
      <c r="S1473" s="46">
        <f t="shared" si="429"/>
        <v>29539.692863494794</v>
      </c>
      <c r="T1473" s="48">
        <f t="shared" si="425"/>
        <v>149594429159.4743</v>
      </c>
      <c r="U1473" s="28">
        <f t="shared" si="426"/>
        <v>9.9997597668435958</v>
      </c>
      <c r="V1473" s="48">
        <f t="shared" si="435"/>
        <v>149489534301.7475</v>
      </c>
      <c r="W1473" s="28">
        <f t="shared" si="436"/>
        <v>9.9927479858305013</v>
      </c>
      <c r="X1473" s="50">
        <f t="shared" si="427"/>
        <v>0.99999999999999989</v>
      </c>
      <c r="Y1473" s="31">
        <f t="shared" si="428"/>
        <v>0.99999999999999989</v>
      </c>
      <c r="Z1473" s="50">
        <v>31363200</v>
      </c>
      <c r="AA1473" s="62">
        <v>1.9421823000000001E-7</v>
      </c>
      <c r="AB1473" s="71">
        <v>4.1951138748699997E-3</v>
      </c>
      <c r="AC1473" s="71">
        <v>6.2450988506167997</v>
      </c>
      <c r="AD1473" s="58">
        <v>152095783832.83401</v>
      </c>
      <c r="AE1473" s="28">
        <v>10.159833985800001</v>
      </c>
      <c r="AF1473" s="28">
        <v>0.37441031805300001</v>
      </c>
      <c r="AG1473" s="50"/>
      <c r="AH1473" s="62"/>
      <c r="AI1473" s="65"/>
      <c r="AJ1473" s="58"/>
      <c r="AK1473" s="28"/>
      <c r="AL1473" s="28"/>
    </row>
    <row r="1474" spans="1:38">
      <c r="A1474" s="11"/>
      <c r="B1474" s="25">
        <v>1453</v>
      </c>
      <c r="C1474" s="1">
        <f>B1474 * KONSTANTEN!$B$6</f>
        <v>31384800</v>
      </c>
      <c r="D1474" s="63">
        <f>SQRT( KONSTANTEN!$B$3 * $D$6 / H1473^3 )</f>
        <v>1.942174280667654E-7</v>
      </c>
      <c r="E1474" s="41">
        <f>(KONSTANTEN!$B$4 + D1474 * C1474) - (KONSTANTEN!$B$4 + D1474 * C1473)</f>
        <v>4.1950964462422746E-3</v>
      </c>
      <c r="F1474" s="41">
        <f t="shared" si="430"/>
        <v>6.249293947063058</v>
      </c>
      <c r="G1474" s="73">
        <f t="shared" si="418"/>
        <v>358.05816810336495</v>
      </c>
      <c r="H1474" s="43">
        <f t="shared" si="431"/>
        <v>152096161129.06549</v>
      </c>
      <c r="I1474" s="2">
        <f t="shared" si="432"/>
        <v>10.166990049665664</v>
      </c>
      <c r="J1474" s="48">
        <f t="shared" si="419"/>
        <v>147099884870.93451</v>
      </c>
      <c r="K1474" s="28">
        <f t="shared" si="420"/>
        <v>9.8330099503343362</v>
      </c>
      <c r="L1474" s="43">
        <f t="shared" si="433"/>
        <v>152011688789.02838</v>
      </c>
      <c r="M1474" s="2">
        <f t="shared" si="434"/>
        <v>10.161343428250278</v>
      </c>
      <c r="N1474" s="48">
        <f t="shared" si="421"/>
        <v>147012541734.83279</v>
      </c>
      <c r="O1474" s="28">
        <f t="shared" si="422"/>
        <v>9.8271714282502778</v>
      </c>
      <c r="P1474" s="94">
        <f t="shared" si="423"/>
        <v>-4984412192.9647274</v>
      </c>
      <c r="Q1474" s="95">
        <f t="shared" si="424"/>
        <v>-0.33318703636643165</v>
      </c>
      <c r="R1474" s="44">
        <f>KONSTANTEN!$B$3 * $D$5 * $D$6 / H1473^2</f>
        <v>3.4264174879297958E+22</v>
      </c>
      <c r="S1474" s="46">
        <f t="shared" si="429"/>
        <v>29539.651955811776</v>
      </c>
      <c r="T1474" s="48">
        <f t="shared" si="425"/>
        <v>149595176977.7562</v>
      </c>
      <c r="U1474" s="28">
        <f t="shared" si="426"/>
        <v>9.9998097553572745</v>
      </c>
      <c r="V1474" s="48">
        <f t="shared" si="435"/>
        <v>149512115261.9306</v>
      </c>
      <c r="W1474" s="28">
        <f t="shared" si="436"/>
        <v>9.994257428250279</v>
      </c>
      <c r="X1474" s="50">
        <f t="shared" si="427"/>
        <v>0.99999999999999989</v>
      </c>
      <c r="Y1474" s="31">
        <f t="shared" si="428"/>
        <v>1.0000000000000002</v>
      </c>
      <c r="Z1474" s="50">
        <v>31384800</v>
      </c>
      <c r="AA1474" s="62">
        <v>1.9421743E-7</v>
      </c>
      <c r="AB1474" s="71">
        <v>4.1950964462400004E-3</v>
      </c>
      <c r="AC1474" s="71">
        <v>6.2492939470630402</v>
      </c>
      <c r="AD1474" s="58">
        <v>152096161129.065</v>
      </c>
      <c r="AE1474" s="28">
        <v>10.1613434283</v>
      </c>
      <c r="AF1474" s="28">
        <v>0.33318703636699998</v>
      </c>
      <c r="AG1474" s="50"/>
      <c r="AH1474" s="62"/>
      <c r="AI1474" s="65"/>
      <c r="AJ1474" s="58"/>
      <c r="AK1474" s="28"/>
      <c r="AL1474" s="28"/>
    </row>
    <row r="1475" spans="1:38">
      <c r="A1475" s="11"/>
      <c r="B1475" s="25">
        <v>1454</v>
      </c>
      <c r="C1475" s="1">
        <f>B1475 * KONSTANTEN!$B$6</f>
        <v>31406400</v>
      </c>
      <c r="D1475" s="63">
        <f>SQRT( KONSTANTEN!$B$3 * $D$6 / H1474^3 )</f>
        <v>1.9421670539114683E-7</v>
      </c>
      <c r="E1475" s="41">
        <f>(KONSTANTEN!$B$4 + D1475 * C1475) - (KONSTANTEN!$B$4 + D1475 * C1474)</f>
        <v>4.1950808364488168E-3</v>
      </c>
      <c r="F1475" s="41">
        <f t="shared" si="430"/>
        <v>6.2534890278995068</v>
      </c>
      <c r="G1475" s="73">
        <f t="shared" si="418"/>
        <v>358.29852853000966</v>
      </c>
      <c r="H1475" s="43">
        <f t="shared" si="431"/>
        <v>152096494459.88406</v>
      </c>
      <c r="I1475" s="2">
        <f t="shared" si="432"/>
        <v>10.16701233143195</v>
      </c>
      <c r="J1475" s="48">
        <f t="shared" si="419"/>
        <v>147099551540.11594</v>
      </c>
      <c r="K1475" s="28">
        <f t="shared" si="420"/>
        <v>9.83298766856805</v>
      </c>
      <c r="L1475" s="43">
        <f t="shared" si="433"/>
        <v>152031638444.80765</v>
      </c>
      <c r="M1475" s="2">
        <f t="shared" si="434"/>
        <v>10.162676979013796</v>
      </c>
      <c r="N1475" s="48">
        <f t="shared" si="421"/>
        <v>147032491390.61206</v>
      </c>
      <c r="O1475" s="28">
        <f t="shared" si="422"/>
        <v>9.8285049790137968</v>
      </c>
      <c r="P1475" s="94">
        <f t="shared" si="423"/>
        <v>-4367634624.2293434</v>
      </c>
      <c r="Q1475" s="95">
        <f t="shared" si="424"/>
        <v>-0.29195804440740131</v>
      </c>
      <c r="R1475" s="44">
        <f>KONSTANTEN!$B$3 * $D$5 * $D$6 / H1474^2</f>
        <v>3.4264004885158472E+22</v>
      </c>
      <c r="S1475" s="46">
        <f t="shared" si="429"/>
        <v>29539.615317128111</v>
      </c>
      <c r="T1475" s="48">
        <f t="shared" si="425"/>
        <v>149595837745.45654</v>
      </c>
      <c r="U1475" s="28">
        <f t="shared" si="426"/>
        <v>9.9998539249049117</v>
      </c>
      <c r="V1475" s="48">
        <f t="shared" si="435"/>
        <v>149532064917.70984</v>
      </c>
      <c r="W1475" s="28">
        <f t="shared" si="436"/>
        <v>9.9955909790137962</v>
      </c>
      <c r="X1475" s="50">
        <f t="shared" si="427"/>
        <v>1</v>
      </c>
      <c r="Y1475" s="31">
        <f t="shared" si="428"/>
        <v>1</v>
      </c>
      <c r="Z1475" s="50">
        <v>31406400</v>
      </c>
      <c r="AA1475" s="62">
        <v>1.9421671E-7</v>
      </c>
      <c r="AB1475" s="71">
        <v>4.1950808364499999E-3</v>
      </c>
      <c r="AC1475" s="71">
        <v>6.2534890278994899</v>
      </c>
      <c r="AD1475" s="58">
        <v>152096494459.884</v>
      </c>
      <c r="AE1475" s="28">
        <v>10.162676979</v>
      </c>
      <c r="AF1475" s="28">
        <v>0.29195804440799999</v>
      </c>
      <c r="AG1475" s="50"/>
      <c r="AH1475" s="62"/>
      <c r="AI1475" s="65"/>
      <c r="AJ1475" s="58"/>
      <c r="AK1475" s="28"/>
      <c r="AL1475" s="28"/>
    </row>
    <row r="1476" spans="1:38">
      <c r="A1476" s="11"/>
      <c r="B1476" s="25">
        <v>1455</v>
      </c>
      <c r="C1476" s="1">
        <f>B1476 * KONSTANTEN!$B$6</f>
        <v>31428000</v>
      </c>
      <c r="D1476" s="63">
        <f>SQRT( KONSTANTEN!$B$3 * $D$6 / H1475^3 )</f>
        <v>1.9421606693089027E-7</v>
      </c>
      <c r="E1476" s="41">
        <f>(KONSTANTEN!$B$4 + D1476 * C1476) - (KONSTANTEN!$B$4 + D1476 * C1475)</f>
        <v>4.195067045706935E-3</v>
      </c>
      <c r="F1476" s="41">
        <f t="shared" si="430"/>
        <v>6.2576840949452137</v>
      </c>
      <c r="G1476" s="73">
        <f t="shared" si="418"/>
        <v>358.53888816650306</v>
      </c>
      <c r="H1476" s="43">
        <f t="shared" si="431"/>
        <v>152096783820.0304</v>
      </c>
      <c r="I1476" s="2">
        <f t="shared" si="432"/>
        <v>10.167031673943338</v>
      </c>
      <c r="J1476" s="48">
        <f t="shared" si="419"/>
        <v>147099262179.9696</v>
      </c>
      <c r="K1476" s="28">
        <f t="shared" si="420"/>
        <v>9.8329683260566618</v>
      </c>
      <c r="L1476" s="43">
        <f t="shared" si="433"/>
        <v>152048956481.40823</v>
      </c>
      <c r="M1476" s="2">
        <f t="shared" si="434"/>
        <v>10.163834617079681</v>
      </c>
      <c r="N1476" s="48">
        <f t="shared" si="421"/>
        <v>147049809427.21262</v>
      </c>
      <c r="O1476" s="28">
        <f t="shared" si="422"/>
        <v>9.8296626170796806</v>
      </c>
      <c r="P1476" s="94">
        <f t="shared" si="423"/>
        <v>-3750782218.8383164</v>
      </c>
      <c r="Q1476" s="95">
        <f t="shared" si="424"/>
        <v>-0.25072404993201791</v>
      </c>
      <c r="R1476" s="44">
        <f>KONSTANTEN!$B$3 * $D$5 * $D$6 / H1475^2</f>
        <v>3.4263854701075377E+22</v>
      </c>
      <c r="S1476" s="46">
        <f t="shared" si="429"/>
        <v>29539.582947974624</v>
      </c>
      <c r="T1476" s="48">
        <f t="shared" si="425"/>
        <v>149596411418.41653</v>
      </c>
      <c r="U1476" s="28">
        <f t="shared" si="426"/>
        <v>9.9998922725346802</v>
      </c>
      <c r="V1476" s="48">
        <f t="shared" si="435"/>
        <v>149549382954.31042</v>
      </c>
      <c r="W1476" s="28">
        <f t="shared" si="436"/>
        <v>9.99674861707968</v>
      </c>
      <c r="X1476" s="50">
        <f t="shared" si="427"/>
        <v>1</v>
      </c>
      <c r="Y1476" s="31">
        <f t="shared" si="428"/>
        <v>1</v>
      </c>
      <c r="Z1476" s="50">
        <v>31428000</v>
      </c>
      <c r="AA1476" s="62">
        <v>1.9421607000000001E-7</v>
      </c>
      <c r="AB1476" s="71">
        <v>4.1950670457100003E-3</v>
      </c>
      <c r="AC1476" s="71">
        <v>6.2576840949452004</v>
      </c>
      <c r="AD1476" s="58">
        <v>152096783820.03</v>
      </c>
      <c r="AE1476" s="28">
        <v>10.163834617099999</v>
      </c>
      <c r="AF1476" s="28">
        <v>0.25072404993199998</v>
      </c>
      <c r="AG1476" s="50"/>
      <c r="AH1476" s="62"/>
      <c r="AI1476" s="65"/>
      <c r="AJ1476" s="58"/>
      <c r="AK1476" s="28"/>
      <c r="AL1476" s="28"/>
    </row>
    <row r="1477" spans="1:38">
      <c r="A1477" s="11"/>
      <c r="B1477" s="25">
        <v>1456</v>
      </c>
      <c r="C1477" s="1">
        <f>B1477 * KONSTANTEN!$B$6</f>
        <v>31449600</v>
      </c>
      <c r="D1477" s="63">
        <f>SQRT( KONSTANTEN!$B$3 * $D$6 / H1476^3 )</f>
        <v>1.9421551269468544E-7</v>
      </c>
      <c r="E1477" s="41">
        <f>(KONSTANTEN!$B$4 + D1477 * C1477) - (KONSTANTEN!$B$4 + D1477 * C1476)</f>
        <v>4.1950550742049231E-3</v>
      </c>
      <c r="F1477" s="41">
        <f t="shared" si="430"/>
        <v>6.2618791500194186</v>
      </c>
      <c r="G1477" s="73">
        <f t="shared" si="418"/>
        <v>358.77924711707993</v>
      </c>
      <c r="H1477" s="43">
        <f t="shared" si="431"/>
        <v>152097029204.94275</v>
      </c>
      <c r="I1477" s="2">
        <f t="shared" si="432"/>
        <v>10.16704807689489</v>
      </c>
      <c r="J1477" s="48">
        <f t="shared" si="419"/>
        <v>147099016795.05725</v>
      </c>
      <c r="K1477" s="28">
        <f t="shared" si="420"/>
        <v>9.8329519231051101</v>
      </c>
      <c r="L1477" s="43">
        <f t="shared" si="433"/>
        <v>152063642625.80978</v>
      </c>
      <c r="M1477" s="2">
        <f t="shared" si="434"/>
        <v>10.164816324197666</v>
      </c>
      <c r="N1477" s="48">
        <f t="shared" si="421"/>
        <v>147064495571.6142</v>
      </c>
      <c r="O1477" s="28">
        <f t="shared" si="422"/>
        <v>9.8306443241976655</v>
      </c>
      <c r="P1477" s="94">
        <f t="shared" si="423"/>
        <v>-3133865565.6646514</v>
      </c>
      <c r="Q1477" s="95">
        <f t="shared" si="424"/>
        <v>-0.20948576076200229</v>
      </c>
      <c r="R1477" s="44">
        <f>KONSTANTEN!$B$3 * $D$5 * $D$6 / H1476^2</f>
        <v>3.4263724329027657E+22</v>
      </c>
      <c r="S1477" s="46">
        <f t="shared" si="429"/>
        <v>29539.554848819942</v>
      </c>
      <c r="T1477" s="48">
        <f t="shared" si="425"/>
        <v>149596897958.30643</v>
      </c>
      <c r="U1477" s="28">
        <f t="shared" si="426"/>
        <v>9.9999247956843949</v>
      </c>
      <c r="V1477" s="48">
        <f t="shared" si="435"/>
        <v>149564069098.71198</v>
      </c>
      <c r="W1477" s="28">
        <f t="shared" si="436"/>
        <v>9.9977303241976649</v>
      </c>
      <c r="X1477" s="50">
        <f t="shared" si="427"/>
        <v>0.99999999999999989</v>
      </c>
      <c r="Y1477" s="31">
        <f t="shared" si="428"/>
        <v>0.99999999999999989</v>
      </c>
      <c r="Z1477" s="50">
        <v>31449600</v>
      </c>
      <c r="AA1477" s="62">
        <v>1.9421550999999999E-7</v>
      </c>
      <c r="AB1477" s="71">
        <v>4.1950550741999999E-3</v>
      </c>
      <c r="AC1477" s="71">
        <v>6.2618791500194098</v>
      </c>
      <c r="AD1477" s="58">
        <v>152097029204.94199</v>
      </c>
      <c r="AE1477" s="28">
        <v>10.1648163242</v>
      </c>
      <c r="AF1477" s="28">
        <v>0.20948576076200001</v>
      </c>
      <c r="AG1477" s="50"/>
      <c r="AH1477" s="62"/>
      <c r="AI1477" s="65"/>
      <c r="AJ1477" s="58"/>
      <c r="AK1477" s="28"/>
      <c r="AL1477" s="28"/>
    </row>
    <row r="1478" spans="1:38">
      <c r="A1478" s="11"/>
      <c r="B1478" s="25">
        <v>1457</v>
      </c>
      <c r="C1478" s="1">
        <f>B1478 * KONSTANTEN!$B$6</f>
        <v>31471200</v>
      </c>
      <c r="D1478" s="63">
        <f>SQRT( KONSTANTEN!$B$3 * $D$6 / H1477^3 )</f>
        <v>1.9421504269006812E-7</v>
      </c>
      <c r="E1478" s="41">
        <f>(KONSTANTEN!$B$4 + D1478 * C1478) - (KONSTANTEN!$B$4 + D1478 * C1477)</f>
        <v>4.1950449221053177E-3</v>
      </c>
      <c r="F1478" s="41">
        <f t="shared" si="430"/>
        <v>6.266074194941524</v>
      </c>
      <c r="G1478" s="73">
        <f t="shared" si="418"/>
        <v>359.01960548598441</v>
      </c>
      <c r="H1478" s="43">
        <f t="shared" si="431"/>
        <v>152097230610.75699</v>
      </c>
      <c r="I1478" s="2">
        <f t="shared" si="432"/>
        <v>10.167061540028307</v>
      </c>
      <c r="J1478" s="48">
        <f t="shared" si="419"/>
        <v>147098815389.24301</v>
      </c>
      <c r="K1478" s="28">
        <f t="shared" si="420"/>
        <v>9.8329384599716931</v>
      </c>
      <c r="L1478" s="43">
        <f t="shared" si="433"/>
        <v>152075696646.74847</v>
      </c>
      <c r="M1478" s="2">
        <f t="shared" si="434"/>
        <v>10.165622084908733</v>
      </c>
      <c r="N1478" s="48">
        <f t="shared" si="421"/>
        <v>147076549592.55289</v>
      </c>
      <c r="O1478" s="28">
        <f t="shared" si="422"/>
        <v>9.8314500849087345</v>
      </c>
      <c r="P1478" s="94">
        <f t="shared" si="423"/>
        <v>-2516895254.4187098</v>
      </c>
      <c r="Q1478" s="95">
        <f t="shared" si="424"/>
        <v>-0.16824388477504879</v>
      </c>
      <c r="R1478" s="44">
        <f>KONSTANTEN!$B$3 * $D$5 * $D$6 / H1477^2</f>
        <v>3.4263613770731377E+22</v>
      </c>
      <c r="S1478" s="46">
        <f t="shared" si="429"/>
        <v>29539.531020070495</v>
      </c>
      <c r="T1478" s="48">
        <f t="shared" si="425"/>
        <v>149597297332.62766</v>
      </c>
      <c r="U1478" s="28">
        <f t="shared" si="426"/>
        <v>9.9999514921816637</v>
      </c>
      <c r="V1478" s="48">
        <f t="shared" si="435"/>
        <v>149576123119.65067</v>
      </c>
      <c r="W1478" s="28">
        <f t="shared" si="436"/>
        <v>9.9985360849087339</v>
      </c>
      <c r="X1478" s="50">
        <f t="shared" si="427"/>
        <v>1</v>
      </c>
      <c r="Y1478" s="31">
        <f t="shared" si="428"/>
        <v>1</v>
      </c>
      <c r="Z1478" s="50">
        <v>31471200</v>
      </c>
      <c r="AA1478" s="62">
        <v>1.9421504000000001E-7</v>
      </c>
      <c r="AB1478" s="71">
        <v>4.1950449221099997E-3</v>
      </c>
      <c r="AC1478" s="71">
        <v>6.2660741949415097</v>
      </c>
      <c r="AD1478" s="58">
        <v>152097230610.75601</v>
      </c>
      <c r="AE1478" s="28">
        <v>10.165622084900001</v>
      </c>
      <c r="AF1478" s="28">
        <v>0.16824388477499999</v>
      </c>
      <c r="AG1478" s="50"/>
      <c r="AH1478" s="62"/>
      <c r="AI1478" s="65"/>
      <c r="AJ1478" s="58"/>
      <c r="AK1478" s="28"/>
      <c r="AL1478" s="28"/>
    </row>
    <row r="1479" spans="1:38">
      <c r="A1479" s="11"/>
      <c r="B1479" s="25">
        <v>1458</v>
      </c>
      <c r="C1479" s="1">
        <f>B1479 * KONSTANTEN!$B$6</f>
        <v>31492800</v>
      </c>
      <c r="D1479" s="63">
        <f>SQRT( KONSTANTEN!$B$3 * $D$6 / H1478^3 )</f>
        <v>1.9421465692342033E-7</v>
      </c>
      <c r="E1479" s="41">
        <f>(KONSTANTEN!$B$4 + D1479 * C1479) - (KONSTANTEN!$B$4 + D1479 * C1478)</f>
        <v>4.1950365895457864E-3</v>
      </c>
      <c r="F1479" s="41">
        <f t="shared" si="430"/>
        <v>6.2702692315310697</v>
      </c>
      <c r="G1479" s="73">
        <f t="shared" si="418"/>
        <v>359.2599633774683</v>
      </c>
      <c r="H1479" s="43">
        <f t="shared" si="431"/>
        <v>152097388034.30679</v>
      </c>
      <c r="I1479" s="2">
        <f t="shared" si="432"/>
        <v>10.167072063131929</v>
      </c>
      <c r="J1479" s="48">
        <f t="shared" si="419"/>
        <v>147098657965.69321</v>
      </c>
      <c r="K1479" s="28">
        <f t="shared" si="420"/>
        <v>9.8329279368680709</v>
      </c>
      <c r="L1479" s="43">
        <f t="shared" si="433"/>
        <v>152085118354.71854</v>
      </c>
      <c r="M1479" s="2">
        <f t="shared" si="434"/>
        <v>10.166251886545222</v>
      </c>
      <c r="N1479" s="48">
        <f t="shared" si="421"/>
        <v>147085971300.52295</v>
      </c>
      <c r="O1479" s="28">
        <f t="shared" si="422"/>
        <v>9.8320798865452215</v>
      </c>
      <c r="P1479" s="94">
        <f t="shared" si="423"/>
        <v>-1899881875.5078514</v>
      </c>
      <c r="Q1479" s="95">
        <f t="shared" si="424"/>
        <v>-0.12699912989544332</v>
      </c>
      <c r="R1479" s="44">
        <f>KONSTANTEN!$B$3 * $D$5 * $D$6 / H1478^2</f>
        <v>3.4263523027639821E+22</v>
      </c>
      <c r="S1479" s="46">
        <f t="shared" si="429"/>
        <v>29539.511462070514</v>
      </c>
      <c r="T1479" s="48">
        <f t="shared" si="425"/>
        <v>149597609514.71457</v>
      </c>
      <c r="U1479" s="28">
        <f t="shared" si="426"/>
        <v>9.9999723602439961</v>
      </c>
      <c r="V1479" s="48">
        <f t="shared" si="435"/>
        <v>149585544827.62076</v>
      </c>
      <c r="W1479" s="28">
        <f t="shared" si="436"/>
        <v>9.9991658865452209</v>
      </c>
      <c r="X1479" s="50">
        <f t="shared" si="427"/>
        <v>1.0000000000000002</v>
      </c>
      <c r="Y1479" s="31">
        <f t="shared" si="428"/>
        <v>0.99999999999999978</v>
      </c>
      <c r="Z1479" s="50">
        <v>31492800</v>
      </c>
      <c r="AA1479" s="62">
        <v>1.9421466000000001E-7</v>
      </c>
      <c r="AB1479" s="71">
        <v>4.19503658955E-3</v>
      </c>
      <c r="AC1479" s="71">
        <v>6.27026923153106</v>
      </c>
      <c r="AD1479" s="58">
        <v>152097388034.306</v>
      </c>
      <c r="AE1479" s="28">
        <v>10.1662518865</v>
      </c>
      <c r="AF1479" s="28">
        <v>0.12699912989600001</v>
      </c>
      <c r="AG1479" s="50"/>
      <c r="AH1479" s="62"/>
      <c r="AI1479" s="65"/>
      <c r="AJ1479" s="58"/>
      <c r="AK1479" s="28"/>
      <c r="AL1479" s="28"/>
    </row>
    <row r="1480" spans="1:38">
      <c r="A1480" s="11"/>
      <c r="B1480" s="25">
        <v>1459</v>
      </c>
      <c r="C1480" s="1">
        <f>B1480 * KONSTANTEN!$B$6</f>
        <v>31514400</v>
      </c>
      <c r="D1480" s="63">
        <f>SQRT( KONSTANTEN!$B$3 * $D$6 / H1479^3 )</f>
        <v>1.9421435539997011E-7</v>
      </c>
      <c r="E1480" s="41">
        <f>(KONSTANTEN!$B$4 + D1480 * C1480) - (KONSTANTEN!$B$4 + D1480 * C1479)</f>
        <v>4.195030076639128E-3</v>
      </c>
      <c r="F1480" s="41">
        <f t="shared" si="430"/>
        <v>6.2744642616077089</v>
      </c>
      <c r="G1480" s="73">
        <f t="shared" si="418"/>
        <v>359.5003208957902</v>
      </c>
      <c r="H1480" s="43">
        <f t="shared" si="431"/>
        <v>152097501473.12347</v>
      </c>
      <c r="I1480" s="2">
        <f t="shared" si="432"/>
        <v>10.167079646040742</v>
      </c>
      <c r="J1480" s="48">
        <f t="shared" si="419"/>
        <v>147098544526.87653</v>
      </c>
      <c r="K1480" s="28">
        <f t="shared" si="420"/>
        <v>9.832920353959258</v>
      </c>
      <c r="L1480" s="43">
        <f t="shared" si="433"/>
        <v>152091907601.97379</v>
      </c>
      <c r="M1480" s="2">
        <f t="shared" si="434"/>
        <v>10.166705719230915</v>
      </c>
      <c r="N1480" s="48">
        <f t="shared" si="421"/>
        <v>147092760547.7782</v>
      </c>
      <c r="O1480" s="28">
        <f t="shared" si="422"/>
        <v>9.8325337192309163</v>
      </c>
      <c r="P1480" s="94">
        <f t="shared" si="423"/>
        <v>-1282836019.8960824</v>
      </c>
      <c r="Q1480" s="95">
        <f t="shared" si="424"/>
        <v>-8.5752204084681163E-2</v>
      </c>
      <c r="R1480" s="44">
        <f>KONSTANTEN!$B$3 * $D$5 * $D$6 / H1479^2</f>
        <v>3.4263452100943426E+22</v>
      </c>
      <c r="S1480" s="46">
        <f t="shared" si="429"/>
        <v>29539.49617510202</v>
      </c>
      <c r="T1480" s="48">
        <f t="shared" si="425"/>
        <v>149597834483.73593</v>
      </c>
      <c r="U1480" s="28">
        <f t="shared" si="426"/>
        <v>9.9999873984789183</v>
      </c>
      <c r="V1480" s="48">
        <f t="shared" si="435"/>
        <v>149592334074.87601</v>
      </c>
      <c r="W1480" s="28">
        <f t="shared" si="436"/>
        <v>9.9996197192309157</v>
      </c>
      <c r="X1480" s="50">
        <f t="shared" si="427"/>
        <v>1.0000000000000002</v>
      </c>
      <c r="Y1480" s="31">
        <f t="shared" si="428"/>
        <v>1.0000000000000002</v>
      </c>
      <c r="Z1480" s="50">
        <v>31514400</v>
      </c>
      <c r="AA1480" s="62">
        <v>1.9421436E-7</v>
      </c>
      <c r="AB1480" s="71">
        <v>4.1950300766399997E-3</v>
      </c>
      <c r="AC1480" s="71">
        <v>6.2744642616077</v>
      </c>
      <c r="AD1480" s="58">
        <v>152097501473.12299</v>
      </c>
      <c r="AE1480" s="28">
        <v>10.166705719199999</v>
      </c>
      <c r="AF1480" s="28">
        <v>8.5752204084799999E-2</v>
      </c>
      <c r="AG1480" s="50"/>
      <c r="AH1480" s="62"/>
      <c r="AI1480" s="65"/>
      <c r="AJ1480" s="58"/>
      <c r="AK1480" s="28"/>
      <c r="AL1480" s="28"/>
    </row>
    <row r="1481" spans="1:38">
      <c r="A1481" s="11"/>
      <c r="B1481" s="25">
        <v>1460</v>
      </c>
      <c r="C1481" s="1">
        <f>B1481 * KONSTANTEN!$B$6</f>
        <v>31536000</v>
      </c>
      <c r="D1481" s="63">
        <f>SQRT( KONSTANTEN!$B$3 * $D$6 / H1480^3 )</f>
        <v>1.9421413812379198E-7</v>
      </c>
      <c r="E1481" s="41">
        <f>(KONSTANTEN!$B$4 + D1481 * C1481) - (KONSTANTEN!$B$4 + D1481 * C1480)</f>
        <v>4.195025383473272E-3</v>
      </c>
      <c r="F1481" s="41">
        <f t="shared" si="430"/>
        <v>6.2786592869911821</v>
      </c>
      <c r="G1481" s="73">
        <f t="shared" si="418"/>
        <v>359.74067814521339</v>
      </c>
      <c r="H1481" s="43">
        <f t="shared" si="431"/>
        <v>152097570925.43619</v>
      </c>
      <c r="I1481" s="2">
        <f t="shared" si="432"/>
        <v>10.167084288636367</v>
      </c>
      <c r="J1481" s="48">
        <f t="shared" si="419"/>
        <v>147098475074.56381</v>
      </c>
      <c r="K1481" s="28">
        <f t="shared" si="420"/>
        <v>9.8329157113636327</v>
      </c>
      <c r="L1481" s="43">
        <f t="shared" si="433"/>
        <v>152096064282.52856</v>
      </c>
      <c r="M1481" s="2">
        <f t="shared" si="434"/>
        <v>10.166983575881117</v>
      </c>
      <c r="N1481" s="48">
        <f t="shared" si="421"/>
        <v>147096917228.33295</v>
      </c>
      <c r="O1481" s="28">
        <f t="shared" si="422"/>
        <v>9.8328115758811165</v>
      </c>
      <c r="P1481" s="94">
        <f t="shared" si="423"/>
        <v>-665768278.96370602</v>
      </c>
      <c r="Q1481" s="95">
        <f t="shared" si="424"/>
        <v>-4.4503815332085375E-2</v>
      </c>
      <c r="R1481" s="44">
        <f>KONSTANTEN!$B$3 * $D$5 * $D$6 / H1480^2</f>
        <v>3.4263400991569832E+22</v>
      </c>
      <c r="S1481" s="46">
        <f t="shared" si="429"/>
        <v>29539.485159384858</v>
      </c>
      <c r="T1481" s="48">
        <f t="shared" si="425"/>
        <v>149597972224.69614</v>
      </c>
      <c r="U1481" s="28">
        <f t="shared" si="426"/>
        <v>9.9999966058840304</v>
      </c>
      <c r="V1481" s="48">
        <f t="shared" si="435"/>
        <v>149596490755.43076</v>
      </c>
      <c r="W1481" s="28">
        <f t="shared" si="436"/>
        <v>9.9998975758811159</v>
      </c>
      <c r="X1481" s="50">
        <f t="shared" si="427"/>
        <v>1.0000000000000002</v>
      </c>
      <c r="Y1481" s="31">
        <f t="shared" si="428"/>
        <v>0.99999999999999989</v>
      </c>
      <c r="Z1481" s="50">
        <v>31536000</v>
      </c>
      <c r="AA1481" s="62">
        <v>1.9421414E-7</v>
      </c>
      <c r="AB1481" s="71">
        <v>4.1950253834700003E-3</v>
      </c>
      <c r="AC1481" s="71">
        <v>6.2786592869911697</v>
      </c>
      <c r="AD1481" s="58">
        <v>152097570925.436</v>
      </c>
      <c r="AE1481" s="28">
        <v>10.1669835759</v>
      </c>
      <c r="AF1481" s="28">
        <v>4.4503815332199999E-2</v>
      </c>
      <c r="AG1481" s="50"/>
      <c r="AH1481" s="62"/>
      <c r="AI1481" s="65"/>
      <c r="AJ1481" s="58"/>
      <c r="AK1481" s="28"/>
      <c r="AL1481" s="28"/>
    </row>
    <row r="1482" spans="1:38">
      <c r="A1482" s="11"/>
      <c r="B1482" s="25">
        <v>1461</v>
      </c>
      <c r="C1482" s="1">
        <f>B1482 * KONSTANTEN!$B$6</f>
        <v>31557600</v>
      </c>
      <c r="D1482" s="63">
        <f>SQRT( KONSTANTEN!$B$3 * $D$6 / H1481^3 )</f>
        <v>1.942140050978064E-7</v>
      </c>
      <c r="E1482" s="41">
        <f>(KONSTANTEN!$B$4 + D1482 * C1482) - (KONSTANTEN!$B$4 + D1482 * C1481)</f>
        <v>4.1950225101130556E-3</v>
      </c>
      <c r="F1482" s="41">
        <f t="shared" si="430"/>
        <v>6.2828543095012952</v>
      </c>
      <c r="G1482" s="73">
        <f t="shared" si="418"/>
        <v>359.98103523000526</v>
      </c>
      <c r="H1482" s="43">
        <f t="shared" si="431"/>
        <v>152097596390.17181</v>
      </c>
      <c r="I1482" s="2">
        <f t="shared" si="432"/>
        <v>10.167085990847074</v>
      </c>
      <c r="J1482" s="48">
        <f t="shared" si="419"/>
        <v>147098449609.82819</v>
      </c>
      <c r="K1482" s="28">
        <f t="shared" si="420"/>
        <v>9.8329140091529261</v>
      </c>
      <c r="L1482" s="43">
        <f t="shared" si="433"/>
        <v>152097588332.15836</v>
      </c>
      <c r="M1482" s="2">
        <f t="shared" si="434"/>
        <v>10.167085452202691</v>
      </c>
      <c r="N1482" s="48">
        <f t="shared" si="421"/>
        <v>147098441277.96274</v>
      </c>
      <c r="O1482" s="28">
        <f t="shared" si="422"/>
        <v>9.8329134522026909</v>
      </c>
      <c r="P1482" s="94">
        <f t="shared" si="423"/>
        <v>-48689244.366716385</v>
      </c>
      <c r="Q1482" s="95">
        <f t="shared" si="424"/>
        <v>-3.2546716454077999E-3</v>
      </c>
      <c r="R1482" s="44">
        <f>KONSTANTEN!$B$3 * $D$5 * $D$6 / H1481^2</f>
        <v>3.4263369700183883E+22</v>
      </c>
      <c r="S1482" s="46">
        <f t="shared" si="429"/>
        <v>29539.478415076635</v>
      </c>
      <c r="T1482" s="48">
        <f t="shared" si="425"/>
        <v>149598022728.43591</v>
      </c>
      <c r="U1482" s="28">
        <f t="shared" si="426"/>
        <v>9.9999999818470808</v>
      </c>
      <c r="V1482" s="48">
        <f t="shared" si="435"/>
        <v>149598014805.06055</v>
      </c>
      <c r="W1482" s="28">
        <f t="shared" si="436"/>
        <v>9.9999994522026903</v>
      </c>
      <c r="X1482" s="50">
        <f t="shared" si="427"/>
        <v>1</v>
      </c>
      <c r="Y1482" s="31">
        <f t="shared" si="428"/>
        <v>1</v>
      </c>
      <c r="Z1482" s="50">
        <v>31557600</v>
      </c>
      <c r="AA1482" s="62">
        <v>1.9421401E-7</v>
      </c>
      <c r="AB1482" s="71">
        <v>4.1950225101099999E-3</v>
      </c>
      <c r="AC1482" s="71">
        <v>6.2828543095012801</v>
      </c>
      <c r="AD1482" s="58">
        <v>152097596390.17099</v>
      </c>
      <c r="AE1482" s="28">
        <v>10.1670854522</v>
      </c>
      <c r="AF1482" s="28">
        <v>3.2546716455400001E-3</v>
      </c>
      <c r="AG1482" s="50"/>
      <c r="AI1482" s="65"/>
      <c r="AJ1482" s="58"/>
      <c r="AK1482" s="28"/>
      <c r="AL1482" s="28"/>
    </row>
    <row r="1483" spans="1:38">
      <c r="S1483" s="56"/>
    </row>
  </sheetData>
  <mergeCells count="51">
    <mergeCell ref="A1:B2"/>
    <mergeCell ref="C7:E7"/>
    <mergeCell ref="C1:E1"/>
    <mergeCell ref="A7:B8"/>
    <mergeCell ref="A3:B3"/>
    <mergeCell ref="A6:B6"/>
    <mergeCell ref="D5:E5"/>
    <mergeCell ref="D6:E6"/>
    <mergeCell ref="A4:B4"/>
    <mergeCell ref="A5:B5"/>
    <mergeCell ref="D18:D19"/>
    <mergeCell ref="F18:F19"/>
    <mergeCell ref="A12:B12"/>
    <mergeCell ref="X16:Y17"/>
    <mergeCell ref="L16:M17"/>
    <mergeCell ref="T16:U17"/>
    <mergeCell ref="S16:S17"/>
    <mergeCell ref="A13:B13"/>
    <mergeCell ref="C16:C17"/>
    <mergeCell ref="V16:W17"/>
    <mergeCell ref="P16:Q17"/>
    <mergeCell ref="V18:W19"/>
    <mergeCell ref="P18:Q19"/>
    <mergeCell ref="N16:O17"/>
    <mergeCell ref="N18:O19"/>
    <mergeCell ref="S18:S19"/>
    <mergeCell ref="A11:B11"/>
    <mergeCell ref="D4:E4"/>
    <mergeCell ref="A9:B9"/>
    <mergeCell ref="A10:B10"/>
    <mergeCell ref="J16:K17"/>
    <mergeCell ref="D13:E13"/>
    <mergeCell ref="D16:D17"/>
    <mergeCell ref="F16:F17"/>
    <mergeCell ref="B16:B17"/>
    <mergeCell ref="Z16:AF17"/>
    <mergeCell ref="Z18:AA19"/>
    <mergeCell ref="B18:B19"/>
    <mergeCell ref="G16:G17"/>
    <mergeCell ref="H16:I17"/>
    <mergeCell ref="H18:I19"/>
    <mergeCell ref="G18:G19"/>
    <mergeCell ref="R18:R19"/>
    <mergeCell ref="R16:R17"/>
    <mergeCell ref="E16:E17"/>
    <mergeCell ref="E18:E19"/>
    <mergeCell ref="J18:K19"/>
    <mergeCell ref="C18:C19"/>
    <mergeCell ref="L18:M19"/>
    <mergeCell ref="T18:U19"/>
    <mergeCell ref="X18:Y19"/>
  </mergeCells>
  <pageMargins left="0.7" right="0.7" top="0.78740157499999996" bottom="0.78740157499999996" header="0.3" footer="0.3"/>
  <pageSetup paperSize="9"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7:W184"/>
  <sheetViews>
    <sheetView tabSelected="1" topLeftCell="F68" workbookViewId="0">
      <selection activeCell="V87" sqref="V87"/>
    </sheetView>
  </sheetViews>
  <sheetFormatPr baseColWidth="10" defaultRowHeight="14.4"/>
  <cols>
    <col min="1" max="6" width="13.5546875" customWidth="1"/>
    <col min="7" max="7" width="13.109375" customWidth="1"/>
    <col min="8" max="8" width="13.5546875" customWidth="1"/>
  </cols>
  <sheetData>
    <row r="27" spans="1:21">
      <c r="K27" s="5"/>
      <c r="P27" s="5"/>
      <c r="U27" s="5"/>
    </row>
    <row r="31" spans="1:21" ht="43.2">
      <c r="A31" s="68"/>
      <c r="B31" s="68"/>
      <c r="C31" s="69" t="s">
        <v>65</v>
      </c>
      <c r="D31" s="69" t="s">
        <v>60</v>
      </c>
      <c r="E31" s="69" t="s">
        <v>61</v>
      </c>
      <c r="F31" s="69" t="s">
        <v>63</v>
      </c>
      <c r="G31" s="69" t="s">
        <v>64</v>
      </c>
    </row>
    <row r="32" spans="1:21">
      <c r="B32" t="s">
        <v>12</v>
      </c>
      <c r="C32" s="67" t="s">
        <v>14</v>
      </c>
      <c r="D32">
        <v>90</v>
      </c>
      <c r="E32">
        <v>89.980559069130607</v>
      </c>
      <c r="F32" s="4">
        <f>360 - D32 + E32</f>
        <v>359.98055906913061</v>
      </c>
      <c r="G32" s="54">
        <f>D32-E32</f>
        <v>1.9440930869393469E-2</v>
      </c>
    </row>
    <row r="33" spans="2:7">
      <c r="B33" t="s">
        <v>10</v>
      </c>
      <c r="C33" s="67" t="s">
        <v>15</v>
      </c>
      <c r="D33">
        <v>180</v>
      </c>
      <c r="E33">
        <v>179.98006028611042</v>
      </c>
      <c r="F33" s="4">
        <f>360 - D33 + E33</f>
        <v>359.98006028611042</v>
      </c>
      <c r="G33" s="54">
        <f t="shared" ref="G33:G35" si="0">D33-E33</f>
        <v>1.9939713889584709E-2</v>
      </c>
    </row>
    <row r="34" spans="2:7">
      <c r="B34" t="s">
        <v>13</v>
      </c>
      <c r="C34" s="67" t="s">
        <v>16</v>
      </c>
      <c r="D34">
        <v>270</v>
      </c>
      <c r="E34">
        <v>269.98055680820829</v>
      </c>
      <c r="F34" s="4">
        <f>360 - D34 + E34</f>
        <v>359.98055680820829</v>
      </c>
      <c r="G34" s="54">
        <f t="shared" si="0"/>
        <v>1.9443191791708614E-2</v>
      </c>
    </row>
    <row r="35" spans="2:7">
      <c r="B35" t="s">
        <v>11</v>
      </c>
      <c r="C35" s="67" t="s">
        <v>62</v>
      </c>
      <c r="D35">
        <v>360</v>
      </c>
      <c r="E35">
        <v>359.98103523000532</v>
      </c>
      <c r="F35" s="4">
        <f>360 - D35 + E35</f>
        <v>359.98103523000532</v>
      </c>
      <c r="G35" s="54">
        <f t="shared" si="0"/>
        <v>1.8964769994681774E-2</v>
      </c>
    </row>
    <row r="36" spans="2:7">
      <c r="C36" s="67"/>
      <c r="F36" s="4"/>
      <c r="G36" s="54"/>
    </row>
    <row r="37" spans="2:7">
      <c r="C37" s="139" t="s">
        <v>146</v>
      </c>
      <c r="D37" s="139"/>
      <c r="F37" s="4"/>
      <c r="G37" s="54"/>
    </row>
    <row r="38" spans="2:7">
      <c r="B38" t="s">
        <v>145</v>
      </c>
      <c r="C38">
        <v>0</v>
      </c>
      <c r="D38" s="67">
        <v>0.20563000000000001</v>
      </c>
      <c r="E38" t="s">
        <v>149</v>
      </c>
      <c r="F38" s="4"/>
      <c r="G38" s="54"/>
    </row>
    <row r="39" spans="2:7">
      <c r="B39" t="s">
        <v>156</v>
      </c>
      <c r="C39" s="99">
        <v>88</v>
      </c>
      <c r="D39" s="100">
        <v>88.75</v>
      </c>
      <c r="E39">
        <v>21600</v>
      </c>
      <c r="F39" s="4"/>
      <c r="G39" s="54"/>
    </row>
    <row r="40" spans="2:7">
      <c r="C40" s="100">
        <v>87.958332999999996</v>
      </c>
      <c r="D40" s="100">
        <v>88.666667000000004</v>
      </c>
      <c r="E40">
        <v>3600</v>
      </c>
      <c r="F40" s="4"/>
      <c r="G40" s="54"/>
    </row>
    <row r="41" spans="2:7">
      <c r="C41" s="100">
        <v>87.958332999999996</v>
      </c>
      <c r="D41" s="100">
        <v>88.666667000000004</v>
      </c>
      <c r="E41">
        <v>1800</v>
      </c>
      <c r="F41" s="4"/>
      <c r="G41" s="54"/>
    </row>
    <row r="42" spans="2:7">
      <c r="C42" s="100">
        <v>87.955556000000001</v>
      </c>
      <c r="D42" s="100">
        <v>88.650694000000001</v>
      </c>
      <c r="E42">
        <v>60</v>
      </c>
      <c r="F42" s="4"/>
      <c r="G42" s="54"/>
    </row>
    <row r="43" spans="2:7">
      <c r="B43" t="s">
        <v>147</v>
      </c>
      <c r="C43" s="99">
        <v>224.75</v>
      </c>
      <c r="D43" s="99">
        <v>224.75</v>
      </c>
      <c r="E43">
        <v>21600</v>
      </c>
      <c r="F43" s="4"/>
      <c r="G43" s="54"/>
    </row>
    <row r="44" spans="2:7">
      <c r="C44" s="100">
        <v>224.66666699999999</v>
      </c>
      <c r="D44" s="100">
        <v>224.66666699999999</v>
      </c>
      <c r="E44">
        <v>3600</v>
      </c>
      <c r="F44" s="4"/>
      <c r="G44" s="54"/>
    </row>
    <row r="45" spans="2:7">
      <c r="C45" s="100">
        <v>224.66666699999999</v>
      </c>
      <c r="D45" s="100">
        <v>224.66666699999999</v>
      </c>
      <c r="E45">
        <v>1800</v>
      </c>
      <c r="F45" s="4"/>
      <c r="G45" s="54"/>
    </row>
    <row r="46" spans="2:7">
      <c r="C46" s="100">
        <v>224.663194</v>
      </c>
      <c r="D46" s="100">
        <v>224.66458299999999</v>
      </c>
      <c r="E46">
        <v>60</v>
      </c>
      <c r="F46" s="4"/>
      <c r="G46" s="54"/>
    </row>
    <row r="47" spans="2:7">
      <c r="B47" t="s">
        <v>150</v>
      </c>
      <c r="C47" s="99">
        <v>365.25</v>
      </c>
      <c r="D47" s="99">
        <v>365.25</v>
      </c>
      <c r="E47">
        <v>21600</v>
      </c>
      <c r="F47" s="4"/>
      <c r="G47" s="54"/>
    </row>
    <row r="48" spans="2:7">
      <c r="C48" s="100">
        <v>365.20833299999998</v>
      </c>
      <c r="D48" s="100">
        <v>365.25</v>
      </c>
      <c r="E48">
        <v>3600</v>
      </c>
      <c r="F48" s="4"/>
      <c r="G48" s="54"/>
    </row>
    <row r="49" spans="2:7">
      <c r="C49" s="100">
        <v>365.20833299999998</v>
      </c>
      <c r="D49" s="100">
        <v>365.22916700000002</v>
      </c>
      <c r="E49">
        <v>1800</v>
      </c>
      <c r="F49" s="4"/>
      <c r="G49" s="54"/>
    </row>
    <row r="50" spans="2:7">
      <c r="C50" s="100">
        <v>365.2</v>
      </c>
      <c r="D50" s="100">
        <v>35.218055999999997</v>
      </c>
      <c r="E50">
        <v>60</v>
      </c>
      <c r="F50" s="4"/>
      <c r="G50" s="54"/>
    </row>
    <row r="51" spans="2:7">
      <c r="B51" t="s">
        <v>148</v>
      </c>
      <c r="C51" s="99">
        <v>687</v>
      </c>
      <c r="D51" s="99">
        <v>688</v>
      </c>
      <c r="E51">
        <v>21600</v>
      </c>
      <c r="F51" s="4"/>
      <c r="G51" s="54"/>
    </row>
    <row r="52" spans="2:7">
      <c r="C52" s="100">
        <v>686.875</v>
      </c>
      <c r="D52" s="100">
        <v>688</v>
      </c>
      <c r="E52">
        <v>3600</v>
      </c>
      <c r="F52" s="4"/>
      <c r="G52" s="54"/>
    </row>
    <row r="53" spans="2:7">
      <c r="C53" s="100">
        <v>686.875</v>
      </c>
      <c r="D53" s="100">
        <v>687.97916699999996</v>
      </c>
      <c r="E53">
        <v>1800</v>
      </c>
      <c r="F53" s="4"/>
      <c r="G53" s="54"/>
    </row>
    <row r="54" spans="2:7">
      <c r="C54" s="100">
        <v>686.86388899999997</v>
      </c>
      <c r="D54" s="100">
        <v>687.97430599999996</v>
      </c>
      <c r="E54">
        <v>60</v>
      </c>
      <c r="F54" s="4"/>
      <c r="G54" s="54"/>
    </row>
    <row r="55" spans="2:7">
      <c r="B55" t="s">
        <v>151</v>
      </c>
      <c r="C55" s="99">
        <v>4333.75</v>
      </c>
      <c r="D55" s="99">
        <v>4333.75</v>
      </c>
      <c r="E55">
        <v>21600</v>
      </c>
      <c r="F55" s="4"/>
      <c r="G55" s="54"/>
    </row>
    <row r="56" spans="2:7">
      <c r="C56" s="100">
        <v>4333.75</v>
      </c>
      <c r="D56" s="100">
        <v>4335.625</v>
      </c>
      <c r="E56">
        <v>3600</v>
      </c>
      <c r="F56" s="4"/>
      <c r="G56" s="54"/>
    </row>
    <row r="57" spans="2:7">
      <c r="C57" s="100">
        <v>4333.7291670000004</v>
      </c>
      <c r="D57" s="100">
        <v>4335.6041670000004</v>
      </c>
      <c r="E57">
        <v>1800</v>
      </c>
      <c r="F57" s="4"/>
      <c r="G57" s="54"/>
    </row>
    <row r="58" spans="2:7">
      <c r="C58" s="100"/>
      <c r="D58" s="100"/>
      <c r="E58">
        <v>60</v>
      </c>
      <c r="F58" s="4"/>
      <c r="G58" s="54"/>
    </row>
    <row r="59" spans="2:7">
      <c r="B59" t="s">
        <v>152</v>
      </c>
      <c r="C59" s="99">
        <v>10782</v>
      </c>
      <c r="D59" s="99">
        <v>10788</v>
      </c>
      <c r="E59">
        <v>21600</v>
      </c>
      <c r="F59" s="4"/>
      <c r="G59" s="54"/>
    </row>
    <row r="60" spans="2:7">
      <c r="C60" s="100">
        <v>10781.791667</v>
      </c>
      <c r="D60" s="100">
        <v>10787.916670000001</v>
      </c>
      <c r="E60">
        <v>3600</v>
      </c>
      <c r="F60" s="4"/>
      <c r="G60" s="54"/>
    </row>
    <row r="61" spans="2:7">
      <c r="C61" s="100"/>
      <c r="D61" s="100"/>
      <c r="E61">
        <v>1800</v>
      </c>
      <c r="F61" s="4"/>
      <c r="G61" s="54"/>
    </row>
    <row r="62" spans="2:7">
      <c r="C62" s="100"/>
      <c r="D62" s="100"/>
      <c r="E62">
        <v>60</v>
      </c>
      <c r="F62" s="4"/>
      <c r="G62" s="54"/>
    </row>
    <row r="63" spans="2:7">
      <c r="B63" t="s">
        <v>153</v>
      </c>
      <c r="C63" s="99">
        <v>30768.75</v>
      </c>
      <c r="D63" s="99">
        <v>30780.75</v>
      </c>
      <c r="E63">
        <v>21600</v>
      </c>
      <c r="F63" s="4"/>
      <c r="G63" s="54"/>
    </row>
    <row r="64" spans="2:7">
      <c r="C64" s="100">
        <v>30768.625</v>
      </c>
      <c r="D64" s="100">
        <v>30780.75</v>
      </c>
      <c r="E64">
        <v>3600</v>
      </c>
      <c r="F64" s="4"/>
      <c r="G64" s="54"/>
    </row>
    <row r="65" spans="2:23">
      <c r="C65" s="100"/>
      <c r="D65" s="100"/>
      <c r="E65">
        <v>1800</v>
      </c>
      <c r="F65" s="4"/>
      <c r="G65" s="54"/>
    </row>
    <row r="66" spans="2:23">
      <c r="C66" s="100"/>
      <c r="D66" s="100"/>
      <c r="E66">
        <v>60</v>
      </c>
      <c r="F66" s="4"/>
      <c r="G66" s="54"/>
    </row>
    <row r="67" spans="2:23">
      <c r="B67" t="s">
        <v>154</v>
      </c>
      <c r="C67" s="99">
        <v>60340</v>
      </c>
      <c r="D67" s="99">
        <v>60341</v>
      </c>
      <c r="E67">
        <v>21600</v>
      </c>
      <c r="F67" s="4"/>
      <c r="G67" s="54"/>
    </row>
    <row r="68" spans="2:23">
      <c r="C68" s="99">
        <v>60339.916669999999</v>
      </c>
      <c r="D68" s="100">
        <v>60340.791666999998</v>
      </c>
      <c r="E68">
        <v>3600</v>
      </c>
      <c r="F68" s="4"/>
      <c r="G68" s="54"/>
    </row>
    <row r="69" spans="2:23">
      <c r="C69" s="100"/>
      <c r="D69" s="100"/>
      <c r="E69">
        <v>1800</v>
      </c>
      <c r="F69" s="4"/>
      <c r="G69" s="54"/>
    </row>
    <row r="70" spans="2:23">
      <c r="C70" s="100"/>
      <c r="D70" s="100"/>
      <c r="E70">
        <v>60</v>
      </c>
      <c r="F70" s="4"/>
      <c r="G70" s="54"/>
    </row>
    <row r="71" spans="2:23">
      <c r="B71" t="s">
        <v>155</v>
      </c>
      <c r="C71" s="99">
        <v>90599.25</v>
      </c>
      <c r="D71" s="99">
        <v>91649</v>
      </c>
      <c r="E71">
        <v>21600</v>
      </c>
      <c r="F71" s="4"/>
      <c r="G71" s="54"/>
    </row>
    <row r="72" spans="2:23">
      <c r="C72" s="100">
        <v>90599.125</v>
      </c>
      <c r="D72" s="100">
        <v>91648.916666999998</v>
      </c>
      <c r="E72">
        <v>3600</v>
      </c>
      <c r="F72" s="4"/>
      <c r="G72" s="54"/>
    </row>
    <row r="73" spans="2:23">
      <c r="C73" s="100"/>
      <c r="D73" s="100"/>
      <c r="E73">
        <v>1800</v>
      </c>
      <c r="F73" s="4"/>
      <c r="G73" s="54"/>
    </row>
    <row r="74" spans="2:23">
      <c r="C74" s="100"/>
      <c r="D74" s="100"/>
      <c r="E74">
        <v>60</v>
      </c>
      <c r="F74" s="4"/>
      <c r="G74" s="54"/>
    </row>
    <row r="75" spans="2:23">
      <c r="T75" s="89" t="s">
        <v>238</v>
      </c>
    </row>
    <row r="76" spans="2:23">
      <c r="B76" s="97" t="s">
        <v>111</v>
      </c>
      <c r="C76" s="98"/>
      <c r="D76" s="98"/>
      <c r="E76" s="98"/>
      <c r="F76" s="97" t="s">
        <v>112</v>
      </c>
      <c r="G76" s="98"/>
      <c r="H76" s="98"/>
      <c r="I76" s="98"/>
      <c r="J76" s="97" t="s">
        <v>135</v>
      </c>
      <c r="K76" s="98"/>
      <c r="L76" s="98"/>
      <c r="M76" s="98"/>
      <c r="N76" s="98"/>
      <c r="O76" s="97" t="s">
        <v>126</v>
      </c>
      <c r="P76" s="98"/>
      <c r="Q76" s="98"/>
      <c r="R76" s="98"/>
      <c r="S76" s="98"/>
      <c r="T76" s="97" t="s">
        <v>237</v>
      </c>
      <c r="U76" s="98"/>
      <c r="V76" s="98"/>
      <c r="W76" s="98"/>
    </row>
    <row r="78" spans="2:23">
      <c r="B78" t="s">
        <v>77</v>
      </c>
      <c r="F78" t="s">
        <v>77</v>
      </c>
      <c r="J78" t="s">
        <v>77</v>
      </c>
      <c r="O78" t="s">
        <v>77</v>
      </c>
      <c r="T78" t="s">
        <v>77</v>
      </c>
    </row>
    <row r="79" spans="2:23">
      <c r="B79" t="s">
        <v>136</v>
      </c>
      <c r="F79" t="s">
        <v>136</v>
      </c>
      <c r="J79" t="s">
        <v>136</v>
      </c>
      <c r="O79" t="s">
        <v>136</v>
      </c>
      <c r="T79" t="s">
        <v>136</v>
      </c>
    </row>
    <row r="80" spans="2:23">
      <c r="B80" t="s">
        <v>78</v>
      </c>
      <c r="F80" t="s">
        <v>113</v>
      </c>
      <c r="J80" t="s">
        <v>113</v>
      </c>
      <c r="O80" t="s">
        <v>127</v>
      </c>
      <c r="T80" t="s">
        <v>239</v>
      </c>
    </row>
    <row r="81" spans="2:20">
      <c r="B81" t="s">
        <v>210</v>
      </c>
      <c r="F81" t="s">
        <v>157</v>
      </c>
      <c r="J81" t="s">
        <v>157</v>
      </c>
      <c r="O81" t="s">
        <v>229</v>
      </c>
      <c r="T81" t="s">
        <v>240</v>
      </c>
    </row>
    <row r="82" spans="2:20">
      <c r="B82" t="s">
        <v>158</v>
      </c>
      <c r="F82" t="s">
        <v>158</v>
      </c>
      <c r="J82" t="s">
        <v>158</v>
      </c>
      <c r="O82" t="s">
        <v>158</v>
      </c>
      <c r="T82" t="s">
        <v>158</v>
      </c>
    </row>
    <row r="84" spans="2:20">
      <c r="B84" t="s">
        <v>79</v>
      </c>
      <c r="F84" t="s">
        <v>79</v>
      </c>
      <c r="J84" t="s">
        <v>79</v>
      </c>
      <c r="O84" t="s">
        <v>79</v>
      </c>
      <c r="T84" t="s">
        <v>79</v>
      </c>
    </row>
    <row r="85" spans="2:20">
      <c r="B85" t="s">
        <v>136</v>
      </c>
      <c r="F85" t="s">
        <v>136</v>
      </c>
      <c r="J85" t="s">
        <v>136</v>
      </c>
      <c r="O85" t="s">
        <v>136</v>
      </c>
      <c r="T85" t="s">
        <v>136</v>
      </c>
    </row>
    <row r="86" spans="2:20">
      <c r="B86" t="s">
        <v>80</v>
      </c>
      <c r="F86" t="s">
        <v>114</v>
      </c>
      <c r="J86" t="s">
        <v>114</v>
      </c>
      <c r="O86" t="s">
        <v>128</v>
      </c>
      <c r="T86" t="s">
        <v>241</v>
      </c>
    </row>
    <row r="87" spans="2:20">
      <c r="B87" t="s">
        <v>211</v>
      </c>
      <c r="F87" t="s">
        <v>198</v>
      </c>
      <c r="J87" t="s">
        <v>159</v>
      </c>
      <c r="O87" t="s">
        <v>230</v>
      </c>
      <c r="T87" t="s">
        <v>242</v>
      </c>
    </row>
    <row r="88" spans="2:20">
      <c r="B88" t="s">
        <v>212</v>
      </c>
      <c r="F88" t="s">
        <v>160</v>
      </c>
      <c r="J88" t="s">
        <v>160</v>
      </c>
      <c r="O88" t="s">
        <v>160</v>
      </c>
      <c r="T88" t="s">
        <v>160</v>
      </c>
    </row>
    <row r="90" spans="2:20">
      <c r="B90" t="s">
        <v>81</v>
      </c>
      <c r="F90" t="s">
        <v>81</v>
      </c>
      <c r="J90" t="s">
        <v>81</v>
      </c>
      <c r="O90" t="s">
        <v>83</v>
      </c>
    </row>
    <row r="91" spans="2:20">
      <c r="B91" t="s">
        <v>137</v>
      </c>
      <c r="F91" t="s">
        <v>137</v>
      </c>
      <c r="J91" t="s">
        <v>137</v>
      </c>
      <c r="O91" t="s">
        <v>137</v>
      </c>
    </row>
    <row r="92" spans="2:20">
      <c r="B92" t="s">
        <v>82</v>
      </c>
      <c r="F92" t="s">
        <v>115</v>
      </c>
      <c r="J92" t="s">
        <v>115</v>
      </c>
      <c r="O92" t="s">
        <v>129</v>
      </c>
    </row>
    <row r="93" spans="2:20">
      <c r="B93" t="s">
        <v>213</v>
      </c>
      <c r="F93" t="s">
        <v>161</v>
      </c>
      <c r="J93" t="s">
        <v>161</v>
      </c>
      <c r="O93" t="s">
        <v>231</v>
      </c>
    </row>
    <row r="94" spans="2:20">
      <c r="B94" t="s">
        <v>162</v>
      </c>
      <c r="F94" t="s">
        <v>162</v>
      </c>
      <c r="J94" t="s">
        <v>162</v>
      </c>
      <c r="O94" t="s">
        <v>162</v>
      </c>
    </row>
    <row r="96" spans="2:20">
      <c r="B96" t="s">
        <v>83</v>
      </c>
      <c r="F96" t="s">
        <v>83</v>
      </c>
      <c r="J96" t="s">
        <v>83</v>
      </c>
      <c r="O96" t="s">
        <v>81</v>
      </c>
    </row>
    <row r="97" spans="2:15">
      <c r="B97" t="s">
        <v>137</v>
      </c>
      <c r="F97" t="s">
        <v>137</v>
      </c>
      <c r="J97" t="s">
        <v>137</v>
      </c>
      <c r="O97" t="s">
        <v>137</v>
      </c>
    </row>
    <row r="98" spans="2:15">
      <c r="B98" t="s">
        <v>82</v>
      </c>
      <c r="F98" t="s">
        <v>115</v>
      </c>
      <c r="J98" t="s">
        <v>115</v>
      </c>
      <c r="O98" t="s">
        <v>130</v>
      </c>
    </row>
    <row r="99" spans="2:15">
      <c r="B99" t="s">
        <v>214</v>
      </c>
      <c r="F99" t="s">
        <v>163</v>
      </c>
      <c r="J99" t="s">
        <v>163</v>
      </c>
      <c r="O99" t="s">
        <v>232</v>
      </c>
    </row>
    <row r="100" spans="2:15">
      <c r="B100" t="s">
        <v>162</v>
      </c>
      <c r="F100" t="s">
        <v>162</v>
      </c>
      <c r="J100" t="s">
        <v>162</v>
      </c>
      <c r="O100" t="s">
        <v>162</v>
      </c>
    </row>
    <row r="102" spans="2:15">
      <c r="B102" t="s">
        <v>84</v>
      </c>
      <c r="F102" t="s">
        <v>86</v>
      </c>
      <c r="J102" t="s">
        <v>86</v>
      </c>
      <c r="O102" t="s">
        <v>86</v>
      </c>
    </row>
    <row r="103" spans="2:15">
      <c r="B103" t="s">
        <v>138</v>
      </c>
      <c r="F103" t="s">
        <v>138</v>
      </c>
      <c r="J103" t="s">
        <v>138</v>
      </c>
      <c r="O103" t="s">
        <v>138</v>
      </c>
    </row>
    <row r="104" spans="2:15">
      <c r="B104" t="s">
        <v>85</v>
      </c>
      <c r="F104" t="s">
        <v>116</v>
      </c>
      <c r="J104" t="s">
        <v>116</v>
      </c>
      <c r="O104" t="s">
        <v>131</v>
      </c>
    </row>
    <row r="105" spans="2:15">
      <c r="B105" t="s">
        <v>215</v>
      </c>
      <c r="F105" t="s">
        <v>164</v>
      </c>
      <c r="J105" t="s">
        <v>164</v>
      </c>
      <c r="O105" t="s">
        <v>233</v>
      </c>
    </row>
    <row r="106" spans="2:15">
      <c r="B106" t="s">
        <v>167</v>
      </c>
      <c r="F106" t="s">
        <v>165</v>
      </c>
      <c r="J106" t="s">
        <v>165</v>
      </c>
      <c r="O106" t="s">
        <v>165</v>
      </c>
    </row>
    <row r="108" spans="2:15">
      <c r="B108" t="s">
        <v>86</v>
      </c>
      <c r="F108" t="s">
        <v>84</v>
      </c>
      <c r="J108" t="s">
        <v>84</v>
      </c>
      <c r="O108" t="s">
        <v>84</v>
      </c>
    </row>
    <row r="109" spans="2:15">
      <c r="B109" t="s">
        <v>138</v>
      </c>
      <c r="F109" t="s">
        <v>138</v>
      </c>
      <c r="J109" t="s">
        <v>138</v>
      </c>
      <c r="O109" t="s">
        <v>138</v>
      </c>
    </row>
    <row r="110" spans="2:15">
      <c r="B110" t="s">
        <v>85</v>
      </c>
      <c r="F110" t="s">
        <v>85</v>
      </c>
      <c r="J110" t="s">
        <v>139</v>
      </c>
      <c r="O110" t="s">
        <v>132</v>
      </c>
    </row>
    <row r="111" spans="2:15">
      <c r="B111" t="s">
        <v>216</v>
      </c>
      <c r="F111" t="s">
        <v>199</v>
      </c>
      <c r="J111" t="s">
        <v>166</v>
      </c>
      <c r="O111" t="s">
        <v>234</v>
      </c>
    </row>
    <row r="112" spans="2:15">
      <c r="B112" t="s">
        <v>165</v>
      </c>
      <c r="F112" t="s">
        <v>167</v>
      </c>
      <c r="J112" t="s">
        <v>167</v>
      </c>
      <c r="O112" t="s">
        <v>167</v>
      </c>
    </row>
    <row r="114" spans="2:15">
      <c r="B114" t="s">
        <v>87</v>
      </c>
      <c r="F114" t="s">
        <v>87</v>
      </c>
      <c r="J114" t="s">
        <v>87</v>
      </c>
      <c r="O114" t="s">
        <v>87</v>
      </c>
    </row>
    <row r="115" spans="2:15">
      <c r="B115" t="s">
        <v>140</v>
      </c>
      <c r="F115" t="s">
        <v>140</v>
      </c>
      <c r="J115" t="s">
        <v>140</v>
      </c>
      <c r="O115" t="s">
        <v>140</v>
      </c>
    </row>
    <row r="116" spans="2:15">
      <c r="B116" t="s">
        <v>88</v>
      </c>
      <c r="F116" t="s">
        <v>117</v>
      </c>
      <c r="J116" t="s">
        <v>117</v>
      </c>
      <c r="O116" t="s">
        <v>133</v>
      </c>
    </row>
    <row r="117" spans="2:15">
      <c r="B117" t="s">
        <v>217</v>
      </c>
      <c r="F117" t="s">
        <v>168</v>
      </c>
      <c r="J117" t="s">
        <v>168</v>
      </c>
      <c r="O117" t="s">
        <v>235</v>
      </c>
    </row>
    <row r="118" spans="2:15">
      <c r="B118" t="s">
        <v>169</v>
      </c>
      <c r="F118" t="s">
        <v>169</v>
      </c>
      <c r="J118" t="s">
        <v>169</v>
      </c>
      <c r="O118" t="s">
        <v>169</v>
      </c>
    </row>
    <row r="120" spans="2:15">
      <c r="B120" t="s">
        <v>89</v>
      </c>
      <c r="F120" t="s">
        <v>89</v>
      </c>
      <c r="J120" t="s">
        <v>89</v>
      </c>
      <c r="O120" t="s">
        <v>89</v>
      </c>
    </row>
    <row r="121" spans="2:15">
      <c r="B121" t="s">
        <v>140</v>
      </c>
      <c r="F121" t="s">
        <v>140</v>
      </c>
      <c r="J121" t="s">
        <v>140</v>
      </c>
      <c r="O121" t="s">
        <v>140</v>
      </c>
    </row>
    <row r="122" spans="2:15">
      <c r="B122" t="s">
        <v>90</v>
      </c>
      <c r="F122" t="s">
        <v>90</v>
      </c>
      <c r="J122" t="s">
        <v>141</v>
      </c>
      <c r="O122" t="s">
        <v>134</v>
      </c>
    </row>
    <row r="123" spans="2:15">
      <c r="B123" t="s">
        <v>218</v>
      </c>
      <c r="F123" t="s">
        <v>200</v>
      </c>
      <c r="J123" t="s">
        <v>170</v>
      </c>
      <c r="O123" t="s">
        <v>236</v>
      </c>
    </row>
    <row r="124" spans="2:15">
      <c r="B124" t="s">
        <v>171</v>
      </c>
      <c r="F124" t="s">
        <v>171</v>
      </c>
      <c r="J124" t="s">
        <v>171</v>
      </c>
      <c r="O124" t="s">
        <v>171</v>
      </c>
    </row>
    <row r="126" spans="2:15">
      <c r="B126" t="s">
        <v>91</v>
      </c>
      <c r="F126" t="s">
        <v>91</v>
      </c>
      <c r="J126" t="s">
        <v>91</v>
      </c>
    </row>
    <row r="127" spans="2:15">
      <c r="B127" t="s">
        <v>142</v>
      </c>
      <c r="F127" t="s">
        <v>142</v>
      </c>
      <c r="J127" t="s">
        <v>142</v>
      </c>
    </row>
    <row r="128" spans="2:15">
      <c r="B128" t="s">
        <v>92</v>
      </c>
      <c r="F128" t="s">
        <v>92</v>
      </c>
      <c r="J128" t="s">
        <v>143</v>
      </c>
    </row>
    <row r="129" spans="2:10">
      <c r="B129" t="s">
        <v>219</v>
      </c>
      <c r="F129" t="s">
        <v>201</v>
      </c>
      <c r="J129" t="s">
        <v>172</v>
      </c>
    </row>
    <row r="130" spans="2:10">
      <c r="B130" t="s">
        <v>173</v>
      </c>
      <c r="F130" t="s">
        <v>173</v>
      </c>
      <c r="J130" t="s">
        <v>173</v>
      </c>
    </row>
    <row r="132" spans="2:10">
      <c r="B132" t="s">
        <v>93</v>
      </c>
      <c r="F132" t="s">
        <v>93</v>
      </c>
      <c r="J132" t="s">
        <v>93</v>
      </c>
    </row>
    <row r="133" spans="2:10">
      <c r="B133" t="s">
        <v>142</v>
      </c>
      <c r="F133" t="s">
        <v>142</v>
      </c>
      <c r="J133" t="s">
        <v>142</v>
      </c>
    </row>
    <row r="134" spans="2:10">
      <c r="B134" t="s">
        <v>94</v>
      </c>
      <c r="F134" t="s">
        <v>118</v>
      </c>
      <c r="J134" t="s">
        <v>144</v>
      </c>
    </row>
    <row r="135" spans="2:10">
      <c r="B135" t="s">
        <v>220</v>
      </c>
      <c r="F135" t="s">
        <v>202</v>
      </c>
      <c r="J135" t="s">
        <v>174</v>
      </c>
    </row>
    <row r="136" spans="2:10">
      <c r="B136" t="s">
        <v>175</v>
      </c>
      <c r="F136" t="s">
        <v>175</v>
      </c>
      <c r="J136" t="s">
        <v>175</v>
      </c>
    </row>
    <row r="138" spans="2:10">
      <c r="B138" t="s">
        <v>95</v>
      </c>
      <c r="F138" t="s">
        <v>95</v>
      </c>
      <c r="J138" t="s">
        <v>95</v>
      </c>
    </row>
    <row r="139" spans="2:10">
      <c r="B139" t="s">
        <v>176</v>
      </c>
      <c r="F139" t="s">
        <v>176</v>
      </c>
      <c r="J139" t="s">
        <v>176</v>
      </c>
    </row>
    <row r="140" spans="2:10">
      <c r="B140" t="s">
        <v>96</v>
      </c>
      <c r="F140" t="s">
        <v>119</v>
      </c>
      <c r="J140" t="s">
        <v>119</v>
      </c>
    </row>
    <row r="141" spans="2:10">
      <c r="B141" t="s">
        <v>221</v>
      </c>
      <c r="F141" t="s">
        <v>203</v>
      </c>
      <c r="J141" t="s">
        <v>177</v>
      </c>
    </row>
    <row r="142" spans="2:10">
      <c r="B142" t="s">
        <v>178</v>
      </c>
      <c r="F142" t="s">
        <v>178</v>
      </c>
      <c r="J142" t="s">
        <v>178</v>
      </c>
    </row>
    <row r="144" spans="2:10">
      <c r="B144" t="s">
        <v>97</v>
      </c>
      <c r="F144" t="s">
        <v>97</v>
      </c>
      <c r="J144" t="s">
        <v>97</v>
      </c>
    </row>
    <row r="145" spans="2:10">
      <c r="B145" t="s">
        <v>176</v>
      </c>
      <c r="F145" t="s">
        <v>176</v>
      </c>
      <c r="J145" t="s">
        <v>176</v>
      </c>
    </row>
    <row r="146" spans="2:10">
      <c r="B146" t="s">
        <v>98</v>
      </c>
      <c r="F146" t="s">
        <v>120</v>
      </c>
      <c r="J146" t="s">
        <v>179</v>
      </c>
    </row>
    <row r="147" spans="2:10">
      <c r="B147" t="s">
        <v>222</v>
      </c>
      <c r="F147" t="s">
        <v>204</v>
      </c>
      <c r="J147" t="s">
        <v>180</v>
      </c>
    </row>
    <row r="148" spans="2:10">
      <c r="B148" t="s">
        <v>181</v>
      </c>
      <c r="F148" t="s">
        <v>181</v>
      </c>
      <c r="J148" t="s">
        <v>181</v>
      </c>
    </row>
    <row r="150" spans="2:10">
      <c r="B150" t="s">
        <v>99</v>
      </c>
      <c r="F150" t="s">
        <v>99</v>
      </c>
      <c r="J150" t="s">
        <v>99</v>
      </c>
    </row>
    <row r="151" spans="2:10">
      <c r="B151" t="s">
        <v>182</v>
      </c>
      <c r="F151" t="s">
        <v>182</v>
      </c>
      <c r="J151" t="s">
        <v>182</v>
      </c>
    </row>
    <row r="152" spans="2:10">
      <c r="B152" t="s">
        <v>100</v>
      </c>
      <c r="F152" t="s">
        <v>121</v>
      </c>
      <c r="J152" t="s">
        <v>183</v>
      </c>
    </row>
    <row r="153" spans="2:10">
      <c r="B153" t="s">
        <v>223</v>
      </c>
      <c r="F153" t="s">
        <v>205</v>
      </c>
      <c r="J153" t="s">
        <v>184</v>
      </c>
    </row>
    <row r="154" spans="2:10">
      <c r="B154" t="s">
        <v>185</v>
      </c>
      <c r="F154" t="s">
        <v>185</v>
      </c>
      <c r="J154" t="s">
        <v>185</v>
      </c>
    </row>
    <row r="156" spans="2:10">
      <c r="B156" t="s">
        <v>101</v>
      </c>
      <c r="F156" t="s">
        <v>101</v>
      </c>
      <c r="J156" t="s">
        <v>101</v>
      </c>
    </row>
    <row r="157" spans="2:10">
      <c r="B157" t="s">
        <v>182</v>
      </c>
      <c r="F157" t="s">
        <v>182</v>
      </c>
      <c r="J157" t="s">
        <v>182</v>
      </c>
    </row>
    <row r="158" spans="2:10">
      <c r="B158" t="s">
        <v>102</v>
      </c>
      <c r="F158" t="s">
        <v>102</v>
      </c>
      <c r="J158" t="s">
        <v>186</v>
      </c>
    </row>
    <row r="159" spans="2:10">
      <c r="B159" t="s">
        <v>224</v>
      </c>
      <c r="F159" t="s">
        <v>206</v>
      </c>
      <c r="J159" t="s">
        <v>187</v>
      </c>
    </row>
    <row r="160" spans="2:10">
      <c r="B160" t="s">
        <v>185</v>
      </c>
      <c r="F160" t="s">
        <v>185</v>
      </c>
      <c r="J160" t="s">
        <v>185</v>
      </c>
    </row>
    <row r="162" spans="2:10">
      <c r="B162" t="s">
        <v>103</v>
      </c>
      <c r="F162" t="s">
        <v>103</v>
      </c>
      <c r="J162" t="s">
        <v>103</v>
      </c>
    </row>
    <row r="163" spans="2:10">
      <c r="B163" t="s">
        <v>188</v>
      </c>
      <c r="F163" t="s">
        <v>188</v>
      </c>
      <c r="J163" t="s">
        <v>188</v>
      </c>
    </row>
    <row r="164" spans="2:10">
      <c r="B164" t="s">
        <v>104</v>
      </c>
      <c r="F164" t="s">
        <v>122</v>
      </c>
      <c r="J164" t="s">
        <v>189</v>
      </c>
    </row>
    <row r="165" spans="2:10">
      <c r="B165" t="s">
        <v>225</v>
      </c>
      <c r="F165" t="s">
        <v>207</v>
      </c>
      <c r="J165" t="s">
        <v>190</v>
      </c>
    </row>
    <row r="166" spans="2:10">
      <c r="B166" t="s">
        <v>191</v>
      </c>
      <c r="F166" t="s">
        <v>191</v>
      </c>
      <c r="J166" t="s">
        <v>191</v>
      </c>
    </row>
    <row r="168" spans="2:10">
      <c r="B168" t="s">
        <v>105</v>
      </c>
      <c r="F168" t="s">
        <v>105</v>
      </c>
      <c r="J168" t="s">
        <v>105</v>
      </c>
    </row>
    <row r="169" spans="2:10">
      <c r="B169" t="s">
        <v>188</v>
      </c>
      <c r="F169" t="s">
        <v>188</v>
      </c>
      <c r="J169" t="s">
        <v>188</v>
      </c>
    </row>
    <row r="170" spans="2:10">
      <c r="B170" t="s">
        <v>106</v>
      </c>
      <c r="F170" t="s">
        <v>123</v>
      </c>
      <c r="J170" t="s">
        <v>123</v>
      </c>
    </row>
    <row r="171" spans="2:10">
      <c r="B171" t="s">
        <v>226</v>
      </c>
      <c r="F171" t="s">
        <v>208</v>
      </c>
      <c r="J171" t="s">
        <v>192</v>
      </c>
    </row>
    <row r="172" spans="2:10">
      <c r="B172" t="s">
        <v>191</v>
      </c>
      <c r="F172" t="s">
        <v>191</v>
      </c>
      <c r="J172" t="s">
        <v>191</v>
      </c>
    </row>
    <row r="174" spans="2:10">
      <c r="B174" t="s">
        <v>107</v>
      </c>
      <c r="F174" t="s">
        <v>107</v>
      </c>
      <c r="J174" t="s">
        <v>107</v>
      </c>
    </row>
    <row r="175" spans="2:10">
      <c r="B175" t="s">
        <v>193</v>
      </c>
      <c r="F175" t="s">
        <v>193</v>
      </c>
      <c r="J175" t="s">
        <v>193</v>
      </c>
    </row>
    <row r="176" spans="2:10">
      <c r="B176" t="s">
        <v>108</v>
      </c>
      <c r="F176" t="s">
        <v>124</v>
      </c>
      <c r="J176" t="s">
        <v>124</v>
      </c>
    </row>
    <row r="177" spans="2:10">
      <c r="B177" t="s">
        <v>227</v>
      </c>
      <c r="F177" t="s">
        <v>209</v>
      </c>
      <c r="J177" t="s">
        <v>194</v>
      </c>
    </row>
    <row r="178" spans="2:10">
      <c r="B178" t="s">
        <v>195</v>
      </c>
      <c r="F178" t="s">
        <v>195</v>
      </c>
      <c r="J178" t="s">
        <v>195</v>
      </c>
    </row>
    <row r="180" spans="2:10">
      <c r="B180" t="s">
        <v>109</v>
      </c>
      <c r="F180" t="s">
        <v>109</v>
      </c>
      <c r="J180" t="s">
        <v>109</v>
      </c>
    </row>
    <row r="181" spans="2:10">
      <c r="B181" t="s">
        <v>193</v>
      </c>
      <c r="F181" t="s">
        <v>193</v>
      </c>
      <c r="J181" t="s">
        <v>193</v>
      </c>
    </row>
    <row r="182" spans="2:10">
      <c r="B182" t="s">
        <v>110</v>
      </c>
      <c r="F182" t="s">
        <v>125</v>
      </c>
      <c r="J182" t="s">
        <v>125</v>
      </c>
    </row>
    <row r="183" spans="2:10">
      <c r="B183" t="s">
        <v>228</v>
      </c>
      <c r="F183" t="s">
        <v>196</v>
      </c>
      <c r="J183" t="s">
        <v>196</v>
      </c>
    </row>
    <row r="184" spans="2:10">
      <c r="B184" t="s">
        <v>197</v>
      </c>
      <c r="F184" t="s">
        <v>197</v>
      </c>
      <c r="J184" t="s">
        <v>197</v>
      </c>
    </row>
  </sheetData>
  <mergeCells count="1">
    <mergeCell ref="C37:D37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KONSTANTEN</vt:lpstr>
      <vt:lpstr>SIMULATION</vt:lpstr>
      <vt:lpstr>ERGEBNIS-ANALYSE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Stefan</cp:lastModifiedBy>
  <dcterms:created xsi:type="dcterms:W3CDTF">2017-04-25T18:43:30Z</dcterms:created>
  <dcterms:modified xsi:type="dcterms:W3CDTF">2017-05-08T05:26:25Z</dcterms:modified>
</cp:coreProperties>
</file>