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5"/>
  <c r="E26"/>
  <c r="E22"/>
  <c r="E23"/>
  <c r="E19"/>
  <c r="E18"/>
  <c r="E20"/>
  <c r="E21"/>
  <c r="E24"/>
  <c r="E27"/>
  <c r="C11"/>
  <c r="C10"/>
  <c r="G29" l="1"/>
  <c r="H29" s="1"/>
  <c r="G25"/>
  <c r="H25" s="1"/>
  <c r="G28"/>
  <c r="H28" s="1"/>
  <c r="G19"/>
  <c r="H19" s="1"/>
  <c r="G26"/>
  <c r="H26" s="1"/>
  <c r="G22"/>
  <c r="H22" s="1"/>
  <c r="G23"/>
  <c r="H23" s="1"/>
  <c r="G20"/>
  <c r="H20" s="1"/>
  <c r="G18"/>
  <c r="I18" s="1"/>
  <c r="G21"/>
  <c r="I21" s="1"/>
  <c r="G24"/>
  <c r="I24" s="1"/>
  <c r="G27"/>
  <c r="I27" s="1"/>
  <c r="I25" l="1"/>
  <c r="K25" s="1"/>
  <c r="I29"/>
  <c r="K29" s="1"/>
  <c r="I19"/>
  <c r="I23"/>
  <c r="I26"/>
  <c r="I20"/>
  <c r="K20" s="1"/>
  <c r="I22"/>
  <c r="K22" s="1"/>
  <c r="I28"/>
  <c r="K28" s="1"/>
  <c r="J26"/>
  <c r="K26"/>
  <c r="K23"/>
  <c r="J23"/>
  <c r="J19"/>
  <c r="K19"/>
  <c r="J25" l="1"/>
  <c r="J22"/>
  <c r="J28"/>
  <c r="J29"/>
  <c r="J20"/>
  <c r="E9" i="2" l="1"/>
  <c r="D9"/>
  <c r="F9" s="1"/>
  <c r="D8"/>
  <c r="F8" s="1"/>
  <c r="F7"/>
  <c r="E7"/>
  <c r="D7"/>
  <c r="D6"/>
  <c r="E6" s="1"/>
  <c r="B6"/>
  <c r="F5"/>
  <c r="D5"/>
  <c r="E5" s="1"/>
  <c r="D4"/>
  <c r="F4" s="1"/>
  <c r="B4"/>
  <c r="D3"/>
  <c r="F3" s="1"/>
  <c r="H27" i="1" l="1"/>
  <c r="H24"/>
  <c r="H18"/>
  <c r="K18" s="1"/>
  <c r="H21"/>
  <c r="E4" i="2"/>
  <c r="E3"/>
  <c r="E8"/>
  <c r="F6"/>
  <c r="J27" i="1" l="1"/>
  <c r="J24"/>
  <c r="K27" l="1"/>
  <c r="K24"/>
  <c r="J18"/>
  <c r="K21"/>
  <c r="J21"/>
</calcChain>
</file>

<file path=xl/comments1.xml><?xml version="1.0" encoding="utf-8"?>
<comments xmlns="http://schemas.openxmlformats.org/spreadsheetml/2006/main">
  <authors>
    <author>Stefan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Höhe über Ekliptik</t>
        </r>
      </text>
    </comment>
  </commentList>
</comments>
</file>

<file path=xl/sharedStrings.xml><?xml version="1.0" encoding="utf-8"?>
<sst xmlns="http://schemas.openxmlformats.org/spreadsheetml/2006/main" count="60" uniqueCount="48">
  <si>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</si>
  <si>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</si>
  <si>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</si>
  <si>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</si>
  <si>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</si>
  <si>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</si>
  <si>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</si>
  <si>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</si>
  <si>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 xml:space="preserve">r
</t>
    </r>
    <r>
      <rPr>
        <sz val="11"/>
        <rFont val="Calibri"/>
        <family val="2"/>
        <scheme val="minor"/>
      </rPr>
      <t xml:space="preserve">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</si>
  <si>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</si>
  <si>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</si>
  <si>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</si>
  <si>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</si>
  <si>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</si>
  <si>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</si>
  <si>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</si>
  <si>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</si>
  <si>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</si>
  <si>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</si>
  <si>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</si>
  <si>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</si>
  <si>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</si>
  <si>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 xml:space="preserve">  in Radian [rad]</t>
  </si>
  <si>
    <t xml:space="preserve">  in Grad [°]</t>
  </si>
  <si>
    <r>
      <t xml:space="preserve">Solarkonstante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</si>
  <si>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Radian [rad]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</si>
  <si>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Radian [rad]</t>
    </r>
  </si>
  <si>
    <t>BERECHNUNGEN</t>
  </si>
  <si>
    <t>WERTETABELLE</t>
  </si>
  <si>
    <r>
      <t xml:space="preserve">Längengrad der Erdumlaufbahn </t>
    </r>
    <r>
      <rPr>
        <i/>
        <sz val="11"/>
        <color rgb="FF00B0F0"/>
        <rFont val="Calibri"/>
        <family val="2"/>
        <scheme val="minor"/>
      </rPr>
      <t>λ</t>
    </r>
  </si>
  <si>
    <r>
      <t xml:space="preserve">Deklination </t>
    </r>
    <r>
      <rPr>
        <i/>
        <sz val="11"/>
        <color rgb="FF00B0F0"/>
        <rFont val="Calibri"/>
        <family val="2"/>
        <scheme val="minor"/>
      </rPr>
      <t>δ</t>
    </r>
  </si>
  <si>
    <r>
      <t xml:space="preserve">Stundenwinkel bei Sonnenuntergang </t>
    </r>
    <r>
      <rPr>
        <i/>
        <sz val="11"/>
        <color rgb="FF00B0F0"/>
        <rFont val="Calibri"/>
        <family val="2"/>
        <scheme val="minor"/>
      </rPr>
      <t>h</t>
    </r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</si>
  <si>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max[ -1, min[ +1, -tan L · tan δ ] ] )</t>
    </r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</si>
  <si>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-sin є · sin λ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</si>
  <si>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</si>
  <si>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Sonneneinstrahlung </t>
    </r>
    <r>
      <rPr>
        <i/>
        <sz val="11"/>
        <color rgb="FF00B0F0"/>
        <rFont val="Calibri"/>
        <family val="2"/>
        <scheme val="minor"/>
      </rPr>
      <t>I</t>
    </r>
  </si>
  <si>
    <r>
      <t xml:space="preserve">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</si>
  <si>
    <t>Oktober</t>
  </si>
  <si>
    <t>November</t>
  </si>
  <si>
    <t>Januar</t>
  </si>
  <si>
    <t>Februar</t>
  </si>
  <si>
    <t>April</t>
  </si>
  <si>
    <t>Mai</t>
  </si>
  <si>
    <t>Juli</t>
  </si>
  <si>
    <t>August</t>
  </si>
  <si>
    <t>GLEICHUNG</t>
  </si>
  <si>
    <t>Monat</t>
  </si>
  <si>
    <t>Jahreszeit
  (Nordhalbkugel)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</si>
</sst>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">
        <color theme="0" tint="-0.499984740745262"/>
      </right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</borders>
  <cellStyleXfs count="4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1" fillId="6" borderId="2" applyNumberFormat="0" applyAlignment="0" applyProtection="0"/>
  </cellStyleXfs>
  <cellXfs count="5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Alignment="1"/>
    <xf numFmtId="0" fontId="6" fillId="2" borderId="0" xfId="0" applyFont="1" applyFill="1" applyBorder="1" applyAlignment="1">
      <alignment wrapText="1"/>
    </xf>
    <xf numFmtId="2" fontId="0" fillId="0" borderId="0" xfId="0" applyNumberFormat="1" applyBorder="1"/>
    <xf numFmtId="0" fontId="2" fillId="5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4" fillId="3" borderId="2" xfId="1" applyAlignment="1">
      <alignment horizontal="center" vertical="center"/>
    </xf>
    <xf numFmtId="0" fontId="4" fillId="3" borderId="2" xfId="1" applyFont="1" applyAlignment="1">
      <alignment horizontal="center" vertical="center"/>
    </xf>
    <xf numFmtId="43" fontId="11" fillId="6" borderId="2" xfId="3" applyNumberFormat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0" xfId="0" applyNumberFormat="1" applyFill="1" applyBorder="1"/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6" fillId="2" borderId="1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6" fillId="2" borderId="1" xfId="0" applyFont="1" applyFill="1" applyBorder="1" applyAlignment="1">
      <alignment wrapText="1"/>
    </xf>
    <xf numFmtId="2" fontId="0" fillId="0" borderId="1" xfId="0" applyNumberFormat="1" applyBorder="1"/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0" xfId="0" applyNumberFormat="1" applyFill="1" applyBorder="1"/>
    <xf numFmtId="0" fontId="0" fillId="0" borderId="5" xfId="0" applyFill="1" applyBorder="1" applyAlignment="1"/>
    <xf numFmtId="2" fontId="0" fillId="0" borderId="6" xfId="0" applyNumberFormat="1" applyBorder="1"/>
    <xf numFmtId="0" fontId="0" fillId="0" borderId="5" xfId="0" applyNumberFormat="1" applyBorder="1"/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0" xfId="0" applyFill="1"/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6" xfId="0" applyNumberFormat="1" applyFill="1" applyBorder="1"/>
    <xf numFmtId="0" fontId="0" fillId="0" borderId="0" xfId="0" applyFill="1" applyBorder="1"/>
    <xf numFmtId="0" fontId="6" fillId="2" borderId="3" xfId="0" applyFont="1" applyFill="1" applyBorder="1" applyAlignment="1">
      <alignment vertical="center" wrapText="1"/>
    </xf>
  </cellXfs>
  <cellStyles count="4">
    <cellStyle name="Berechnung" xfId="3" builtinId="22"/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1350645</xdr:colOff>
      <xdr:row>0</xdr:row>
      <xdr:rowOff>9525</xdr:rowOff>
    </xdr:from>
    <xdr:to>
      <xdr:col>7</xdr:col>
      <xdr:colOff>13335</xdr:colOff>
      <xdr:row>11</xdr:row>
      <xdr:rowOff>14234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2445" y="9525"/>
          <a:ext cx="4377690" cy="398615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539"/>
  <sheetViews>
    <sheetView tabSelected="1" zoomScale="80" zoomScaleNormal="80" workbookViewId="0">
      <selection activeCell="A7" sqref="A7:B7"/>
    </sheetView>
  </sheetViews>
  <sheetFormatPr baseColWidth="10" defaultColWidth="11.5546875" defaultRowHeight="14.4"/>
  <cols>
    <col min="1" max="1" width="17.109375" bestFit="1" customWidth="1"/>
    <col min="2" max="2" width="17.109375" customWidth="1"/>
    <col min="3" max="13" width="20.88671875" customWidth="1"/>
  </cols>
  <sheetData>
    <row r="1" spans="1:13" ht="32.4" customHeight="1">
      <c r="A1" s="9" t="s">
        <v>4</v>
      </c>
      <c r="B1" s="10"/>
      <c r="C1" s="14"/>
      <c r="D1" s="19"/>
      <c r="E1" s="19"/>
      <c r="F1" s="19"/>
      <c r="G1" s="19"/>
      <c r="H1" s="19"/>
      <c r="I1" s="19"/>
      <c r="J1" s="19"/>
      <c r="K1" s="19"/>
      <c r="L1" s="19"/>
      <c r="M1" s="48"/>
    </row>
    <row r="2" spans="1:13">
      <c r="A2" s="9"/>
      <c r="B2" s="10"/>
      <c r="C2" s="14"/>
      <c r="D2" s="19"/>
      <c r="E2" s="19"/>
      <c r="F2" s="19"/>
      <c r="G2" s="19"/>
      <c r="H2" s="19"/>
      <c r="I2" s="19"/>
      <c r="J2" s="19"/>
      <c r="K2" s="19"/>
      <c r="L2" s="19"/>
      <c r="M2" s="48"/>
    </row>
    <row r="3" spans="1:13" ht="30" customHeight="1">
      <c r="A3" s="7" t="s">
        <v>24</v>
      </c>
      <c r="B3" s="8"/>
      <c r="C3" s="11">
        <v>1367</v>
      </c>
      <c r="D3" s="19"/>
      <c r="E3" s="19"/>
      <c r="F3" s="19"/>
      <c r="G3" s="19"/>
      <c r="H3" s="19"/>
      <c r="I3" s="19"/>
      <c r="J3" s="19"/>
      <c r="K3" s="19"/>
      <c r="L3" s="19"/>
      <c r="M3" s="48"/>
    </row>
    <row r="4" spans="1:13" ht="31.2" customHeight="1">
      <c r="A4" s="7" t="s">
        <v>7</v>
      </c>
      <c r="B4" s="8"/>
      <c r="C4" s="11">
        <v>1</v>
      </c>
      <c r="D4" s="19"/>
      <c r="E4" s="19"/>
      <c r="F4" s="19"/>
      <c r="G4" s="19"/>
      <c r="H4" s="19"/>
      <c r="I4" s="19"/>
      <c r="J4" s="19"/>
      <c r="K4" s="19"/>
      <c r="L4" s="19"/>
      <c r="M4" s="48"/>
    </row>
    <row r="5" spans="1:13" ht="30" customHeight="1">
      <c r="A5" s="7" t="s">
        <v>8</v>
      </c>
      <c r="B5" s="8"/>
      <c r="C5" s="11">
        <v>1</v>
      </c>
      <c r="D5" s="20"/>
      <c r="E5" s="19"/>
      <c r="F5" s="19"/>
      <c r="G5" s="19"/>
      <c r="H5" s="19"/>
      <c r="I5" s="19"/>
      <c r="J5" s="19"/>
      <c r="K5" s="19"/>
      <c r="L5" s="19"/>
      <c r="M5" s="48"/>
    </row>
    <row r="6" spans="1:13" ht="32.4" customHeight="1">
      <c r="A6" s="7" t="s">
        <v>5</v>
      </c>
      <c r="B6" s="8"/>
      <c r="C6" s="11">
        <v>23.44</v>
      </c>
      <c r="D6" s="19"/>
      <c r="E6" s="19"/>
      <c r="F6" s="19"/>
      <c r="G6" s="19"/>
      <c r="H6" s="19"/>
      <c r="I6" s="19"/>
      <c r="J6" s="19"/>
      <c r="K6" s="19"/>
      <c r="L6" s="19"/>
      <c r="M6" s="48"/>
    </row>
    <row r="7" spans="1:13" ht="32.4" customHeight="1">
      <c r="A7" s="7" t="s">
        <v>6</v>
      </c>
      <c r="B7" s="8"/>
      <c r="C7" s="12">
        <v>52</v>
      </c>
      <c r="D7" s="19"/>
      <c r="E7" s="19"/>
      <c r="F7" s="19"/>
      <c r="G7" s="19"/>
      <c r="H7" s="19"/>
      <c r="I7" s="19"/>
      <c r="J7" s="19"/>
      <c r="K7" s="19"/>
      <c r="L7" s="19"/>
      <c r="M7" s="48"/>
    </row>
    <row r="8" spans="1:13" ht="32.4" customHeight="1">
      <c r="A8" s="9" t="s">
        <v>27</v>
      </c>
      <c r="B8" s="15"/>
      <c r="C8" s="14"/>
      <c r="D8" s="19"/>
      <c r="E8" s="19"/>
      <c r="F8" s="19"/>
      <c r="G8" s="19"/>
      <c r="H8" s="19"/>
      <c r="I8" s="19"/>
      <c r="J8" s="19"/>
      <c r="K8" s="19"/>
      <c r="L8" s="19"/>
      <c r="M8" s="48"/>
    </row>
    <row r="9" spans="1:13" ht="14.4" customHeight="1">
      <c r="A9" s="9"/>
      <c r="B9" s="10"/>
      <c r="C9" s="14"/>
      <c r="D9" s="19"/>
      <c r="E9" s="19"/>
      <c r="F9" s="19"/>
      <c r="G9" s="19"/>
      <c r="H9" s="19"/>
      <c r="I9" s="19"/>
      <c r="J9" s="19"/>
      <c r="K9" s="19"/>
      <c r="L9" s="19"/>
      <c r="M9" s="48"/>
    </row>
    <row r="10" spans="1:13" ht="32.4" customHeight="1">
      <c r="A10" s="7" t="s">
        <v>25</v>
      </c>
      <c r="B10" s="8"/>
      <c r="C10" s="13">
        <f>RADIANS(C6)</f>
        <v>0.40910517666747087</v>
      </c>
      <c r="D10" s="19"/>
      <c r="E10" s="19"/>
      <c r="F10" s="19"/>
      <c r="G10" s="19"/>
      <c r="H10" s="19"/>
      <c r="I10" s="19"/>
      <c r="J10" s="19"/>
      <c r="K10" s="19"/>
      <c r="L10" s="19"/>
      <c r="M10" s="48"/>
    </row>
    <row r="11" spans="1:13" ht="32.4" customHeight="1">
      <c r="A11" s="7" t="s">
        <v>26</v>
      </c>
      <c r="B11" s="8"/>
      <c r="C11" s="13">
        <f>RADIANS(C7)</f>
        <v>0.90757121103705141</v>
      </c>
      <c r="D11" s="19"/>
      <c r="E11" s="19"/>
      <c r="F11" s="19"/>
      <c r="G11" s="19"/>
      <c r="H11" s="19"/>
      <c r="I11" s="19"/>
      <c r="J11" s="19"/>
      <c r="K11" s="19"/>
      <c r="L11" s="19"/>
      <c r="M11" s="48"/>
    </row>
    <row r="12" spans="1:13" ht="32.4" customHeight="1">
      <c r="A12" s="9" t="s">
        <v>28</v>
      </c>
      <c r="B12" s="10"/>
      <c r="C12" s="9"/>
      <c r="D12" s="9"/>
      <c r="E12" s="19"/>
      <c r="F12" s="19"/>
      <c r="G12" s="19"/>
      <c r="H12" s="19"/>
      <c r="I12" s="19"/>
      <c r="J12" s="19"/>
      <c r="K12" s="19"/>
      <c r="L12" s="14"/>
      <c r="M12" s="48"/>
    </row>
    <row r="13" spans="1:13" ht="14.4" customHeight="1">
      <c r="A13" s="9"/>
      <c r="B13" s="10"/>
      <c r="C13" s="9"/>
      <c r="D13" s="9"/>
      <c r="E13" s="17"/>
      <c r="F13" s="19"/>
      <c r="G13" s="19"/>
      <c r="H13" s="19"/>
      <c r="I13" s="19"/>
      <c r="J13" s="21"/>
      <c r="K13" s="21"/>
      <c r="L13" s="14"/>
      <c r="M13" s="48"/>
    </row>
    <row r="14" spans="1:13" ht="14.4" customHeight="1">
      <c r="A14" s="14"/>
      <c r="B14" s="25"/>
      <c r="C14" s="53" t="s">
        <v>46</v>
      </c>
      <c r="D14" s="28" t="s">
        <v>47</v>
      </c>
      <c r="E14" s="16" t="s">
        <v>29</v>
      </c>
      <c r="F14" s="28"/>
      <c r="G14" s="16" t="s">
        <v>30</v>
      </c>
      <c r="H14" s="28"/>
      <c r="I14" s="16" t="s">
        <v>31</v>
      </c>
      <c r="J14" s="28"/>
      <c r="K14" s="32" t="s">
        <v>35</v>
      </c>
      <c r="L14" s="28"/>
    </row>
    <row r="15" spans="1:13" ht="14.4" customHeight="1">
      <c r="A15" s="14"/>
      <c r="B15" s="25"/>
      <c r="C15" s="53"/>
      <c r="D15" s="28"/>
      <c r="E15" s="4" t="s">
        <v>22</v>
      </c>
      <c r="F15" s="30" t="s">
        <v>23</v>
      </c>
      <c r="G15" s="4" t="s">
        <v>22</v>
      </c>
      <c r="H15" s="30" t="s">
        <v>23</v>
      </c>
      <c r="I15" s="4" t="s">
        <v>22</v>
      </c>
      <c r="J15" s="30" t="s">
        <v>23</v>
      </c>
      <c r="K15" s="33" t="s">
        <v>36</v>
      </c>
      <c r="L15" s="34"/>
    </row>
    <row r="16" spans="1:13" ht="14.4" customHeight="1">
      <c r="A16" s="6" t="s">
        <v>45</v>
      </c>
      <c r="B16" s="18"/>
      <c r="C16" s="6"/>
      <c r="D16" s="18"/>
      <c r="E16" s="6"/>
      <c r="F16" s="18"/>
      <c r="G16" s="6" t="s">
        <v>33</v>
      </c>
      <c r="H16" s="18"/>
      <c r="I16" s="6" t="s">
        <v>32</v>
      </c>
      <c r="J16" s="18"/>
      <c r="K16" s="37" t="s">
        <v>34</v>
      </c>
      <c r="L16" s="38"/>
    </row>
    <row r="17" spans="1:15" ht="17.399999999999999" customHeight="1">
      <c r="A17" s="6"/>
      <c r="B17" s="18"/>
      <c r="C17" s="6"/>
      <c r="D17" s="18"/>
      <c r="E17" s="6"/>
      <c r="F17" s="18"/>
      <c r="G17" s="6"/>
      <c r="H17" s="18"/>
      <c r="I17" s="6"/>
      <c r="J17" s="18"/>
      <c r="K17" s="37"/>
      <c r="L17" s="38"/>
      <c r="N17" s="24"/>
      <c r="O17" s="24"/>
    </row>
    <row r="18" spans="1:15" ht="17.399999999999999" customHeight="1">
      <c r="A18" s="14"/>
      <c r="B18" s="25"/>
      <c r="C18" s="22" t="s">
        <v>18</v>
      </c>
      <c r="D18" s="26" t="s">
        <v>14</v>
      </c>
      <c r="E18" s="5">
        <f t="shared" ref="E18:E25" si="0">RADIANS(F18)</f>
        <v>0</v>
      </c>
      <c r="F18" s="29">
        <v>0</v>
      </c>
      <c r="G18" s="5">
        <f>ASIN(-SIN($C$10) * SIN(E18))</f>
        <v>0</v>
      </c>
      <c r="H18" s="31">
        <f>DEGREES(G18)</f>
        <v>0</v>
      </c>
      <c r="I18" s="5">
        <f>ACOS( MAX(-1, MIN(1, -TAN($C$11) * TAN(G18)) ) )</f>
        <v>1.5707963267948966</v>
      </c>
      <c r="J18" s="27">
        <f>DEGREES(I18)</f>
        <v>90</v>
      </c>
      <c r="K18" s="35">
        <f>($C$3 * $C$4 * $C$4) / (PI() * $C$5 * $C$5) * (I18 * SIN($C$11) * SIN(G18) + SIN(I18) * COS($C$11) * COS(G18))</f>
        <v>267.8925403675413</v>
      </c>
      <c r="L18" s="36"/>
      <c r="N18" s="24"/>
      <c r="O18" s="24"/>
    </row>
    <row r="19" spans="1:15" ht="14.4" customHeight="1">
      <c r="A19" s="14"/>
      <c r="B19" s="25"/>
      <c r="C19" s="22" t="s">
        <v>37</v>
      </c>
      <c r="D19" s="26" t="s">
        <v>1</v>
      </c>
      <c r="E19" s="5">
        <f t="shared" si="0"/>
        <v>0.52359877559829882</v>
      </c>
      <c r="F19" s="29">
        <v>30</v>
      </c>
      <c r="G19" s="5">
        <f t="shared" ref="G19" si="1">ASIN(-SIN($C$10) * SIN(E19))</f>
        <v>-0.20022950291652455</v>
      </c>
      <c r="H19" s="31">
        <f t="shared" ref="H19" si="2">DEGREES(G19)</f>
        <v>-11.472305451119265</v>
      </c>
      <c r="I19" s="5">
        <f t="shared" ref="I19:I29" si="3">ACOS( MAX(-1, MIN(1, -TAN($C$11) * TAN(G19)) ) )</f>
        <v>1.30801971332612</v>
      </c>
      <c r="J19" s="27">
        <f t="shared" ref="J19" si="4">DEGREES(I19)</f>
        <v>74.944009093498522</v>
      </c>
      <c r="K19" s="35">
        <f>($C$3 * $C$4 * $C$4) / (PI() * $C$5 * $C$5) * (I19 * SIN($C$11) * SIN(G19) + SIN(I19) * COS($C$11) * COS(G19))</f>
        <v>164.32332327148484</v>
      </c>
      <c r="L19" s="36"/>
    </row>
    <row r="20" spans="1:15" ht="14.4" customHeight="1">
      <c r="A20" s="14"/>
      <c r="B20" s="25"/>
      <c r="C20" s="49" t="s">
        <v>38</v>
      </c>
      <c r="D20" s="40" t="s">
        <v>1</v>
      </c>
      <c r="E20" s="41">
        <f t="shared" si="0"/>
        <v>1.0471975511965976</v>
      </c>
      <c r="F20" s="42">
        <v>60</v>
      </c>
      <c r="G20" s="45">
        <f t="shared" ref="G20" si="5">ASIN(-SIN($C$10) * SIN(E20))</f>
        <v>-0.35170075408825291</v>
      </c>
      <c r="H20" s="46">
        <f t="shared" ref="H20" si="6">DEGREES(G20)</f>
        <v>-20.150968860825326</v>
      </c>
      <c r="I20" s="41">
        <f t="shared" si="3"/>
        <v>1.0818639438360838</v>
      </c>
      <c r="J20" s="47">
        <f t="shared" ref="J20" si="7">DEGREES(I20)</f>
        <v>61.986237989185931</v>
      </c>
      <c r="K20" s="43">
        <f>($C$3 * $C$4 * $C$4) / (PI() * $C$5 * $C$5) * (I20 * SIN($C$11) * SIN(G20) + SIN(I20) * COS($C$11) * COS(G20))</f>
        <v>94.235189421548768</v>
      </c>
      <c r="L20" s="44"/>
    </row>
    <row r="21" spans="1:15" ht="14.4" customHeight="1">
      <c r="A21" s="14"/>
      <c r="B21" s="25"/>
      <c r="C21" s="5" t="s">
        <v>19</v>
      </c>
      <c r="D21" s="27" t="s">
        <v>16</v>
      </c>
      <c r="E21" s="5">
        <f t="shared" si="0"/>
        <v>1.5707963267948966</v>
      </c>
      <c r="F21" s="29">
        <v>90</v>
      </c>
      <c r="G21" s="5">
        <f t="shared" ref="G21:G27" si="8">ASIN(-SIN($C$10) * SIN(E21))</f>
        <v>-0.40910517666747087</v>
      </c>
      <c r="H21" s="31">
        <f t="shared" ref="H21:H27" si="9">DEGREES(G21)</f>
        <v>-23.44</v>
      </c>
      <c r="I21" s="5">
        <f t="shared" si="3"/>
        <v>0.98250377475993167</v>
      </c>
      <c r="J21" s="27">
        <f t="shared" ref="J21:J27" si="10">DEGREES(I21)</f>
        <v>56.293319649416141</v>
      </c>
      <c r="K21" s="35">
        <f>($C$3 * $C$4 * $C$4) / (PI() * $C$5 * $C$5) * (I21 * SIN($C$11) * SIN(G21) + SIN(I21) * COS($C$11) * COS(G21))</f>
        <v>70.456165054633587</v>
      </c>
      <c r="L21" s="36"/>
    </row>
    <row r="22" spans="1:15" ht="14.4" customHeight="1">
      <c r="A22" s="14"/>
      <c r="B22" s="25"/>
      <c r="C22" s="5" t="s">
        <v>39</v>
      </c>
      <c r="D22" s="27" t="s">
        <v>0</v>
      </c>
      <c r="E22" s="5">
        <f t="shared" si="0"/>
        <v>2.0943951023931953</v>
      </c>
      <c r="F22" s="29">
        <v>120</v>
      </c>
      <c r="G22" s="5">
        <f t="shared" si="8"/>
        <v>-0.35170075408825296</v>
      </c>
      <c r="H22" s="31">
        <f t="shared" si="9"/>
        <v>-20.15096886082533</v>
      </c>
      <c r="I22" s="5">
        <f t="shared" si="3"/>
        <v>1.0818639438360838</v>
      </c>
      <c r="J22" s="27">
        <f t="shared" si="10"/>
        <v>61.986237989185931</v>
      </c>
      <c r="K22" s="35">
        <f>($C$3 * $C$4 * $C$4) / (PI() * $C$5 * $C$5) * (I22 * SIN($C$11) * SIN(G22) + SIN(I22) * COS($C$11) * COS(G22))</f>
        <v>94.235189421548753</v>
      </c>
      <c r="L22" s="36"/>
    </row>
    <row r="23" spans="1:15" ht="14.4" customHeight="1">
      <c r="A23" s="14"/>
      <c r="B23" s="25"/>
      <c r="C23" s="50" t="s">
        <v>40</v>
      </c>
      <c r="D23" s="47" t="s">
        <v>0</v>
      </c>
      <c r="E23" s="41">
        <f t="shared" si="0"/>
        <v>2.6179938779914944</v>
      </c>
      <c r="F23" s="42">
        <v>150</v>
      </c>
      <c r="G23" s="41">
        <f t="shared" ref="G23" si="11">ASIN(-SIN($C$10) * SIN(E23))</f>
        <v>-0.20022950291652455</v>
      </c>
      <c r="H23" s="46">
        <f t="shared" ref="H23" si="12">DEGREES(G23)</f>
        <v>-11.472305451119265</v>
      </c>
      <c r="I23" s="41">
        <f t="shared" si="3"/>
        <v>1.30801971332612</v>
      </c>
      <c r="J23" s="47">
        <f t="shared" ref="J23" si="13">DEGREES(I23)</f>
        <v>74.944009093498522</v>
      </c>
      <c r="K23" s="43">
        <f>($C$3 * $C$4 * $C$4) / (PI() * $C$5 * $C$5) * (I23 * SIN($C$11) * SIN(G23) + SIN(I23) * COS($C$11) * COS(G23))</f>
        <v>164.32332327148484</v>
      </c>
      <c r="L23" s="44"/>
    </row>
    <row r="24" spans="1:15" ht="14.4" customHeight="1">
      <c r="A24" s="14"/>
      <c r="B24" s="25"/>
      <c r="C24" s="23" t="s">
        <v>20</v>
      </c>
      <c r="D24" s="27" t="s">
        <v>15</v>
      </c>
      <c r="E24" s="5">
        <f t="shared" si="0"/>
        <v>3.1415926535897931</v>
      </c>
      <c r="F24" s="29">
        <v>180</v>
      </c>
      <c r="G24" s="5">
        <f t="shared" si="8"/>
        <v>-4.8734997521900429E-17</v>
      </c>
      <c r="H24" s="31">
        <f t="shared" si="9"/>
        <v>-2.7923096725854205E-15</v>
      </c>
      <c r="I24" s="5">
        <f t="shared" si="3"/>
        <v>1.5707963267948966</v>
      </c>
      <c r="J24" s="27">
        <f t="shared" si="10"/>
        <v>90</v>
      </c>
      <c r="K24" s="35">
        <f>($C$3 * $C$4 * $C$4) / (PI() * $C$5 * $C$5) * (I24 * SIN($C$11) * SIN(G24) + SIN(I24) * COS($C$11) * COS(G24))</f>
        <v>267.8925403675413</v>
      </c>
      <c r="L24" s="36"/>
    </row>
    <row r="25" spans="1:15" ht="14.4" customHeight="1">
      <c r="A25" s="14"/>
      <c r="B25" s="25"/>
      <c r="C25" s="39" t="s">
        <v>41</v>
      </c>
      <c r="D25" s="27" t="s">
        <v>2</v>
      </c>
      <c r="E25" s="5">
        <f t="shared" si="0"/>
        <v>3.6651914291880923</v>
      </c>
      <c r="F25" s="29">
        <v>210</v>
      </c>
      <c r="G25" s="5">
        <f t="shared" si="8"/>
        <v>0.20022950291652461</v>
      </c>
      <c r="H25" s="31">
        <f t="shared" si="9"/>
        <v>11.472305451119269</v>
      </c>
      <c r="I25" s="5">
        <f t="shared" si="3"/>
        <v>1.8335729402636731</v>
      </c>
      <c r="J25" s="27">
        <f t="shared" si="10"/>
        <v>105.05599090650148</v>
      </c>
      <c r="K25" s="35">
        <f>($C$3 * $C$4 * $C$4) / (PI() * $C$5 * $C$5) * (I25 * SIN($C$11) * SIN(G25) + SIN(I25) * COS($C$11) * COS(G25))</f>
        <v>378.57434156041347</v>
      </c>
      <c r="L25" s="36"/>
    </row>
    <row r="26" spans="1:15" ht="14.4" customHeight="1">
      <c r="A26" s="14"/>
      <c r="B26" s="25"/>
      <c r="C26" s="51" t="s">
        <v>42</v>
      </c>
      <c r="D26" s="47" t="s">
        <v>2</v>
      </c>
      <c r="E26" s="41">
        <f>RADIANS(F26)</f>
        <v>4.1887902047863905</v>
      </c>
      <c r="F26" s="42">
        <v>240</v>
      </c>
      <c r="G26" s="41">
        <f t="shared" ref="G26" si="14">ASIN(-SIN($C$10) * SIN(E26))</f>
        <v>0.35170075408825285</v>
      </c>
      <c r="H26" s="46">
        <f t="shared" ref="H26" si="15">DEGREES(G26)</f>
        <v>20.150968860825323</v>
      </c>
      <c r="I26" s="41">
        <f t="shared" si="3"/>
        <v>2.0597287097537094</v>
      </c>
      <c r="J26" s="47">
        <f t="shared" ref="J26" si="16">DEGREES(I26)</f>
        <v>118.01376201081406</v>
      </c>
      <c r="K26" s="43">
        <f>($C$3 * $C$4 * $C$4) / (PI() * $C$5 * $C$5) * (I26 * SIN($C$11) * SIN(G26) + SIN(I26) * COS($C$11) * COS(G26))</f>
        <v>465.32883867134194</v>
      </c>
      <c r="L26" s="44"/>
    </row>
    <row r="27" spans="1:15" ht="14.4" customHeight="1">
      <c r="A27" s="14"/>
      <c r="B27" s="25"/>
      <c r="C27" s="23" t="s">
        <v>21</v>
      </c>
      <c r="D27" s="27" t="s">
        <v>17</v>
      </c>
      <c r="E27" s="5">
        <f>RADIANS(F27)</f>
        <v>4.7123889803846897</v>
      </c>
      <c r="F27" s="29">
        <v>270</v>
      </c>
      <c r="G27" s="5">
        <f t="shared" si="8"/>
        <v>0.40910517666747087</v>
      </c>
      <c r="H27" s="31">
        <f t="shared" si="9"/>
        <v>23.44</v>
      </c>
      <c r="I27" s="5">
        <f t="shared" si="3"/>
        <v>2.1590888788298614</v>
      </c>
      <c r="J27" s="27">
        <f t="shared" si="10"/>
        <v>123.70668035058385</v>
      </c>
      <c r="K27" s="35">
        <f>($C$3 * $C$4 * $C$4) / (PI() * $C$5 * $C$5) * (I27 * SIN($C$11) * SIN(G27) + SIN(I27) * COS($C$11) * COS(G27))</f>
        <v>498.95820163249084</v>
      </c>
      <c r="L27" s="36"/>
    </row>
    <row r="28" spans="1:15" ht="14.4" customHeight="1">
      <c r="A28" s="14"/>
      <c r="B28" s="25"/>
      <c r="C28" s="23" t="s">
        <v>43</v>
      </c>
      <c r="D28" s="27" t="s">
        <v>3</v>
      </c>
      <c r="E28" s="5">
        <f>RADIANS(F28)</f>
        <v>5.2359877559829888</v>
      </c>
      <c r="F28" s="29">
        <v>300</v>
      </c>
      <c r="G28" s="5">
        <f t="shared" ref="G28:G29" si="17">ASIN(-SIN($C$10) * SIN(E28))</f>
        <v>0.35170075408825291</v>
      </c>
      <c r="H28" s="31">
        <f t="shared" ref="H28:H29" si="18">DEGREES(G28)</f>
        <v>20.150968860825326</v>
      </c>
      <c r="I28" s="5">
        <f t="shared" si="3"/>
        <v>2.0597287097537094</v>
      </c>
      <c r="J28" s="27">
        <f t="shared" ref="J28:J29" si="19">DEGREES(I28)</f>
        <v>118.01376201081406</v>
      </c>
      <c r="K28" s="35">
        <f>($C$3 * $C$4 * $C$4) / (PI() * $C$5 * $C$5) * (I28 * SIN($C$11) * SIN(G28) + SIN(I28) * COS($C$11) * COS(G28))</f>
        <v>465.32883867134194</v>
      </c>
      <c r="L28" s="36"/>
    </row>
    <row r="29" spans="1:15" ht="14.4" customHeight="1">
      <c r="A29" s="14"/>
      <c r="B29" s="25"/>
      <c r="C29" s="23" t="s">
        <v>44</v>
      </c>
      <c r="D29" s="27" t="s">
        <v>3</v>
      </c>
      <c r="E29" s="5">
        <f>RADIANS(F29)</f>
        <v>5.7595865315812871</v>
      </c>
      <c r="F29" s="29">
        <v>330</v>
      </c>
      <c r="G29" s="5">
        <f t="shared" si="17"/>
        <v>0.20022950291652472</v>
      </c>
      <c r="H29" s="31">
        <f t="shared" si="18"/>
        <v>11.472305451119274</v>
      </c>
      <c r="I29" s="5">
        <f t="shared" si="3"/>
        <v>1.8335729402636733</v>
      </c>
      <c r="J29" s="27">
        <f t="shared" si="19"/>
        <v>105.05599090650149</v>
      </c>
      <c r="K29" s="35">
        <f>($C$3 * $C$4 * $C$4) / (PI() * $C$5 * $C$5) * (I29 * SIN($C$11) * SIN(G29) + SIN(I29) * COS($C$11) * COS(G29))</f>
        <v>378.57434156041353</v>
      </c>
      <c r="L29" s="36"/>
    </row>
    <row r="30" spans="1:15" ht="14.4" customHeight="1">
      <c r="A30" s="52"/>
      <c r="B30" s="52"/>
      <c r="C30" s="52"/>
      <c r="D30" s="52"/>
    </row>
    <row r="31" spans="1:15" ht="14.4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spans="1:15" ht="14.4" customHeight="1"/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</sheetData>
  <mergeCells count="35">
    <mergeCell ref="K28:L28"/>
    <mergeCell ref="K29:L29"/>
    <mergeCell ref="A12:B13"/>
    <mergeCell ref="A16:B17"/>
    <mergeCell ref="D14:D15"/>
    <mergeCell ref="K20:L20"/>
    <mergeCell ref="K19:L19"/>
    <mergeCell ref="K24:L24"/>
    <mergeCell ref="K27:L27"/>
    <mergeCell ref="K15:L15"/>
    <mergeCell ref="K14:L14"/>
    <mergeCell ref="K23:L23"/>
    <mergeCell ref="K22:L22"/>
    <mergeCell ref="K26:L26"/>
    <mergeCell ref="K25:L25"/>
    <mergeCell ref="I16:J17"/>
    <mergeCell ref="E16:F17"/>
    <mergeCell ref="C16:D17"/>
    <mergeCell ref="K18:L18"/>
    <mergeCell ref="K21:L21"/>
    <mergeCell ref="A10:B10"/>
    <mergeCell ref="A11:B11"/>
    <mergeCell ref="A8:B9"/>
    <mergeCell ref="C12:D13"/>
    <mergeCell ref="A7:B7"/>
    <mergeCell ref="A4:B4"/>
    <mergeCell ref="A3:B3"/>
    <mergeCell ref="A1:B2"/>
    <mergeCell ref="A5:B5"/>
    <mergeCell ref="A6:B6"/>
    <mergeCell ref="K16:L17"/>
    <mergeCell ref="E14:F14"/>
    <mergeCell ref="G14:H14"/>
    <mergeCell ref="G16:H17"/>
    <mergeCell ref="I14:J14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ColWidth="11.5546875" defaultRowHeight="14.4"/>
  <sheetData>
    <row r="1" spans="1:6">
      <c r="B1" t="s">
        <v>10</v>
      </c>
      <c r="C1" t="s">
        <v>11</v>
      </c>
      <c r="D1" t="s">
        <v>12</v>
      </c>
      <c r="F1" t="s">
        <v>13</v>
      </c>
    </row>
    <row r="2" spans="1:6">
      <c r="D2" t="s">
        <v>9</v>
      </c>
    </row>
    <row r="3" spans="1:6">
      <c r="A3" s="3" t="s">
        <v>1</v>
      </c>
      <c r="B3" s="3">
        <v>0</v>
      </c>
      <c r="C3">
        <v>-90</v>
      </c>
      <c r="D3">
        <f t="shared" ref="D3:D9" si="0">ACOS(SIN(C3)*SIN($B$3) + COS(C3) * COS($B$3))</f>
        <v>2.0354056994857892</v>
      </c>
      <c r="E3">
        <f t="shared" ref="E3:E9" si="1">DEGREES(D3)</f>
        <v>116.62015617740887</v>
      </c>
      <c r="F3">
        <f>Tabelle1!$C$3 * COS(D3)</f>
        <v>-612.51663324857543</v>
      </c>
    </row>
    <row r="4" spans="1:6">
      <c r="A4" t="s">
        <v>0</v>
      </c>
      <c r="B4" s="2">
        <f>-Tabelle1!C10</f>
        <v>-0.40910517666747087</v>
      </c>
      <c r="C4">
        <v>-60</v>
      </c>
      <c r="D4">
        <f t="shared" si="0"/>
        <v>2.831853071795865</v>
      </c>
      <c r="E4">
        <f t="shared" si="1"/>
        <v>162.25322921506077</v>
      </c>
      <c r="F4">
        <f>Tabelle1!$C$3 * COS(D4)</f>
        <v>-1301.9485442275186</v>
      </c>
    </row>
    <row r="5" spans="1:6">
      <c r="A5" t="s">
        <v>2</v>
      </c>
      <c r="B5" s="1">
        <v>0</v>
      </c>
      <c r="C5">
        <v>-30</v>
      </c>
      <c r="D5">
        <f t="shared" si="0"/>
        <v>1.4159265358979323</v>
      </c>
      <c r="E5">
        <f t="shared" si="1"/>
        <v>81.126614607530371</v>
      </c>
      <c r="F5">
        <f>Tabelle1!$C$3 * COS(D5)</f>
        <v>210.86173199632753</v>
      </c>
    </row>
    <row r="6" spans="1:6">
      <c r="A6" t="s">
        <v>3</v>
      </c>
      <c r="B6" s="1">
        <f>Tabelle1!C10</f>
        <v>0.40910517666747087</v>
      </c>
      <c r="C6">
        <v>0</v>
      </c>
      <c r="D6">
        <f t="shared" si="0"/>
        <v>0</v>
      </c>
      <c r="E6">
        <f t="shared" si="1"/>
        <v>0</v>
      </c>
      <c r="F6">
        <f>Tabelle1!$C$3 * COS(D6)</f>
        <v>1367</v>
      </c>
    </row>
    <row r="7" spans="1:6">
      <c r="C7">
        <v>30</v>
      </c>
      <c r="D7">
        <f t="shared" si="0"/>
        <v>1.4159265358979323</v>
      </c>
      <c r="E7">
        <f t="shared" si="1"/>
        <v>81.126614607530371</v>
      </c>
      <c r="F7">
        <f>Tabelle1!$C$3 * COS(D7)</f>
        <v>210.86173199632753</v>
      </c>
    </row>
    <row r="8" spans="1:6">
      <c r="C8">
        <v>60</v>
      </c>
      <c r="D8">
        <f t="shared" si="0"/>
        <v>2.831853071795865</v>
      </c>
      <c r="E8">
        <f t="shared" si="1"/>
        <v>162.25322921506077</v>
      </c>
      <c r="F8">
        <f>Tabelle1!$C$3 * COS(D8)</f>
        <v>-1301.9485442275186</v>
      </c>
    </row>
    <row r="9" spans="1:6">
      <c r="C9">
        <v>90</v>
      </c>
      <c r="D9">
        <f t="shared" si="0"/>
        <v>2.0354056994857892</v>
      </c>
      <c r="E9">
        <f t="shared" si="1"/>
        <v>116.62015617740887</v>
      </c>
      <c r="F9">
        <f>Tabelle1!$C$3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546875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2018-01-09T17:17:51Z</dcterms:modified>
</cp:coreProperties>
</file>