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4F294273-51E3-441D-8BD0-9563DBF6C5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rnings_energy_comparison" sheetId="5" r:id="rId1"/>
    <sheet name="median weekly pay agg by year" sheetId="4" r:id="rId2"/>
    <sheet name="weeklypay_data" sheetId="1" r:id="rId3"/>
    <sheet name="Notes and references" sheetId="7" r:id="rId4"/>
    <sheet name="Sheet2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6" l="1"/>
  <c r="G9" i="6"/>
  <c r="F9" i="6"/>
  <c r="E9" i="6"/>
  <c r="K15" i="5"/>
  <c r="B22" i="5"/>
  <c r="H14" i="5"/>
  <c r="H13" i="5"/>
  <c r="H12" i="5"/>
  <c r="H11" i="5"/>
  <c r="H10" i="5"/>
  <c r="H9" i="5"/>
  <c r="H8" i="5"/>
  <c r="H7" i="5"/>
  <c r="H6" i="5"/>
  <c r="H5" i="5"/>
  <c r="H4" i="5"/>
  <c r="H3" i="5"/>
  <c r="J14" i="5" l="1"/>
  <c r="J13" i="5"/>
  <c r="J12" i="5"/>
  <c r="J11" i="5"/>
  <c r="J10" i="5"/>
  <c r="J9" i="5"/>
  <c r="J8" i="5"/>
  <c r="J7" i="5"/>
  <c r="J6" i="5"/>
  <c r="J5" i="5"/>
  <c r="J4" i="5"/>
  <c r="J3" i="5"/>
  <c r="I14" i="5" l="1"/>
  <c r="K14" i="5" s="1"/>
  <c r="I13" i="5"/>
  <c r="K13" i="5" s="1"/>
  <c r="I12" i="5"/>
  <c r="K12" i="5" s="1"/>
  <c r="M12" i="5" s="1"/>
  <c r="I11" i="5"/>
  <c r="K11" i="5" s="1"/>
  <c r="M11" i="5" s="1"/>
  <c r="I10" i="5"/>
  <c r="K10" i="5" s="1"/>
  <c r="I9" i="5"/>
  <c r="K9" i="5" s="1"/>
  <c r="I8" i="5"/>
  <c r="K8" i="5" s="1"/>
  <c r="I7" i="5"/>
  <c r="K7" i="5" s="1"/>
  <c r="I6" i="5"/>
  <c r="K6" i="5" s="1"/>
  <c r="I5" i="5"/>
  <c r="K5" i="5" s="1"/>
  <c r="I4" i="5"/>
  <c r="K4" i="5" s="1"/>
  <c r="I3" i="5"/>
  <c r="K3" i="5" s="1"/>
  <c r="C3" i="5"/>
  <c r="C4" i="5"/>
  <c r="C5" i="5"/>
  <c r="C6" i="5"/>
  <c r="C7" i="5"/>
  <c r="C8" i="5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M15" i="5" s="1"/>
  <c r="M9" i="5" l="1"/>
  <c r="M13" i="5"/>
  <c r="M10" i="5"/>
  <c r="M14" i="5"/>
  <c r="L5" i="5"/>
  <c r="L8" i="5"/>
  <c r="L9" i="5"/>
  <c r="L13" i="5"/>
  <c r="C22" i="5"/>
  <c r="L15" i="5"/>
  <c r="L4" i="5"/>
  <c r="L6" i="5"/>
  <c r="L10" i="5"/>
  <c r="L14" i="5"/>
  <c r="L12" i="5"/>
  <c r="L3" i="5"/>
  <c r="L7" i="5"/>
  <c r="L11" i="5"/>
</calcChain>
</file>

<file path=xl/sharedStrings.xml><?xml version="1.0" encoding="utf-8"?>
<sst xmlns="http://schemas.openxmlformats.org/spreadsheetml/2006/main" count="357" uniqueCount="89">
  <si>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</si>
  <si>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</si>
  <si>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</si>
  <si>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</si>
  <si>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</si>
  <si>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</si>
  <si>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</si>
  <si>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</si>
  <si>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</si>
  <si>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</si>
  <si>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</si>
  <si>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</si>
  <si>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</si>
  <si>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</si>
  <si>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</si>
  <si>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</si>
  <si>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</si>
  <si>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</si>
  <si>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</si>
  <si>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</si>
  <si>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</si>
  <si>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</si>
  <si>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</si>
  <si>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</si>
  <si>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</si>
  <si>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average electricity (DD) weekly</t>
  </si>
  <si>
    <t>average gas(DD) weekly</t>
  </si>
  <si>
    <t>total weekly energy</t>
  </si>
  <si>
    <t>weekly energy as % low income</t>
  </si>
  <si>
    <t>Low income : 60% weekly pay</t>
  </si>
  <si>
    <t xml:space="preserve">Notes: </t>
  </si>
  <si>
    <t>All bills are calculated using an annual consumption of 13,600 kWh.  Figures are inclusive of VAT.</t>
  </si>
  <si>
    <t>total annual energy bill</t>
  </si>
  <si>
    <t>average electricity (DD) annual (GBP)</t>
  </si>
  <si>
    <t>average gas (DD) annual (GBP)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</si>
  <si>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</si>
  <si>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</si>
  <si>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</si>
  <si>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</si>
  <si>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</si>
  <si>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</si>
  <si>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</si>
  <si>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</si>
  <si>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</si>
  <si>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housing costs</t>
  </si>
  <si>
    <t>net low income</t>
  </si>
  <si>
    <t>weekly energy as % low income - housing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</si>
  <si>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</si>
  <si>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</si>
  <si>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</si>
  <si>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</si>
  <si>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</si>
  <si>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</si>
  <si>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</si>
  <si>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</si>
  <si>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</si>
  <si>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</si>
  <si>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</si>
  <si>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https://www.ons.gov.uk/employmentandlabourmarket/peopleinwork/employmentandemployeetypes/bulletins/averageweeklyearningsingreatbritain/latest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</si>
  <si>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</si>
  <si>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</si>
  <si>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</si>
  <si>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did not use this one yet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</si>
  <si>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</si>
  <si>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</si>
  <si>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</si>
  <si>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</si>
  <si>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</si>
  <si>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</si>
  <si>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</si>
  <si>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</si>
  <si>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</si>
  <si>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</si>
  <si>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</si>
  <si>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</si>
  <si>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</si>
  <si>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</si>
  <si>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</si>
  <si>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</si>
  <si>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</si>
  <si>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</si>
  <si>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</si>
  <si>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>Next steps:</t>
  </si>
  <si>
    <t>find hosuing costs for earlier years</t>
  </si>
  <si>
    <t>graph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</si>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</sst>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&quot;0&quot;"/>
    <numFmt numFmtId="166" formatCode="General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6" fontId="10" fillId="0" borderId="0"/>
    <xf numFmtId="40" fontId="10" fillId="0" borderId="0" applyFont="0" applyFill="0" applyBorder="0" applyAlignment="0" applyProtection="0"/>
    <xf numFmtId="40" fontId="10" fillId="0" borderId="0" applyFont="0" applyFill="0" applyAlignment="0" applyProtection="0"/>
    <xf numFmtId="43" fontId="6" fillId="0" borderId="0" applyFont="0" applyFill="0" applyBorder="0" applyAlignment="0" applyProtection="0"/>
    <xf numFmtId="166" fontId="10" fillId="0" borderId="0"/>
    <xf numFmtId="0" fontId="11" fillId="0" borderId="0" applyNumberFormat="0" applyFill="0" applyBorder="0" applyAlignment="0" applyProtection="0"/>
    <xf numFmtId="0" fontId="6" fillId="0" borderId="0"/>
    <xf numFmtId="166" fontId="1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1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3" borderId="0" xfId="0" applyFill="1"/>
    <xf numFmtId="0" fontId="6" fillId="0" borderId="0" xfId="3"/>
    <xf numFmtId="0" fontId="8" fillId="4" borderId="0" xfId="3" applyFont="1" applyFill="1" applyAlignment="1">
      <alignment vertical="center"/>
    </xf>
    <xf numFmtId="165" fontId="8" fillId="4" borderId="7" xfId="3" applyNumberFormat="1" applyFont="1" applyFill="1" applyBorder="1" applyAlignment="1">
      <alignment horizontal="right"/>
    </xf>
    <xf numFmtId="165" fontId="8" fillId="4" borderId="0" xfId="3" applyNumberFormat="1" applyFont="1" applyFill="1" applyAlignment="1">
      <alignment horizontal="right"/>
    </xf>
    <xf numFmtId="0" fontId="9" fillId="4" borderId="0" xfId="3" applyFont="1" applyFill="1"/>
    <xf numFmtId="0" fontId="9" fillId="4" borderId="7" xfId="3" applyFont="1" applyFill="1" applyBorder="1"/>
    <xf numFmtId="1" fontId="9" fillId="4" borderId="7" xfId="3" applyNumberFormat="1" applyFont="1" applyFill="1" applyBorder="1" applyAlignment="1">
      <alignment horizontal="right"/>
    </xf>
    <xf numFmtId="2" fontId="8" fillId="4" borderId="0" xfId="3" applyNumberFormat="1" applyFont="1" applyFill="1" applyAlignment="1">
      <alignment horizontal="right" vertical="center" wrapText="1"/>
    </xf>
    <xf numFmtId="2" fontId="8" fillId="4" borderId="7" xfId="3" applyNumberFormat="1" applyFont="1" applyFill="1" applyBorder="1" applyAlignment="1">
      <alignment horizontal="right" wrapText="1"/>
    </xf>
    <xf numFmtId="2" fontId="9" fillId="4" borderId="0" xfId="3" applyNumberFormat="1" applyFont="1" applyFill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8" fillId="4" borderId="0" xfId="3" applyFont="1" applyFill="1" applyAlignment="1">
      <alignment horizontal="left" vertical="center"/>
    </xf>
    <xf numFmtId="165" fontId="8" fillId="4" borderId="0" xfId="3" applyNumberFormat="1" applyFont="1" applyFill="1"/>
    <xf numFmtId="2" fontId="8" fillId="4" borderId="0" xfId="3" applyNumberFormat="1" applyFont="1" applyFill="1" applyAlignment="1">
      <alignment horizontal="left" vertical="center"/>
    </xf>
    <xf numFmtId="165" fontId="8" fillId="4" borderId="7" xfId="3" applyNumberFormat="1" applyFont="1" applyFill="1" applyBorder="1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6" fillId="0" borderId="0" xfId="0" applyFont="1" applyFill="1" applyBorder="1"/>
    <xf numFmtId="0" fontId="0" fillId="6" borderId="0" xfId="0" applyFill="1"/>
    <xf numFmtId="0" fontId="14" fillId="0" borderId="0" xfId="0" quotePrefix="1" applyFont="1"/>
    <xf numFmtId="0" fontId="4" fillId="0" borderId="0" xfId="0" applyFont="1"/>
    <xf numFmtId="0" fontId="16" fillId="0" borderId="0" xfId="0" applyFont="1"/>
    <xf numFmtId="0" fontId="4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5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164" fontId="0" fillId="5" borderId="8" xfId="0" applyNumberFormat="1" applyFill="1" applyBorder="1"/>
    <xf numFmtId="0" fontId="0" fillId="7" borderId="0" xfId="0" applyFill="1" applyAlignment="1">
      <alignment horizontal="center" wrapText="1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</cellXfs>
  <cellStyles count="17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3" xfId="9" xr:uid="{4DAEB9A9-5FE3-4CF3-822A-AA9AC9AF7519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176310</xdr:colOff>
      <xdr:row>18</xdr:row>
      <xdr:rowOff>86501</xdr:rowOff>
    </xdr:from>
    <xdr:to>
      <xdr:col>28</xdr:col>
      <xdr:colOff>70633</xdr:colOff>
      <xdr:row>34</xdr:row>
      <xdr:rowOff>163674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26</xdr:row>
      <xdr:rowOff>0</xdr:rowOff>
    </xdr:from>
    <xdr:to>
      <xdr:col>13</xdr:col>
      <xdr:colOff>64993</xdr:colOff>
      <xdr:row>49</xdr:row>
      <xdr:rowOff>161439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36</xdr:row>
      <xdr:rowOff>38100</xdr:rowOff>
    </xdr:from>
    <xdr:to>
      <xdr:col>25</xdr:col>
      <xdr:colOff>342133</xdr:colOff>
      <xdr:row>48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uel-Poverty-Project-CD/DataSets/blob/178a2593d046630371b882055f525e12ec5eda3f/UK_domestic_gas_bills.xlsx" TargetMode="External"/><Relationship Id="rId3" Type="http://schemas.openxmlformats.org/officeDocument/2006/relationships/hyperlink" Target="https://www.ons.gov.uk/employmentandlabourmarket/peopleinwork/employmentandemployeetypes/bulletins/averageweeklyearningsingreatbritain/latest" TargetMode="External"/><Relationship Id="rId7" Type="http://schemas.openxmlformats.org/officeDocument/2006/relationships/hyperlink" Target="https://github.com/Fuel-Poverty-Project-CD/DataSets/blob/178a2593d046630371b882055f525e12ec5eda3f/UK_domestic_electricity.xlsx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1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5" Type="http://schemas.openxmlformats.org/officeDocument/2006/relationships/hyperlink" Target="https://github.com/Fuel-Poverty-Project-CD/DataSets/blob/main/familyspendingworkbook5housing.xlsx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4" Type="http://schemas.openxmlformats.org/officeDocument/2006/relationships/hyperlink" Target="https://github.com/Fuel-Poverty-Project-CD/DataSets/blob/178a2593d046630371b882055f525e12ec5eda3f/Time_series_household_income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S25"/>
  <sheetViews>
    <sheetView tabSelected="1" zoomScale="98" zoomScaleNormal="85" workbookViewId="0">
      <selection activeCell="M2" sqref="M2"/>
    </sheetView>
  </sheetViews>
  <sheetFormatPr defaultRowHeight="12.75" x14ac:dyDescent="0.2"/>
  <cols>
    <col min="6" max="6" width="11.28515625" customWidth="1"/>
    <col min="12" max="12" width="9.5703125" bestFit="1" customWidth="1"/>
  </cols>
  <sheetData>
    <row r="1" spans="1:19" ht="13.5" thickBot="1" x14ac:dyDescent="0.25">
      <c r="B1" s="49" t="s">
        <v>81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9" ht="64.5" thickBot="1" x14ac:dyDescent="0.25">
      <c r="A2" s="36" t="s">
        <v>21</v>
      </c>
      <c r="B2" s="36" t="s">
        <v>8</v>
      </c>
      <c r="C2" s="36" t="s">
        <v>29</v>
      </c>
      <c r="D2" s="36" t="s">
        <v>44</v>
      </c>
      <c r="E2" s="36" t="s">
        <v>45</v>
      </c>
      <c r="F2" s="37" t="s">
        <v>33</v>
      </c>
      <c r="G2" s="36" t="s">
        <v>34</v>
      </c>
      <c r="H2" s="36" t="s">
        <v>32</v>
      </c>
      <c r="I2" s="37" t="s">
        <v>25</v>
      </c>
      <c r="J2" s="37" t="s">
        <v>26</v>
      </c>
      <c r="K2" s="37" t="s">
        <v>27</v>
      </c>
      <c r="L2" s="37" t="s">
        <v>28</v>
      </c>
      <c r="M2" s="37" t="s">
        <v>46</v>
      </c>
      <c r="R2" s="10"/>
      <c r="S2" s="10"/>
    </row>
    <row r="3" spans="1:19" ht="13.5" thickBot="1" x14ac:dyDescent="0.25">
      <c r="A3" s="38">
        <v>2010</v>
      </c>
      <c r="B3" s="39">
        <v>444.41666666666669</v>
      </c>
      <c r="C3" s="39">
        <f t="shared" ref="C3:C15" si="0">0.6*B3</f>
        <v>266.64999999999998</v>
      </c>
      <c r="D3" s="39"/>
      <c r="E3" s="39"/>
      <c r="F3" s="40">
        <v>431.30128350510694</v>
      </c>
      <c r="G3" s="41">
        <v>503</v>
      </c>
      <c r="H3" s="41">
        <f>G3+F3</f>
        <v>934.30128350510699</v>
      </c>
      <c r="I3" s="39">
        <f>F3/52</f>
        <v>8.2942554520212877</v>
      </c>
      <c r="J3" s="39">
        <f>G3/52</f>
        <v>9.6730769230769234</v>
      </c>
      <c r="K3" s="39">
        <f>J3+I3</f>
        <v>17.967332375098209</v>
      </c>
      <c r="L3" s="42">
        <f>100*K3/C3</f>
        <v>6.73817077633535</v>
      </c>
      <c r="M3" s="38"/>
      <c r="P3" s="11" t="s">
        <v>82</v>
      </c>
      <c r="R3" s="9"/>
      <c r="S3" s="9"/>
    </row>
    <row r="4" spans="1:19" ht="13.5" thickBot="1" x14ac:dyDescent="0.25">
      <c r="A4" s="38">
        <v>2011</v>
      </c>
      <c r="B4" s="39">
        <v>454.58333333333331</v>
      </c>
      <c r="C4" s="39">
        <f t="shared" si="0"/>
        <v>272.75</v>
      </c>
      <c r="D4" s="39"/>
      <c r="E4" s="39"/>
      <c r="F4" s="40">
        <v>469.4226527395744</v>
      </c>
      <c r="G4" s="41">
        <v>551</v>
      </c>
      <c r="H4" s="41">
        <f t="shared" ref="H4:H14" si="1">G4+F4</f>
        <v>1020.4226527395745</v>
      </c>
      <c r="I4" s="39">
        <f t="shared" ref="I4:I14" si="2">F4/52</f>
        <v>9.0273587065302774</v>
      </c>
      <c r="J4" s="39">
        <f t="shared" ref="J4:J14" si="3">G4/52</f>
        <v>10.596153846153847</v>
      </c>
      <c r="K4" s="39">
        <f t="shared" ref="K4:K14" si="4">J4+I4</f>
        <v>19.623512552684126</v>
      </c>
      <c r="L4" s="42">
        <f t="shared" ref="L4:L15" si="5">100*K4/C4</f>
        <v>7.1946883786192943</v>
      </c>
      <c r="M4" s="38"/>
      <c r="P4">
        <v>1</v>
      </c>
      <c r="Q4" s="11" t="s">
        <v>83</v>
      </c>
      <c r="R4" s="9"/>
      <c r="S4" s="9"/>
    </row>
    <row r="5" spans="1:19" ht="13.5" thickBot="1" x14ac:dyDescent="0.25">
      <c r="A5" s="38">
        <v>2012</v>
      </c>
      <c r="B5" s="39">
        <v>460.5</v>
      </c>
      <c r="C5" s="39">
        <f t="shared" si="0"/>
        <v>276.3</v>
      </c>
      <c r="D5" s="39"/>
      <c r="E5" s="39"/>
      <c r="F5" s="40">
        <v>496.85117585231609</v>
      </c>
      <c r="G5" s="41">
        <v>610</v>
      </c>
      <c r="H5" s="41">
        <f t="shared" si="1"/>
        <v>1106.8511758523161</v>
      </c>
      <c r="I5" s="39">
        <f t="shared" si="2"/>
        <v>9.5548303048522332</v>
      </c>
      <c r="J5" s="39">
        <f t="shared" si="3"/>
        <v>11.73076923076923</v>
      </c>
      <c r="K5" s="39">
        <f t="shared" si="4"/>
        <v>21.285599535621465</v>
      </c>
      <c r="L5" s="42">
        <f t="shared" si="5"/>
        <v>7.7038000490848582</v>
      </c>
      <c r="M5" s="38"/>
      <c r="P5">
        <v>2</v>
      </c>
      <c r="Q5" s="11" t="s">
        <v>84</v>
      </c>
      <c r="R5" s="9"/>
      <c r="S5" s="9"/>
    </row>
    <row r="6" spans="1:19" ht="13.5" thickBot="1" x14ac:dyDescent="0.25">
      <c r="A6" s="38">
        <v>2013</v>
      </c>
      <c r="B6" s="39">
        <v>465.58333333333331</v>
      </c>
      <c r="C6" s="39">
        <f t="shared" si="0"/>
        <v>279.34999999999997</v>
      </c>
      <c r="D6" s="39"/>
      <c r="E6" s="39"/>
      <c r="F6" s="40">
        <v>530.62759633564315</v>
      </c>
      <c r="G6" s="41">
        <v>644</v>
      </c>
      <c r="H6" s="41">
        <f t="shared" si="1"/>
        <v>1174.6275963356431</v>
      </c>
      <c r="I6" s="39">
        <f t="shared" si="2"/>
        <v>10.204376852608522</v>
      </c>
      <c r="J6" s="39">
        <f t="shared" si="3"/>
        <v>12.384615384615385</v>
      </c>
      <c r="K6" s="39">
        <f t="shared" si="4"/>
        <v>22.588992237223906</v>
      </c>
      <c r="L6" s="42">
        <f t="shared" si="5"/>
        <v>8.0862689232947584</v>
      </c>
      <c r="M6" s="38"/>
      <c r="R6" s="9"/>
      <c r="S6" s="9"/>
    </row>
    <row r="7" spans="1:19" ht="13.5" thickBot="1" x14ac:dyDescent="0.25">
      <c r="A7" s="38">
        <v>2014</v>
      </c>
      <c r="B7" s="39">
        <v>470.75</v>
      </c>
      <c r="C7" s="39">
        <f t="shared" si="0"/>
        <v>282.45</v>
      </c>
      <c r="D7" s="39"/>
      <c r="E7" s="39"/>
      <c r="F7" s="40">
        <v>542.12930138619276</v>
      </c>
      <c r="G7" s="41">
        <v>661</v>
      </c>
      <c r="H7" s="41">
        <f t="shared" si="1"/>
        <v>1203.1293013861928</v>
      </c>
      <c r="I7" s="39">
        <f t="shared" si="2"/>
        <v>10.425563488196016</v>
      </c>
      <c r="J7" s="39">
        <f t="shared" si="3"/>
        <v>12.711538461538462</v>
      </c>
      <c r="K7" s="39">
        <f t="shared" si="4"/>
        <v>23.137101949734479</v>
      </c>
      <c r="L7" s="42">
        <f t="shared" si="5"/>
        <v>8.1915744201573659</v>
      </c>
      <c r="M7" s="38"/>
      <c r="R7" s="9"/>
      <c r="S7" s="9"/>
    </row>
    <row r="8" spans="1:19" ht="13.5" thickBot="1" x14ac:dyDescent="0.25">
      <c r="A8" s="38">
        <v>2015</v>
      </c>
      <c r="B8" s="39">
        <v>482.08333333333331</v>
      </c>
      <c r="C8" s="39">
        <f t="shared" si="0"/>
        <v>289.25</v>
      </c>
      <c r="D8" s="39"/>
      <c r="E8" s="39"/>
      <c r="F8" s="40">
        <v>531.42441016226292</v>
      </c>
      <c r="G8" s="41">
        <v>624</v>
      </c>
      <c r="H8" s="41">
        <f t="shared" si="1"/>
        <v>1155.424410162263</v>
      </c>
      <c r="I8" s="39">
        <f t="shared" si="2"/>
        <v>10.219700195428134</v>
      </c>
      <c r="J8" s="39">
        <f t="shared" si="3"/>
        <v>12</v>
      </c>
      <c r="K8" s="39">
        <f t="shared" si="4"/>
        <v>22.219700195428132</v>
      </c>
      <c r="L8" s="42">
        <f t="shared" si="5"/>
        <v>7.6818323925421375</v>
      </c>
      <c r="M8" s="38"/>
      <c r="R8" s="9"/>
      <c r="S8" s="9"/>
    </row>
    <row r="9" spans="1:19" ht="13.5" thickBot="1" x14ac:dyDescent="0.25">
      <c r="A9" s="38">
        <v>2016</v>
      </c>
      <c r="B9" s="39">
        <v>493.58333333333331</v>
      </c>
      <c r="C9" s="39">
        <f t="shared" si="0"/>
        <v>296.14999999999998</v>
      </c>
      <c r="D9" s="39">
        <v>62.6</v>
      </c>
      <c r="E9" s="39">
        <f>C9-D9</f>
        <v>233.54999999999998</v>
      </c>
      <c r="F9" s="40">
        <v>532.7432192726825</v>
      </c>
      <c r="G9" s="41">
        <v>564</v>
      </c>
      <c r="H9" s="41">
        <f t="shared" si="1"/>
        <v>1096.7432192726824</v>
      </c>
      <c r="I9" s="39">
        <f t="shared" si="2"/>
        <v>10.245061909090047</v>
      </c>
      <c r="J9" s="39">
        <f t="shared" si="3"/>
        <v>10.846153846153847</v>
      </c>
      <c r="K9" s="39">
        <f t="shared" si="4"/>
        <v>21.091215755243894</v>
      </c>
      <c r="L9" s="42">
        <f t="shared" si="5"/>
        <v>7.1218017069876396</v>
      </c>
      <c r="M9" s="42">
        <f>100*(K9/E9)</f>
        <v>9.0307068102093329</v>
      </c>
      <c r="R9" s="9"/>
      <c r="S9" s="9"/>
    </row>
    <row r="10" spans="1:19" ht="13.5" thickBot="1" x14ac:dyDescent="0.25">
      <c r="A10" s="38">
        <v>2017</v>
      </c>
      <c r="B10" s="39">
        <v>504.83333333333331</v>
      </c>
      <c r="C10" s="39">
        <f t="shared" si="0"/>
        <v>302.89999999999998</v>
      </c>
      <c r="D10" s="39">
        <v>67.2</v>
      </c>
      <c r="E10" s="39">
        <f t="shared" ref="E10:E15" si="6">C10-D10</f>
        <v>235.7</v>
      </c>
      <c r="F10" s="40">
        <v>575.83086355456044</v>
      </c>
      <c r="G10" s="41">
        <v>561</v>
      </c>
      <c r="H10" s="41">
        <f t="shared" si="1"/>
        <v>1136.8308635545604</v>
      </c>
      <c r="I10" s="39">
        <f t="shared" si="2"/>
        <v>11.073670452972316</v>
      </c>
      <c r="J10" s="39">
        <f t="shared" si="3"/>
        <v>10.788461538461538</v>
      </c>
      <c r="K10" s="39">
        <f t="shared" si="4"/>
        <v>21.862131991433856</v>
      </c>
      <c r="L10" s="42">
        <f t="shared" si="5"/>
        <v>7.2176071282383161</v>
      </c>
      <c r="M10" s="42">
        <f t="shared" ref="M10:M15" si="7">100*(K10/E10)</f>
        <v>9.275406020973211</v>
      </c>
      <c r="R10" s="9"/>
      <c r="S10" s="9"/>
    </row>
    <row r="11" spans="1:19" ht="13.5" thickBot="1" x14ac:dyDescent="0.25">
      <c r="A11" s="38">
        <v>2018</v>
      </c>
      <c r="B11" s="39">
        <v>519.75</v>
      </c>
      <c r="C11" s="39">
        <f t="shared" si="0"/>
        <v>311.84999999999997</v>
      </c>
      <c r="D11" s="39">
        <v>69.900000000000006</v>
      </c>
      <c r="E11" s="39">
        <f t="shared" si="6"/>
        <v>241.94999999999996</v>
      </c>
      <c r="F11" s="40">
        <v>627.79930858329965</v>
      </c>
      <c r="G11" s="41">
        <v>580</v>
      </c>
      <c r="H11" s="41">
        <f t="shared" si="1"/>
        <v>1207.7993085832995</v>
      </c>
      <c r="I11" s="39">
        <f t="shared" si="2"/>
        <v>12.073063626601916</v>
      </c>
      <c r="J11" s="39">
        <f t="shared" si="3"/>
        <v>11.153846153846153</v>
      </c>
      <c r="K11" s="39">
        <f t="shared" si="4"/>
        <v>23.226909780448068</v>
      </c>
      <c r="L11" s="42">
        <f t="shared" si="5"/>
        <v>7.4481031843668655</v>
      </c>
      <c r="M11" s="42">
        <f t="shared" si="7"/>
        <v>9.5998800497822163</v>
      </c>
      <c r="R11" s="9"/>
      <c r="S11" s="9"/>
    </row>
    <row r="12" spans="1:19" ht="13.5" thickBot="1" x14ac:dyDescent="0.25">
      <c r="A12" s="38">
        <v>2019</v>
      </c>
      <c r="B12" s="39">
        <v>537.5</v>
      </c>
      <c r="C12" s="39">
        <f t="shared" si="0"/>
        <v>322.5</v>
      </c>
      <c r="D12" s="39">
        <v>74.3</v>
      </c>
      <c r="E12" s="39">
        <f t="shared" si="6"/>
        <v>248.2</v>
      </c>
      <c r="F12" s="40">
        <v>681.98784748909918</v>
      </c>
      <c r="G12" s="41">
        <v>591</v>
      </c>
      <c r="H12" s="41">
        <f t="shared" si="1"/>
        <v>1272.9878474890993</v>
      </c>
      <c r="I12" s="39">
        <f t="shared" si="2"/>
        <v>13.115150913251908</v>
      </c>
      <c r="J12" s="39">
        <f t="shared" si="3"/>
        <v>11.365384615384615</v>
      </c>
      <c r="K12" s="39">
        <f t="shared" si="4"/>
        <v>24.480535528636523</v>
      </c>
      <c r="L12" s="42">
        <f t="shared" si="5"/>
        <v>7.590863729809775</v>
      </c>
      <c r="M12" s="42">
        <f t="shared" si="7"/>
        <v>9.8632294635924751</v>
      </c>
      <c r="R12" s="9"/>
      <c r="S12" s="9"/>
    </row>
    <row r="13" spans="1:19" ht="13.5" thickBot="1" x14ac:dyDescent="0.25">
      <c r="A13" s="38">
        <v>2020</v>
      </c>
      <c r="B13" s="39">
        <v>547</v>
      </c>
      <c r="C13" s="39">
        <f t="shared" si="0"/>
        <v>328.2</v>
      </c>
      <c r="D13" s="43">
        <v>74.3</v>
      </c>
      <c r="E13" s="39">
        <f t="shared" si="6"/>
        <v>253.89999999999998</v>
      </c>
      <c r="F13" s="40">
        <v>689.63468398133193</v>
      </c>
      <c r="G13" s="41">
        <v>540</v>
      </c>
      <c r="H13" s="41">
        <f t="shared" si="1"/>
        <v>1229.6346839813318</v>
      </c>
      <c r="I13" s="39">
        <f t="shared" si="2"/>
        <v>13.262205461179461</v>
      </c>
      <c r="J13" s="39">
        <f t="shared" si="3"/>
        <v>10.384615384615385</v>
      </c>
      <c r="K13" s="39">
        <f t="shared" si="4"/>
        <v>23.646820845794846</v>
      </c>
      <c r="L13" s="42">
        <f t="shared" si="5"/>
        <v>7.2050033046297521</v>
      </c>
      <c r="M13" s="42">
        <f t="shared" si="7"/>
        <v>9.3134386946809169</v>
      </c>
      <c r="R13" s="9"/>
      <c r="S13" s="9"/>
    </row>
    <row r="14" spans="1:19" ht="13.5" thickBot="1" x14ac:dyDescent="0.25">
      <c r="A14" s="38">
        <v>2021</v>
      </c>
      <c r="B14" s="39">
        <v>579</v>
      </c>
      <c r="C14" s="39">
        <f t="shared" si="0"/>
        <v>347.4</v>
      </c>
      <c r="D14" s="43">
        <v>74.3</v>
      </c>
      <c r="E14" s="39">
        <f t="shared" si="6"/>
        <v>273.09999999999997</v>
      </c>
      <c r="F14" s="40">
        <v>753.98403331568466</v>
      </c>
      <c r="G14" s="41">
        <v>550</v>
      </c>
      <c r="H14" s="41">
        <f t="shared" si="1"/>
        <v>1303.9840333156847</v>
      </c>
      <c r="I14" s="39">
        <f t="shared" si="2"/>
        <v>14.49969294837855</v>
      </c>
      <c r="J14" s="39">
        <f t="shared" si="3"/>
        <v>10.576923076923077</v>
      </c>
      <c r="K14" s="39">
        <f t="shared" si="4"/>
        <v>25.076616025301625</v>
      </c>
      <c r="L14" s="42">
        <f t="shared" si="5"/>
        <v>7.2183696100465244</v>
      </c>
      <c r="M14" s="42">
        <f t="shared" si="7"/>
        <v>9.1822101886860583</v>
      </c>
      <c r="R14" s="9"/>
      <c r="S14" s="9"/>
    </row>
    <row r="15" spans="1:19" ht="16.5" thickBot="1" x14ac:dyDescent="0.3">
      <c r="A15" s="38">
        <v>2022</v>
      </c>
      <c r="B15" s="39">
        <v>597</v>
      </c>
      <c r="C15" s="39">
        <f t="shared" si="0"/>
        <v>358.2</v>
      </c>
      <c r="D15" s="43">
        <v>74.3</v>
      </c>
      <c r="E15" s="39">
        <f t="shared" si="6"/>
        <v>283.89999999999998</v>
      </c>
      <c r="F15" s="38"/>
      <c r="G15" s="38"/>
      <c r="H15" s="44">
        <v>1971</v>
      </c>
      <c r="I15" s="38"/>
      <c r="J15" s="38"/>
      <c r="K15" s="45">
        <f>H15/52</f>
        <v>37.903846153846153</v>
      </c>
      <c r="L15" s="46">
        <f t="shared" si="5"/>
        <v>10.581754928488596</v>
      </c>
      <c r="M15" s="47">
        <f t="shared" si="7"/>
        <v>13.351125802693256</v>
      </c>
      <c r="N15" s="33" t="s">
        <v>79</v>
      </c>
    </row>
    <row r="17" spans="1:13" x14ac:dyDescent="0.2">
      <c r="D17" s="32" t="s">
        <v>76</v>
      </c>
    </row>
    <row r="18" spans="1:13" x14ac:dyDescent="0.2">
      <c r="D18" s="13" t="s">
        <v>77</v>
      </c>
    </row>
    <row r="19" spans="1:13" x14ac:dyDescent="0.2">
      <c r="A19" s="11" t="s">
        <v>30</v>
      </c>
    </row>
    <row r="20" spans="1:13" ht="15" x14ac:dyDescent="0.2">
      <c r="B20" s="12" t="s">
        <v>31</v>
      </c>
    </row>
    <row r="22" spans="1:13" x14ac:dyDescent="0.2">
      <c r="A22" s="11" t="s">
        <v>35</v>
      </c>
      <c r="B22">
        <f>52*B15</f>
        <v>31044</v>
      </c>
      <c r="C22">
        <f>52*C15</f>
        <v>18626.399999999998</v>
      </c>
    </row>
    <row r="25" spans="1:13" ht="46.5" customHeight="1" x14ac:dyDescent="0.2">
      <c r="A25" s="48" t="s">
        <v>78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</sheetData>
  <mergeCells count="2">
    <mergeCell ref="A25:M25"/>
    <mergeCell ref="B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8"/>
  <sheetViews>
    <sheetView topLeftCell="B1" workbookViewId="0">
      <selection activeCell="B8" sqref="B8:F8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50" t="s">
        <v>47</v>
      </c>
      <c r="C1" s="50"/>
      <c r="D1" s="50"/>
      <c r="E1" s="50"/>
      <c r="F1" s="50"/>
      <c r="G1" s="50"/>
    </row>
    <row r="2" spans="2:7" x14ac:dyDescent="0.2">
      <c r="B2" s="11"/>
      <c r="C2" s="34" t="s">
        <v>61</v>
      </c>
      <c r="D2" s="10" t="s">
        <v>49</v>
      </c>
      <c r="E2" s="10" t="s">
        <v>50</v>
      </c>
      <c r="F2" s="34" t="s">
        <v>51</v>
      </c>
      <c r="G2" s="34" t="s">
        <v>52</v>
      </c>
    </row>
    <row r="3" spans="2:7" ht="38.25" x14ac:dyDescent="0.2">
      <c r="B3" s="35" t="s">
        <v>48</v>
      </c>
      <c r="C3" s="11" t="s">
        <v>63</v>
      </c>
      <c r="D3" s="30" t="s">
        <v>53</v>
      </c>
      <c r="E3" s="30" t="s">
        <v>64</v>
      </c>
      <c r="F3" s="31" t="s">
        <v>65</v>
      </c>
    </row>
    <row r="4" spans="2:7" ht="38.25" x14ac:dyDescent="0.2">
      <c r="B4" s="35" t="s">
        <v>80</v>
      </c>
      <c r="C4" t="s">
        <v>62</v>
      </c>
      <c r="D4" s="30" t="s">
        <v>58</v>
      </c>
      <c r="E4" s="30" t="s">
        <v>59</v>
      </c>
      <c r="F4" t="s">
        <v>60</v>
      </c>
    </row>
    <row r="5" spans="2:7" ht="38.25" x14ac:dyDescent="0.2">
      <c r="B5" s="35" t="s">
        <v>55</v>
      </c>
      <c r="C5" t="s">
        <v>63</v>
      </c>
      <c r="D5" s="30" t="s">
        <v>57</v>
      </c>
      <c r="E5" s="30" t="s">
        <v>54</v>
      </c>
      <c r="F5" t="s">
        <v>56</v>
      </c>
    </row>
    <row r="6" spans="2:7" ht="25.5" x14ac:dyDescent="0.2">
      <c r="B6" s="35" t="s">
        <v>66</v>
      </c>
      <c r="C6" t="s">
        <v>70</v>
      </c>
      <c r="D6" s="30" t="s">
        <v>72</v>
      </c>
      <c r="E6" s="30" t="s">
        <v>69</v>
      </c>
      <c r="F6" t="s">
        <v>74</v>
      </c>
      <c r="G6" t="s">
        <v>73</v>
      </c>
    </row>
    <row r="7" spans="2:7" ht="25.5" x14ac:dyDescent="0.2">
      <c r="B7" s="35" t="s">
        <v>67</v>
      </c>
      <c r="C7" t="s">
        <v>71</v>
      </c>
      <c r="D7" s="30" t="s">
        <v>72</v>
      </c>
      <c r="E7" s="30" t="s">
        <v>68</v>
      </c>
      <c r="F7" t="s">
        <v>75</v>
      </c>
    </row>
    <row r="8" spans="2:7" ht="38.25" x14ac:dyDescent="0.2">
      <c r="B8" s="35" t="s">
        <v>87</v>
      </c>
      <c r="C8" t="s">
        <v>86</v>
      </c>
      <c r="D8" s="30" t="s">
        <v>85</v>
      </c>
      <c r="F8" s="29" t="s">
        <v>88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D4" r:id="rId3" xr:uid="{85280A4E-7817-49DD-90D3-C28E19833968}"/>
    <hyperlink ref="E4" r:id="rId4" xr:uid="{EE7D17AC-4FB1-4E01-A864-CFAC168EEC2A}"/>
    <hyperlink ref="E5" r:id="rId5" xr:uid="{09C39F14-B957-43A9-9166-6C9C664A947F}"/>
    <hyperlink ref="E3" r:id="rId6" xr:uid="{D0BB71CD-A783-4832-A508-F82001547CCC}"/>
    <hyperlink ref="E7" r:id="rId7" xr:uid="{3ED8B06F-64BC-453E-95BA-20C155A67D44}"/>
    <hyperlink ref="E6" r:id="rId8" xr:uid="{23B5911B-6A74-49AC-AF67-B38EB8CD2642}"/>
    <hyperlink ref="D6" r:id="rId9" xr:uid="{9BC96650-E710-48A0-8805-B444577372D9}"/>
    <hyperlink ref="D7" r:id="rId10" xr:uid="{19CCF9BC-90DB-4760-B5B4-6632BD84282C}"/>
    <hyperlink ref="D8" r:id="rId11" xr:uid="{C928FCC4-6F21-4348-ACD5-D888FAE258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H9"/>
  <sheetViews>
    <sheetView workbookViewId="0">
      <selection activeCell="D1" sqref="D1:H9"/>
    </sheetView>
  </sheetViews>
  <sheetFormatPr defaultRowHeight="12.75" x14ac:dyDescent="0.2"/>
  <sheetData>
    <row r="1" spans="1:8" x14ac:dyDescent="0.2">
      <c r="A1" s="18"/>
      <c r="B1" s="18"/>
      <c r="C1" s="18"/>
      <c r="D1" s="18"/>
      <c r="E1" s="20" t="s">
        <v>36</v>
      </c>
      <c r="F1" s="20" t="s">
        <v>37</v>
      </c>
      <c r="G1" s="20" t="s">
        <v>38</v>
      </c>
      <c r="H1" s="20" t="s">
        <v>39</v>
      </c>
    </row>
    <row r="2" spans="1:8" x14ac:dyDescent="0.2">
      <c r="A2" s="18"/>
      <c r="B2" s="18"/>
      <c r="C2" s="18"/>
      <c r="D2" s="18"/>
      <c r="E2" s="21" t="s">
        <v>40</v>
      </c>
      <c r="F2" s="21" t="s">
        <v>40</v>
      </c>
      <c r="G2" s="21" t="s">
        <v>40</v>
      </c>
      <c r="H2" s="21" t="s">
        <v>40</v>
      </c>
    </row>
    <row r="3" spans="1:8" x14ac:dyDescent="0.2">
      <c r="A3" s="19"/>
      <c r="B3" s="19"/>
      <c r="C3" s="19"/>
      <c r="D3" s="19"/>
      <c r="E3" s="22"/>
      <c r="F3" s="22"/>
      <c r="G3" s="22"/>
      <c r="H3" s="22"/>
    </row>
    <row r="4" spans="1:8" x14ac:dyDescent="0.2">
      <c r="A4" s="18"/>
      <c r="B4" s="18"/>
      <c r="C4" s="18"/>
      <c r="D4" s="18"/>
      <c r="E4" s="23"/>
      <c r="F4" s="23"/>
      <c r="G4" s="24"/>
      <c r="H4" s="18"/>
    </row>
    <row r="5" spans="1:8" x14ac:dyDescent="0.2">
      <c r="A5" s="14"/>
      <c r="B5" s="18"/>
      <c r="C5" s="27"/>
      <c r="D5" s="14" t="s">
        <v>43</v>
      </c>
      <c r="E5" s="17">
        <v>32.799999999999997</v>
      </c>
      <c r="F5" s="26">
        <v>36.1</v>
      </c>
      <c r="G5" s="17">
        <v>37.299999999999997</v>
      </c>
      <c r="H5" s="17">
        <v>40.1</v>
      </c>
    </row>
    <row r="6" spans="1:8" x14ac:dyDescent="0.2">
      <c r="A6" s="14"/>
      <c r="C6" s="14"/>
      <c r="D6" s="27" t="s">
        <v>41</v>
      </c>
      <c r="E6" s="17">
        <v>22.4</v>
      </c>
      <c r="F6" s="26">
        <v>23.6</v>
      </c>
      <c r="G6" s="17">
        <v>24.5</v>
      </c>
      <c r="H6" s="17">
        <v>26</v>
      </c>
    </row>
    <row r="7" spans="1:8" x14ac:dyDescent="0.2">
      <c r="A7" s="14"/>
      <c r="C7" s="14"/>
      <c r="D7" s="27" t="s">
        <v>42</v>
      </c>
      <c r="E7" s="17">
        <v>7.4</v>
      </c>
      <c r="F7" s="26">
        <v>7.5</v>
      </c>
      <c r="G7" s="17">
        <v>8.1</v>
      </c>
      <c r="H7" s="17">
        <v>8.1999999999999993</v>
      </c>
    </row>
    <row r="8" spans="1:8" x14ac:dyDescent="0.2">
      <c r="A8" s="14"/>
      <c r="B8" s="14"/>
      <c r="C8" s="25"/>
      <c r="D8" s="15"/>
      <c r="E8" s="16"/>
      <c r="F8" s="28"/>
      <c r="G8" s="16"/>
      <c r="H8" s="28"/>
    </row>
    <row r="9" spans="1:8" x14ac:dyDescent="0.2">
      <c r="A9" s="14"/>
      <c r="B9" s="14"/>
      <c r="C9" s="25"/>
      <c r="D9" s="15"/>
      <c r="E9" s="17">
        <f>SUM(E5:E7)</f>
        <v>62.599999999999994</v>
      </c>
      <c r="F9" s="17">
        <f t="shared" ref="F9:H9" si="0">SUM(F5:F7)</f>
        <v>67.2</v>
      </c>
      <c r="G9" s="17">
        <f t="shared" si="0"/>
        <v>69.899999999999991</v>
      </c>
      <c r="H9" s="17">
        <f t="shared" si="0"/>
        <v>74.3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earnings_energy_comparison</vt:lpstr>
      <vt:lpstr>median weekly pay agg by year</vt:lpstr>
      <vt:lpstr>weeklypay_data</vt:lpstr>
      <vt:lpstr>Notes and references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2022-04-21T10:02:12Z</dcterms:modified>
</cp:coreProperties>
</file>