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zzhu\Desktop\"/>
    </mc:Choice>
  </mc:AlternateContent>
  <bookViews>
    <workbookView xWindow="0" yWindow="0" windowWidth="20505" windowHeight="8355"/>
  </bookViews>
  <sheets>
    <sheet name="Proficiency Test Case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2" l="1"/>
  <c r="H119" i="2"/>
  <c r="H117" i="2"/>
  <c r="H116" i="2"/>
  <c r="H115" i="2"/>
  <c r="G115" i="2"/>
  <c r="H114" i="2"/>
  <c r="G114" i="2"/>
  <c r="H113" i="2"/>
  <c r="G113" i="2"/>
  <c r="H112" i="2"/>
  <c r="G112" i="2"/>
  <c r="G111" i="2"/>
  <c r="G110" i="2"/>
  <c r="G19" i="2"/>
  <c r="H73" i="2"/>
  <c r="H71" i="2"/>
  <c r="H70" i="2"/>
  <c r="H69" i="2"/>
  <c r="G69" i="2"/>
  <c r="H68" i="2"/>
  <c r="G68" i="2"/>
  <c r="H67" i="2"/>
  <c r="G67" i="2"/>
  <c r="H66" i="2"/>
  <c r="G66" i="2"/>
  <c r="G65" i="2"/>
  <c r="G64" i="2"/>
  <c r="H36" i="2"/>
  <c r="H34" i="2"/>
  <c r="H33" i="2"/>
  <c r="H32" i="2"/>
  <c r="G32" i="2"/>
  <c r="H31" i="2"/>
  <c r="G31" i="2"/>
  <c r="H30" i="2"/>
  <c r="G30" i="2"/>
  <c r="H29" i="2"/>
  <c r="G29" i="2"/>
  <c r="G28" i="2"/>
  <c r="G27" i="2"/>
  <c r="H139" i="2"/>
  <c r="H157" i="2"/>
  <c r="H155" i="2"/>
  <c r="H154" i="2"/>
  <c r="H152" i="2"/>
  <c r="H153" i="2"/>
  <c r="G153" i="2"/>
  <c r="G152" i="2"/>
  <c r="G149" i="2"/>
  <c r="H151" i="2"/>
  <c r="G151" i="2"/>
  <c r="H150" i="2"/>
  <c r="G150" i="2"/>
  <c r="G148" i="2"/>
  <c r="H144" i="2"/>
  <c r="H143" i="2"/>
  <c r="H142" i="2"/>
  <c r="H141" i="2"/>
  <c r="H140" i="2"/>
  <c r="H138" i="2"/>
  <c r="H137" i="2"/>
  <c r="H106" i="2"/>
  <c r="H105" i="2"/>
  <c r="G60" i="2"/>
  <c r="G59" i="2"/>
  <c r="G58" i="2"/>
  <c r="G57" i="2"/>
  <c r="G54" i="2"/>
  <c r="G23" i="2"/>
  <c r="G21" i="2"/>
  <c r="G20" i="2"/>
  <c r="G22" i="2"/>
  <c r="H100" i="2"/>
  <c r="H99" i="2"/>
  <c r="H98" i="2"/>
  <c r="H97" i="2"/>
  <c r="H96" i="2"/>
  <c r="H94" i="2"/>
  <c r="H93" i="2"/>
  <c r="G17" i="2"/>
  <c r="J50" i="1"/>
  <c r="J49" i="1"/>
  <c r="J48" i="1"/>
  <c r="J39" i="1"/>
  <c r="J38" i="1"/>
  <c r="J37" i="1"/>
  <c r="J36" i="1"/>
  <c r="J35" i="1"/>
  <c r="J33" i="1"/>
  <c r="J32" i="1"/>
  <c r="I22" i="1"/>
  <c r="I21" i="1"/>
  <c r="I20" i="1"/>
  <c r="I19" i="1"/>
  <c r="I18" i="1"/>
</calcChain>
</file>

<file path=xl/sharedStrings.xml><?xml version="1.0" encoding="utf-8"?>
<sst xmlns="http://schemas.openxmlformats.org/spreadsheetml/2006/main" count="583" uniqueCount="212">
  <si>
    <t>1 question per SM</t>
  </si>
  <si>
    <t>1 qustion per SM</t>
  </si>
  <si>
    <t>Setup two banks</t>
  </si>
  <si>
    <t>Create 2 assessments</t>
  </si>
  <si>
    <t>Each assessment contains</t>
  </si>
  <si>
    <t>Upload both assessments into the course</t>
  </si>
  <si>
    <t>All under vocabulary</t>
  </si>
  <si>
    <t xml:space="preserve">Next, text the different badges. </t>
  </si>
  <si>
    <t>Test 1</t>
  </si>
  <si>
    <t>6 SM in one</t>
  </si>
  <si>
    <t>4 SM in another</t>
  </si>
  <si>
    <t>6 questions in 1</t>
  </si>
  <si>
    <t>4 questions in another</t>
  </si>
  <si>
    <t>Assessment A</t>
  </si>
  <si>
    <t>Assessment B</t>
  </si>
  <si>
    <t>Bank A</t>
  </si>
  <si>
    <t>Bank B</t>
  </si>
  <si>
    <t>Complete Assessment A</t>
  </si>
  <si>
    <t>Complete Assessment B</t>
  </si>
  <si>
    <t>Task</t>
  </si>
  <si>
    <t>Result</t>
  </si>
  <si>
    <t>Check</t>
  </si>
  <si>
    <t>All correct</t>
  </si>
  <si>
    <t>You should get novice</t>
  </si>
  <si>
    <t>Test 2</t>
  </si>
  <si>
    <t>1 correct, 5 wrong</t>
  </si>
  <si>
    <t>You should get struggling</t>
  </si>
  <si>
    <t>Test 3</t>
  </si>
  <si>
    <t>Complete Assessment A again</t>
  </si>
  <si>
    <t>4/4</t>
  </si>
  <si>
    <t>5/10</t>
  </si>
  <si>
    <t>11/16</t>
  </si>
  <si>
    <t>Score</t>
  </si>
  <si>
    <t>percentage</t>
  </si>
  <si>
    <t>17/22</t>
  </si>
  <si>
    <t>You should get advancing</t>
  </si>
  <si>
    <t>23/28</t>
  </si>
  <si>
    <t>You should get proficient</t>
  </si>
  <si>
    <t>Test 4</t>
  </si>
  <si>
    <t>Test 5</t>
  </si>
  <si>
    <t>Now the course will have 10 SM under Vocabulary</t>
  </si>
  <si>
    <t>coverage</t>
  </si>
  <si>
    <t>40%</t>
  </si>
  <si>
    <t>Vocab/ Grammar</t>
  </si>
  <si>
    <t>1 of each type</t>
  </si>
  <si>
    <t>5 questions</t>
  </si>
  <si>
    <t>Adv. Reading Comprehension</t>
  </si>
  <si>
    <t>Create 3 articles with questions</t>
  </si>
  <si>
    <t xml:space="preserve">Create Assessment A, B, C accordingly. </t>
  </si>
  <si>
    <t>All wrong</t>
  </si>
  <si>
    <t>Complete Assessment C</t>
  </si>
  <si>
    <t>5/5</t>
  </si>
  <si>
    <t>10/15</t>
  </si>
  <si>
    <t>15/20</t>
  </si>
  <si>
    <t>20/25</t>
  </si>
  <si>
    <t>Test 6</t>
  </si>
  <si>
    <t>10 questions</t>
  </si>
  <si>
    <t>20/35</t>
  </si>
  <si>
    <t>Test 7</t>
  </si>
  <si>
    <t>30/45</t>
  </si>
  <si>
    <t>Test 8</t>
  </si>
  <si>
    <t>40/55</t>
  </si>
  <si>
    <t>Test 9</t>
  </si>
  <si>
    <t>50/65</t>
  </si>
  <si>
    <t>Test 10</t>
  </si>
  <si>
    <t>60/75</t>
  </si>
  <si>
    <t>Video comprehension</t>
  </si>
  <si>
    <t>Create 3 assessments</t>
  </si>
  <si>
    <t>1 for each part</t>
  </si>
  <si>
    <t>3 questions each</t>
  </si>
  <si>
    <t>3 questions</t>
  </si>
  <si>
    <t>6/9</t>
  </si>
  <si>
    <t>9/12</t>
  </si>
  <si>
    <t>12/15</t>
  </si>
  <si>
    <t>Question Bank A</t>
  </si>
  <si>
    <t>Question Bank B</t>
  </si>
  <si>
    <t>4 SM</t>
  </si>
  <si>
    <t>1 Question per SM</t>
  </si>
  <si>
    <t>4 Questions</t>
  </si>
  <si>
    <t xml:space="preserve">Step 4: Test the different badges </t>
  </si>
  <si>
    <t># of Q</t>
  </si>
  <si>
    <t># of SM</t>
  </si>
  <si>
    <t>Name</t>
  </si>
  <si>
    <t>2 Question per SM</t>
  </si>
  <si>
    <t>8 Questions</t>
  </si>
  <si>
    <t>Step 1: Create 3 articles with questions</t>
  </si>
  <si>
    <t>5 Questions</t>
  </si>
  <si>
    <t>Step 2: Create 3 assessments and upload the article and the question banks. Type B Questions should go in assessment B; C questions into Assessment C; D questions into Assessment D</t>
  </si>
  <si>
    <t xml:space="preserve">Step 3: Upload all 3 assessments into one course. Now the course has 3 articles </t>
  </si>
  <si>
    <t># of questions</t>
  </si>
  <si>
    <t xml:space="preserve">Check </t>
  </si>
  <si>
    <t>Step 1: Create 3 video parts with questions</t>
  </si>
  <si>
    <t>Video Part 1</t>
  </si>
  <si>
    <t>3 Questions</t>
  </si>
  <si>
    <t>Video Part 2</t>
  </si>
  <si>
    <t>Video Part 3</t>
  </si>
  <si>
    <t xml:space="preserve">Step 2: Create 3 assessments and upload the videos and question banks. 1 video part per assessment; 3 questions for each assessment </t>
  </si>
  <si>
    <t xml:space="preserve">Step 3: Upload all 3 assessments into one course. Now the course has 3 videos/assessments </t>
  </si>
  <si>
    <t>词汇短语 精通状态测试</t>
    <phoneticPr fontId="7" type="noConversion"/>
  </si>
  <si>
    <t>用5 个不同的用户</t>
    <phoneticPr fontId="7" type="noConversion"/>
  </si>
  <si>
    <t>1个单元</t>
    <phoneticPr fontId="7" type="noConversion"/>
  </si>
  <si>
    <t>1个小节</t>
    <phoneticPr fontId="7" type="noConversion"/>
  </si>
  <si>
    <t>两个测试</t>
    <phoneticPr fontId="7" type="noConversion"/>
  </si>
  <si>
    <t>测试A：6题-6SM</t>
    <phoneticPr fontId="7" type="noConversion"/>
  </si>
  <si>
    <t>测试B：4题-4SM</t>
    <phoneticPr fontId="7" type="noConversion"/>
  </si>
  <si>
    <t>Grammar Proficiency Status Test 语法句法精通状态测试</t>
    <phoneticPr fontId="7" type="noConversion"/>
  </si>
  <si>
    <t>Basic Reading Proficiency Status Test 基础阅读精通状态测试</t>
    <phoneticPr fontId="7" type="noConversion"/>
  </si>
  <si>
    <t>Video Comprehension Reading Proficiency Status Test  视频听力精通状态测试</t>
    <phoneticPr fontId="7" type="noConversion"/>
  </si>
  <si>
    <t>3 SM</t>
    <phoneticPr fontId="7" type="noConversion"/>
  </si>
  <si>
    <t>3 Questions</t>
    <phoneticPr fontId="7" type="noConversion"/>
  </si>
  <si>
    <t>Step 1: Create 3 question Banks  创建2个题库</t>
    <phoneticPr fontId="7" type="noConversion"/>
  </si>
  <si>
    <t>Step 2: Create 3 assessments and upload the question banks. Question Bank A goes into Assessment A; Question Bank B goes into Assessment B</t>
    <phoneticPr fontId="7" type="noConversion"/>
  </si>
  <si>
    <t xml:space="preserve">Step 3: Upload all assessments into one course. Now the course has 10 SMs under vocabulary </t>
    <phoneticPr fontId="7" type="noConversion"/>
  </si>
  <si>
    <t>Complete Assessment A</t>
    <phoneticPr fontId="7" type="noConversion"/>
  </si>
  <si>
    <t>3/3</t>
    <phoneticPr fontId="7" type="noConversion"/>
  </si>
  <si>
    <t>30%</t>
    <phoneticPr fontId="7" type="noConversion"/>
  </si>
  <si>
    <t>Complete Assessment B</t>
    <phoneticPr fontId="7" type="noConversion"/>
  </si>
  <si>
    <t>Complete Assessment B again</t>
    <phoneticPr fontId="7" type="noConversion"/>
  </si>
  <si>
    <t>All wrong</t>
    <phoneticPr fontId="7" type="noConversion"/>
  </si>
  <si>
    <t>6/9</t>
    <phoneticPr fontId="7" type="noConversion"/>
  </si>
  <si>
    <t>3/6</t>
    <phoneticPr fontId="7" type="noConversion"/>
  </si>
  <si>
    <t>You should get struggling</t>
    <phoneticPr fontId="7" type="noConversion"/>
  </si>
  <si>
    <t>Complete Assessment C</t>
    <phoneticPr fontId="7" type="noConversion"/>
  </si>
  <si>
    <t>10/13</t>
    <phoneticPr fontId="7" type="noConversion"/>
  </si>
  <si>
    <t>Complete Assessment C again</t>
    <phoneticPr fontId="7" type="noConversion"/>
  </si>
  <si>
    <t>14/21</t>
    <phoneticPr fontId="7" type="noConversion"/>
  </si>
  <si>
    <t>14/17</t>
    <phoneticPr fontId="7" type="noConversion"/>
  </si>
  <si>
    <t>14/25</t>
    <phoneticPr fontId="7" type="noConversion"/>
  </si>
  <si>
    <t>3 SM</t>
    <phoneticPr fontId="7" type="noConversion"/>
  </si>
  <si>
    <t>3 SM</t>
    <phoneticPr fontId="7" type="noConversion"/>
  </si>
  <si>
    <t>6 Questions</t>
    <phoneticPr fontId="7" type="noConversion"/>
  </si>
  <si>
    <t>Step 2: Create 2 assessments and upload the question banks. Question Bank A goes into Assessment A; Question Bank B goes into Assessment B</t>
    <phoneticPr fontId="7" type="noConversion"/>
  </si>
  <si>
    <t xml:space="preserve">Step 1: Create 3 question Banks </t>
    <phoneticPr fontId="7" type="noConversion"/>
  </si>
  <si>
    <t>Step 3: Upload all assessments into one course. Now the course has 10 SMs under Grammar</t>
    <phoneticPr fontId="7" type="noConversion"/>
  </si>
  <si>
    <t>Accuracy</t>
    <phoneticPr fontId="7" type="noConversion"/>
  </si>
  <si>
    <t>assessment A</t>
    <phoneticPr fontId="7" type="noConversion"/>
  </si>
  <si>
    <t>assessment B</t>
    <phoneticPr fontId="7" type="noConversion"/>
  </si>
  <si>
    <t>assessment C</t>
    <phoneticPr fontId="7" type="noConversion"/>
  </si>
  <si>
    <t>Complete Assessment A</t>
    <phoneticPr fontId="7" type="noConversion"/>
  </si>
  <si>
    <t>6/6</t>
    <phoneticPr fontId="7" type="noConversion"/>
  </si>
  <si>
    <t>30%</t>
    <phoneticPr fontId="7" type="noConversion"/>
  </si>
  <si>
    <t>6/12</t>
    <phoneticPr fontId="7" type="noConversion"/>
  </si>
  <si>
    <t>12/18</t>
    <phoneticPr fontId="7" type="noConversion"/>
  </si>
  <si>
    <t>20/26</t>
    <phoneticPr fontId="7" type="noConversion"/>
  </si>
  <si>
    <t>28/34</t>
    <phoneticPr fontId="7" type="noConversion"/>
  </si>
  <si>
    <t>28/42</t>
    <phoneticPr fontId="7" type="noConversion"/>
  </si>
  <si>
    <t>28/50</t>
    <phoneticPr fontId="7" type="noConversion"/>
  </si>
  <si>
    <t>need to creat a sperate course with one basic reading, no matter how you performance , you should always get a "Novice"</t>
    <phoneticPr fontId="7" type="noConversion"/>
  </si>
  <si>
    <t>Test1</t>
    <phoneticPr fontId="7" type="noConversion"/>
  </si>
  <si>
    <t>5 questions</t>
    <phoneticPr fontId="7" type="noConversion"/>
  </si>
  <si>
    <t>All correct</t>
    <phoneticPr fontId="7" type="noConversion"/>
  </si>
  <si>
    <t>novice</t>
    <phoneticPr fontId="7" type="noConversion"/>
  </si>
  <si>
    <t>All wrong</t>
    <phoneticPr fontId="7" type="noConversion"/>
  </si>
  <si>
    <t>5/10</t>
    <phoneticPr fontId="7" type="noConversion"/>
  </si>
  <si>
    <t>10/15</t>
    <phoneticPr fontId="7" type="noConversion"/>
  </si>
  <si>
    <t>Test2</t>
  </si>
  <si>
    <t>Test3</t>
  </si>
  <si>
    <t>assessment B1 - 5 questions</t>
    <phoneticPr fontId="7" type="noConversion"/>
  </si>
  <si>
    <t>Complete Assessment B1</t>
    <phoneticPr fontId="7" type="noConversion"/>
  </si>
  <si>
    <t>3/3</t>
    <phoneticPr fontId="7" type="noConversion"/>
  </si>
  <si>
    <t>advancing</t>
    <phoneticPr fontId="7" type="noConversion"/>
  </si>
  <si>
    <t>3 Questions</t>
    <phoneticPr fontId="7" type="noConversion"/>
  </si>
  <si>
    <t>5/6</t>
    <phoneticPr fontId="7" type="noConversion"/>
  </si>
  <si>
    <t>2 corect, 1 wrong</t>
    <phoneticPr fontId="7" type="noConversion"/>
  </si>
  <si>
    <t>7/12</t>
    <phoneticPr fontId="7" type="noConversion"/>
  </si>
  <si>
    <t>struggling</t>
    <phoneticPr fontId="7" type="noConversion"/>
  </si>
  <si>
    <t xml:space="preserve">Complete Assessment B </t>
    <phoneticPr fontId="7" type="noConversion"/>
  </si>
  <si>
    <t>Complete Assessment B again</t>
    <phoneticPr fontId="7" type="noConversion"/>
  </si>
  <si>
    <t>10 questions</t>
    <phoneticPr fontId="7" type="noConversion"/>
  </si>
  <si>
    <t>17/22</t>
    <phoneticPr fontId="7" type="noConversion"/>
  </si>
  <si>
    <t>27/32</t>
    <phoneticPr fontId="7" type="noConversion"/>
  </si>
  <si>
    <t>27/42</t>
    <phoneticPr fontId="7" type="noConversion"/>
  </si>
  <si>
    <t>27/52</t>
    <phoneticPr fontId="7" type="noConversion"/>
  </si>
  <si>
    <t>Complete Assessment C again</t>
    <phoneticPr fontId="7" type="noConversion"/>
  </si>
  <si>
    <t>proficient</t>
    <phoneticPr fontId="7" type="noConversion"/>
  </si>
  <si>
    <t>与语法类和词汇累共享</t>
    <phoneticPr fontId="7" type="noConversion"/>
  </si>
  <si>
    <t>知识点，看是否互相影响</t>
    <phoneticPr fontId="7" type="noConversion"/>
  </si>
  <si>
    <t>5 vocab SM</t>
    <phoneticPr fontId="7" type="noConversion"/>
  </si>
  <si>
    <t>5 grammar SM 1-5</t>
    <phoneticPr fontId="7" type="noConversion"/>
  </si>
  <si>
    <t>2 Q per SM</t>
    <phoneticPr fontId="7" type="noConversion"/>
  </si>
  <si>
    <t>1 Q per SM</t>
    <phoneticPr fontId="7" type="noConversion"/>
  </si>
  <si>
    <t>type B</t>
    <phoneticPr fontId="7" type="noConversion"/>
  </si>
  <si>
    <t>还需要测试每个</t>
    <phoneticPr fontId="7" type="noConversion"/>
  </si>
  <si>
    <t>SM只做1道题</t>
    <phoneticPr fontId="7" type="noConversion"/>
  </si>
  <si>
    <t>（与基础阅读课程2一起）</t>
    <phoneticPr fontId="7" type="noConversion"/>
  </si>
  <si>
    <t>Learner 1</t>
  </si>
  <si>
    <t>Learner 2</t>
    <phoneticPr fontId="7" type="noConversion"/>
  </si>
  <si>
    <t>Learner 3</t>
    <phoneticPr fontId="7" type="noConversion"/>
  </si>
  <si>
    <t>学生覆盖率</t>
    <phoneticPr fontId="7" type="noConversion"/>
  </si>
  <si>
    <t>学生精通率</t>
    <phoneticPr fontId="7" type="noConversion"/>
  </si>
  <si>
    <t>班级状态</t>
    <phoneticPr fontId="7" type="noConversion"/>
  </si>
  <si>
    <t>novice</t>
    <phoneticPr fontId="7" type="noConversion"/>
  </si>
  <si>
    <t>..</t>
    <phoneticPr fontId="7" type="noConversion"/>
  </si>
  <si>
    <t>struggling</t>
    <phoneticPr fontId="7" type="noConversion"/>
  </si>
  <si>
    <t>advancing</t>
    <phoneticPr fontId="7" type="noConversion"/>
  </si>
  <si>
    <t>proficient</t>
    <phoneticPr fontId="7" type="noConversion"/>
  </si>
  <si>
    <t>5/9</t>
    <phoneticPr fontId="7" type="noConversion"/>
  </si>
  <si>
    <t>all wrong</t>
    <phoneticPr fontId="7" type="noConversion"/>
  </si>
  <si>
    <t>2 correct, 1 wrong</t>
    <phoneticPr fontId="7" type="noConversion"/>
  </si>
  <si>
    <t>for class proficiency status</t>
    <phoneticPr fontId="7" type="noConversion"/>
  </si>
  <si>
    <t>y</t>
    <phoneticPr fontId="7" type="noConversion"/>
  </si>
  <si>
    <t>n</t>
    <phoneticPr fontId="7" type="noConversion"/>
  </si>
  <si>
    <t>Cloze</t>
    <phoneticPr fontId="7" type="noConversion"/>
  </si>
  <si>
    <t>First Letter</t>
    <phoneticPr fontId="7" type="noConversion"/>
  </si>
  <si>
    <t>Box</t>
    <phoneticPr fontId="7" type="noConversion"/>
  </si>
  <si>
    <t>Complete Cloze</t>
    <phoneticPr fontId="7" type="noConversion"/>
  </si>
  <si>
    <t>Complete First Letter</t>
    <phoneticPr fontId="7" type="noConversion"/>
  </si>
  <si>
    <t>Complete Box</t>
    <phoneticPr fontId="7" type="noConversion"/>
  </si>
  <si>
    <t>test 11</t>
    <phoneticPr fontId="7" type="noConversion"/>
  </si>
  <si>
    <t>all wrong</t>
    <phoneticPr fontId="7" type="noConversion"/>
  </si>
  <si>
    <t>60/80</t>
    <phoneticPr fontId="7" type="noConversion"/>
  </si>
  <si>
    <t>advaning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</si>
</sst>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74A52"/>
        <bgColor indexed="64"/>
      </patternFill>
    </fill>
    <fill>
      <patternFill patternType="solid">
        <fgColor rgb="FF42ADB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quotePrefix="1"/>
    <xf numFmtId="9" fontId="0" fillId="0" borderId="0" xfId="0" applyNumberFormat="1"/>
    <xf numFmtId="0" fontId="0" fillId="0" borderId="1" xfId="0" applyBorder="1"/>
    <xf numFmtId="0" fontId="0" fillId="0" borderId="1" xfId="0" quotePrefix="1" applyBorder="1"/>
    <xf numFmtId="9" fontId="0" fillId="0" borderId="1" xfId="0" quotePrefix="1" applyNumberFormat="1" applyBorder="1"/>
    <xf numFmtId="9" fontId="0" fillId="0" borderId="1" xfId="0" applyNumberFormat="1" applyBorder="1"/>
    <xf numFmtId="16" fontId="0" fillId="0" borderId="0" xfId="0" quotePrefix="1" applyNumberFormat="1"/>
    <xf numFmtId="0" fontId="1" fillId="0" borderId="0" xfId="0" applyFont="1"/>
    <xf numFmtId="17" fontId="0" fillId="0" borderId="0" xfId="0" quotePrefix="1" applyNumberFormat="1"/>
    <xf numFmtId="9" fontId="0" fillId="0" borderId="1" xfId="0" quotePrefix="1" applyNumberForma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5" xfId="0" applyFont="1" applyBorder="1"/>
    <xf numFmtId="0" fontId="5" fillId="0" borderId="0" xfId="0" applyFont="1" applyBorder="1"/>
    <xf numFmtId="0" fontId="5" fillId="0" borderId="1" xfId="0" applyFont="1" applyBorder="1"/>
    <xf numFmtId="16" fontId="0" fillId="0" borderId="1" xfId="0" quotePrefix="1" applyNumberFormat="1" applyBorder="1"/>
    <xf numFmtId="0" fontId="0" fillId="0" borderId="0" xfId="0" applyFill="1"/>
    <xf numFmtId="0" fontId="4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0" borderId="0" xfId="0" quotePrefix="1" applyBorder="1"/>
    <xf numFmtId="9" fontId="0" fillId="0" borderId="0" xfId="0" applyNumberFormat="1" applyBorder="1"/>
    <xf numFmtId="9" fontId="0" fillId="0" borderId="0" xfId="0" quotePrefix="1" applyNumberFormat="1" applyBorder="1"/>
    <xf numFmtId="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0" xfId="0" applyFill="1" applyBorder="1"/>
    <xf numFmtId="0" fontId="0" fillId="0" borderId="13" xfId="0" applyFill="1" applyBorder="1"/>
    <xf numFmtId="0" fontId="1" fillId="0" borderId="13" xfId="0" applyFont="1" applyFill="1" applyBorder="1"/>
    <xf numFmtId="0" fontId="0" fillId="0" borderId="1" xfId="0" applyFill="1" applyBorder="1"/>
    <xf numFmtId="0" fontId="8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9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0" xfId="0" applyNumberFormat="1" applyBorder="1" applyAlignment="1">
      <alignment horizontal="left"/>
    </xf>
    <xf numFmtId="0" fontId="0" fillId="0" borderId="13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0" borderId="5" xfId="0" applyFill="1" applyBorder="1"/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/>
    </xf>
    <xf numFmtId="0" fontId="4" fillId="3" borderId="1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 wrapText="1"/>
    </xf>
  </cellXfs>
  <cellStyles count="2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5"/>
  <sheetViews>
    <sheetView showGridLines="0" tabSelected="1" topLeftCell="A133" workbookViewId="0">
      <selection activeCell="G92" sqref="G92"/>
    </sheetView>
  </sheetViews>
  <sheetFormatPr defaultColWidth="11" defaultRowHeight="13.5" x14ac:dyDescent="0.15"/>
  <cols>
    <col min="2" max="2" width="6.625" customWidth="1"/>
    <col min="3" max="3" width="14.5" customWidth="1"/>
    <col min="4" max="4" width="29.125" customWidth="1"/>
    <col min="5" max="5" width="18.125" bestFit="1" customWidth="1"/>
    <col min="6" max="6" width="20.5" bestFit="1" customWidth="1"/>
    <col min="7" max="7" width="13.125" bestFit="1" customWidth="1"/>
    <col min="8" max="8" width="13.875" bestFit="1" customWidth="1"/>
    <col min="9" max="9" width="27" customWidth="1"/>
  </cols>
  <sheetData>
    <row r="3" spans="1:9" x14ac:dyDescent="0.15">
      <c r="C3" s="54" t="s">
        <v>98</v>
      </c>
      <c r="D3" s="55"/>
      <c r="E3" s="55"/>
      <c r="F3" s="55"/>
      <c r="G3" s="55"/>
      <c r="H3" s="55"/>
      <c r="I3" s="56"/>
    </row>
    <row r="4" spans="1:9" x14ac:dyDescent="0.15">
      <c r="C4" s="11"/>
      <c r="D4" s="12"/>
      <c r="E4" s="12"/>
      <c r="F4" s="12"/>
      <c r="G4" s="12"/>
      <c r="H4" s="12"/>
      <c r="I4" s="13"/>
    </row>
    <row r="5" spans="1:9" x14ac:dyDescent="0.15">
      <c r="A5" t="s">
        <v>100</v>
      </c>
      <c r="C5" s="51" t="s">
        <v>110</v>
      </c>
      <c r="D5" s="52"/>
      <c r="E5" s="52"/>
      <c r="F5" s="52"/>
      <c r="G5" s="52"/>
      <c r="H5" s="52"/>
      <c r="I5" s="53"/>
    </row>
    <row r="6" spans="1:9" x14ac:dyDescent="0.15">
      <c r="A6" t="s">
        <v>101</v>
      </c>
      <c r="C6" s="17" t="s">
        <v>82</v>
      </c>
      <c r="D6" s="18" t="s">
        <v>81</v>
      </c>
      <c r="E6" s="18" t="s">
        <v>80</v>
      </c>
      <c r="F6" s="18"/>
      <c r="G6" s="12"/>
      <c r="H6" s="12"/>
      <c r="I6" s="13"/>
    </row>
    <row r="7" spans="1:9" x14ac:dyDescent="0.15">
      <c r="A7" t="s">
        <v>102</v>
      </c>
      <c r="C7" s="11" t="s">
        <v>74</v>
      </c>
      <c r="D7" s="12" t="s">
        <v>108</v>
      </c>
      <c r="E7" s="12" t="s">
        <v>109</v>
      </c>
      <c r="F7" s="12" t="s">
        <v>77</v>
      </c>
      <c r="G7" s="12"/>
      <c r="H7" s="12"/>
      <c r="I7" s="13"/>
    </row>
    <row r="8" spans="1:9" x14ac:dyDescent="0.15">
      <c r="C8" s="11" t="s">
        <v>74</v>
      </c>
      <c r="D8" s="12" t="s">
        <v>108</v>
      </c>
      <c r="E8" s="12" t="s">
        <v>109</v>
      </c>
      <c r="F8" s="12" t="s">
        <v>77</v>
      </c>
      <c r="G8" s="12"/>
      <c r="H8" s="12"/>
      <c r="I8" s="13"/>
    </row>
    <row r="9" spans="1:9" x14ac:dyDescent="0.15">
      <c r="A9" t="s">
        <v>103</v>
      </c>
      <c r="C9" s="14" t="s">
        <v>75</v>
      </c>
      <c r="D9" s="15" t="s">
        <v>76</v>
      </c>
      <c r="E9" s="15" t="s">
        <v>78</v>
      </c>
      <c r="F9" s="15" t="s">
        <v>77</v>
      </c>
      <c r="G9" s="15"/>
      <c r="H9" s="15"/>
      <c r="I9" s="16"/>
    </row>
    <row r="10" spans="1:9" x14ac:dyDescent="0.15">
      <c r="A10" t="s">
        <v>104</v>
      </c>
      <c r="C10" s="11"/>
      <c r="D10" s="12"/>
      <c r="E10" s="12"/>
      <c r="F10" s="12"/>
      <c r="G10" s="12"/>
      <c r="H10" s="12"/>
      <c r="I10" s="13"/>
    </row>
    <row r="11" spans="1:9" x14ac:dyDescent="0.15">
      <c r="C11" s="57" t="s">
        <v>111</v>
      </c>
      <c r="D11" s="58"/>
      <c r="E11" s="58"/>
      <c r="F11" s="58"/>
      <c r="G11" s="58"/>
      <c r="H11" s="58"/>
      <c r="I11" s="59"/>
    </row>
    <row r="12" spans="1:9" x14ac:dyDescent="0.15">
      <c r="C12" s="11"/>
      <c r="D12" s="12"/>
      <c r="E12" s="12"/>
      <c r="F12" s="12"/>
      <c r="G12" s="12"/>
      <c r="H12" s="12"/>
      <c r="I12" s="13"/>
    </row>
    <row r="13" spans="1:9" x14ac:dyDescent="0.15">
      <c r="C13" s="60" t="s">
        <v>112</v>
      </c>
      <c r="D13" s="60"/>
      <c r="E13" s="60"/>
      <c r="F13" s="60"/>
      <c r="G13" s="60"/>
      <c r="H13" s="60"/>
      <c r="I13" s="60"/>
    </row>
    <row r="14" spans="1:9" x14ac:dyDescent="0.15">
      <c r="C14" s="11"/>
      <c r="D14" s="12"/>
      <c r="E14" s="12"/>
      <c r="F14" s="12"/>
      <c r="G14" s="12"/>
      <c r="H14" s="12"/>
      <c r="I14" s="13"/>
    </row>
    <row r="15" spans="1:9" x14ac:dyDescent="0.15">
      <c r="C15" s="57" t="s">
        <v>79</v>
      </c>
      <c r="D15" s="58"/>
      <c r="E15" s="58"/>
      <c r="F15" s="58"/>
      <c r="G15" s="58"/>
      <c r="H15" s="58"/>
      <c r="I15" s="59"/>
    </row>
    <row r="16" spans="1:9" x14ac:dyDescent="0.15">
      <c r="C16" s="3"/>
      <c r="D16" s="19" t="s">
        <v>19</v>
      </c>
      <c r="E16" s="19" t="s">
        <v>20</v>
      </c>
      <c r="F16" s="19" t="s">
        <v>32</v>
      </c>
      <c r="G16" s="19" t="s">
        <v>33</v>
      </c>
      <c r="H16" s="19" t="s">
        <v>41</v>
      </c>
      <c r="I16" s="19" t="s">
        <v>21</v>
      </c>
    </row>
    <row r="17" spans="1:10" x14ac:dyDescent="0.15">
      <c r="A17" t="s">
        <v>99</v>
      </c>
      <c r="C17" s="3" t="s">
        <v>8</v>
      </c>
      <c r="D17" s="3" t="s">
        <v>113</v>
      </c>
      <c r="E17" s="3" t="s">
        <v>22</v>
      </c>
      <c r="F17" s="4" t="s">
        <v>114</v>
      </c>
      <c r="G17" s="5">
        <f>4/4</f>
        <v>1</v>
      </c>
      <c r="H17" s="10" t="s">
        <v>115</v>
      </c>
      <c r="I17" s="3" t="s">
        <v>23</v>
      </c>
      <c r="J17" t="s">
        <v>200</v>
      </c>
    </row>
    <row r="18" spans="1:10" x14ac:dyDescent="0.15">
      <c r="C18" s="3" t="s">
        <v>24</v>
      </c>
      <c r="D18" s="3" t="s">
        <v>116</v>
      </c>
      <c r="E18" s="3" t="s">
        <v>118</v>
      </c>
      <c r="F18" s="4" t="s">
        <v>120</v>
      </c>
      <c r="G18" s="5">
        <v>0.5</v>
      </c>
      <c r="H18" s="5">
        <v>0.6</v>
      </c>
      <c r="I18" s="3" t="s">
        <v>121</v>
      </c>
      <c r="J18" t="s">
        <v>200</v>
      </c>
    </row>
    <row r="19" spans="1:10" x14ac:dyDescent="0.15">
      <c r="C19" s="3" t="s">
        <v>27</v>
      </c>
      <c r="D19" s="3" t="s">
        <v>117</v>
      </c>
      <c r="E19" s="3" t="s">
        <v>22</v>
      </c>
      <c r="F19" s="4" t="s">
        <v>119</v>
      </c>
      <c r="G19" s="5">
        <f>6/9</f>
        <v>0.66666666666666663</v>
      </c>
      <c r="H19" s="5">
        <v>0.6</v>
      </c>
      <c r="I19" s="3" t="s">
        <v>35</v>
      </c>
      <c r="J19" t="s">
        <v>200</v>
      </c>
    </row>
    <row r="20" spans="1:10" x14ac:dyDescent="0.15">
      <c r="C20" s="3" t="s">
        <v>38</v>
      </c>
      <c r="D20" s="3" t="s">
        <v>122</v>
      </c>
      <c r="E20" s="3" t="s">
        <v>22</v>
      </c>
      <c r="F20" s="4" t="s">
        <v>123</v>
      </c>
      <c r="G20" s="6">
        <f>10/13</f>
        <v>0.76923076923076927</v>
      </c>
      <c r="H20" s="5">
        <v>1</v>
      </c>
      <c r="I20" s="3" t="s">
        <v>35</v>
      </c>
      <c r="J20" t="s">
        <v>200</v>
      </c>
    </row>
    <row r="21" spans="1:10" x14ac:dyDescent="0.15">
      <c r="C21" s="3" t="s">
        <v>39</v>
      </c>
      <c r="D21" s="3" t="s">
        <v>124</v>
      </c>
      <c r="E21" s="3" t="s">
        <v>22</v>
      </c>
      <c r="F21" s="4" t="s">
        <v>126</v>
      </c>
      <c r="G21" s="6">
        <f>14/17</f>
        <v>0.82352941176470584</v>
      </c>
      <c r="H21" s="5">
        <v>1</v>
      </c>
      <c r="I21" s="3" t="s">
        <v>37</v>
      </c>
      <c r="J21" t="s">
        <v>200</v>
      </c>
    </row>
    <row r="22" spans="1:10" x14ac:dyDescent="0.15">
      <c r="C22" s="3" t="s">
        <v>55</v>
      </c>
      <c r="D22" s="3" t="s">
        <v>124</v>
      </c>
      <c r="E22" s="3" t="s">
        <v>118</v>
      </c>
      <c r="F22" s="4" t="s">
        <v>125</v>
      </c>
      <c r="G22" s="6">
        <f>14/21</f>
        <v>0.66666666666666663</v>
      </c>
      <c r="H22" s="5">
        <v>1</v>
      </c>
      <c r="I22" s="3" t="s">
        <v>35</v>
      </c>
      <c r="J22" t="s">
        <v>200</v>
      </c>
    </row>
    <row r="23" spans="1:10" x14ac:dyDescent="0.15">
      <c r="A23" s="8"/>
      <c r="C23" s="3" t="s">
        <v>58</v>
      </c>
      <c r="D23" s="3" t="s">
        <v>124</v>
      </c>
      <c r="E23" s="3" t="s">
        <v>118</v>
      </c>
      <c r="F23" s="4" t="s">
        <v>127</v>
      </c>
      <c r="G23" s="6">
        <f>14/25</f>
        <v>0.56000000000000005</v>
      </c>
      <c r="H23" s="5">
        <v>1</v>
      </c>
      <c r="I23" s="3" t="s">
        <v>121</v>
      </c>
      <c r="J23" t="s">
        <v>200</v>
      </c>
    </row>
    <row r="25" spans="1:10" x14ac:dyDescent="0.15">
      <c r="D25" s="40" t="s">
        <v>199</v>
      </c>
      <c r="E25" s="41"/>
    </row>
    <row r="26" spans="1:10" x14ac:dyDescent="0.15">
      <c r="D26" s="3" t="s">
        <v>185</v>
      </c>
      <c r="E26" s="3" t="s">
        <v>186</v>
      </c>
      <c r="F26" s="3" t="s">
        <v>187</v>
      </c>
      <c r="G26" s="3" t="s">
        <v>188</v>
      </c>
      <c r="H26" s="3" t="s">
        <v>189</v>
      </c>
      <c r="I26" s="3" t="s">
        <v>190</v>
      </c>
    </row>
    <row r="27" spans="1:10" x14ac:dyDescent="0.15">
      <c r="D27" s="42">
        <v>1</v>
      </c>
      <c r="E27" s="42"/>
      <c r="F27" s="42"/>
      <c r="G27" s="30">
        <f>1/3</f>
        <v>0.33333333333333331</v>
      </c>
      <c r="H27" s="30">
        <v>0</v>
      </c>
      <c r="I27" s="30" t="s">
        <v>191</v>
      </c>
      <c r="J27" t="s">
        <v>201</v>
      </c>
    </row>
    <row r="28" spans="1:10" x14ac:dyDescent="0.15">
      <c r="D28" s="42" t="s">
        <v>192</v>
      </c>
      <c r="E28" s="42"/>
      <c r="F28" s="42"/>
      <c r="G28" s="30">
        <f>1/3</f>
        <v>0.33333333333333331</v>
      </c>
      <c r="H28" s="30">
        <v>0</v>
      </c>
      <c r="I28" s="30" t="s">
        <v>191</v>
      </c>
      <c r="J28" t="s">
        <v>201</v>
      </c>
    </row>
    <row r="29" spans="1:10" x14ac:dyDescent="0.15">
      <c r="D29" s="42">
        <v>5</v>
      </c>
      <c r="E29" s="42"/>
      <c r="F29" s="42"/>
      <c r="G29" s="30">
        <f>1/3</f>
        <v>0.33333333333333331</v>
      </c>
      <c r="H29" s="30">
        <f>1/3</f>
        <v>0.33333333333333331</v>
      </c>
      <c r="I29" s="30" t="s">
        <v>191</v>
      </c>
      <c r="J29" t="s">
        <v>201</v>
      </c>
    </row>
    <row r="30" spans="1:10" x14ac:dyDescent="0.15">
      <c r="D30" s="42"/>
      <c r="E30" s="42">
        <v>1</v>
      </c>
      <c r="F30" s="42"/>
      <c r="G30" s="30">
        <f>2/3</f>
        <v>0.66666666666666663</v>
      </c>
      <c r="H30" s="30">
        <f>1/3</f>
        <v>0.33333333333333331</v>
      </c>
      <c r="I30" s="30" t="s">
        <v>193</v>
      </c>
    </row>
    <row r="31" spans="1:10" x14ac:dyDescent="0.15">
      <c r="D31" s="42"/>
      <c r="E31" s="42" t="s">
        <v>192</v>
      </c>
      <c r="F31" s="42"/>
      <c r="G31" s="30">
        <f>2/3</f>
        <v>0.66666666666666663</v>
      </c>
      <c r="H31" s="30">
        <f>1/3</f>
        <v>0.33333333333333331</v>
      </c>
      <c r="I31" s="30" t="s">
        <v>193</v>
      </c>
    </row>
    <row r="32" spans="1:10" x14ac:dyDescent="0.15">
      <c r="D32" s="42"/>
      <c r="E32" s="42">
        <v>5</v>
      </c>
      <c r="F32" s="42"/>
      <c r="G32" s="30">
        <f>2/3</f>
        <v>0.66666666666666663</v>
      </c>
      <c r="H32" s="30">
        <f>2/3</f>
        <v>0.66666666666666663</v>
      </c>
      <c r="I32" s="30" t="s">
        <v>194</v>
      </c>
    </row>
    <row r="33" spans="1:9" x14ac:dyDescent="0.15">
      <c r="D33" s="42"/>
      <c r="E33" s="42"/>
      <c r="F33" s="42">
        <v>1</v>
      </c>
      <c r="G33" s="30">
        <v>1</v>
      </c>
      <c r="H33" s="30">
        <f>2/3</f>
        <v>0.66666666666666663</v>
      </c>
      <c r="I33" s="30" t="s">
        <v>194</v>
      </c>
    </row>
    <row r="34" spans="1:9" x14ac:dyDescent="0.15">
      <c r="D34" s="42"/>
      <c r="E34" s="42"/>
      <c r="F34" s="42" t="s">
        <v>192</v>
      </c>
      <c r="G34" s="30">
        <v>1</v>
      </c>
      <c r="H34" s="30">
        <f>2/3</f>
        <v>0.66666666666666663</v>
      </c>
      <c r="I34" s="30" t="s">
        <v>194</v>
      </c>
    </row>
    <row r="35" spans="1:9" x14ac:dyDescent="0.15">
      <c r="D35" s="42"/>
      <c r="E35" s="42"/>
      <c r="F35" s="42">
        <v>5</v>
      </c>
      <c r="G35" s="30">
        <v>1</v>
      </c>
      <c r="H35" s="30">
        <v>1</v>
      </c>
      <c r="I35" s="30" t="s">
        <v>195</v>
      </c>
    </row>
    <row r="36" spans="1:9" x14ac:dyDescent="0.15">
      <c r="D36" s="42">
        <v>6</v>
      </c>
      <c r="E36" s="42">
        <v>6</v>
      </c>
      <c r="F36" s="42"/>
      <c r="G36" s="30">
        <v>1</v>
      </c>
      <c r="H36" s="30">
        <f>1/3</f>
        <v>0.33333333333333331</v>
      </c>
      <c r="I36" s="30" t="s">
        <v>193</v>
      </c>
    </row>
    <row r="37" spans="1:9" x14ac:dyDescent="0.15">
      <c r="D37" s="42"/>
      <c r="E37" s="42"/>
      <c r="F37" s="42">
        <v>6</v>
      </c>
      <c r="G37" s="30">
        <v>1</v>
      </c>
      <c r="H37" s="30">
        <v>0</v>
      </c>
      <c r="I37" s="30" t="s">
        <v>193</v>
      </c>
    </row>
    <row r="38" spans="1:9" x14ac:dyDescent="0.15">
      <c r="D38" s="42">
        <v>7</v>
      </c>
      <c r="E38" s="42">
        <v>7</v>
      </c>
      <c r="F38" s="42">
        <v>7</v>
      </c>
      <c r="G38" s="30">
        <v>1</v>
      </c>
      <c r="H38" s="30">
        <v>0</v>
      </c>
      <c r="I38" s="30" t="s">
        <v>193</v>
      </c>
    </row>
    <row r="39" spans="1:9" x14ac:dyDescent="0.15">
      <c r="D39" s="43"/>
      <c r="E39" s="43"/>
      <c r="F39" s="43"/>
      <c r="G39" s="44"/>
      <c r="H39" s="44"/>
      <c r="I39" s="45"/>
    </row>
    <row r="40" spans="1:9" x14ac:dyDescent="0.15">
      <c r="C40" s="54" t="s">
        <v>105</v>
      </c>
      <c r="D40" s="55"/>
      <c r="E40" s="55"/>
      <c r="F40" s="55"/>
      <c r="G40" s="55"/>
      <c r="H40" s="55"/>
      <c r="I40" s="56"/>
    </row>
    <row r="41" spans="1:9" x14ac:dyDescent="0.15">
      <c r="C41" s="11"/>
      <c r="D41" s="12"/>
      <c r="E41" s="12"/>
      <c r="F41" s="12"/>
      <c r="G41" s="12"/>
      <c r="H41" s="12"/>
      <c r="I41" s="13"/>
    </row>
    <row r="42" spans="1:9" x14ac:dyDescent="0.15">
      <c r="C42" s="51" t="s">
        <v>132</v>
      </c>
      <c r="D42" s="52"/>
      <c r="E42" s="52"/>
      <c r="F42" s="52"/>
      <c r="G42" s="52"/>
      <c r="H42" s="52"/>
      <c r="I42" s="53"/>
    </row>
    <row r="43" spans="1:9" x14ac:dyDescent="0.15">
      <c r="C43" s="17" t="s">
        <v>82</v>
      </c>
      <c r="D43" s="18" t="s">
        <v>81</v>
      </c>
      <c r="E43" s="18" t="s">
        <v>80</v>
      </c>
      <c r="F43" s="12"/>
      <c r="G43" s="12"/>
      <c r="H43" s="12"/>
      <c r="I43" s="13"/>
    </row>
    <row r="44" spans="1:9" x14ac:dyDescent="0.15">
      <c r="A44" s="37" t="s">
        <v>182</v>
      </c>
      <c r="C44" s="11" t="s">
        <v>74</v>
      </c>
      <c r="D44" s="12" t="s">
        <v>128</v>
      </c>
      <c r="E44" s="12" t="s">
        <v>130</v>
      </c>
      <c r="F44" s="12" t="s">
        <v>83</v>
      </c>
      <c r="G44" s="12"/>
      <c r="H44" s="33" t="s">
        <v>135</v>
      </c>
      <c r="I44" s="13"/>
    </row>
    <row r="45" spans="1:9" x14ac:dyDescent="0.15">
      <c r="A45" s="37" t="s">
        <v>183</v>
      </c>
      <c r="C45" s="11" t="s">
        <v>74</v>
      </c>
      <c r="D45" s="12" t="s">
        <v>129</v>
      </c>
      <c r="E45" s="12" t="s">
        <v>130</v>
      </c>
      <c r="F45" s="12" t="s">
        <v>83</v>
      </c>
      <c r="G45" s="12"/>
      <c r="H45" s="33" t="s">
        <v>136</v>
      </c>
      <c r="I45" s="13"/>
    </row>
    <row r="46" spans="1:9" x14ac:dyDescent="0.15">
      <c r="A46" s="37" t="s">
        <v>184</v>
      </c>
      <c r="C46" s="14" t="s">
        <v>75</v>
      </c>
      <c r="D46" s="15" t="s">
        <v>76</v>
      </c>
      <c r="E46" s="15" t="s">
        <v>84</v>
      </c>
      <c r="F46" s="15" t="s">
        <v>83</v>
      </c>
      <c r="G46" s="15"/>
      <c r="H46" s="33" t="s">
        <v>137</v>
      </c>
      <c r="I46" s="16"/>
    </row>
    <row r="47" spans="1:9" x14ac:dyDescent="0.15">
      <c r="C47" s="11"/>
      <c r="D47" s="12"/>
      <c r="E47" s="12"/>
      <c r="F47" s="12"/>
      <c r="G47" s="12"/>
      <c r="H47" s="12"/>
      <c r="I47" s="13"/>
    </row>
    <row r="48" spans="1:9" x14ac:dyDescent="0.15">
      <c r="C48" s="57" t="s">
        <v>131</v>
      </c>
      <c r="D48" s="58"/>
      <c r="E48" s="58"/>
      <c r="F48" s="58"/>
      <c r="G48" s="58"/>
      <c r="H48" s="58"/>
      <c r="I48" s="59"/>
    </row>
    <row r="49" spans="3:10" x14ac:dyDescent="0.15">
      <c r="C49" s="11"/>
      <c r="D49" s="12"/>
      <c r="E49" s="12"/>
      <c r="F49" s="12"/>
      <c r="G49" s="12"/>
      <c r="H49" s="12"/>
      <c r="I49" s="13"/>
    </row>
    <row r="50" spans="3:10" x14ac:dyDescent="0.15">
      <c r="C50" s="60" t="s">
        <v>133</v>
      </c>
      <c r="D50" s="60"/>
      <c r="E50" s="60"/>
      <c r="F50" s="60"/>
      <c r="G50" s="60"/>
      <c r="H50" s="60"/>
      <c r="I50" s="60"/>
    </row>
    <row r="51" spans="3:10" x14ac:dyDescent="0.15">
      <c r="C51" s="11"/>
      <c r="D51" s="12"/>
      <c r="E51" s="12"/>
      <c r="F51" s="12"/>
      <c r="G51" s="12"/>
      <c r="H51" s="12"/>
      <c r="I51" s="13"/>
    </row>
    <row r="52" spans="3:10" x14ac:dyDescent="0.15">
      <c r="C52" s="57" t="s">
        <v>79</v>
      </c>
      <c r="D52" s="58"/>
      <c r="E52" s="58"/>
      <c r="F52" s="58"/>
      <c r="G52" s="58"/>
      <c r="H52" s="58"/>
      <c r="I52" s="59"/>
    </row>
    <row r="53" spans="3:10" x14ac:dyDescent="0.15">
      <c r="C53" s="3"/>
      <c r="D53" s="3" t="s">
        <v>19</v>
      </c>
      <c r="E53" s="3" t="s">
        <v>20</v>
      </c>
      <c r="F53" s="3" t="s">
        <v>32</v>
      </c>
      <c r="G53" s="3" t="s">
        <v>33</v>
      </c>
      <c r="H53" s="3" t="s">
        <v>41</v>
      </c>
      <c r="I53" s="3" t="s">
        <v>21</v>
      </c>
    </row>
    <row r="54" spans="3:10" x14ac:dyDescent="0.15">
      <c r="C54" s="3" t="s">
        <v>8</v>
      </c>
      <c r="D54" s="3" t="s">
        <v>138</v>
      </c>
      <c r="E54" s="3" t="s">
        <v>22</v>
      </c>
      <c r="F54" s="20" t="s">
        <v>139</v>
      </c>
      <c r="G54" s="5">
        <f>6/6</f>
        <v>1</v>
      </c>
      <c r="H54" s="10" t="s">
        <v>140</v>
      </c>
      <c r="I54" s="3" t="s">
        <v>23</v>
      </c>
      <c r="J54" t="s">
        <v>200</v>
      </c>
    </row>
    <row r="55" spans="3:10" x14ac:dyDescent="0.15">
      <c r="C55" s="3" t="s">
        <v>24</v>
      </c>
      <c r="D55" s="3" t="s">
        <v>116</v>
      </c>
      <c r="E55" s="3" t="s">
        <v>118</v>
      </c>
      <c r="F55" s="4" t="s">
        <v>141</v>
      </c>
      <c r="G55" s="5">
        <v>0.5</v>
      </c>
      <c r="H55" s="5">
        <v>0.6</v>
      </c>
      <c r="I55" s="3" t="s">
        <v>121</v>
      </c>
      <c r="J55" t="s">
        <v>200</v>
      </c>
    </row>
    <row r="56" spans="3:10" x14ac:dyDescent="0.15">
      <c r="C56" s="3" t="s">
        <v>27</v>
      </c>
      <c r="D56" s="3" t="s">
        <v>117</v>
      </c>
      <c r="E56" s="3" t="s">
        <v>22</v>
      </c>
      <c r="F56" s="4" t="s">
        <v>142</v>
      </c>
      <c r="G56" s="5">
        <v>0.66700000000000004</v>
      </c>
      <c r="H56" s="5">
        <v>0.6</v>
      </c>
      <c r="I56" s="3" t="s">
        <v>35</v>
      </c>
      <c r="J56" t="s">
        <v>200</v>
      </c>
    </row>
    <row r="57" spans="3:10" x14ac:dyDescent="0.15">
      <c r="C57" s="3" t="s">
        <v>38</v>
      </c>
      <c r="D57" s="3" t="s">
        <v>122</v>
      </c>
      <c r="E57" s="3" t="s">
        <v>22</v>
      </c>
      <c r="F57" s="4" t="s">
        <v>143</v>
      </c>
      <c r="G57" s="6">
        <f>10/13</f>
        <v>0.76923076923076927</v>
      </c>
      <c r="H57" s="5">
        <v>1</v>
      </c>
      <c r="I57" s="3" t="s">
        <v>35</v>
      </c>
      <c r="J57" t="s">
        <v>200</v>
      </c>
    </row>
    <row r="58" spans="3:10" x14ac:dyDescent="0.15">
      <c r="C58" s="3" t="s">
        <v>39</v>
      </c>
      <c r="D58" s="3" t="s">
        <v>124</v>
      </c>
      <c r="E58" s="3" t="s">
        <v>22</v>
      </c>
      <c r="F58" s="4" t="s">
        <v>144</v>
      </c>
      <c r="G58" s="6">
        <f>14/17</f>
        <v>0.82352941176470584</v>
      </c>
      <c r="H58" s="5">
        <v>1</v>
      </c>
      <c r="I58" s="3" t="s">
        <v>37</v>
      </c>
      <c r="J58" t="s">
        <v>200</v>
      </c>
    </row>
    <row r="59" spans="3:10" x14ac:dyDescent="0.15">
      <c r="C59" s="3" t="s">
        <v>55</v>
      </c>
      <c r="D59" s="3" t="s">
        <v>124</v>
      </c>
      <c r="E59" s="3" t="s">
        <v>118</v>
      </c>
      <c r="F59" s="4" t="s">
        <v>145</v>
      </c>
      <c r="G59" s="6">
        <f>14/21</f>
        <v>0.66666666666666663</v>
      </c>
      <c r="H59" s="5">
        <v>1</v>
      </c>
      <c r="I59" s="3" t="s">
        <v>35</v>
      </c>
      <c r="J59" t="s">
        <v>200</v>
      </c>
    </row>
    <row r="60" spans="3:10" x14ac:dyDescent="0.15">
      <c r="C60" s="3" t="s">
        <v>58</v>
      </c>
      <c r="D60" s="3" t="s">
        <v>124</v>
      </c>
      <c r="E60" s="3" t="s">
        <v>118</v>
      </c>
      <c r="F60" s="4" t="s">
        <v>146</v>
      </c>
      <c r="G60" s="6">
        <f>14/25</f>
        <v>0.56000000000000005</v>
      </c>
      <c r="H60" s="5">
        <v>1</v>
      </c>
      <c r="I60" s="3" t="s">
        <v>121</v>
      </c>
      <c r="J60" t="s">
        <v>200</v>
      </c>
    </row>
    <row r="61" spans="3:10" x14ac:dyDescent="0.15">
      <c r="C61" s="12"/>
      <c r="D61" s="12"/>
      <c r="E61" s="12"/>
      <c r="F61" s="26"/>
      <c r="G61" s="27"/>
      <c r="H61" s="28"/>
      <c r="I61" s="12"/>
    </row>
    <row r="62" spans="3:10" x14ac:dyDescent="0.15">
      <c r="C62" s="12"/>
      <c r="D62" s="40" t="s">
        <v>199</v>
      </c>
      <c r="E62" s="41"/>
    </row>
    <row r="63" spans="3:10" x14ac:dyDescent="0.15">
      <c r="C63" s="12"/>
      <c r="D63" s="3" t="s">
        <v>185</v>
      </c>
      <c r="E63" s="3" t="s">
        <v>186</v>
      </c>
      <c r="F63" s="3" t="s">
        <v>187</v>
      </c>
      <c r="G63" s="3" t="s">
        <v>188</v>
      </c>
      <c r="H63" s="3" t="s">
        <v>189</v>
      </c>
      <c r="I63" s="3" t="s">
        <v>190</v>
      </c>
    </row>
    <row r="64" spans="3:10" x14ac:dyDescent="0.15">
      <c r="C64" s="12"/>
      <c r="D64" s="42">
        <v>1</v>
      </c>
      <c r="E64" s="42"/>
      <c r="F64" s="42"/>
      <c r="G64" s="30">
        <f>1/3</f>
        <v>0.33333333333333331</v>
      </c>
      <c r="H64" s="30">
        <v>0</v>
      </c>
      <c r="I64" s="30" t="s">
        <v>191</v>
      </c>
    </row>
    <row r="65" spans="1:9" x14ac:dyDescent="0.15">
      <c r="C65" s="12"/>
      <c r="D65" s="42" t="s">
        <v>192</v>
      </c>
      <c r="E65" s="42"/>
      <c r="F65" s="42"/>
      <c r="G65" s="30">
        <f>1/3</f>
        <v>0.33333333333333331</v>
      </c>
      <c r="H65" s="30">
        <v>0</v>
      </c>
      <c r="I65" s="30" t="s">
        <v>191</v>
      </c>
    </row>
    <row r="66" spans="1:9" x14ac:dyDescent="0.15">
      <c r="C66" s="12"/>
      <c r="D66" s="42">
        <v>5</v>
      </c>
      <c r="E66" s="42"/>
      <c r="F66" s="42"/>
      <c r="G66" s="30">
        <f>1/3</f>
        <v>0.33333333333333331</v>
      </c>
      <c r="H66" s="30">
        <f>1/3</f>
        <v>0.33333333333333331</v>
      </c>
      <c r="I66" s="30" t="s">
        <v>191</v>
      </c>
    </row>
    <row r="67" spans="1:9" x14ac:dyDescent="0.15">
      <c r="C67" s="12"/>
      <c r="D67" s="42"/>
      <c r="E67" s="42">
        <v>1</v>
      </c>
      <c r="F67" s="42"/>
      <c r="G67" s="30">
        <f>2/3</f>
        <v>0.66666666666666663</v>
      </c>
      <c r="H67" s="30">
        <f>1/3</f>
        <v>0.33333333333333331</v>
      </c>
      <c r="I67" s="30" t="s">
        <v>193</v>
      </c>
    </row>
    <row r="68" spans="1:9" x14ac:dyDescent="0.15">
      <c r="C68" s="12"/>
      <c r="D68" s="42"/>
      <c r="E68" s="42" t="s">
        <v>192</v>
      </c>
      <c r="F68" s="42"/>
      <c r="G68" s="30">
        <f>2/3</f>
        <v>0.66666666666666663</v>
      </c>
      <c r="H68" s="30">
        <f>1/3</f>
        <v>0.33333333333333331</v>
      </c>
      <c r="I68" s="30" t="s">
        <v>193</v>
      </c>
    </row>
    <row r="69" spans="1:9" x14ac:dyDescent="0.15">
      <c r="C69" s="12"/>
      <c r="D69" s="42"/>
      <c r="E69" s="42">
        <v>5</v>
      </c>
      <c r="F69" s="42"/>
      <c r="G69" s="30">
        <f>2/3</f>
        <v>0.66666666666666663</v>
      </c>
      <c r="H69" s="30">
        <f>2/3</f>
        <v>0.66666666666666663</v>
      </c>
      <c r="I69" s="30" t="s">
        <v>194</v>
      </c>
    </row>
    <row r="70" spans="1:9" x14ac:dyDescent="0.15">
      <c r="C70" s="12"/>
      <c r="D70" s="42"/>
      <c r="E70" s="42"/>
      <c r="F70" s="42">
        <v>1</v>
      </c>
      <c r="G70" s="30">
        <v>1</v>
      </c>
      <c r="H70" s="30">
        <f>2/3</f>
        <v>0.66666666666666663</v>
      </c>
      <c r="I70" s="30" t="s">
        <v>194</v>
      </c>
    </row>
    <row r="71" spans="1:9" x14ac:dyDescent="0.15">
      <c r="C71" s="12"/>
      <c r="D71" s="42"/>
      <c r="E71" s="42"/>
      <c r="F71" s="42" t="s">
        <v>192</v>
      </c>
      <c r="G71" s="30">
        <v>1</v>
      </c>
      <c r="H71" s="30">
        <f>2/3</f>
        <v>0.66666666666666663</v>
      </c>
      <c r="I71" s="30" t="s">
        <v>194</v>
      </c>
    </row>
    <row r="72" spans="1:9" x14ac:dyDescent="0.15">
      <c r="C72" s="12"/>
      <c r="D72" s="42"/>
      <c r="E72" s="42"/>
      <c r="F72" s="42">
        <v>5</v>
      </c>
      <c r="G72" s="30">
        <v>1</v>
      </c>
      <c r="H72" s="30">
        <v>1</v>
      </c>
      <c r="I72" s="30" t="s">
        <v>195</v>
      </c>
    </row>
    <row r="73" spans="1:9" x14ac:dyDescent="0.15">
      <c r="C73" s="12"/>
      <c r="D73" s="42">
        <v>6</v>
      </c>
      <c r="E73" s="42">
        <v>6</v>
      </c>
      <c r="F73" s="42"/>
      <c r="G73" s="30">
        <v>1</v>
      </c>
      <c r="H73" s="30">
        <f>1/3</f>
        <v>0.33333333333333331</v>
      </c>
      <c r="I73" s="30" t="s">
        <v>193</v>
      </c>
    </row>
    <row r="74" spans="1:9" x14ac:dyDescent="0.15">
      <c r="C74" s="12"/>
      <c r="D74" s="42"/>
      <c r="E74" s="42"/>
      <c r="F74" s="42">
        <v>6</v>
      </c>
      <c r="G74" s="30">
        <v>1</v>
      </c>
      <c r="H74" s="30">
        <v>0</v>
      </c>
      <c r="I74" s="30" t="s">
        <v>193</v>
      </c>
    </row>
    <row r="75" spans="1:9" x14ac:dyDescent="0.15">
      <c r="C75" s="12"/>
      <c r="D75" s="42">
        <v>7</v>
      </c>
      <c r="E75" s="42">
        <v>7</v>
      </c>
      <c r="F75" s="42">
        <v>7</v>
      </c>
      <c r="G75" s="30">
        <v>1</v>
      </c>
      <c r="H75" s="30">
        <v>0</v>
      </c>
      <c r="I75" s="30" t="s">
        <v>193</v>
      </c>
    </row>
    <row r="77" spans="1:9" x14ac:dyDescent="0.15">
      <c r="C77" s="54" t="s">
        <v>106</v>
      </c>
      <c r="D77" s="55"/>
      <c r="E77" s="55"/>
      <c r="F77" s="55"/>
      <c r="G77" s="55"/>
      <c r="H77" s="55"/>
      <c r="I77" s="56"/>
    </row>
    <row r="78" spans="1:9" x14ac:dyDescent="0.15">
      <c r="A78" t="s">
        <v>175</v>
      </c>
      <c r="C78" s="11"/>
      <c r="D78" s="12"/>
      <c r="E78" s="12"/>
      <c r="F78" s="12"/>
      <c r="G78" s="12"/>
      <c r="H78" s="12"/>
      <c r="I78" s="13"/>
    </row>
    <row r="79" spans="1:9" x14ac:dyDescent="0.15">
      <c r="A79" t="s">
        <v>176</v>
      </c>
      <c r="C79" s="51" t="s">
        <v>85</v>
      </c>
      <c r="D79" s="52"/>
      <c r="E79" s="52"/>
      <c r="F79" s="52"/>
      <c r="G79" s="52"/>
      <c r="H79" s="52"/>
      <c r="I79" s="53"/>
    </row>
    <row r="80" spans="1:9" x14ac:dyDescent="0.15">
      <c r="C80" s="17" t="s">
        <v>82</v>
      </c>
      <c r="D80" s="18" t="s">
        <v>81</v>
      </c>
      <c r="E80" s="18" t="s">
        <v>80</v>
      </c>
      <c r="F80" s="12"/>
      <c r="G80" s="12"/>
      <c r="H80" s="12"/>
      <c r="I80" s="13"/>
    </row>
    <row r="81" spans="3:11" x14ac:dyDescent="0.15">
      <c r="C81" s="11" t="s">
        <v>202</v>
      </c>
      <c r="D81" s="12"/>
      <c r="E81" s="12" t="s">
        <v>86</v>
      </c>
      <c r="F81" s="12" t="s">
        <v>177</v>
      </c>
      <c r="G81" s="12"/>
      <c r="H81" s="12"/>
      <c r="I81" s="13"/>
    </row>
    <row r="82" spans="3:11" x14ac:dyDescent="0.15">
      <c r="C82" s="11" t="s">
        <v>203</v>
      </c>
      <c r="D82" s="12"/>
      <c r="E82" s="12" t="s">
        <v>86</v>
      </c>
      <c r="F82" s="12" t="s">
        <v>177</v>
      </c>
      <c r="G82" s="12"/>
      <c r="H82" s="12"/>
      <c r="I82" s="13"/>
    </row>
    <row r="83" spans="3:11" x14ac:dyDescent="0.15">
      <c r="C83" s="24" t="s">
        <v>204</v>
      </c>
      <c r="D83" s="15"/>
      <c r="E83" s="25" t="s">
        <v>56</v>
      </c>
      <c r="F83" s="15" t="s">
        <v>178</v>
      </c>
      <c r="G83" s="15" t="s">
        <v>179</v>
      </c>
      <c r="H83" s="15"/>
      <c r="I83" s="16"/>
    </row>
    <row r="84" spans="3:11" x14ac:dyDescent="0.15">
      <c r="C84" s="11"/>
      <c r="D84" s="12"/>
      <c r="E84" s="12"/>
      <c r="F84" s="12"/>
      <c r="G84" s="12"/>
      <c r="H84" s="12"/>
      <c r="I84" s="13"/>
    </row>
    <row r="85" spans="3:11" ht="30" customHeight="1" x14ac:dyDescent="0.15">
      <c r="C85" s="61" t="s">
        <v>87</v>
      </c>
      <c r="D85" s="62"/>
      <c r="E85" s="62"/>
      <c r="F85" s="62"/>
      <c r="G85" s="62"/>
      <c r="H85" s="62"/>
      <c r="I85" s="63"/>
    </row>
    <row r="86" spans="3:11" x14ac:dyDescent="0.15">
      <c r="C86" s="11"/>
      <c r="D86" s="12"/>
      <c r="E86" s="12"/>
      <c r="F86" s="12"/>
      <c r="G86" s="12"/>
      <c r="H86" s="12"/>
      <c r="I86" s="13"/>
    </row>
    <row r="87" spans="3:11" x14ac:dyDescent="0.15">
      <c r="C87" s="60" t="s">
        <v>88</v>
      </c>
      <c r="D87" s="60"/>
      <c r="E87" s="60"/>
      <c r="F87" s="60"/>
      <c r="G87" s="60"/>
      <c r="H87" s="60"/>
      <c r="I87" s="60"/>
    </row>
    <row r="88" spans="3:11" x14ac:dyDescent="0.15">
      <c r="C88" s="11"/>
      <c r="D88" s="12"/>
      <c r="E88" s="12"/>
      <c r="F88" s="12"/>
      <c r="G88" s="12"/>
      <c r="H88" s="12"/>
      <c r="I88" s="13"/>
    </row>
    <row r="89" spans="3:11" x14ac:dyDescent="0.15">
      <c r="C89" s="57" t="s">
        <v>79</v>
      </c>
      <c r="D89" s="58"/>
      <c r="E89" s="58"/>
      <c r="F89" s="58"/>
      <c r="G89" s="58"/>
      <c r="H89" s="58"/>
      <c r="I89" s="59"/>
    </row>
    <row r="90" spans="3:11" s="21" customFormat="1" x14ac:dyDescent="0.15">
      <c r="C90" s="22"/>
      <c r="D90" s="23" t="s">
        <v>19</v>
      </c>
      <c r="E90" s="23" t="s">
        <v>89</v>
      </c>
      <c r="F90" s="23" t="s">
        <v>20</v>
      </c>
      <c r="G90" s="23" t="s">
        <v>32</v>
      </c>
      <c r="H90" s="23" t="s">
        <v>134</v>
      </c>
      <c r="I90" s="23" t="s">
        <v>90</v>
      </c>
    </row>
    <row r="91" spans="3:11" x14ac:dyDescent="0.15">
      <c r="C91" s="3" t="s">
        <v>8</v>
      </c>
      <c r="D91" s="3" t="s">
        <v>205</v>
      </c>
      <c r="E91" s="3" t="s">
        <v>45</v>
      </c>
      <c r="F91" s="3" t="s">
        <v>22</v>
      </c>
      <c r="G91" s="4" t="s">
        <v>51</v>
      </c>
      <c r="H91" s="29">
        <v>1</v>
      </c>
      <c r="I91" s="3" t="s">
        <v>23</v>
      </c>
      <c r="J91" s="34" t="s">
        <v>200</v>
      </c>
    </row>
    <row r="92" spans="3:11" x14ac:dyDescent="0.15">
      <c r="C92" s="3" t="s">
        <v>24</v>
      </c>
      <c r="D92" s="3" t="s">
        <v>206</v>
      </c>
      <c r="E92" s="3" t="s">
        <v>45</v>
      </c>
      <c r="F92" s="3" t="s">
        <v>49</v>
      </c>
      <c r="G92" s="4" t="s">
        <v>30</v>
      </c>
      <c r="H92" s="29">
        <v>0.5</v>
      </c>
      <c r="I92" s="3" t="s">
        <v>26</v>
      </c>
      <c r="J92" s="34" t="s">
        <v>201</v>
      </c>
      <c r="K92" s="34" t="s">
        <v>191</v>
      </c>
    </row>
    <row r="93" spans="3:11" x14ac:dyDescent="0.15">
      <c r="C93" s="3" t="s">
        <v>27</v>
      </c>
      <c r="D93" s="3" t="s">
        <v>206</v>
      </c>
      <c r="E93" s="3" t="s">
        <v>45</v>
      </c>
      <c r="F93" s="3" t="s">
        <v>22</v>
      </c>
      <c r="G93" s="4" t="s">
        <v>52</v>
      </c>
      <c r="H93" s="29">
        <f>10/15</f>
        <v>0.66666666666666663</v>
      </c>
      <c r="I93" s="3" t="s">
        <v>23</v>
      </c>
      <c r="J93" s="34" t="s">
        <v>200</v>
      </c>
    </row>
    <row r="94" spans="3:11" x14ac:dyDescent="0.15">
      <c r="C94" s="3" t="s">
        <v>38</v>
      </c>
      <c r="D94" s="3" t="s">
        <v>206</v>
      </c>
      <c r="E94" s="3" t="s">
        <v>45</v>
      </c>
      <c r="F94" s="3" t="s">
        <v>22</v>
      </c>
      <c r="G94" s="4" t="s">
        <v>53</v>
      </c>
      <c r="H94" s="29">
        <f>15/20</f>
        <v>0.75</v>
      </c>
      <c r="I94" s="3" t="s">
        <v>23</v>
      </c>
      <c r="J94" s="50" t="s">
        <v>200</v>
      </c>
    </row>
    <row r="95" spans="3:11" x14ac:dyDescent="0.15">
      <c r="C95" s="3" t="s">
        <v>39</v>
      </c>
      <c r="D95" s="3" t="s">
        <v>206</v>
      </c>
      <c r="E95" s="3" t="s">
        <v>45</v>
      </c>
      <c r="F95" s="3" t="s">
        <v>22</v>
      </c>
      <c r="G95" s="4" t="s">
        <v>54</v>
      </c>
      <c r="H95" s="29">
        <v>0.8</v>
      </c>
      <c r="I95" s="3" t="s">
        <v>35</v>
      </c>
      <c r="J95" s="50" t="s">
        <v>201</v>
      </c>
      <c r="K95" s="50" t="s">
        <v>191</v>
      </c>
    </row>
    <row r="96" spans="3:11" x14ac:dyDescent="0.15">
      <c r="C96" s="3" t="s">
        <v>55</v>
      </c>
      <c r="D96" s="3" t="s">
        <v>207</v>
      </c>
      <c r="E96" s="3" t="s">
        <v>56</v>
      </c>
      <c r="F96" s="3" t="s">
        <v>49</v>
      </c>
      <c r="G96" s="3" t="s">
        <v>57</v>
      </c>
      <c r="H96" s="29">
        <f>20/35</f>
        <v>0.5714285714285714</v>
      </c>
      <c r="I96" s="3" t="s">
        <v>26</v>
      </c>
      <c r="J96" s="50" t="s">
        <v>200</v>
      </c>
    </row>
    <row r="97" spans="3:11" x14ac:dyDescent="0.15">
      <c r="C97" s="3" t="s">
        <v>58</v>
      </c>
      <c r="D97" s="3" t="s">
        <v>207</v>
      </c>
      <c r="E97" s="3" t="s">
        <v>56</v>
      </c>
      <c r="F97" s="3" t="s">
        <v>22</v>
      </c>
      <c r="G97" s="3" t="s">
        <v>59</v>
      </c>
      <c r="H97" s="29">
        <f>30/45</f>
        <v>0.66666666666666663</v>
      </c>
      <c r="I97" s="3" t="s">
        <v>35</v>
      </c>
      <c r="J97" s="50" t="s">
        <v>201</v>
      </c>
      <c r="K97" s="50" t="s">
        <v>191</v>
      </c>
    </row>
    <row r="98" spans="3:11" x14ac:dyDescent="0.15">
      <c r="C98" s="3" t="s">
        <v>60</v>
      </c>
      <c r="D98" s="3" t="s">
        <v>207</v>
      </c>
      <c r="E98" s="3" t="s">
        <v>56</v>
      </c>
      <c r="F98" s="3" t="s">
        <v>22</v>
      </c>
      <c r="G98" s="3" t="s">
        <v>61</v>
      </c>
      <c r="H98" s="29">
        <f>40/55</f>
        <v>0.72727272727272729</v>
      </c>
      <c r="I98" s="3" t="s">
        <v>35</v>
      </c>
      <c r="J98" s="50" t="s">
        <v>201</v>
      </c>
      <c r="K98" s="50" t="s">
        <v>191</v>
      </c>
    </row>
    <row r="99" spans="3:11" x14ac:dyDescent="0.15">
      <c r="C99" s="3" t="s">
        <v>62</v>
      </c>
      <c r="D99" s="3" t="s">
        <v>207</v>
      </c>
      <c r="E99" s="3" t="s">
        <v>56</v>
      </c>
      <c r="F99" s="3" t="s">
        <v>22</v>
      </c>
      <c r="G99" s="3" t="s">
        <v>63</v>
      </c>
      <c r="H99" s="29">
        <f>50/65</f>
        <v>0.76923076923076927</v>
      </c>
      <c r="I99" s="3" t="s">
        <v>35</v>
      </c>
      <c r="J99" s="50" t="s">
        <v>201</v>
      </c>
      <c r="K99" s="50" t="s">
        <v>191</v>
      </c>
    </row>
    <row r="100" spans="3:11" x14ac:dyDescent="0.15">
      <c r="C100" s="3" t="s">
        <v>64</v>
      </c>
      <c r="D100" s="3" t="s">
        <v>207</v>
      </c>
      <c r="E100" s="3" t="s">
        <v>56</v>
      </c>
      <c r="F100" s="3" t="s">
        <v>22</v>
      </c>
      <c r="G100" s="3" t="s">
        <v>65</v>
      </c>
      <c r="H100" s="29">
        <f>60/75</f>
        <v>0.8</v>
      </c>
      <c r="I100" s="3" t="s">
        <v>37</v>
      </c>
      <c r="J100" s="50" t="s">
        <v>201</v>
      </c>
      <c r="K100" s="50" t="s">
        <v>211</v>
      </c>
    </row>
    <row r="101" spans="3:11" x14ac:dyDescent="0.15">
      <c r="C101" s="47" t="s">
        <v>208</v>
      </c>
      <c r="D101" s="3" t="s">
        <v>207</v>
      </c>
      <c r="E101" s="3" t="s">
        <v>56</v>
      </c>
      <c r="F101" s="34" t="s">
        <v>209</v>
      </c>
      <c r="G101" s="34" t="s">
        <v>210</v>
      </c>
      <c r="H101" s="46">
        <f>60/80</f>
        <v>0.75</v>
      </c>
      <c r="I101" s="34" t="s">
        <v>194</v>
      </c>
    </row>
    <row r="102" spans="3:11" x14ac:dyDescent="0.15">
      <c r="C102" s="35" t="s">
        <v>147</v>
      </c>
      <c r="D102" s="12"/>
      <c r="E102" s="12"/>
      <c r="F102" s="12"/>
      <c r="G102" s="12"/>
      <c r="H102" s="12"/>
      <c r="I102" s="12"/>
    </row>
    <row r="103" spans="3:11" x14ac:dyDescent="0.15">
      <c r="C103" s="34" t="s">
        <v>157</v>
      </c>
      <c r="D103" s="12"/>
      <c r="E103" s="33" t="s">
        <v>180</v>
      </c>
      <c r="F103" s="33" t="s">
        <v>181</v>
      </c>
      <c r="G103" s="12"/>
      <c r="H103" s="12"/>
      <c r="I103" s="12"/>
    </row>
    <row r="104" spans="3:11" x14ac:dyDescent="0.15">
      <c r="C104" s="36" t="s">
        <v>148</v>
      </c>
      <c r="D104" s="36" t="s">
        <v>158</v>
      </c>
      <c r="E104" s="36" t="s">
        <v>149</v>
      </c>
      <c r="F104" s="36" t="s">
        <v>150</v>
      </c>
      <c r="G104" s="4" t="s">
        <v>51</v>
      </c>
      <c r="H104" s="29">
        <v>1</v>
      </c>
      <c r="I104" s="36" t="s">
        <v>151</v>
      </c>
    </row>
    <row r="105" spans="3:11" x14ac:dyDescent="0.15">
      <c r="C105" s="36" t="s">
        <v>155</v>
      </c>
      <c r="D105" s="36" t="s">
        <v>158</v>
      </c>
      <c r="E105" s="36" t="s">
        <v>149</v>
      </c>
      <c r="F105" s="36" t="s">
        <v>152</v>
      </c>
      <c r="G105" s="4" t="s">
        <v>153</v>
      </c>
      <c r="H105" s="29">
        <f>5/10</f>
        <v>0.5</v>
      </c>
      <c r="I105" s="36" t="s">
        <v>151</v>
      </c>
    </row>
    <row r="106" spans="3:11" x14ac:dyDescent="0.15">
      <c r="C106" s="36" t="s">
        <v>156</v>
      </c>
      <c r="D106" s="36" t="s">
        <v>158</v>
      </c>
      <c r="E106" s="36" t="s">
        <v>149</v>
      </c>
      <c r="F106" s="36" t="s">
        <v>150</v>
      </c>
      <c r="G106" s="4" t="s">
        <v>154</v>
      </c>
      <c r="H106" s="29">
        <f>10/15</f>
        <v>0.66666666666666663</v>
      </c>
      <c r="I106" s="36" t="s">
        <v>151</v>
      </c>
    </row>
    <row r="107" spans="3:11" x14ac:dyDescent="0.15">
      <c r="C107" s="33"/>
      <c r="D107" s="33"/>
      <c r="E107" s="33"/>
      <c r="F107" s="33"/>
      <c r="G107" s="26"/>
      <c r="H107" s="46"/>
      <c r="I107" s="33"/>
    </row>
    <row r="108" spans="3:11" x14ac:dyDescent="0.15">
      <c r="C108" s="33"/>
      <c r="D108" s="40" t="s">
        <v>199</v>
      </c>
      <c r="E108" s="41"/>
    </row>
    <row r="109" spans="3:11" x14ac:dyDescent="0.15">
      <c r="C109" s="33"/>
      <c r="D109" s="3" t="s">
        <v>185</v>
      </c>
      <c r="E109" s="3" t="s">
        <v>186</v>
      </c>
      <c r="F109" s="3" t="s">
        <v>187</v>
      </c>
      <c r="G109" s="3" t="s">
        <v>188</v>
      </c>
      <c r="H109" s="3" t="s">
        <v>189</v>
      </c>
      <c r="I109" s="3" t="s">
        <v>190</v>
      </c>
    </row>
    <row r="110" spans="3:11" x14ac:dyDescent="0.15">
      <c r="C110" s="33"/>
      <c r="D110" s="42">
        <v>1</v>
      </c>
      <c r="E110" s="42"/>
      <c r="F110" s="42"/>
      <c r="G110" s="30">
        <f>1/3</f>
        <v>0.33333333333333331</v>
      </c>
      <c r="H110" s="30">
        <v>0</v>
      </c>
      <c r="I110" s="30" t="s">
        <v>191</v>
      </c>
    </row>
    <row r="111" spans="3:11" x14ac:dyDescent="0.15">
      <c r="C111" s="33"/>
      <c r="D111" s="42" t="s">
        <v>192</v>
      </c>
      <c r="E111" s="42"/>
      <c r="F111" s="42"/>
      <c r="G111" s="30">
        <f>1/3</f>
        <v>0.33333333333333331</v>
      </c>
      <c r="H111" s="30">
        <v>0</v>
      </c>
      <c r="I111" s="30" t="s">
        <v>191</v>
      </c>
    </row>
    <row r="112" spans="3:11" x14ac:dyDescent="0.15">
      <c r="C112" s="33"/>
      <c r="D112" s="42">
        <v>10</v>
      </c>
      <c r="E112" s="42"/>
      <c r="F112" s="42"/>
      <c r="G112" s="30">
        <f>1/3</f>
        <v>0.33333333333333331</v>
      </c>
      <c r="H112" s="30">
        <f>1/3</f>
        <v>0.33333333333333331</v>
      </c>
      <c r="I112" s="30" t="s">
        <v>191</v>
      </c>
    </row>
    <row r="113" spans="3:9" x14ac:dyDescent="0.15">
      <c r="C113" s="33"/>
      <c r="D113" s="42"/>
      <c r="E113" s="42">
        <v>1</v>
      </c>
      <c r="F113" s="42"/>
      <c r="G113" s="30">
        <f>2/3</f>
        <v>0.66666666666666663</v>
      </c>
      <c r="H113" s="30">
        <f>1/3</f>
        <v>0.33333333333333331</v>
      </c>
      <c r="I113" s="30" t="s">
        <v>193</v>
      </c>
    </row>
    <row r="114" spans="3:9" x14ac:dyDescent="0.15">
      <c r="C114" s="33"/>
      <c r="D114" s="42"/>
      <c r="E114" s="42" t="s">
        <v>192</v>
      </c>
      <c r="F114" s="42"/>
      <c r="G114" s="30">
        <f>2/3</f>
        <v>0.66666666666666663</v>
      </c>
      <c r="H114" s="30">
        <f>1/3</f>
        <v>0.33333333333333331</v>
      </c>
      <c r="I114" s="30" t="s">
        <v>193</v>
      </c>
    </row>
    <row r="115" spans="3:9" x14ac:dyDescent="0.15">
      <c r="C115" s="33"/>
      <c r="D115" s="42"/>
      <c r="E115" s="42">
        <v>10</v>
      </c>
      <c r="F115" s="42"/>
      <c r="G115" s="30">
        <f>2/3</f>
        <v>0.66666666666666663</v>
      </c>
      <c r="H115" s="30">
        <f>2/3</f>
        <v>0.66666666666666663</v>
      </c>
      <c r="I115" s="30" t="s">
        <v>194</v>
      </c>
    </row>
    <row r="116" spans="3:9" x14ac:dyDescent="0.15">
      <c r="C116" s="33"/>
      <c r="D116" s="42"/>
      <c r="E116" s="42"/>
      <c r="F116" s="42">
        <v>1</v>
      </c>
      <c r="G116" s="30">
        <v>1</v>
      </c>
      <c r="H116" s="30">
        <f>2/3</f>
        <v>0.66666666666666663</v>
      </c>
      <c r="I116" s="30" t="s">
        <v>194</v>
      </c>
    </row>
    <row r="117" spans="3:9" x14ac:dyDescent="0.15">
      <c r="C117" s="33"/>
      <c r="D117" s="42"/>
      <c r="E117" s="42"/>
      <c r="F117" s="42" t="s">
        <v>192</v>
      </c>
      <c r="G117" s="30">
        <v>1</v>
      </c>
      <c r="H117" s="30">
        <f>2/3</f>
        <v>0.66666666666666663</v>
      </c>
      <c r="I117" s="30" t="s">
        <v>194</v>
      </c>
    </row>
    <row r="118" spans="3:9" x14ac:dyDescent="0.15">
      <c r="C118" s="33"/>
      <c r="D118" s="42"/>
      <c r="E118" s="42"/>
      <c r="F118" s="42">
        <v>10</v>
      </c>
      <c r="G118" s="30">
        <v>1</v>
      </c>
      <c r="H118" s="30">
        <v>1</v>
      </c>
      <c r="I118" s="30" t="s">
        <v>195</v>
      </c>
    </row>
    <row r="119" spans="3:9" x14ac:dyDescent="0.15">
      <c r="C119" s="33"/>
      <c r="D119" s="42">
        <v>11</v>
      </c>
      <c r="E119" s="42">
        <v>11</v>
      </c>
      <c r="F119" s="42"/>
      <c r="G119" s="30">
        <v>1</v>
      </c>
      <c r="H119" s="30">
        <f>1/3</f>
        <v>0.33333333333333331</v>
      </c>
      <c r="I119" s="30" t="s">
        <v>193</v>
      </c>
    </row>
    <row r="120" spans="3:9" x14ac:dyDescent="0.15">
      <c r="C120" s="33"/>
      <c r="D120" s="48"/>
      <c r="E120" s="48"/>
      <c r="F120" s="48">
        <v>11</v>
      </c>
      <c r="G120" s="49">
        <v>1</v>
      </c>
      <c r="H120" s="49">
        <v>0</v>
      </c>
      <c r="I120" s="49" t="s">
        <v>193</v>
      </c>
    </row>
    <row r="121" spans="3:9" x14ac:dyDescent="0.15">
      <c r="C121" s="12"/>
      <c r="D121" s="48">
        <v>7</v>
      </c>
      <c r="E121" s="48">
        <v>7</v>
      </c>
      <c r="F121" s="48">
        <v>7</v>
      </c>
      <c r="G121" s="49">
        <v>1</v>
      </c>
      <c r="H121" s="49">
        <v>0</v>
      </c>
      <c r="I121" s="49" t="s">
        <v>193</v>
      </c>
    </row>
    <row r="123" spans="3:9" x14ac:dyDescent="0.15">
      <c r="C123" s="54" t="s">
        <v>107</v>
      </c>
      <c r="D123" s="55"/>
      <c r="E123" s="55"/>
      <c r="F123" s="55"/>
      <c r="G123" s="55"/>
      <c r="H123" s="55"/>
      <c r="I123" s="56"/>
    </row>
    <row r="124" spans="3:9" x14ac:dyDescent="0.15">
      <c r="C124" s="11"/>
      <c r="D124" s="12"/>
      <c r="E124" s="12"/>
      <c r="F124" s="12"/>
      <c r="G124" s="12"/>
      <c r="H124" s="12"/>
      <c r="I124" s="13"/>
    </row>
    <row r="125" spans="3:9" x14ac:dyDescent="0.15">
      <c r="C125" s="51" t="s">
        <v>91</v>
      </c>
      <c r="D125" s="52"/>
      <c r="E125" s="52"/>
      <c r="F125" s="52"/>
      <c r="G125" s="52"/>
      <c r="H125" s="52"/>
      <c r="I125" s="53"/>
    </row>
    <row r="126" spans="3:9" x14ac:dyDescent="0.15">
      <c r="C126" s="17" t="s">
        <v>82</v>
      </c>
      <c r="D126" s="18" t="s">
        <v>81</v>
      </c>
      <c r="E126" s="18" t="s">
        <v>80</v>
      </c>
      <c r="F126" s="12"/>
      <c r="G126" s="12"/>
      <c r="H126" s="12"/>
      <c r="I126" s="13"/>
    </row>
    <row r="127" spans="3:9" x14ac:dyDescent="0.15">
      <c r="C127" s="11" t="s">
        <v>92</v>
      </c>
      <c r="D127" s="12"/>
      <c r="E127" s="12" t="s">
        <v>93</v>
      </c>
      <c r="F127" s="12"/>
      <c r="G127" s="12"/>
      <c r="H127" s="12"/>
      <c r="I127" s="13"/>
    </row>
    <row r="128" spans="3:9" x14ac:dyDescent="0.15">
      <c r="C128" s="11" t="s">
        <v>94</v>
      </c>
      <c r="D128" s="12"/>
      <c r="E128" s="12" t="s">
        <v>161</v>
      </c>
      <c r="F128" s="12"/>
      <c r="G128" s="12"/>
      <c r="H128" s="12"/>
      <c r="I128" s="13"/>
    </row>
    <row r="129" spans="3:9" x14ac:dyDescent="0.15">
      <c r="C129" s="24" t="s">
        <v>95</v>
      </c>
      <c r="D129" s="15"/>
      <c r="E129" s="25" t="s">
        <v>168</v>
      </c>
      <c r="F129" s="15"/>
      <c r="G129" s="15"/>
      <c r="H129" s="15"/>
      <c r="I129" s="16"/>
    </row>
    <row r="130" spans="3:9" x14ac:dyDescent="0.15">
      <c r="C130" s="11"/>
      <c r="D130" s="12"/>
      <c r="E130" s="12"/>
      <c r="F130" s="12"/>
      <c r="G130" s="12"/>
      <c r="H130" s="12"/>
      <c r="I130" s="13"/>
    </row>
    <row r="131" spans="3:9" x14ac:dyDescent="0.15">
      <c r="C131" s="61" t="s">
        <v>96</v>
      </c>
      <c r="D131" s="62"/>
      <c r="E131" s="62"/>
      <c r="F131" s="62"/>
      <c r="G131" s="62"/>
      <c r="H131" s="62"/>
      <c r="I131" s="63"/>
    </row>
    <row r="132" spans="3:9" x14ac:dyDescent="0.15">
      <c r="C132" s="11"/>
      <c r="D132" s="12"/>
      <c r="E132" s="12"/>
      <c r="F132" s="12"/>
      <c r="G132" s="12"/>
      <c r="H132" s="12"/>
      <c r="I132" s="13"/>
    </row>
    <row r="133" spans="3:9" x14ac:dyDescent="0.15">
      <c r="C133" s="60" t="s">
        <v>97</v>
      </c>
      <c r="D133" s="60"/>
      <c r="E133" s="60"/>
      <c r="F133" s="60"/>
      <c r="G133" s="60"/>
      <c r="H133" s="60"/>
      <c r="I133" s="60"/>
    </row>
    <row r="134" spans="3:9" x14ac:dyDescent="0.15">
      <c r="C134" s="11"/>
      <c r="D134" s="12"/>
      <c r="E134" s="12"/>
      <c r="F134" s="12"/>
      <c r="G134" s="12"/>
      <c r="H134" s="12"/>
      <c r="I134" s="13"/>
    </row>
    <row r="135" spans="3:9" x14ac:dyDescent="0.15">
      <c r="C135" s="57" t="s">
        <v>79</v>
      </c>
      <c r="D135" s="58"/>
      <c r="E135" s="58"/>
      <c r="F135" s="58"/>
      <c r="G135" s="58"/>
      <c r="H135" s="58"/>
      <c r="I135" s="59"/>
    </row>
    <row r="136" spans="3:9" x14ac:dyDescent="0.15">
      <c r="C136" s="3"/>
      <c r="D136" s="19" t="s">
        <v>19</v>
      </c>
      <c r="E136" s="19" t="s">
        <v>89</v>
      </c>
      <c r="F136" s="19" t="s">
        <v>20</v>
      </c>
      <c r="G136" s="19" t="s">
        <v>32</v>
      </c>
      <c r="H136" s="23" t="s">
        <v>134</v>
      </c>
      <c r="I136" s="32" t="s">
        <v>21</v>
      </c>
    </row>
    <row r="137" spans="3:9" x14ac:dyDescent="0.15">
      <c r="C137" s="3" t="s">
        <v>8</v>
      </c>
      <c r="D137" s="3" t="s">
        <v>17</v>
      </c>
      <c r="E137" s="3" t="s">
        <v>70</v>
      </c>
      <c r="F137" s="3" t="s">
        <v>22</v>
      </c>
      <c r="G137" s="20" t="s">
        <v>159</v>
      </c>
      <c r="H137" s="29">
        <f>3/3</f>
        <v>1</v>
      </c>
      <c r="I137" s="30" t="s">
        <v>23</v>
      </c>
    </row>
    <row r="138" spans="3:9" x14ac:dyDescent="0.15">
      <c r="C138" s="3" t="s">
        <v>24</v>
      </c>
      <c r="D138" s="3" t="s">
        <v>166</v>
      </c>
      <c r="E138" s="3" t="s">
        <v>70</v>
      </c>
      <c r="F138" s="3" t="s">
        <v>163</v>
      </c>
      <c r="G138" s="20" t="s">
        <v>162</v>
      </c>
      <c r="H138" s="29">
        <f>5/6</f>
        <v>0.83333333333333337</v>
      </c>
      <c r="I138" s="30" t="s">
        <v>151</v>
      </c>
    </row>
    <row r="139" spans="3:9" x14ac:dyDescent="0.15">
      <c r="C139" s="3" t="s">
        <v>27</v>
      </c>
      <c r="D139" s="3" t="s">
        <v>167</v>
      </c>
      <c r="E139" s="3" t="s">
        <v>70</v>
      </c>
      <c r="F139" s="3" t="s">
        <v>197</v>
      </c>
      <c r="G139" s="20" t="s">
        <v>196</v>
      </c>
      <c r="H139" s="29">
        <f>5/9</f>
        <v>0.55555555555555558</v>
      </c>
      <c r="I139" s="31" t="s">
        <v>165</v>
      </c>
    </row>
    <row r="140" spans="3:9" x14ac:dyDescent="0.15">
      <c r="C140" s="3" t="s">
        <v>38</v>
      </c>
      <c r="D140" s="3" t="s">
        <v>167</v>
      </c>
      <c r="E140" s="3" t="s">
        <v>70</v>
      </c>
      <c r="F140" s="3" t="s">
        <v>198</v>
      </c>
      <c r="G140" s="20" t="s">
        <v>164</v>
      </c>
      <c r="H140" s="29">
        <f>7/12</f>
        <v>0.58333333333333337</v>
      </c>
      <c r="I140" s="31" t="s">
        <v>165</v>
      </c>
    </row>
    <row r="141" spans="3:9" x14ac:dyDescent="0.15">
      <c r="C141" s="3" t="s">
        <v>39</v>
      </c>
      <c r="D141" s="3" t="s">
        <v>50</v>
      </c>
      <c r="E141" s="3" t="s">
        <v>168</v>
      </c>
      <c r="F141" s="3" t="s">
        <v>150</v>
      </c>
      <c r="G141" s="20" t="s">
        <v>169</v>
      </c>
      <c r="H141" s="29">
        <f>17/22</f>
        <v>0.77272727272727271</v>
      </c>
      <c r="I141" s="31" t="s">
        <v>160</v>
      </c>
    </row>
    <row r="142" spans="3:9" x14ac:dyDescent="0.15">
      <c r="C142" s="3" t="s">
        <v>55</v>
      </c>
      <c r="D142" s="3" t="s">
        <v>173</v>
      </c>
      <c r="E142" s="3" t="s">
        <v>168</v>
      </c>
      <c r="F142" s="3" t="s">
        <v>150</v>
      </c>
      <c r="G142" s="20" t="s">
        <v>170</v>
      </c>
      <c r="H142" s="29">
        <f>27/32</f>
        <v>0.84375</v>
      </c>
      <c r="I142" s="31" t="s">
        <v>174</v>
      </c>
    </row>
    <row r="143" spans="3:9" x14ac:dyDescent="0.15">
      <c r="C143" s="3" t="s">
        <v>58</v>
      </c>
      <c r="D143" s="3" t="s">
        <v>173</v>
      </c>
      <c r="E143" s="3" t="s">
        <v>168</v>
      </c>
      <c r="F143" s="3" t="s">
        <v>152</v>
      </c>
      <c r="G143" s="20" t="s">
        <v>171</v>
      </c>
      <c r="H143" s="29">
        <f>27/42</f>
        <v>0.6428571428571429</v>
      </c>
      <c r="I143" s="30" t="s">
        <v>160</v>
      </c>
    </row>
    <row r="144" spans="3:9" x14ac:dyDescent="0.15">
      <c r="C144" s="3" t="s">
        <v>60</v>
      </c>
      <c r="D144" s="3" t="s">
        <v>173</v>
      </c>
      <c r="E144" s="3" t="s">
        <v>168</v>
      </c>
      <c r="F144" s="3" t="s">
        <v>152</v>
      </c>
      <c r="G144" s="20" t="s">
        <v>172</v>
      </c>
      <c r="H144" s="29">
        <f>27/52</f>
        <v>0.51923076923076927</v>
      </c>
      <c r="I144" s="30" t="s">
        <v>165</v>
      </c>
    </row>
    <row r="146" spans="4:9" x14ac:dyDescent="0.15">
      <c r="D146" s="40" t="s">
        <v>199</v>
      </c>
      <c r="E146" s="41"/>
    </row>
    <row r="147" spans="4:9" x14ac:dyDescent="0.15">
      <c r="D147" s="3" t="s">
        <v>185</v>
      </c>
      <c r="E147" s="3" t="s">
        <v>186</v>
      </c>
      <c r="F147" s="3" t="s">
        <v>187</v>
      </c>
      <c r="G147" s="3" t="s">
        <v>188</v>
      </c>
      <c r="H147" s="3" t="s">
        <v>189</v>
      </c>
      <c r="I147" s="3" t="s">
        <v>190</v>
      </c>
    </row>
    <row r="148" spans="4:9" x14ac:dyDescent="0.15">
      <c r="D148" s="42">
        <v>1</v>
      </c>
      <c r="E148" s="42"/>
      <c r="F148" s="42"/>
      <c r="G148" s="30">
        <f>1/3</f>
        <v>0.33333333333333331</v>
      </c>
      <c r="H148" s="30">
        <v>0</v>
      </c>
      <c r="I148" s="30" t="s">
        <v>191</v>
      </c>
    </row>
    <row r="149" spans="4:9" x14ac:dyDescent="0.15">
      <c r="D149" s="42" t="s">
        <v>192</v>
      </c>
      <c r="E149" s="42"/>
      <c r="F149" s="42"/>
      <c r="G149" s="30">
        <f>1/3</f>
        <v>0.33333333333333331</v>
      </c>
      <c r="H149" s="30">
        <v>0</v>
      </c>
      <c r="I149" s="30" t="s">
        <v>191</v>
      </c>
    </row>
    <row r="150" spans="4:9" x14ac:dyDescent="0.15">
      <c r="D150" s="42">
        <v>6</v>
      </c>
      <c r="E150" s="42"/>
      <c r="F150" s="42"/>
      <c r="G150" s="30">
        <f>1/3</f>
        <v>0.33333333333333331</v>
      </c>
      <c r="H150" s="30">
        <f>1/3</f>
        <v>0.33333333333333331</v>
      </c>
      <c r="I150" s="30" t="s">
        <v>191</v>
      </c>
    </row>
    <row r="151" spans="4:9" x14ac:dyDescent="0.15">
      <c r="D151" s="42"/>
      <c r="E151" s="42">
        <v>1</v>
      </c>
      <c r="F151" s="42"/>
      <c r="G151" s="30">
        <f>2/3</f>
        <v>0.66666666666666663</v>
      </c>
      <c r="H151" s="30">
        <f>1/3</f>
        <v>0.33333333333333331</v>
      </c>
      <c r="I151" s="30" t="s">
        <v>193</v>
      </c>
    </row>
    <row r="152" spans="4:9" x14ac:dyDescent="0.15">
      <c r="D152" s="42"/>
      <c r="E152" s="42" t="s">
        <v>192</v>
      </c>
      <c r="F152" s="42"/>
      <c r="G152" s="30">
        <f>2/3</f>
        <v>0.66666666666666663</v>
      </c>
      <c r="H152" s="30">
        <f>1/3</f>
        <v>0.33333333333333331</v>
      </c>
      <c r="I152" s="30" t="s">
        <v>193</v>
      </c>
    </row>
    <row r="153" spans="4:9" x14ac:dyDescent="0.15">
      <c r="D153" s="42"/>
      <c r="E153" s="42">
        <v>6</v>
      </c>
      <c r="F153" s="42"/>
      <c r="G153" s="30">
        <f>2/3</f>
        <v>0.66666666666666663</v>
      </c>
      <c r="H153" s="30">
        <f>2/3</f>
        <v>0.66666666666666663</v>
      </c>
      <c r="I153" s="30" t="s">
        <v>194</v>
      </c>
    </row>
    <row r="154" spans="4:9" x14ac:dyDescent="0.15">
      <c r="D154" s="42"/>
      <c r="E154" s="42"/>
      <c r="F154" s="42">
        <v>1</v>
      </c>
      <c r="G154" s="30">
        <v>1</v>
      </c>
      <c r="H154" s="30">
        <f>2/3</f>
        <v>0.66666666666666663</v>
      </c>
      <c r="I154" s="30" t="s">
        <v>194</v>
      </c>
    </row>
    <row r="155" spans="4:9" x14ac:dyDescent="0.15">
      <c r="D155" s="42"/>
      <c r="E155" s="42"/>
      <c r="F155" s="42" t="s">
        <v>192</v>
      </c>
      <c r="G155" s="30">
        <v>1</v>
      </c>
      <c r="H155" s="30">
        <f>2/3</f>
        <v>0.66666666666666663</v>
      </c>
      <c r="I155" s="30" t="s">
        <v>194</v>
      </c>
    </row>
    <row r="156" spans="4:9" x14ac:dyDescent="0.15">
      <c r="D156" s="42"/>
      <c r="E156" s="42"/>
      <c r="F156" s="42">
        <v>6</v>
      </c>
      <c r="G156" s="30">
        <v>1</v>
      </c>
      <c r="H156" s="30">
        <v>1</v>
      </c>
      <c r="I156" s="30" t="s">
        <v>195</v>
      </c>
    </row>
    <row r="157" spans="4:9" x14ac:dyDescent="0.15">
      <c r="D157" s="42">
        <v>7</v>
      </c>
      <c r="E157" s="42">
        <v>7</v>
      </c>
      <c r="F157" s="42"/>
      <c r="G157" s="30">
        <v>1</v>
      </c>
      <c r="H157" s="30">
        <f>1/3</f>
        <v>0.33333333333333331</v>
      </c>
      <c r="I157" s="30" t="s">
        <v>193</v>
      </c>
    </row>
    <row r="158" spans="4:9" x14ac:dyDescent="0.15">
      <c r="D158" s="42"/>
      <c r="E158" s="42"/>
      <c r="F158" s="42">
        <v>7</v>
      </c>
      <c r="G158" s="30">
        <v>1</v>
      </c>
      <c r="H158" s="30">
        <v>0</v>
      </c>
      <c r="I158" s="30" t="s">
        <v>193</v>
      </c>
    </row>
    <row r="159" spans="4:9" x14ac:dyDescent="0.15">
      <c r="D159" s="42">
        <v>8</v>
      </c>
      <c r="E159" s="42">
        <v>8</v>
      </c>
      <c r="F159" s="42">
        <v>8</v>
      </c>
      <c r="G159" s="30">
        <v>1</v>
      </c>
      <c r="H159" s="30">
        <v>0</v>
      </c>
      <c r="I159" s="30" t="s">
        <v>193</v>
      </c>
    </row>
    <row r="160" spans="4:9" x14ac:dyDescent="0.15">
      <c r="D160" s="39"/>
      <c r="E160" s="39"/>
      <c r="F160" s="39"/>
      <c r="G160" s="38"/>
      <c r="H160" s="38"/>
      <c r="I160" s="38"/>
    </row>
    <row r="162" spans="1:3" x14ac:dyDescent="0.15">
      <c r="A162" s="39"/>
      <c r="B162" s="39"/>
      <c r="C162" s="39"/>
    </row>
    <row r="163" spans="1:3" x14ac:dyDescent="0.15">
      <c r="A163" s="39"/>
      <c r="B163" s="39"/>
      <c r="C163" s="39"/>
    </row>
    <row r="164" spans="1:3" x14ac:dyDescent="0.15">
      <c r="A164" s="39"/>
      <c r="B164" s="39"/>
      <c r="C164" s="39"/>
    </row>
    <row r="165" spans="1:3" x14ac:dyDescent="0.15">
      <c r="A165" s="39"/>
      <c r="B165" s="39"/>
      <c r="C165" s="39"/>
    </row>
  </sheetData>
  <mergeCells count="20">
    <mergeCell ref="C133:I133"/>
    <mergeCell ref="C135:I135"/>
    <mergeCell ref="C85:I85"/>
    <mergeCell ref="C87:I87"/>
    <mergeCell ref="C89:I89"/>
    <mergeCell ref="C123:I123"/>
    <mergeCell ref="C125:I125"/>
    <mergeCell ref="C131:I131"/>
    <mergeCell ref="C79:I79"/>
    <mergeCell ref="C3:I3"/>
    <mergeCell ref="C5:I5"/>
    <mergeCell ref="C11:I11"/>
    <mergeCell ref="C13:I13"/>
    <mergeCell ref="C15:I15"/>
    <mergeCell ref="C40:I40"/>
    <mergeCell ref="C42:I42"/>
    <mergeCell ref="C48:I48"/>
    <mergeCell ref="C50:I50"/>
    <mergeCell ref="C52:I52"/>
    <mergeCell ref="C77:I77"/>
  </mergeCells>
  <phoneticPr fontId="7" type="noConversion"/>
  <conditionalFormatting sqref="J1:J1048576 K92 K95 K97:K100">
    <cfRule type="containsText" dxfId="0" priority="1" operator="containsText" text="n">
      <formula>NOT(ISERROR(SEARCH("n",J1)))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50"/>
  <sheetViews>
    <sheetView topLeftCell="A16" workbookViewId="0">
      <selection activeCell="F25" sqref="C1:F25"/>
    </sheetView>
  </sheetViews>
  <sheetFormatPr defaultColWidth="8.875" defaultRowHeight="13.5" x14ac:dyDescent="0.15"/>
  <cols>
    <col min="3" max="3" width="16" bestFit="1" customWidth="1"/>
    <col min="5" max="5" width="38.125" bestFit="1" customWidth="1"/>
    <col min="6" max="6" width="28.125" bestFit="1" customWidth="1"/>
    <col min="7" max="7" width="17" bestFit="1" customWidth="1"/>
    <col min="11" max="11" width="19.5" bestFit="1" customWidth="1"/>
  </cols>
  <sheetData>
    <row r="6" spans="5:11" x14ac:dyDescent="0.15">
      <c r="E6" t="s">
        <v>2</v>
      </c>
      <c r="F6" t="s">
        <v>9</v>
      </c>
      <c r="G6" t="s">
        <v>1</v>
      </c>
      <c r="K6" t="s">
        <v>15</v>
      </c>
    </row>
    <row r="7" spans="5:11" x14ac:dyDescent="0.15">
      <c r="E7" t="s">
        <v>6</v>
      </c>
      <c r="F7" t="s">
        <v>10</v>
      </c>
      <c r="G7" t="s">
        <v>1</v>
      </c>
      <c r="K7" t="s">
        <v>16</v>
      </c>
    </row>
    <row r="8" spans="5:11" x14ac:dyDescent="0.15">
      <c r="E8" t="s">
        <v>3</v>
      </c>
    </row>
    <row r="10" spans="5:11" x14ac:dyDescent="0.15">
      <c r="E10" t="s">
        <v>4</v>
      </c>
      <c r="F10" t="s">
        <v>11</v>
      </c>
      <c r="G10" t="s">
        <v>0</v>
      </c>
      <c r="K10" t="s">
        <v>13</v>
      </c>
    </row>
    <row r="11" spans="5:11" x14ac:dyDescent="0.15">
      <c r="F11" t="s">
        <v>12</v>
      </c>
      <c r="G11" t="s">
        <v>0</v>
      </c>
      <c r="K11" t="s">
        <v>14</v>
      </c>
    </row>
    <row r="12" spans="5:11" x14ac:dyDescent="0.15">
      <c r="E12" t="s">
        <v>5</v>
      </c>
    </row>
    <row r="14" spans="5:11" x14ac:dyDescent="0.15">
      <c r="E14" t="s">
        <v>40</v>
      </c>
    </row>
    <row r="16" spans="5:11" x14ac:dyDescent="0.15">
      <c r="E16" t="s">
        <v>7</v>
      </c>
    </row>
    <row r="17" spans="3:11" x14ac:dyDescent="0.15">
      <c r="C17" t="s">
        <v>43</v>
      </c>
      <c r="E17" s="3"/>
      <c r="F17" s="3" t="s">
        <v>19</v>
      </c>
      <c r="G17" s="3" t="s">
        <v>20</v>
      </c>
      <c r="H17" s="3" t="s">
        <v>32</v>
      </c>
      <c r="I17" s="3" t="s">
        <v>33</v>
      </c>
      <c r="J17" s="3" t="s">
        <v>41</v>
      </c>
      <c r="K17" s="3" t="s">
        <v>21</v>
      </c>
    </row>
    <row r="18" spans="3:11" x14ac:dyDescent="0.15">
      <c r="E18" s="3" t="s">
        <v>8</v>
      </c>
      <c r="F18" s="3" t="s">
        <v>18</v>
      </c>
      <c r="G18" s="3" t="s">
        <v>22</v>
      </c>
      <c r="H18" s="4" t="s">
        <v>29</v>
      </c>
      <c r="I18" s="5">
        <f>4/4</f>
        <v>1</v>
      </c>
      <c r="J18" s="5" t="s">
        <v>42</v>
      </c>
      <c r="K18" s="3" t="s">
        <v>23</v>
      </c>
    </row>
    <row r="19" spans="3:11" x14ac:dyDescent="0.15">
      <c r="E19" s="3" t="s">
        <v>24</v>
      </c>
      <c r="F19" s="3" t="s">
        <v>17</v>
      </c>
      <c r="G19" s="3" t="s">
        <v>25</v>
      </c>
      <c r="H19" s="4" t="s">
        <v>30</v>
      </c>
      <c r="I19" s="5">
        <f>5/10</f>
        <v>0.5</v>
      </c>
      <c r="J19" s="5">
        <v>1</v>
      </c>
      <c r="K19" s="3" t="s">
        <v>26</v>
      </c>
    </row>
    <row r="20" spans="3:11" x14ac:dyDescent="0.15">
      <c r="E20" s="3" t="s">
        <v>27</v>
      </c>
      <c r="F20" s="3" t="s">
        <v>28</v>
      </c>
      <c r="G20" s="3" t="s">
        <v>22</v>
      </c>
      <c r="H20" s="4" t="s">
        <v>31</v>
      </c>
      <c r="I20" s="5">
        <f>11/16</f>
        <v>0.6875</v>
      </c>
      <c r="J20" s="5">
        <v>1</v>
      </c>
      <c r="K20" s="3" t="s">
        <v>35</v>
      </c>
    </row>
    <row r="21" spans="3:11" x14ac:dyDescent="0.15">
      <c r="E21" s="3" t="s">
        <v>38</v>
      </c>
      <c r="F21" s="3" t="s">
        <v>28</v>
      </c>
      <c r="G21" s="3" t="s">
        <v>22</v>
      </c>
      <c r="H21" s="4" t="s">
        <v>34</v>
      </c>
      <c r="I21" s="6">
        <f>17/22</f>
        <v>0.77272727272727271</v>
      </c>
      <c r="J21" s="5">
        <v>1</v>
      </c>
      <c r="K21" s="3" t="s">
        <v>35</v>
      </c>
    </row>
    <row r="22" spans="3:11" x14ac:dyDescent="0.15">
      <c r="E22" s="3" t="s">
        <v>39</v>
      </c>
      <c r="F22" s="3" t="s">
        <v>28</v>
      </c>
      <c r="G22" s="3" t="s">
        <v>22</v>
      </c>
      <c r="H22" s="4" t="s">
        <v>36</v>
      </c>
      <c r="I22" s="6">
        <f>23/28</f>
        <v>0.8214285714285714</v>
      </c>
      <c r="J22" s="5">
        <v>1</v>
      </c>
      <c r="K22" s="3" t="s">
        <v>37</v>
      </c>
    </row>
    <row r="26" spans="3:11" x14ac:dyDescent="0.15">
      <c r="E26" t="s">
        <v>46</v>
      </c>
    </row>
    <row r="28" spans="3:11" x14ac:dyDescent="0.15">
      <c r="E28" t="s">
        <v>47</v>
      </c>
      <c r="F28" t="s">
        <v>44</v>
      </c>
      <c r="G28" t="s">
        <v>48</v>
      </c>
    </row>
    <row r="30" spans="3:11" x14ac:dyDescent="0.15">
      <c r="E30" t="s">
        <v>8</v>
      </c>
      <c r="F30" t="s">
        <v>17</v>
      </c>
      <c r="G30" t="s">
        <v>45</v>
      </c>
      <c r="H30" t="s">
        <v>22</v>
      </c>
      <c r="I30" s="1" t="s">
        <v>51</v>
      </c>
      <c r="J30" s="2">
        <v>1</v>
      </c>
      <c r="K30" t="s">
        <v>23</v>
      </c>
    </row>
    <row r="31" spans="3:11" x14ac:dyDescent="0.15">
      <c r="E31" t="s">
        <v>24</v>
      </c>
      <c r="F31" t="s">
        <v>18</v>
      </c>
      <c r="G31" t="s">
        <v>45</v>
      </c>
      <c r="H31" t="s">
        <v>49</v>
      </c>
      <c r="I31" s="1" t="s">
        <v>30</v>
      </c>
      <c r="J31" s="2">
        <v>0.5</v>
      </c>
      <c r="K31" t="s">
        <v>26</v>
      </c>
    </row>
    <row r="32" spans="3:11" x14ac:dyDescent="0.15">
      <c r="E32" t="s">
        <v>27</v>
      </c>
      <c r="F32" t="s">
        <v>18</v>
      </c>
      <c r="G32" t="s">
        <v>45</v>
      </c>
      <c r="H32" t="s">
        <v>22</v>
      </c>
      <c r="I32" s="1" t="s">
        <v>52</v>
      </c>
      <c r="J32" s="2">
        <f>10/15</f>
        <v>0.66666666666666663</v>
      </c>
      <c r="K32" t="s">
        <v>23</v>
      </c>
    </row>
    <row r="33" spans="5:11" x14ac:dyDescent="0.15">
      <c r="E33" t="s">
        <v>38</v>
      </c>
      <c r="F33" t="s">
        <v>18</v>
      </c>
      <c r="G33" t="s">
        <v>45</v>
      </c>
      <c r="H33" t="s">
        <v>22</v>
      </c>
      <c r="I33" s="1" t="s">
        <v>53</v>
      </c>
      <c r="J33" s="2">
        <f>15/20</f>
        <v>0.75</v>
      </c>
      <c r="K33" t="s">
        <v>23</v>
      </c>
    </row>
    <row r="34" spans="5:11" x14ac:dyDescent="0.15">
      <c r="E34" t="s">
        <v>39</v>
      </c>
      <c r="F34" t="s">
        <v>18</v>
      </c>
      <c r="G34" t="s">
        <v>45</v>
      </c>
      <c r="H34" t="s">
        <v>22</v>
      </c>
      <c r="I34" s="1" t="s">
        <v>54</v>
      </c>
      <c r="J34" s="2">
        <v>0.8</v>
      </c>
      <c r="K34" t="s">
        <v>35</v>
      </c>
    </row>
    <row r="35" spans="5:11" x14ac:dyDescent="0.15">
      <c r="E35" t="s">
        <v>55</v>
      </c>
      <c r="F35" t="s">
        <v>50</v>
      </c>
      <c r="G35" t="s">
        <v>56</v>
      </c>
      <c r="H35" t="s">
        <v>49</v>
      </c>
      <c r="I35" t="s">
        <v>57</v>
      </c>
      <c r="J35" s="2">
        <f>20/35</f>
        <v>0.5714285714285714</v>
      </c>
      <c r="K35" t="s">
        <v>26</v>
      </c>
    </row>
    <row r="36" spans="5:11" x14ac:dyDescent="0.15">
      <c r="E36" t="s">
        <v>58</v>
      </c>
      <c r="F36" t="s">
        <v>50</v>
      </c>
      <c r="G36" t="s">
        <v>56</v>
      </c>
      <c r="H36" t="s">
        <v>22</v>
      </c>
      <c r="I36" t="s">
        <v>59</v>
      </c>
      <c r="J36" s="2">
        <f>30/45</f>
        <v>0.66666666666666663</v>
      </c>
      <c r="K36" t="s">
        <v>35</v>
      </c>
    </row>
    <row r="37" spans="5:11" x14ac:dyDescent="0.15">
      <c r="E37" t="s">
        <v>60</v>
      </c>
      <c r="F37" t="s">
        <v>50</v>
      </c>
      <c r="G37" t="s">
        <v>56</v>
      </c>
      <c r="H37" t="s">
        <v>22</v>
      </c>
      <c r="I37" t="s">
        <v>61</v>
      </c>
      <c r="J37">
        <f>40/55</f>
        <v>0.72727272727272729</v>
      </c>
      <c r="K37" t="s">
        <v>35</v>
      </c>
    </row>
    <row r="38" spans="5:11" x14ac:dyDescent="0.15">
      <c r="E38" t="s">
        <v>62</v>
      </c>
      <c r="F38" t="s">
        <v>50</v>
      </c>
      <c r="G38" t="s">
        <v>56</v>
      </c>
      <c r="H38" t="s">
        <v>22</v>
      </c>
      <c r="I38" t="s">
        <v>63</v>
      </c>
      <c r="J38">
        <f>50/65</f>
        <v>0.76923076923076927</v>
      </c>
      <c r="K38" t="s">
        <v>35</v>
      </c>
    </row>
    <row r="39" spans="5:11" x14ac:dyDescent="0.15">
      <c r="E39" t="s">
        <v>64</v>
      </c>
      <c r="F39" t="s">
        <v>50</v>
      </c>
      <c r="G39" t="s">
        <v>56</v>
      </c>
      <c r="H39" t="s">
        <v>22</v>
      </c>
      <c r="I39" t="s">
        <v>65</v>
      </c>
      <c r="J39">
        <f>60/75</f>
        <v>0.8</v>
      </c>
      <c r="K39" t="s">
        <v>37</v>
      </c>
    </row>
    <row r="42" spans="5:11" x14ac:dyDescent="0.15">
      <c r="E42" t="s">
        <v>66</v>
      </c>
    </row>
    <row r="44" spans="5:11" x14ac:dyDescent="0.15">
      <c r="E44" t="s">
        <v>67</v>
      </c>
      <c r="F44" t="s">
        <v>68</v>
      </c>
      <c r="G44" t="s">
        <v>69</v>
      </c>
    </row>
    <row r="46" spans="5:11" x14ac:dyDescent="0.15">
      <c r="E46" t="s">
        <v>8</v>
      </c>
      <c r="F46" t="s">
        <v>17</v>
      </c>
      <c r="G46" t="s">
        <v>70</v>
      </c>
      <c r="H46" t="s">
        <v>22</v>
      </c>
      <c r="K46" t="s">
        <v>23</v>
      </c>
    </row>
    <row r="47" spans="5:11" x14ac:dyDescent="0.15">
      <c r="E47" t="s">
        <v>24</v>
      </c>
      <c r="F47" t="s">
        <v>18</v>
      </c>
      <c r="H47" t="s">
        <v>49</v>
      </c>
      <c r="K47" t="s">
        <v>26</v>
      </c>
    </row>
    <row r="48" spans="5:11" x14ac:dyDescent="0.15">
      <c r="E48" t="s">
        <v>27</v>
      </c>
      <c r="F48" t="s">
        <v>18</v>
      </c>
      <c r="H48" t="s">
        <v>22</v>
      </c>
      <c r="I48" s="7" t="s">
        <v>71</v>
      </c>
      <c r="J48">
        <f>6/9</f>
        <v>0.66666666666666663</v>
      </c>
      <c r="K48" s="8" t="s">
        <v>23</v>
      </c>
    </row>
    <row r="49" spans="5:11" x14ac:dyDescent="0.15">
      <c r="E49" t="s">
        <v>38</v>
      </c>
      <c r="F49" t="s">
        <v>50</v>
      </c>
      <c r="H49" t="s">
        <v>22</v>
      </c>
      <c r="I49" s="1" t="s">
        <v>72</v>
      </c>
      <c r="J49">
        <f>9/12</f>
        <v>0.75</v>
      </c>
      <c r="K49" t="s">
        <v>35</v>
      </c>
    </row>
    <row r="50" spans="5:11" x14ac:dyDescent="0.15">
      <c r="E50" t="s">
        <v>39</v>
      </c>
      <c r="F50" t="s">
        <v>50</v>
      </c>
      <c r="H50" t="s">
        <v>22</v>
      </c>
      <c r="I50" s="9" t="s">
        <v>73</v>
      </c>
      <c r="J50">
        <f>12/15</f>
        <v>0.8</v>
      </c>
      <c r="K50" t="s">
        <v>37</v>
      </c>
    </row>
  </sheetData>
  <phoneticPr fontId="7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Proficiency Test Case</vt:lpstr>
      <vt:lpstr>Sheet1</vt:lpstr>
    </vt:vector>
  </TitlesOfParts>
  <Company>KP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Feng</dc:creator>
  <cp:lastModifiedBy>HandKP</cp:lastModifiedBy>
  <dcterms:created xsi:type="dcterms:W3CDTF">2015-08-18T03:47:41Z</dcterms:created>
  <dcterms:modified xsi:type="dcterms:W3CDTF">2017-03-05T06:51:58Z</dcterms:modified>
</cp:coreProperties>
</file>