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eahfulton/Desktop/Data/Flourescent pop data/MYC-Experiments/New Standard Curves/"/>
    </mc:Choice>
  </mc:AlternateContent>
  <xr:revisionPtr revIDLastSave="0" documentId="13_ncr:1_{2C11F0F4-3E2E-7641-A27F-D882FC17C511}" xr6:coauthVersionLast="47" xr6:coauthVersionMax="47" xr10:uidLastSave="{00000000-0000-0000-0000-000000000000}"/>
  <bookViews>
    <workbookView xWindow="0" yWindow="760" windowWidth="30240" windowHeight="17180" activeTab="4" xr2:uid="{717B5DD8-1C8E-174F-B4F7-E4D263E478AF}"/>
  </bookViews>
  <sheets>
    <sheet name="Raw data" sheetId="1" r:id="rId1"/>
    <sheet name="Organized data" sheetId="6" r:id="rId2"/>
    <sheet name="Neon Curves" sheetId="8" r:id="rId3"/>
    <sheet name="Crim Curves" sheetId="9" r:id="rId4"/>
    <sheet name="Test " sheetId="13" r:id="rId5"/>
    <sheet name="Test  but with other standard 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3" l="1"/>
  <c r="AF7" i="13"/>
  <c r="AG7" i="13"/>
  <c r="AH7" i="13"/>
  <c r="AD7" i="13"/>
  <c r="AE6" i="13"/>
  <c r="AF6" i="13"/>
  <c r="AG6" i="13"/>
  <c r="AH6" i="13"/>
  <c r="AD6" i="13"/>
  <c r="AE5" i="13"/>
  <c r="AF5" i="13"/>
  <c r="AG5" i="13"/>
  <c r="AH5" i="13"/>
  <c r="AD5" i="13"/>
  <c r="AE4" i="13"/>
  <c r="AF4" i="13"/>
  <c r="AG4" i="13"/>
  <c r="AH4" i="13"/>
  <c r="AD4" i="13"/>
  <c r="R4" i="13"/>
  <c r="Y7" i="13"/>
  <c r="Z7" i="13"/>
  <c r="AA7" i="13"/>
  <c r="AB7" i="13"/>
  <c r="X7" i="13"/>
  <c r="Y6" i="13"/>
  <c r="Z6" i="13"/>
  <c r="AA6" i="13"/>
  <c r="AB6" i="13"/>
  <c r="X6" i="13"/>
  <c r="Y5" i="13"/>
  <c r="Z5" i="13"/>
  <c r="AA5" i="13"/>
  <c r="AB5" i="13"/>
  <c r="X5" i="13"/>
  <c r="AB4" i="13"/>
  <c r="Z4" i="13"/>
  <c r="AA4" i="13"/>
  <c r="Y4" i="13"/>
  <c r="X4" i="13"/>
  <c r="F22" i="6"/>
  <c r="J28" i="14"/>
  <c r="K28" i="14"/>
  <c r="L28" i="14"/>
  <c r="M28" i="14"/>
  <c r="N28" i="14"/>
  <c r="J29" i="14"/>
  <c r="K29" i="14"/>
  <c r="L29" i="14"/>
  <c r="M29" i="14"/>
  <c r="N29" i="14"/>
  <c r="J30" i="14"/>
  <c r="K30" i="14"/>
  <c r="L30" i="14"/>
  <c r="M30" i="14"/>
  <c r="N30" i="14"/>
  <c r="K27" i="14"/>
  <c r="L27" i="14"/>
  <c r="M27" i="14"/>
  <c r="N27" i="14"/>
  <c r="J27" i="14"/>
  <c r="J21" i="14"/>
  <c r="K21" i="14"/>
  <c r="L21" i="14"/>
  <c r="M21" i="14"/>
  <c r="N21" i="14"/>
  <c r="J22" i="14"/>
  <c r="K22" i="14"/>
  <c r="L22" i="14"/>
  <c r="M22" i="14"/>
  <c r="N22" i="14"/>
  <c r="J23" i="14"/>
  <c r="K23" i="14"/>
  <c r="L23" i="14"/>
  <c r="M23" i="14"/>
  <c r="N23" i="14"/>
  <c r="K20" i="14"/>
  <c r="L20" i="14"/>
  <c r="M20" i="14"/>
  <c r="N20" i="14"/>
  <c r="J20" i="14"/>
  <c r="J11" i="14"/>
  <c r="K11" i="14"/>
  <c r="L11" i="14"/>
  <c r="M11" i="14"/>
  <c r="N11" i="14"/>
  <c r="J12" i="14"/>
  <c r="K12" i="14"/>
  <c r="L12" i="14"/>
  <c r="M12" i="14"/>
  <c r="N12" i="14"/>
  <c r="J13" i="14"/>
  <c r="K13" i="14"/>
  <c r="L13" i="14"/>
  <c r="M13" i="14"/>
  <c r="N13" i="14"/>
  <c r="K10" i="14"/>
  <c r="L10" i="14"/>
  <c r="M10" i="14"/>
  <c r="N10" i="14"/>
  <c r="J10" i="14"/>
  <c r="J5" i="14"/>
  <c r="K5" i="14"/>
  <c r="L5" i="14"/>
  <c r="M5" i="14"/>
  <c r="N5" i="14"/>
  <c r="J6" i="14"/>
  <c r="K6" i="14"/>
  <c r="L6" i="14"/>
  <c r="M6" i="14"/>
  <c r="N6" i="14"/>
  <c r="J7" i="14"/>
  <c r="K7" i="14"/>
  <c r="L7" i="14"/>
  <c r="M7" i="14"/>
  <c r="N7" i="14"/>
  <c r="K4" i="14"/>
  <c r="L4" i="14"/>
  <c r="M4" i="14"/>
  <c r="N4" i="14"/>
  <c r="J4" i="14"/>
  <c r="F32" i="14"/>
  <c r="F16" i="14"/>
  <c r="S30" i="13"/>
  <c r="R30" i="13"/>
  <c r="U28" i="13"/>
  <c r="T28" i="13"/>
  <c r="R21" i="13"/>
  <c r="S21" i="13"/>
  <c r="S22" i="13"/>
  <c r="U22" i="13"/>
  <c r="V22" i="13"/>
  <c r="V23" i="13"/>
  <c r="T20" i="13"/>
  <c r="U20" i="13"/>
  <c r="F32" i="13"/>
  <c r="U11" i="13"/>
  <c r="V10" i="13"/>
  <c r="S4" i="13"/>
  <c r="F16" i="13"/>
  <c r="R12" i="13" s="1"/>
  <c r="J28" i="13"/>
  <c r="R28" i="13" s="1"/>
  <c r="K28" i="13"/>
  <c r="S28" i="13" s="1"/>
  <c r="L28" i="13"/>
  <c r="M28" i="13"/>
  <c r="N28" i="13"/>
  <c r="V28" i="13" s="1"/>
  <c r="J29" i="13"/>
  <c r="R29" i="13" s="1"/>
  <c r="K29" i="13"/>
  <c r="S29" i="13" s="1"/>
  <c r="L29" i="13"/>
  <c r="T29" i="13" s="1"/>
  <c r="M29" i="13"/>
  <c r="U29" i="13" s="1"/>
  <c r="N29" i="13"/>
  <c r="V29" i="13" s="1"/>
  <c r="J30" i="13"/>
  <c r="K30" i="13"/>
  <c r="L30" i="13"/>
  <c r="T30" i="13" s="1"/>
  <c r="M30" i="13"/>
  <c r="U30" i="13" s="1"/>
  <c r="N30" i="13"/>
  <c r="V30" i="13" s="1"/>
  <c r="K27" i="13"/>
  <c r="S27" i="13" s="1"/>
  <c r="L27" i="13"/>
  <c r="T27" i="13" s="1"/>
  <c r="M27" i="13"/>
  <c r="U27" i="13" s="1"/>
  <c r="N27" i="13"/>
  <c r="V27" i="13" s="1"/>
  <c r="J27" i="13"/>
  <c r="R27" i="13" s="1"/>
  <c r="J21" i="13"/>
  <c r="K21" i="13"/>
  <c r="L21" i="13"/>
  <c r="T21" i="13" s="1"/>
  <c r="M21" i="13"/>
  <c r="U21" i="13" s="1"/>
  <c r="N21" i="13"/>
  <c r="V21" i="13" s="1"/>
  <c r="J22" i="13"/>
  <c r="R22" i="13" s="1"/>
  <c r="K22" i="13"/>
  <c r="L22" i="13"/>
  <c r="T22" i="13" s="1"/>
  <c r="M22" i="13"/>
  <c r="N22" i="13"/>
  <c r="J23" i="13"/>
  <c r="R23" i="13" s="1"/>
  <c r="K23" i="13"/>
  <c r="S23" i="13" s="1"/>
  <c r="L23" i="13"/>
  <c r="T23" i="13" s="1"/>
  <c r="M23" i="13"/>
  <c r="U23" i="13" s="1"/>
  <c r="N23" i="13"/>
  <c r="K20" i="13"/>
  <c r="S20" i="13" s="1"/>
  <c r="L20" i="13"/>
  <c r="M20" i="13"/>
  <c r="N20" i="13"/>
  <c r="V20" i="13" s="1"/>
  <c r="J20" i="13"/>
  <c r="R20" i="13" s="1"/>
  <c r="K12" i="13"/>
  <c r="L12" i="13"/>
  <c r="M12" i="13"/>
  <c r="N12" i="13"/>
  <c r="K13" i="13"/>
  <c r="L13" i="13"/>
  <c r="M13" i="13"/>
  <c r="N13" i="13"/>
  <c r="J13" i="13"/>
  <c r="R13" i="13" s="1"/>
  <c r="J11" i="13"/>
  <c r="K11" i="13"/>
  <c r="L11" i="13"/>
  <c r="T11" i="13" s="1"/>
  <c r="M11" i="13"/>
  <c r="N11" i="13"/>
  <c r="J12" i="13"/>
  <c r="K10" i="13"/>
  <c r="L10" i="13"/>
  <c r="M10" i="13"/>
  <c r="N10" i="13"/>
  <c r="J10" i="13"/>
  <c r="R10" i="13" s="1"/>
  <c r="J5" i="13"/>
  <c r="K5" i="13"/>
  <c r="L5" i="13"/>
  <c r="M5" i="13"/>
  <c r="N5" i="13"/>
  <c r="J6" i="13"/>
  <c r="K6" i="13"/>
  <c r="S6" i="13" s="1"/>
  <c r="L6" i="13"/>
  <c r="T6" i="13" s="1"/>
  <c r="M6" i="13"/>
  <c r="N6" i="13"/>
  <c r="J7" i="13"/>
  <c r="K7" i="13"/>
  <c r="L7" i="13"/>
  <c r="M7" i="13"/>
  <c r="N7" i="13"/>
  <c r="V7" i="13" s="1"/>
  <c r="K4" i="13"/>
  <c r="L4" i="13"/>
  <c r="T4" i="13" s="1"/>
  <c r="M4" i="13"/>
  <c r="N4" i="13"/>
  <c r="J4" i="13"/>
  <c r="S13" i="13" l="1"/>
  <c r="U6" i="13"/>
  <c r="R5" i="13"/>
  <c r="T13" i="13"/>
  <c r="V11" i="13"/>
  <c r="U7" i="13"/>
  <c r="R6" i="13"/>
  <c r="U10" i="13"/>
  <c r="V12" i="13"/>
  <c r="S11" i="13"/>
  <c r="T7" i="13"/>
  <c r="V5" i="13"/>
  <c r="T10" i="13"/>
  <c r="U12" i="13"/>
  <c r="R11" i="13"/>
  <c r="S7" i="13"/>
  <c r="U5" i="13"/>
  <c r="S10" i="13"/>
  <c r="T12" i="13"/>
  <c r="V4" i="13"/>
  <c r="R7" i="13"/>
  <c r="T5" i="13"/>
  <c r="V13" i="13"/>
  <c r="S12" i="13"/>
  <c r="U4" i="13"/>
  <c r="V6" i="13"/>
  <c r="S5" i="13"/>
  <c r="U13" i="13"/>
  <c r="J27" i="6" l="1"/>
  <c r="J26" i="6"/>
  <c r="J25" i="6"/>
  <c r="J24" i="6"/>
  <c r="J23" i="6"/>
  <c r="J22" i="6"/>
  <c r="D27" i="6"/>
  <c r="D26" i="6"/>
  <c r="D25" i="6"/>
  <c r="D24" i="6"/>
  <c r="D23" i="6"/>
  <c r="D22" i="6"/>
  <c r="M35" i="6"/>
  <c r="M34" i="6"/>
  <c r="M33" i="6"/>
  <c r="M32" i="6"/>
  <c r="M31" i="6"/>
  <c r="M30" i="6"/>
  <c r="M27" i="6"/>
  <c r="M26" i="6"/>
  <c r="M25" i="6"/>
  <c r="M24" i="6"/>
  <c r="M23" i="6"/>
  <c r="M22" i="6"/>
  <c r="K35" i="6"/>
  <c r="L35" i="6" s="1"/>
  <c r="K34" i="6"/>
  <c r="L34" i="6" s="1"/>
  <c r="K33" i="6"/>
  <c r="K32" i="6"/>
  <c r="K31" i="6"/>
  <c r="K30" i="6"/>
  <c r="E35" i="6"/>
  <c r="F35" i="6" s="1"/>
  <c r="E34" i="6"/>
  <c r="E33" i="6"/>
  <c r="E32" i="6"/>
  <c r="E31" i="6"/>
  <c r="E30" i="6"/>
  <c r="K27" i="6"/>
  <c r="K26" i="6"/>
  <c r="L26" i="6" s="1"/>
  <c r="K25" i="6"/>
  <c r="K24" i="6"/>
  <c r="K23" i="6"/>
  <c r="K22" i="6"/>
  <c r="E27" i="6"/>
  <c r="E26" i="6"/>
  <c r="E25" i="6"/>
  <c r="E24" i="6"/>
  <c r="E23" i="6"/>
  <c r="E22" i="6"/>
  <c r="J16" i="6"/>
  <c r="J15" i="6"/>
  <c r="J14" i="6"/>
  <c r="J13" i="6"/>
  <c r="J12" i="6"/>
  <c r="J8" i="6"/>
  <c r="J7" i="6"/>
  <c r="J6" i="6"/>
  <c r="J5" i="6"/>
  <c r="J4" i="6"/>
  <c r="D17" i="6"/>
  <c r="D16" i="6"/>
  <c r="D15" i="6"/>
  <c r="D14" i="6"/>
  <c r="D13" i="6"/>
  <c r="D12" i="6"/>
  <c r="D9" i="6"/>
  <c r="D8" i="6"/>
  <c r="D7" i="6"/>
  <c r="D6" i="6"/>
  <c r="D5" i="6"/>
  <c r="D4" i="6"/>
  <c r="K17" i="6"/>
  <c r="K9" i="6"/>
  <c r="E17" i="6"/>
  <c r="E9" i="6"/>
  <c r="K16" i="6"/>
  <c r="K15" i="6"/>
  <c r="K14" i="6"/>
  <c r="K13" i="6"/>
  <c r="K12" i="6"/>
  <c r="E16" i="6"/>
  <c r="E15" i="6"/>
  <c r="E14" i="6"/>
  <c r="E13" i="6"/>
  <c r="E12" i="6"/>
  <c r="K8" i="6"/>
  <c r="K7" i="6"/>
  <c r="K6" i="6"/>
  <c r="K5" i="6"/>
  <c r="K4" i="6"/>
  <c r="E8" i="6"/>
  <c r="E7" i="6"/>
  <c r="E6" i="6"/>
  <c r="E5" i="6"/>
  <c r="E4" i="6"/>
  <c r="N33" i="6" l="1"/>
  <c r="F32" i="6"/>
  <c r="N23" i="6"/>
  <c r="L23" i="6"/>
  <c r="F33" i="6"/>
  <c r="N31" i="6"/>
  <c r="N27" i="6"/>
  <c r="N34" i="6"/>
  <c r="F34" i="6"/>
  <c r="L31" i="6"/>
  <c r="F23" i="6"/>
  <c r="L32" i="6"/>
  <c r="N25" i="6"/>
  <c r="N22" i="6"/>
  <c r="N30" i="6"/>
  <c r="L22" i="6"/>
  <c r="N24" i="6"/>
  <c r="N32" i="6"/>
  <c r="F31" i="6"/>
  <c r="L33" i="6"/>
  <c r="N26" i="6"/>
  <c r="L27" i="6"/>
  <c r="F26" i="6"/>
  <c r="L25" i="6"/>
  <c r="F27" i="6"/>
  <c r="F30" i="6"/>
  <c r="F4" i="6"/>
  <c r="F24" i="6"/>
  <c r="L30" i="6"/>
  <c r="F25" i="6"/>
  <c r="L24" i="6"/>
  <c r="L12" i="6"/>
  <c r="L16" i="6"/>
  <c r="L15" i="6"/>
  <c r="F15" i="6"/>
  <c r="L14" i="6"/>
  <c r="F6" i="6"/>
  <c r="F5" i="6"/>
  <c r="L8" i="6"/>
  <c r="F12" i="6"/>
  <c r="F7" i="6"/>
  <c r="F13" i="6"/>
  <c r="F8" i="6"/>
  <c r="F14" i="6"/>
  <c r="L4" i="6"/>
  <c r="L5" i="6"/>
  <c r="F16" i="6"/>
  <c r="L6" i="6"/>
  <c r="L7" i="6"/>
  <c r="L13" i="6"/>
</calcChain>
</file>

<file path=xl/sharedStrings.xml><?xml version="1.0" encoding="utf-8"?>
<sst xmlns="http://schemas.openxmlformats.org/spreadsheetml/2006/main" count="289" uniqueCount="82">
  <si>
    <t>200ul</t>
  </si>
  <si>
    <t>Temperature(¡C)</t>
  </si>
  <si>
    <t>275 ul</t>
  </si>
  <si>
    <t>Neon-noTET-Overnight</t>
  </si>
  <si>
    <t>200 ul</t>
  </si>
  <si>
    <t>Crim-noTET-Overnight</t>
  </si>
  <si>
    <t>Absorbance-noTET-Overnight</t>
  </si>
  <si>
    <t>NEON 200 UL</t>
  </si>
  <si>
    <t>NEON 275 UL</t>
  </si>
  <si>
    <t>CRIM 200 UL</t>
  </si>
  <si>
    <t>CRIM 200 UL - OPTIMIZED WAVELENGTH</t>
  </si>
  <si>
    <t>CRIM 275</t>
  </si>
  <si>
    <t>Neon-noTET-exponential</t>
  </si>
  <si>
    <t>Crim-noTET-exponential</t>
  </si>
  <si>
    <t>Crim-Optomized-noTET-exponential</t>
  </si>
  <si>
    <t>CRIM 275 UL</t>
  </si>
  <si>
    <t>Abs 600nm-noTET-exponential</t>
  </si>
  <si>
    <t xml:space="preserve">Neon  </t>
  </si>
  <si>
    <t xml:space="preserve">Crim </t>
  </si>
  <si>
    <t>Abs 600nm</t>
  </si>
  <si>
    <t>Actual OD</t>
  </si>
  <si>
    <t>Set OD</t>
  </si>
  <si>
    <t>Blank</t>
  </si>
  <si>
    <t>Crim -blanked</t>
  </si>
  <si>
    <t xml:space="preserve">Neon- blanked  </t>
  </si>
  <si>
    <t>Neon  blanked</t>
  </si>
  <si>
    <t>WCS365 OVERNIGHT CULTURE</t>
  </si>
  <si>
    <t>200 UL</t>
  </si>
  <si>
    <t>275 UL</t>
  </si>
  <si>
    <t>WCS365 Exponential CULTURE</t>
  </si>
  <si>
    <t>CrimOpt</t>
  </si>
  <si>
    <t>CrimOpt-blanked</t>
  </si>
  <si>
    <t>NA</t>
  </si>
  <si>
    <t>OD 1</t>
  </si>
  <si>
    <t>OD 0.3</t>
  </si>
  <si>
    <t>OD 0.1</t>
  </si>
  <si>
    <t>OD 0.03</t>
  </si>
  <si>
    <t>OD 0.01</t>
  </si>
  <si>
    <t>Bank 1/2 MES 1/2 MS</t>
  </si>
  <si>
    <t>** Averaged replicas of 4</t>
  </si>
  <si>
    <t>All Data Points</t>
  </si>
  <si>
    <t>Data Points Removed</t>
  </si>
  <si>
    <t>+++</t>
  </si>
  <si>
    <t xml:space="preserve">OD </t>
  </si>
  <si>
    <t>RAW DATA</t>
  </si>
  <si>
    <t xml:space="preserve">Blanked </t>
  </si>
  <si>
    <t>T1</t>
  </si>
  <si>
    <t>WCS NEON 100%</t>
  </si>
  <si>
    <t>WCS CRIM 100%</t>
  </si>
  <si>
    <t>50% NEON 50% CRIM</t>
  </si>
  <si>
    <t>20% Neon 80% Crim</t>
  </si>
  <si>
    <t>20% Crim 80% Neon</t>
  </si>
  <si>
    <t>T2</t>
  </si>
  <si>
    <t>Crimson reading</t>
  </si>
  <si>
    <t>Neon reading</t>
  </si>
  <si>
    <t>INFO</t>
  </si>
  <si>
    <t xml:space="preserve">Experiment from june 8th where I innoculated plants in the hydroponic </t>
  </si>
  <si>
    <t xml:space="preserve">system with different combinations of WCS365 with crim or neon marker. </t>
  </si>
  <si>
    <t>X values</t>
  </si>
  <si>
    <t>Charts made from non-blanked values</t>
  </si>
  <si>
    <t>** calculated with exponential 200 ul standard curves</t>
  </si>
  <si>
    <t>Looks like the flourecent curves are good at predicting ratios in T1</t>
  </si>
  <si>
    <t>Interestingly in T2 the crimson population is getting to a much higher proportation than the neon (as seen by comparing the 100% populations</t>
  </si>
  <si>
    <t xml:space="preserve">T1 us time of innoculation and T2 is one week later. </t>
  </si>
  <si>
    <t xml:space="preserve">** calculated with stationary 200 ul standard curves </t>
  </si>
  <si>
    <t>Using the stationary standard curves results in Neon being estimated lower and crimson estimated higher.</t>
  </si>
  <si>
    <t>Neon- exp curve</t>
  </si>
  <si>
    <t>Neon- stat curve</t>
  </si>
  <si>
    <t>Crim-stat-curve</t>
  </si>
  <si>
    <t>Crim-exp-curve</t>
  </si>
  <si>
    <t>OD at 100% T1</t>
  </si>
  <si>
    <t xml:space="preserve">Example: </t>
  </si>
  <si>
    <t>logged</t>
  </si>
  <si>
    <t xml:space="preserve">Charts below are T1 above but with  Y axis is adjusted to get a closer look  </t>
  </si>
  <si>
    <t xml:space="preserve">RAW Blanked with RAW </t>
  </si>
  <si>
    <t xml:space="preserve">OD from Raw Blanked with RAW </t>
  </si>
  <si>
    <t>Blanked OD</t>
  </si>
  <si>
    <t>** doesn't make a big difference if you blank the raw values or blank OD converted values</t>
  </si>
  <si>
    <t>All were a total volume of 275 ul.</t>
  </si>
  <si>
    <t>Same experiment as the last page from june 8th.</t>
  </si>
  <si>
    <t xml:space="preserve">This time I used the stationary standard curves </t>
  </si>
  <si>
    <t>The data looks better with the exponential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</si>
</sst>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39997558519241921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7" fillId="13" borderId="0" xfId="0" applyFont="1" applyFill="1" applyAlignment="1">
      <alignment horizontal="left"/>
    </xf>
    <xf numFmtId="0" fontId="8" fillId="0" borderId="0" xfId="0" applyFont="1"/>
    <xf numFmtId="0" fontId="7" fillId="14" borderId="0" xfId="0" applyFont="1" applyFill="1" applyAlignment="1">
      <alignment horizontal="left"/>
    </xf>
    <xf numFmtId="0" fontId="0" fillId="14" borderId="0" xfId="0" applyFill="1"/>
    <xf numFmtId="0" fontId="7" fillId="15" borderId="0" xfId="0" applyFont="1" applyFill="1" applyAlignment="1">
      <alignment horizontal="left"/>
    </xf>
    <xf numFmtId="0" fontId="0" fillId="15" borderId="0" xfId="0" applyFill="1"/>
    <xf numFmtId="0" fontId="7" fillId="16" borderId="0" xfId="0" applyFont="1" applyFill="1" applyAlignment="1">
      <alignment horizontal="left"/>
    </xf>
    <xf numFmtId="0" fontId="7" fillId="17" borderId="0" xfId="0" applyFont="1" applyFill="1" applyAlignment="1">
      <alignment horizontal="left"/>
    </xf>
    <xf numFmtId="0" fontId="4" fillId="18" borderId="0" xfId="0" applyFont="1" applyFill="1"/>
    <xf numFmtId="0" fontId="4" fillId="7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0" borderId="1" xfId="0" applyBorder="1"/>
    <xf numFmtId="0" fontId="2" fillId="5" borderId="0" xfId="0" applyFont="1" applyFill="1" applyAlignment="1">
      <alignment horizontal="center"/>
    </xf>
    <xf numFmtId="1" fontId="0" fillId="0" borderId="0" xfId="0" applyNumberFormat="1"/>
    <xf numFmtId="0" fontId="2" fillId="10" borderId="0" xfId="0" applyFont="1" applyFill="1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6" xfId="0" applyBorder="1"/>
    <xf numFmtId="0" fontId="2" fillId="13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1" fontId="5" fillId="0" borderId="0" xfId="0" applyNumberFormat="1" applyFont="1"/>
    <xf numFmtId="1" fontId="0" fillId="0" borderId="7" xfId="0" applyNumberFormat="1" applyBorder="1"/>
    <xf numFmtId="0" fontId="0" fillId="2" borderId="1" xfId="0" applyFill="1" applyBorder="1"/>
    <xf numFmtId="1" fontId="0" fillId="2" borderId="0" xfId="0" applyNumberFormat="1" applyFill="1"/>
    <xf numFmtId="0" fontId="0" fillId="0" borderId="7" xfId="0" applyBorder="1"/>
    <xf numFmtId="0" fontId="2" fillId="10" borderId="7" xfId="0" applyFont="1" applyFill="1" applyBorder="1" applyAlignment="1">
      <alignment horizontal="center"/>
    </xf>
    <xf numFmtId="0" fontId="0" fillId="2" borderId="2" xfId="0" applyFill="1" applyBorder="1"/>
    <xf numFmtId="0" fontId="0" fillId="2" borderId="8" xfId="0" applyFill="1" applyBorder="1"/>
    <xf numFmtId="1" fontId="0" fillId="2" borderId="8" xfId="0" applyNumberFormat="1" applyFill="1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9" fillId="0" borderId="0" xfId="0" applyFont="1"/>
    <xf numFmtId="0" fontId="0" fillId="20" borderId="5" xfId="0" applyFill="1" applyBorder="1"/>
    <xf numFmtId="0" fontId="0" fillId="20" borderId="6" xfId="0" applyFill="1" applyBorder="1"/>
    <xf numFmtId="0" fontId="0" fillId="20" borderId="0" xfId="0" applyFill="1"/>
    <xf numFmtId="0" fontId="0" fillId="20" borderId="7" xfId="0" applyFill="1" applyBorder="1"/>
    <xf numFmtId="0" fontId="1" fillId="20" borderId="1" xfId="0" applyFont="1" applyFill="1" applyBorder="1"/>
    <xf numFmtId="0" fontId="1" fillId="20" borderId="0" xfId="0" applyFont="1" applyFill="1"/>
    <xf numFmtId="0" fontId="1" fillId="20" borderId="7" xfId="0" applyFont="1" applyFill="1" applyBorder="1"/>
    <xf numFmtId="0" fontId="1" fillId="20" borderId="4" xfId="0" applyFont="1" applyFill="1" applyBorder="1"/>
    <xf numFmtId="0" fontId="7" fillId="14" borderId="10" xfId="0" applyFont="1" applyFill="1" applyBorder="1" applyAlignment="1">
      <alignment horizontal="left"/>
    </xf>
    <xf numFmtId="0" fontId="0" fillId="0" borderId="10" xfId="0" applyBorder="1"/>
    <xf numFmtId="0" fontId="2" fillId="21" borderId="0" xfId="0" applyFont="1" applyFill="1" applyAlignment="1">
      <alignment horizontal="center"/>
    </xf>
    <xf numFmtId="0" fontId="2" fillId="21" borderId="7" xfId="0" applyFont="1" applyFill="1" applyBorder="1" applyAlignment="1">
      <alignment horizontal="center"/>
    </xf>
    <xf numFmtId="0" fontId="0" fillId="2" borderId="9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2" borderId="0" xfId="0" applyFill="1"/>
    <xf numFmtId="0" fontId="11" fillId="22" borderId="0" xfId="0" applyFont="1" applyFill="1"/>
    <xf numFmtId="0" fontId="0" fillId="0" borderId="0" xfId="0" quotePrefix="1"/>
    <xf numFmtId="0" fontId="0" fillId="0" borderId="3" xfId="0" applyBorder="1"/>
    <xf numFmtId="0" fontId="13" fillId="0" borderId="0" xfId="0" applyFont="1"/>
    <xf numFmtId="0" fontId="13" fillId="24" borderId="0" xfId="0" applyFont="1" applyFill="1"/>
    <xf numFmtId="0" fontId="13" fillId="19" borderId="0" xfId="0" applyFont="1" applyFill="1"/>
    <xf numFmtId="0" fontId="13" fillId="25" borderId="0" xfId="0" applyFont="1" applyFill="1"/>
    <xf numFmtId="0" fontId="14" fillId="0" borderId="0" xfId="0" applyFont="1"/>
    <xf numFmtId="0" fontId="13" fillId="26" borderId="0" xfId="0" applyFont="1" applyFill="1"/>
    <xf numFmtId="0" fontId="14" fillId="10" borderId="0" xfId="0" applyFont="1" applyFill="1"/>
    <xf numFmtId="0" fontId="14" fillId="5" borderId="0" xfId="0" applyFont="1" applyFill="1"/>
    <xf numFmtId="0" fontId="13" fillId="5" borderId="0" xfId="0" applyFont="1" applyFill="1"/>
    <xf numFmtId="0" fontId="15" fillId="24" borderId="0" xfId="0" applyFont="1" applyFill="1"/>
    <xf numFmtId="0" fontId="15" fillId="0" borderId="0" xfId="0" applyFont="1"/>
    <xf numFmtId="0" fontId="12" fillId="0" borderId="0" xfId="0" applyFont="1" applyAlignment="1">
      <alignment horizontal="center"/>
    </xf>
    <xf numFmtId="0" fontId="0" fillId="0" borderId="2" xfId="0" applyBorder="1"/>
    <xf numFmtId="0" fontId="13" fillId="0" borderId="7" xfId="0" applyFont="1" applyBorder="1"/>
    <xf numFmtId="0" fontId="13" fillId="0" borderId="9" xfId="0" applyFont="1" applyBorder="1"/>
    <xf numFmtId="0" fontId="13" fillId="27" borderId="0" xfId="0" applyFont="1" applyFill="1"/>
    <xf numFmtId="0" fontId="0" fillId="27" borderId="0" xfId="0" applyFill="1"/>
    <xf numFmtId="0" fontId="12" fillId="23" borderId="0" xfId="0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9" fillId="28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662610285864043"/>
                  <c:y val="-1.3141182291345534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data'!$F$4:$F$8</c:f>
              <c:numCache>
                <c:formatCode>0</c:formatCode>
                <c:ptCount val="5"/>
                <c:pt idx="0">
                  <c:v>12089105.916666666</c:v>
                </c:pt>
                <c:pt idx="1">
                  <c:v>3474438.9166666665</c:v>
                </c:pt>
                <c:pt idx="2">
                  <c:v>1190355.9166666667</c:v>
                </c:pt>
                <c:pt idx="3">
                  <c:v>329665.16666666669</c:v>
                </c:pt>
                <c:pt idx="4">
                  <c:v>104472.41666666667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5-774A-9185-8A124F291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Crim-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exp-275ul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7565972262252"/>
                  <c:y val="0.235205869489650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data'!$L$30:$L$34</c:f>
              <c:numCache>
                <c:formatCode>0</c:formatCode>
                <c:ptCount val="5"/>
                <c:pt idx="0">
                  <c:v>1830773.6666666665</c:v>
                </c:pt>
                <c:pt idx="1">
                  <c:v>644127.66666666674</c:v>
                </c:pt>
                <c:pt idx="2">
                  <c:v>217988.66666666669</c:v>
                </c:pt>
                <c:pt idx="3">
                  <c:v>62333.333333333336</c:v>
                </c:pt>
                <c:pt idx="4">
                  <c:v>24583.666666666664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3-704A-9CC7-B94E0211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exp-200ul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9315856015802"/>
                  <c:y val="0.197538828664864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data'!$N$22:$N$26</c:f>
              <c:numCache>
                <c:formatCode>General</c:formatCode>
                <c:ptCount val="5"/>
                <c:pt idx="0">
                  <c:v>740364.75</c:v>
                </c:pt>
                <c:pt idx="1">
                  <c:v>237284.25</c:v>
                </c:pt>
                <c:pt idx="2">
                  <c:v>81327</c:v>
                </c:pt>
                <c:pt idx="3">
                  <c:v>22342.25</c:v>
                </c:pt>
                <c:pt idx="4">
                  <c:v>7507.75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C-A94A-95F5-26E0110D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exp-275ul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10036391863902"/>
                  <c:y val="0.2964794864434519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data'!$N$30:$N$34</c:f>
              <c:numCache>
                <c:formatCode>General</c:formatCode>
                <c:ptCount val="5"/>
                <c:pt idx="0">
                  <c:v>2261225.6666666665</c:v>
                </c:pt>
                <c:pt idx="1">
                  <c:v>793063.66666666663</c:v>
                </c:pt>
                <c:pt idx="2">
                  <c:v>274034.33333333331</c:v>
                </c:pt>
                <c:pt idx="3">
                  <c:v>82409.666666666672</c:v>
                </c:pt>
                <c:pt idx="4">
                  <c:v>27627.333333333332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5-6943-9CF0-B42C31B8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 exp-200ul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41812599193766"/>
                  <c:y val="0.27342205323193919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data'!$L$23:$L$26</c:f>
              <c:numCache>
                <c:formatCode>0</c:formatCode>
                <c:ptCount val="4"/>
                <c:pt idx="0">
                  <c:v>197671</c:v>
                </c:pt>
                <c:pt idx="1">
                  <c:v>64090.75</c:v>
                </c:pt>
                <c:pt idx="2">
                  <c:v>18942.75</c:v>
                </c:pt>
                <c:pt idx="3">
                  <c:v>5079.75</c:v>
                </c:pt>
              </c:numCache>
            </c:numRef>
          </c:xVal>
          <c:yVal>
            <c:numRef>
              <c:f>'Organized data'!$H$23:$H$26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A-B840-B6DB-F90D8455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600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571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Crim-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exp-275ul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7565972262252"/>
                  <c:y val="0.235205869489650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data'!$L$31:$L$34</c:f>
              <c:numCache>
                <c:formatCode>0</c:formatCode>
                <c:ptCount val="4"/>
                <c:pt idx="0">
                  <c:v>644127.66666666674</c:v>
                </c:pt>
                <c:pt idx="1">
                  <c:v>217988.66666666669</c:v>
                </c:pt>
                <c:pt idx="2">
                  <c:v>62333.333333333336</c:v>
                </c:pt>
                <c:pt idx="3">
                  <c:v>24583.666666666664</c:v>
                </c:pt>
              </c:numCache>
            </c:numRef>
          </c:xVal>
          <c:yVal>
            <c:numRef>
              <c:f>'Organized data'!$B$31:$B$34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3-1D4E-B293-B62BD817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exp-200ul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9315856015802"/>
                  <c:y val="0.1975388286648644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data'!$N$23:$N$26</c:f>
              <c:numCache>
                <c:formatCode>General</c:formatCode>
                <c:ptCount val="4"/>
                <c:pt idx="0">
                  <c:v>237284.25</c:v>
                </c:pt>
                <c:pt idx="1">
                  <c:v>81327</c:v>
                </c:pt>
                <c:pt idx="2">
                  <c:v>22342.25</c:v>
                </c:pt>
                <c:pt idx="3">
                  <c:v>7507.75</c:v>
                </c:pt>
              </c:numCache>
            </c:numRef>
          </c:xVal>
          <c:yVal>
            <c:numRef>
              <c:f>'Organized data'!$H$23:$H$26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C-1B45-AB60-147DE31D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CrimOPT-</a:t>
            </a:r>
            <a:r>
              <a:rPr lang="en-US" baseline="0">
                <a:solidFill>
                  <a:srgbClr val="FF0000"/>
                </a:solidFill>
              </a:rPr>
              <a:t> exp-275ul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77971970194795"/>
                  <c:y val="0.1899280088357423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data'!$N$30:$N$34</c:f>
              <c:numCache>
                <c:formatCode>General</c:formatCode>
                <c:ptCount val="5"/>
                <c:pt idx="0">
                  <c:v>2261225.6666666665</c:v>
                </c:pt>
                <c:pt idx="1">
                  <c:v>793063.66666666663</c:v>
                </c:pt>
                <c:pt idx="2">
                  <c:v>274034.33333333331</c:v>
                </c:pt>
                <c:pt idx="3">
                  <c:v>82409.666666666672</c:v>
                </c:pt>
                <c:pt idx="4">
                  <c:v>27627.333333333332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6-2442-A13F-CA14B895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62240990327534"/>
                  <c:y val="0.3039700396797713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data'!$L$4:$L$8</c:f>
              <c:numCache>
                <c:formatCode>0</c:formatCode>
                <c:ptCount val="5"/>
                <c:pt idx="0">
                  <c:v>376337.08333333331</c:v>
                </c:pt>
                <c:pt idx="1">
                  <c:v>138964.58333333334</c:v>
                </c:pt>
                <c:pt idx="2">
                  <c:v>42849.833333333336</c:v>
                </c:pt>
                <c:pt idx="3">
                  <c:v>14147.333333333334</c:v>
                </c:pt>
                <c:pt idx="4">
                  <c:v>4724.5833333333339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B448-AA7C-6FE6237E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07614113109133"/>
                  <c:y val="0.2885243167178193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data'!$L$12:$L$16</c:f>
              <c:numCache>
                <c:formatCode>0</c:formatCode>
                <c:ptCount val="5"/>
                <c:pt idx="0">
                  <c:v>2182276.333333333</c:v>
                </c:pt>
                <c:pt idx="1">
                  <c:v>997594.66666666663</c:v>
                </c:pt>
                <c:pt idx="2">
                  <c:v>317318.33333333337</c:v>
                </c:pt>
                <c:pt idx="3">
                  <c:v>117805</c:v>
                </c:pt>
                <c:pt idx="4">
                  <c:v>37822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9-1D4F-9B6D-6F06A52A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52152844923621"/>
                  <c:y val="0.1322997137001413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data'!$L$5:$L$8</c:f>
              <c:numCache>
                <c:formatCode>0</c:formatCode>
                <c:ptCount val="4"/>
                <c:pt idx="0">
                  <c:v>138964.58333333334</c:v>
                </c:pt>
                <c:pt idx="1">
                  <c:v>42849.833333333336</c:v>
                </c:pt>
                <c:pt idx="2">
                  <c:v>14147.333333333334</c:v>
                </c:pt>
                <c:pt idx="3">
                  <c:v>4724.5833333333339</c:v>
                </c:pt>
              </c:numCache>
            </c:numRef>
          </c:xVal>
          <c:yVal>
            <c:numRef>
              <c:f>'Organized data'!$H$13:$H$16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1-D048-96CB-B43A6612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8121271841412"/>
                  <c:y val="0.3350150501616409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data'!$F$12:$F$16</c:f>
              <c:numCache>
                <c:formatCode>0</c:formatCode>
                <c:ptCount val="5"/>
                <c:pt idx="0">
                  <c:v>39968006</c:v>
                </c:pt>
                <c:pt idx="1">
                  <c:v>13193583.666666666</c:v>
                </c:pt>
                <c:pt idx="2">
                  <c:v>4645638.666666667</c:v>
                </c:pt>
                <c:pt idx="3">
                  <c:v>1370352</c:v>
                </c:pt>
                <c:pt idx="4">
                  <c:v>429348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8-1C45-B046-67B3EBCF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57388355652622"/>
          <c:y val="0.90922008323104098"/>
          <c:w val="0.4255918922543441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62368842035862"/>
                  <c:y val="0.25176476653767305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data'!$L$13:$L$16</c:f>
              <c:numCache>
                <c:formatCode>0</c:formatCode>
                <c:ptCount val="4"/>
                <c:pt idx="0">
                  <c:v>997594.66666666663</c:v>
                </c:pt>
                <c:pt idx="1">
                  <c:v>317318.33333333337</c:v>
                </c:pt>
                <c:pt idx="2">
                  <c:v>117805</c:v>
                </c:pt>
                <c:pt idx="3">
                  <c:v>37822</c:v>
                </c:pt>
              </c:numCache>
            </c:numRef>
          </c:xVal>
          <c:yVal>
            <c:numRef>
              <c:f>'Organized data'!$B$13:$B$16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F-BE4E-BBD9-B2C8A4D5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'!$J$20:$J$23</c:f>
              <c:numCache>
                <c:formatCode>General</c:formatCode>
                <c:ptCount val="4"/>
                <c:pt idx="0">
                  <c:v>0.14821969300000001</c:v>
                </c:pt>
                <c:pt idx="1">
                  <c:v>0.146042317</c:v>
                </c:pt>
                <c:pt idx="2">
                  <c:v>0.14830375700000001</c:v>
                </c:pt>
                <c:pt idx="3">
                  <c:v>0.142992481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4-394B-BA9F-CCE7E295A54D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'!$K$20:$K$23</c:f>
              <c:numCache>
                <c:formatCode>General</c:formatCode>
                <c:ptCount val="4"/>
                <c:pt idx="0">
                  <c:v>0.102799825</c:v>
                </c:pt>
                <c:pt idx="1">
                  <c:v>0.111156349</c:v>
                </c:pt>
                <c:pt idx="2">
                  <c:v>9.2095132999999996E-2</c:v>
                </c:pt>
                <c:pt idx="3">
                  <c:v>0.107021377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4-394B-BA9F-CCE7E295A54D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'!$L$20:$L$23</c:f>
              <c:numCache>
                <c:formatCode>General</c:formatCode>
                <c:ptCount val="4"/>
                <c:pt idx="0">
                  <c:v>7.1714941000000004E-2</c:v>
                </c:pt>
                <c:pt idx="1">
                  <c:v>7.1867233000000003E-2</c:v>
                </c:pt>
                <c:pt idx="2">
                  <c:v>7.1527721000000002E-2</c:v>
                </c:pt>
                <c:pt idx="3">
                  <c:v>6.9926657000000003E-2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4-394B-BA9F-CCE7E295A54D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'!$M$20:$M$23</c:f>
              <c:numCache>
                <c:formatCode>General</c:formatCode>
                <c:ptCount val="4"/>
                <c:pt idx="0">
                  <c:v>3.6785756999999995E-2</c:v>
                </c:pt>
                <c:pt idx="1">
                  <c:v>3.8544588999999997E-2</c:v>
                </c:pt>
                <c:pt idx="2">
                  <c:v>4.0208108999999999E-2</c:v>
                </c:pt>
                <c:pt idx="3">
                  <c:v>4.2718040999999998E-2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4-394B-BA9F-CCE7E295A54D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'!$N$20:$N$23</c:f>
              <c:numCache>
                <c:formatCode>General</c:formatCode>
                <c:ptCount val="4"/>
                <c:pt idx="0">
                  <c:v>4.817165E-3</c:v>
                </c:pt>
                <c:pt idx="1">
                  <c:v>5.1235249999999994E-3</c:v>
                </c:pt>
                <c:pt idx="2">
                  <c:v>5.1664449999999995E-3</c:v>
                </c:pt>
                <c:pt idx="3">
                  <c:v>5.0106009999999999E-3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D4-394B-BA9F-CCE7E295A54D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'!$J$4:$J$7</c:f>
              <c:numCache>
                <c:formatCode>General</c:formatCode>
                <c:ptCount val="4"/>
                <c:pt idx="0">
                  <c:v>1.1717700000000001E-2</c:v>
                </c:pt>
                <c:pt idx="1">
                  <c:v>5.5751999999999998E-3</c:v>
                </c:pt>
                <c:pt idx="2">
                  <c:v>6.8052E-3</c:v>
                </c:pt>
                <c:pt idx="3">
                  <c:v>6.8037000000000002E-3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D4-394B-BA9F-CCE7E295A54D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'!$K$4:$K$7</c:f>
              <c:numCache>
                <c:formatCode>General</c:formatCode>
                <c:ptCount val="4"/>
                <c:pt idx="0">
                  <c:v>4.2398699999999998E-2</c:v>
                </c:pt>
                <c:pt idx="1">
                  <c:v>4.61127E-2</c:v>
                </c:pt>
                <c:pt idx="2">
                  <c:v>3.7895699999999997E-2</c:v>
                </c:pt>
                <c:pt idx="3">
                  <c:v>4.7753699999999996E-2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D4-394B-BA9F-CCE7E295A54D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'!$L$4:$L$7</c:f>
              <c:numCache>
                <c:formatCode>General</c:formatCode>
                <c:ptCount val="4"/>
                <c:pt idx="0">
                  <c:v>7.6396200000000011E-2</c:v>
                </c:pt>
                <c:pt idx="1">
                  <c:v>8.8684200000000005E-2</c:v>
                </c:pt>
                <c:pt idx="2">
                  <c:v>8.2120200000000004E-2</c:v>
                </c:pt>
                <c:pt idx="3">
                  <c:v>8.1317700000000007E-2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D4-394B-BA9F-CCE7E295A54D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'!$M$4:$M$7</c:f>
              <c:numCache>
                <c:formatCode>General</c:formatCode>
                <c:ptCount val="4"/>
                <c:pt idx="0">
                  <c:v>0.1111737</c:v>
                </c:pt>
                <c:pt idx="1">
                  <c:v>0.12185220000000001</c:v>
                </c:pt>
                <c:pt idx="2">
                  <c:v>0.12261720000000001</c:v>
                </c:pt>
                <c:pt idx="3">
                  <c:v>0.1292412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D4-394B-BA9F-CCE7E295A54D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'!$N$4:$N$7</c:f>
              <c:numCache>
                <c:formatCode>General</c:formatCode>
                <c:ptCount val="4"/>
                <c:pt idx="0">
                  <c:v>0.1709367</c:v>
                </c:pt>
                <c:pt idx="1">
                  <c:v>0.16442670000000001</c:v>
                </c:pt>
                <c:pt idx="2">
                  <c:v>0.17749020000000001</c:v>
                </c:pt>
                <c:pt idx="3">
                  <c:v>0.17793720000000002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D4-394B-BA9F-CCE7E295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'!$R$27:$R$30</c:f>
              <c:numCache>
                <c:formatCode>General</c:formatCode>
                <c:ptCount val="4"/>
                <c:pt idx="0">
                  <c:v>0.11365198239999999</c:v>
                </c:pt>
                <c:pt idx="1">
                  <c:v>0.1138680624</c:v>
                </c:pt>
                <c:pt idx="2">
                  <c:v>0.10701640239999999</c:v>
                </c:pt>
                <c:pt idx="3">
                  <c:v>9.4466890399999989E-2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D-9C48-AE97-F1CE9AAD773E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'!$S$27:$S$30</c:f>
              <c:numCache>
                <c:formatCode>General</c:formatCode>
                <c:ptCount val="4"/>
                <c:pt idx="0">
                  <c:v>9.5623806399999997E-2</c:v>
                </c:pt>
                <c:pt idx="1">
                  <c:v>9.0040210399999987E-2</c:v>
                </c:pt>
                <c:pt idx="2">
                  <c:v>4.23330024E-2</c:v>
                </c:pt>
                <c:pt idx="3">
                  <c:v>4.6496538400000002E-2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D-9C48-AE97-F1CE9AAD773E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'!$T$27:$T$30</c:f>
              <c:numCache>
                <c:formatCode>General</c:formatCode>
                <c:ptCount val="4"/>
                <c:pt idx="0">
                  <c:v>4.4818662400000001E-2</c:v>
                </c:pt>
                <c:pt idx="1">
                  <c:v>9.2867454399999994E-2</c:v>
                </c:pt>
                <c:pt idx="2">
                  <c:v>7.4055322399999998E-2</c:v>
                </c:pt>
                <c:pt idx="3">
                  <c:v>5.6588806399999997E-2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D-9C48-AE97-F1CE9AAD773E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'!$U$27:$U$30</c:f>
              <c:numCache>
                <c:formatCode>General</c:formatCode>
                <c:ptCount val="4"/>
                <c:pt idx="0">
                  <c:v>3.8509718399999997E-2</c:v>
                </c:pt>
                <c:pt idx="1">
                  <c:v>2.3991510400000002E-2</c:v>
                </c:pt>
                <c:pt idx="2">
                  <c:v>4.3501314399999998E-2</c:v>
                </c:pt>
                <c:pt idx="3">
                  <c:v>6.4112978399999992E-2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D-9C48-AE97-F1CE9AAD773E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'!$V$27:$V$30</c:f>
              <c:numCache>
                <c:formatCode>General</c:formatCode>
                <c:ptCount val="4"/>
                <c:pt idx="0">
                  <c:v>-8.2794159999999978E-4</c:v>
                </c:pt>
                <c:pt idx="1">
                  <c:v>-7.5509600000000718E-5</c:v>
                </c:pt>
                <c:pt idx="2">
                  <c:v>-4.8310159999999987E-4</c:v>
                </c:pt>
                <c:pt idx="3">
                  <c:v>-7.8664959999999971E-4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CD-9C48-AE97-F1CE9AAD773E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'!$R$10:$R$13</c:f>
              <c:numCache>
                <c:formatCode>General</c:formatCode>
                <c:ptCount val="4"/>
                <c:pt idx="0">
                  <c:v>-1.0332000000000006E-3</c:v>
                </c:pt>
                <c:pt idx="1">
                  <c:v>5.2979999999999954E-4</c:v>
                </c:pt>
                <c:pt idx="2">
                  <c:v>5.3429999999999971E-4</c:v>
                </c:pt>
                <c:pt idx="3">
                  <c:v>-1.4277000000000005E-3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CD-9C48-AE97-F1CE9AAD773E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'!$S$10:$S$13</c:f>
              <c:numCache>
                <c:formatCode>General</c:formatCode>
                <c:ptCount val="4"/>
                <c:pt idx="0">
                  <c:v>4.7157299999999992E-2</c:v>
                </c:pt>
                <c:pt idx="1">
                  <c:v>4.8745799999999999E-2</c:v>
                </c:pt>
                <c:pt idx="2">
                  <c:v>4.6369799999999996E-2</c:v>
                </c:pt>
                <c:pt idx="3">
                  <c:v>2.6791800000000001E-2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CD-9C48-AE97-F1CE9AAD773E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'!$T$10:$T$13</c:f>
              <c:numCache>
                <c:formatCode>General</c:formatCode>
                <c:ptCount val="4"/>
                <c:pt idx="0">
                  <c:v>0.13145580000000001</c:v>
                </c:pt>
                <c:pt idx="1">
                  <c:v>0.18398430000000002</c:v>
                </c:pt>
                <c:pt idx="2">
                  <c:v>0.2055498</c:v>
                </c:pt>
                <c:pt idx="3">
                  <c:v>0.10322730000000001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CD-9C48-AE97-F1CE9AAD773E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'!$U$10:$U$13</c:f>
              <c:numCache>
                <c:formatCode>General</c:formatCode>
                <c:ptCount val="4"/>
                <c:pt idx="0">
                  <c:v>0.25101329999999999</c:v>
                </c:pt>
                <c:pt idx="1">
                  <c:v>0.13536030000000002</c:v>
                </c:pt>
                <c:pt idx="2">
                  <c:v>0.20980230000000002</c:v>
                </c:pt>
                <c:pt idx="3">
                  <c:v>0.17930130000000002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CD-9C48-AE97-F1CE9AAD773E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'!$V$10:$V$13</c:f>
              <c:numCache>
                <c:formatCode>General</c:formatCode>
                <c:ptCount val="4"/>
                <c:pt idx="0">
                  <c:v>0.41093580000000002</c:v>
                </c:pt>
                <c:pt idx="1">
                  <c:v>0.50658029999999998</c:v>
                </c:pt>
                <c:pt idx="2">
                  <c:v>0.4066323</c:v>
                </c:pt>
                <c:pt idx="3">
                  <c:v>0.2647098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CD-9C48-AE97-F1CE9AA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T1-unblanked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'!$J$20:$J$23</c:f>
              <c:numCache>
                <c:formatCode>General</c:formatCode>
                <c:ptCount val="4"/>
                <c:pt idx="0">
                  <c:v>0.14821969300000001</c:v>
                </c:pt>
                <c:pt idx="1">
                  <c:v>0.146042317</c:v>
                </c:pt>
                <c:pt idx="2">
                  <c:v>0.14830375700000001</c:v>
                </c:pt>
                <c:pt idx="3">
                  <c:v>0.142992481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3-A14D-92B8-30498E164492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'!$K$20:$K$23</c:f>
              <c:numCache>
                <c:formatCode>General</c:formatCode>
                <c:ptCount val="4"/>
                <c:pt idx="0">
                  <c:v>0.102799825</c:v>
                </c:pt>
                <c:pt idx="1">
                  <c:v>0.111156349</c:v>
                </c:pt>
                <c:pt idx="2">
                  <c:v>9.2095132999999996E-2</c:v>
                </c:pt>
                <c:pt idx="3">
                  <c:v>0.107021377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3-A14D-92B8-30498E164492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'!$L$20:$L$23</c:f>
              <c:numCache>
                <c:formatCode>General</c:formatCode>
                <c:ptCount val="4"/>
                <c:pt idx="0">
                  <c:v>7.1714941000000004E-2</c:v>
                </c:pt>
                <c:pt idx="1">
                  <c:v>7.1867233000000003E-2</c:v>
                </c:pt>
                <c:pt idx="2">
                  <c:v>7.1527721000000002E-2</c:v>
                </c:pt>
                <c:pt idx="3">
                  <c:v>6.9926657000000003E-2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3-A14D-92B8-30498E164492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'!$M$20:$M$23</c:f>
              <c:numCache>
                <c:formatCode>General</c:formatCode>
                <c:ptCount val="4"/>
                <c:pt idx="0">
                  <c:v>3.6785756999999995E-2</c:v>
                </c:pt>
                <c:pt idx="1">
                  <c:v>3.8544588999999997E-2</c:v>
                </c:pt>
                <c:pt idx="2">
                  <c:v>4.0208108999999999E-2</c:v>
                </c:pt>
                <c:pt idx="3">
                  <c:v>4.2718040999999998E-2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3-A14D-92B8-30498E164492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'!$N$20:$N$23</c:f>
              <c:numCache>
                <c:formatCode>General</c:formatCode>
                <c:ptCount val="4"/>
                <c:pt idx="0">
                  <c:v>4.817165E-3</c:v>
                </c:pt>
                <c:pt idx="1">
                  <c:v>5.1235249999999994E-3</c:v>
                </c:pt>
                <c:pt idx="2">
                  <c:v>5.1664449999999995E-3</c:v>
                </c:pt>
                <c:pt idx="3">
                  <c:v>5.0106009999999999E-3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23-A14D-92B8-30498E164492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'!$J$4:$J$7</c:f>
              <c:numCache>
                <c:formatCode>General</c:formatCode>
                <c:ptCount val="4"/>
                <c:pt idx="0">
                  <c:v>1.1717700000000001E-2</c:v>
                </c:pt>
                <c:pt idx="1">
                  <c:v>5.5751999999999998E-3</c:v>
                </c:pt>
                <c:pt idx="2">
                  <c:v>6.8052E-3</c:v>
                </c:pt>
                <c:pt idx="3">
                  <c:v>6.8037000000000002E-3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23-A14D-92B8-30498E164492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'!$K$4:$K$7</c:f>
              <c:numCache>
                <c:formatCode>General</c:formatCode>
                <c:ptCount val="4"/>
                <c:pt idx="0">
                  <c:v>4.2398699999999998E-2</c:v>
                </c:pt>
                <c:pt idx="1">
                  <c:v>4.61127E-2</c:v>
                </c:pt>
                <c:pt idx="2">
                  <c:v>3.7895699999999997E-2</c:v>
                </c:pt>
                <c:pt idx="3">
                  <c:v>4.7753699999999996E-2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23-A14D-92B8-30498E164492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'!$L$4:$L$7</c:f>
              <c:numCache>
                <c:formatCode>General</c:formatCode>
                <c:ptCount val="4"/>
                <c:pt idx="0">
                  <c:v>7.6396200000000011E-2</c:v>
                </c:pt>
                <c:pt idx="1">
                  <c:v>8.8684200000000005E-2</c:v>
                </c:pt>
                <c:pt idx="2">
                  <c:v>8.2120200000000004E-2</c:v>
                </c:pt>
                <c:pt idx="3">
                  <c:v>8.1317700000000007E-2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23-A14D-92B8-30498E164492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'!$M$4:$M$7</c:f>
              <c:numCache>
                <c:formatCode>General</c:formatCode>
                <c:ptCount val="4"/>
                <c:pt idx="0">
                  <c:v>0.1111737</c:v>
                </c:pt>
                <c:pt idx="1">
                  <c:v>0.12185220000000001</c:v>
                </c:pt>
                <c:pt idx="2">
                  <c:v>0.12261720000000001</c:v>
                </c:pt>
                <c:pt idx="3">
                  <c:v>0.1292412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23-A14D-92B8-30498E164492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'!$N$4:$N$7</c:f>
              <c:numCache>
                <c:formatCode>General</c:formatCode>
                <c:ptCount val="4"/>
                <c:pt idx="0">
                  <c:v>0.1709367</c:v>
                </c:pt>
                <c:pt idx="1">
                  <c:v>0.16442670000000001</c:v>
                </c:pt>
                <c:pt idx="2">
                  <c:v>0.17749020000000001</c:v>
                </c:pt>
                <c:pt idx="3">
                  <c:v>0.17793720000000002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23-A14D-92B8-30498E16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T1- blanked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'!$R$20:$R$23</c:f>
              <c:numCache>
                <c:formatCode>General</c:formatCode>
                <c:ptCount val="4"/>
                <c:pt idx="0">
                  <c:v>0.14396741440000002</c:v>
                </c:pt>
                <c:pt idx="1">
                  <c:v>0.14179003840000001</c:v>
                </c:pt>
                <c:pt idx="2">
                  <c:v>0.14405147840000002</c:v>
                </c:pt>
                <c:pt idx="3">
                  <c:v>0.13874020240000001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2-F64F-8251-FCF8904B9501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'!$S$20:$S$23</c:f>
              <c:numCache>
                <c:formatCode>General</c:formatCode>
                <c:ptCount val="4"/>
                <c:pt idx="0">
                  <c:v>9.8547546399999991E-2</c:v>
                </c:pt>
                <c:pt idx="1">
                  <c:v>0.1069040704</c:v>
                </c:pt>
                <c:pt idx="2">
                  <c:v>8.7842854399999989E-2</c:v>
                </c:pt>
                <c:pt idx="3">
                  <c:v>0.10276909839999999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62-F64F-8251-FCF8904B9501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'!$T$20:$T$23</c:f>
              <c:numCache>
                <c:formatCode>General</c:formatCode>
                <c:ptCount val="4"/>
                <c:pt idx="0">
                  <c:v>6.7462662399999998E-2</c:v>
                </c:pt>
                <c:pt idx="1">
                  <c:v>6.7614954399999996E-2</c:v>
                </c:pt>
                <c:pt idx="2">
                  <c:v>6.7275442399999996E-2</c:v>
                </c:pt>
                <c:pt idx="3">
                  <c:v>6.5674378399999997E-2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2-F64F-8251-FCF8904B9501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'!$U$20:$U$23</c:f>
              <c:numCache>
                <c:formatCode>General</c:formatCode>
                <c:ptCount val="4"/>
                <c:pt idx="0">
                  <c:v>3.2533478399999996E-2</c:v>
                </c:pt>
                <c:pt idx="1">
                  <c:v>3.4292310399999998E-2</c:v>
                </c:pt>
                <c:pt idx="2">
                  <c:v>3.59558304E-2</c:v>
                </c:pt>
                <c:pt idx="3">
                  <c:v>3.8465762399999999E-2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2-F64F-8251-FCF8904B9501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'!$V$20:$V$23</c:f>
              <c:numCache>
                <c:formatCode>General</c:formatCode>
                <c:ptCount val="4"/>
                <c:pt idx="0">
                  <c:v>5.6488639999999982E-4</c:v>
                </c:pt>
                <c:pt idx="1">
                  <c:v>8.7124639999999927E-4</c:v>
                </c:pt>
                <c:pt idx="2">
                  <c:v>9.1416639999999938E-4</c:v>
                </c:pt>
                <c:pt idx="3">
                  <c:v>7.5832239999999978E-4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2-F64F-8251-FCF8904B9501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'!$R$4:$R$7</c:f>
              <c:numCache>
                <c:formatCode>General</c:formatCode>
                <c:ptCount val="4"/>
                <c:pt idx="0">
                  <c:v>4.4613000000000005E-3</c:v>
                </c:pt>
                <c:pt idx="1">
                  <c:v>-1.6812000000000007E-3</c:v>
                </c:pt>
                <c:pt idx="2">
                  <c:v>-4.5120000000000056E-4</c:v>
                </c:pt>
                <c:pt idx="3">
                  <c:v>-4.5270000000000032E-4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2-F64F-8251-FCF8904B9501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'!$S$4:$S$7</c:f>
              <c:numCache>
                <c:formatCode>General</c:formatCode>
                <c:ptCount val="4"/>
                <c:pt idx="0">
                  <c:v>3.5142299999999994E-2</c:v>
                </c:pt>
                <c:pt idx="1">
                  <c:v>3.8856299999999996E-2</c:v>
                </c:pt>
                <c:pt idx="2">
                  <c:v>3.0639299999999998E-2</c:v>
                </c:pt>
                <c:pt idx="3">
                  <c:v>4.0497299999999993E-2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2-F64F-8251-FCF8904B9501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'!$T$4:$T$7</c:f>
              <c:numCache>
                <c:formatCode>General</c:formatCode>
                <c:ptCount val="4"/>
                <c:pt idx="0">
                  <c:v>6.9139800000000015E-2</c:v>
                </c:pt>
                <c:pt idx="1">
                  <c:v>8.1427800000000009E-2</c:v>
                </c:pt>
                <c:pt idx="2">
                  <c:v>7.4863800000000008E-2</c:v>
                </c:pt>
                <c:pt idx="3">
                  <c:v>7.406130000000001E-2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62-F64F-8251-FCF8904B9501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'!$U$4:$U$7</c:f>
              <c:numCache>
                <c:formatCode>General</c:formatCode>
                <c:ptCount val="4"/>
                <c:pt idx="0">
                  <c:v>0.1039173</c:v>
                </c:pt>
                <c:pt idx="1">
                  <c:v>0.11459580000000001</c:v>
                </c:pt>
                <c:pt idx="2">
                  <c:v>0.11536080000000001</c:v>
                </c:pt>
                <c:pt idx="3">
                  <c:v>0.1219848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62-F64F-8251-FCF8904B9501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'!$V$4:$V$7</c:f>
              <c:numCache>
                <c:formatCode>General</c:formatCode>
                <c:ptCount val="4"/>
                <c:pt idx="0">
                  <c:v>0.1636803</c:v>
                </c:pt>
                <c:pt idx="1">
                  <c:v>0.15717030000000001</c:v>
                </c:pt>
                <c:pt idx="2">
                  <c:v>0.17023380000000002</c:v>
                </c:pt>
                <c:pt idx="3">
                  <c:v>0.17068080000000002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62-F64F-8251-FCF8904B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 but with other standard '!$J$20:$J$23</c:f>
              <c:numCache>
                <c:formatCode>General</c:formatCode>
                <c:ptCount val="4"/>
                <c:pt idx="0">
                  <c:v>8.6396661000000013E-2</c:v>
                </c:pt>
                <c:pt idx="1">
                  <c:v>8.5131429000000008E-2</c:v>
                </c:pt>
                <c:pt idx="2">
                  <c:v>8.6445509000000004E-2</c:v>
                </c:pt>
                <c:pt idx="3">
                  <c:v>8.3359227000000008E-2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B-7E4C-AE64-FBCDC76ABB64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 but with other standard '!$K$20:$K$23</c:f>
              <c:numCache>
                <c:formatCode>General</c:formatCode>
                <c:ptCount val="4"/>
                <c:pt idx="0">
                  <c:v>6.0004034999999997E-2</c:v>
                </c:pt>
                <c:pt idx="1">
                  <c:v>6.4859853000000009E-2</c:v>
                </c:pt>
                <c:pt idx="2">
                  <c:v>5.3783741000000003E-2</c:v>
                </c:pt>
                <c:pt idx="3">
                  <c:v>6.2457099000000002E-2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B-7E4C-AE64-FBCDC76ABB64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 but with other standard '!$L$20:$L$23</c:f>
              <c:numCache>
                <c:formatCode>General</c:formatCode>
                <c:ptCount val="4"/>
                <c:pt idx="0">
                  <c:v>4.1941197E-2</c:v>
                </c:pt>
                <c:pt idx="1">
                  <c:v>4.2029691000000001E-2</c:v>
                </c:pt>
                <c:pt idx="2">
                  <c:v>4.1832407000000002E-2</c:v>
                </c:pt>
                <c:pt idx="3">
                  <c:v>4.0902058999999998E-2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B-7E4C-AE64-FBCDC76ABB64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 but with other standard '!$M$20:$M$23</c:f>
              <c:numCache>
                <c:formatCode>General</c:formatCode>
                <c:ptCount val="4"/>
                <c:pt idx="0">
                  <c:v>2.1644508999999999E-2</c:v>
                </c:pt>
                <c:pt idx="1">
                  <c:v>2.2666532999999999E-2</c:v>
                </c:pt>
                <c:pt idx="2">
                  <c:v>2.3633173E-2</c:v>
                </c:pt>
                <c:pt idx="3">
                  <c:v>2.5091646999999998E-2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B-7E4C-AE64-FBCDC76ABB64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 but with other standard '!$N$20:$N$23</c:f>
              <c:numCache>
                <c:formatCode>General</c:formatCode>
                <c:ptCount val="4"/>
                <c:pt idx="0">
                  <c:v>3.0681650000000003E-3</c:v>
                </c:pt>
                <c:pt idx="1">
                  <c:v>3.2461850000000004E-3</c:v>
                </c:pt>
                <c:pt idx="2">
                  <c:v>3.2711250000000002E-3</c:v>
                </c:pt>
                <c:pt idx="3">
                  <c:v>3.1805670000000005E-3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B-7E4C-AE64-FBCDC76ABB64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 but with other standard '!$J$4:$J$7</c:f>
              <c:numCache>
                <c:formatCode>General</c:formatCode>
                <c:ptCount val="4"/>
                <c:pt idx="0">
                  <c:v>1.5614600000000001E-2</c:v>
                </c:pt>
                <c:pt idx="1">
                  <c:v>6.6056000000000005E-3</c:v>
                </c:pt>
                <c:pt idx="2">
                  <c:v>8.4096000000000014E-3</c:v>
                </c:pt>
                <c:pt idx="3">
                  <c:v>8.4074000000000006E-3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EB-7E4C-AE64-FBCDC76ABB64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 but with other standard '!$K$4:$K$7</c:f>
              <c:numCache>
                <c:formatCode>General</c:formatCode>
                <c:ptCount val="4"/>
                <c:pt idx="0">
                  <c:v>6.0613400000000005E-2</c:v>
                </c:pt>
                <c:pt idx="1">
                  <c:v>6.6060600000000011E-2</c:v>
                </c:pt>
                <c:pt idx="2">
                  <c:v>5.4009000000000001E-2</c:v>
                </c:pt>
                <c:pt idx="3">
                  <c:v>6.8467400000000012E-2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B-7E4C-AE64-FBCDC76ABB64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 but with other standard '!$L$4:$L$7</c:f>
              <c:numCache>
                <c:formatCode>General</c:formatCode>
                <c:ptCount val="4"/>
                <c:pt idx="0">
                  <c:v>0.11047640000000002</c:v>
                </c:pt>
                <c:pt idx="1">
                  <c:v>0.12849880000000002</c:v>
                </c:pt>
                <c:pt idx="2">
                  <c:v>0.11887160000000001</c:v>
                </c:pt>
                <c:pt idx="3">
                  <c:v>0.11769460000000001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EB-7E4C-AE64-FBCDC76ABB64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 but with other standard '!$M$4:$M$7</c:f>
              <c:numCache>
                <c:formatCode>General</c:formatCode>
                <c:ptCount val="4"/>
                <c:pt idx="0">
                  <c:v>0.16148340000000003</c:v>
                </c:pt>
                <c:pt idx="1">
                  <c:v>0.1771452</c:v>
                </c:pt>
                <c:pt idx="2">
                  <c:v>0.17826720000000001</c:v>
                </c:pt>
                <c:pt idx="3">
                  <c:v>0.18798240000000002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EB-7E4C-AE64-FBCDC76ABB64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 but with other standard '!$N$4:$N$7</c:f>
              <c:numCache>
                <c:formatCode>General</c:formatCode>
                <c:ptCount val="4"/>
                <c:pt idx="0">
                  <c:v>0.24913580000000002</c:v>
                </c:pt>
                <c:pt idx="1">
                  <c:v>0.23958780000000002</c:v>
                </c:pt>
                <c:pt idx="2">
                  <c:v>0.25874760000000002</c:v>
                </c:pt>
                <c:pt idx="3">
                  <c:v>0.2594032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EB-7E4C-AE64-FBCDC76A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layout>
        <c:manualLayout>
          <c:xMode val="edge"/>
          <c:yMode val="edge"/>
          <c:x val="0.46020873729113632"/>
          <c:y val="2.184087363494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 but with other standard '!$J$27:$J$30</c:f>
              <c:numCache>
                <c:formatCode>General</c:formatCode>
                <c:ptCount val="4"/>
                <c:pt idx="0">
                  <c:v>6.8780937000000014E-2</c:v>
                </c:pt>
                <c:pt idx="1">
                  <c:v>6.8906497000000011E-2</c:v>
                </c:pt>
                <c:pt idx="2">
                  <c:v>6.4925127000000013E-2</c:v>
                </c:pt>
                <c:pt idx="3">
                  <c:v>5.7632843000000003E-2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E94F-9F25-18DA9AA2ED38}"/>
            </c:ext>
          </c:extLst>
        </c:ser>
        <c:ser>
          <c:idx val="1"/>
          <c:order val="1"/>
          <c:tx>
            <c:v>Neon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 but with other standard '!$K$27:$K$30</c:f>
              <c:numCache>
                <c:formatCode>General</c:formatCode>
                <c:ptCount val="4"/>
                <c:pt idx="0">
                  <c:v>5.8305105000000003E-2</c:v>
                </c:pt>
                <c:pt idx="1">
                  <c:v>5.5060583000000003E-2</c:v>
                </c:pt>
                <c:pt idx="2">
                  <c:v>2.7338827E-2</c:v>
                </c:pt>
                <c:pt idx="3">
                  <c:v>2.9758178999999999E-2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5-E94F-9F25-18DA9AA2ED38}"/>
            </c:ext>
          </c:extLst>
        </c:ser>
        <c:ser>
          <c:idx val="2"/>
          <c:order val="2"/>
          <c:tx>
            <c:v>neon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 but with other standard '!$L$27:$L$30</c:f>
              <c:numCache>
                <c:formatCode>General</c:formatCode>
                <c:ptCount val="4"/>
                <c:pt idx="0">
                  <c:v>2.8783197E-2</c:v>
                </c:pt>
                <c:pt idx="1">
                  <c:v>5.6703441E-2</c:v>
                </c:pt>
                <c:pt idx="2">
                  <c:v>4.5772067E-2</c:v>
                </c:pt>
                <c:pt idx="3">
                  <c:v>3.5622605000000002E-2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5-E94F-9F25-18DA9AA2ED38}"/>
            </c:ext>
          </c:extLst>
        </c:ser>
        <c:ser>
          <c:idx val="3"/>
          <c:order val="3"/>
          <c:tx>
            <c:v>neon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'Test 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 but with other standard '!$M$27:$M$30</c:f>
              <c:numCache>
                <c:formatCode>General</c:formatCode>
                <c:ptCount val="4"/>
                <c:pt idx="0">
                  <c:v>2.5117188999999998E-2</c:v>
                </c:pt>
                <c:pt idx="1">
                  <c:v>1.6680932999999998E-2</c:v>
                </c:pt>
                <c:pt idx="2">
                  <c:v>2.8017711000000001E-2</c:v>
                </c:pt>
                <c:pt idx="3">
                  <c:v>3.9994758999999998E-2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5-E94F-9F25-18DA9AA2ED38}"/>
            </c:ext>
          </c:extLst>
        </c:ser>
        <c:ser>
          <c:idx val="4"/>
          <c:order val="4"/>
          <c:tx>
            <c:v>neon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 but with other standard '!$N$27:$N$30</c:f>
              <c:numCache>
                <c:formatCode>General</c:formatCode>
                <c:ptCount val="4"/>
                <c:pt idx="0">
                  <c:v>2.258819E-3</c:v>
                </c:pt>
                <c:pt idx="1">
                  <c:v>2.6960430000000004E-3</c:v>
                </c:pt>
                <c:pt idx="2">
                  <c:v>2.4591990000000005E-3</c:v>
                </c:pt>
                <c:pt idx="3">
                  <c:v>2.2828130000000003E-3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5-E94F-9F25-18DA9AA2ED38}"/>
            </c:ext>
          </c:extLst>
        </c:ser>
        <c:ser>
          <c:idx val="5"/>
          <c:order val="5"/>
          <c:tx>
            <c:v>crim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'!$J$33:$J$36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'Test  but with other standard '!$J$10:$J$13</c:f>
              <c:numCache>
                <c:formatCode>General</c:formatCode>
                <c:ptCount val="4"/>
                <c:pt idx="0">
                  <c:v>7.5560000000000002E-3</c:v>
                </c:pt>
                <c:pt idx="1">
                  <c:v>9.8484000000000002E-3</c:v>
                </c:pt>
                <c:pt idx="2">
                  <c:v>9.8550000000000009E-3</c:v>
                </c:pt>
                <c:pt idx="3">
                  <c:v>6.9773999999999999E-3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85-E94F-9F25-18DA9AA2ED38}"/>
            </c:ext>
          </c:extLst>
        </c:ser>
        <c:ser>
          <c:idx val="6"/>
          <c:order val="6"/>
          <c:tx>
            <c:v>crim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'!$K$33:$K$36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xVal>
          <c:yVal>
            <c:numRef>
              <c:f>'Test  but with other standard '!$K$10:$K$13</c:f>
              <c:numCache>
                <c:formatCode>General</c:formatCode>
                <c:ptCount val="4"/>
                <c:pt idx="0">
                  <c:v>7.823540000000001E-2</c:v>
                </c:pt>
                <c:pt idx="1">
                  <c:v>8.0565200000000017E-2</c:v>
                </c:pt>
                <c:pt idx="2">
                  <c:v>7.7080400000000007E-2</c:v>
                </c:pt>
                <c:pt idx="3">
                  <c:v>4.8365999999999999E-2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5-E94F-9F25-18DA9AA2ED38}"/>
            </c:ext>
          </c:extLst>
        </c:ser>
        <c:ser>
          <c:idx val="7"/>
          <c:order val="7"/>
          <c:tx>
            <c:v>crim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'!$L$33:$L$36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'Test  but with other standard '!$L$10:$L$13</c:f>
              <c:numCache>
                <c:formatCode>General</c:formatCode>
                <c:ptCount val="4"/>
                <c:pt idx="0">
                  <c:v>0.20187320000000003</c:v>
                </c:pt>
                <c:pt idx="1">
                  <c:v>0.27891500000000002</c:v>
                </c:pt>
                <c:pt idx="2">
                  <c:v>0.3105444</c:v>
                </c:pt>
                <c:pt idx="3">
                  <c:v>0.16047140000000001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85-E94F-9F25-18DA9AA2ED38}"/>
            </c:ext>
          </c:extLst>
        </c:ser>
        <c:ser>
          <c:idx val="8"/>
          <c:order val="8"/>
          <c:tx>
            <c:v>crim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'!$M$33:$M$36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'Test  but with other standard '!$M$10:$M$13</c:f>
              <c:numCache>
                <c:formatCode>General</c:formatCode>
                <c:ptCount val="4"/>
                <c:pt idx="0">
                  <c:v>0.37722420000000001</c:v>
                </c:pt>
                <c:pt idx="1">
                  <c:v>0.20759980000000003</c:v>
                </c:pt>
                <c:pt idx="2">
                  <c:v>0.31678140000000005</c:v>
                </c:pt>
                <c:pt idx="3">
                  <c:v>0.27204660000000003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85-E94F-9F25-18DA9AA2ED38}"/>
            </c:ext>
          </c:extLst>
        </c:ser>
        <c:ser>
          <c:idx val="9"/>
          <c:order val="9"/>
          <c:tx>
            <c:v>crim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 but with other standard '!$N$33:$N$36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'Test  but with other standard '!$N$10:$N$13</c:f>
              <c:numCache>
                <c:formatCode>General</c:formatCode>
                <c:ptCount val="4"/>
                <c:pt idx="0">
                  <c:v>0.61177720000000002</c:v>
                </c:pt>
                <c:pt idx="1">
                  <c:v>0.75205579999999994</c:v>
                </c:pt>
                <c:pt idx="2">
                  <c:v>0.60546539999999993</c:v>
                </c:pt>
                <c:pt idx="3">
                  <c:v>0.39731240000000001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85-E94F-9F25-18DA9AA2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9968"/>
        <c:axId val="923356512"/>
      </c:scatterChart>
      <c:valAx>
        <c:axId val="1120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Crimson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6512"/>
        <c:crosses val="autoZero"/>
        <c:crossBetween val="midCat"/>
      </c:valAx>
      <c:valAx>
        <c:axId val="923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overnight-200ul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9524411029887"/>
                  <c:y val="-3.437785260232524E-4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data'!$F$5:$F$8</c:f>
              <c:numCache>
                <c:formatCode>0</c:formatCode>
                <c:ptCount val="4"/>
                <c:pt idx="0">
                  <c:v>3474438.9166666665</c:v>
                </c:pt>
                <c:pt idx="1">
                  <c:v>1190355.9166666667</c:v>
                </c:pt>
                <c:pt idx="2">
                  <c:v>329665.16666666669</c:v>
                </c:pt>
                <c:pt idx="3">
                  <c:v>104472.41666666667</c:v>
                </c:pt>
              </c:numCache>
            </c:numRef>
          </c:xVal>
          <c:yVal>
            <c:numRef>
              <c:f>'Organized data'!$B$5:$B$8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1-0243-979B-A64FB749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Neon-</a:t>
            </a:r>
            <a:r>
              <a:rPr lang="en-US" baseline="0"/>
              <a:t> overnight-275ul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52570410237512"/>
                  <c:y val="0.23589918076250307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data'!$F$13:$F$16</c:f>
              <c:numCache>
                <c:formatCode>0</c:formatCode>
                <c:ptCount val="4"/>
                <c:pt idx="0">
                  <c:v>13193583.666666666</c:v>
                </c:pt>
                <c:pt idx="1">
                  <c:v>4645638.666666667</c:v>
                </c:pt>
                <c:pt idx="2">
                  <c:v>1370352</c:v>
                </c:pt>
                <c:pt idx="3">
                  <c:v>429348</c:v>
                </c:pt>
              </c:numCache>
            </c:numRef>
          </c:xVal>
          <c:yVal>
            <c:numRef>
              <c:f>'Organized data'!$B$13:$B$16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8-D847-A1BB-131112F8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57388355652622"/>
          <c:y val="0.90922008323104098"/>
          <c:w val="0.4255918922543441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-200ul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7325025074646"/>
                  <c:y val="0.2810266159695817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data'!$F$22:$F$26</c:f>
              <c:numCache>
                <c:formatCode>0</c:formatCode>
                <c:ptCount val="5"/>
                <c:pt idx="0">
                  <c:v>6122378.416666667</c:v>
                </c:pt>
                <c:pt idx="1">
                  <c:v>2025025.9166666667</c:v>
                </c:pt>
                <c:pt idx="2">
                  <c:v>675392.91666666663</c:v>
                </c:pt>
                <c:pt idx="3">
                  <c:v>198992.91666666666</c:v>
                </c:pt>
                <c:pt idx="4">
                  <c:v>68245.416666666672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5-E545-8750-71C93CE8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-275ul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56987092419372"/>
                  <c:y val="0.31524714828897338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data'!$F$30:$F$34</c:f>
              <c:numCache>
                <c:formatCode>0</c:formatCode>
                <c:ptCount val="5"/>
                <c:pt idx="0">
                  <c:v>17784379.333333332</c:v>
                </c:pt>
                <c:pt idx="1">
                  <c:v>6200219.333333333</c:v>
                </c:pt>
                <c:pt idx="2">
                  <c:v>2331406.3333333335</c:v>
                </c:pt>
                <c:pt idx="3">
                  <c:v>695578.66666666674</c:v>
                </c:pt>
                <c:pt idx="4">
                  <c:v>226904.66666666669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0-814A-A55C-F3A616EE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-200ul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7325025074646"/>
                  <c:y val="0.2810266159695817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data'!$F$23:$F$26</c:f>
              <c:numCache>
                <c:formatCode>0</c:formatCode>
                <c:ptCount val="4"/>
                <c:pt idx="0">
                  <c:v>2025025.9166666667</c:v>
                </c:pt>
                <c:pt idx="1">
                  <c:v>675392.91666666663</c:v>
                </c:pt>
                <c:pt idx="2">
                  <c:v>198992.91666666666</c:v>
                </c:pt>
                <c:pt idx="3">
                  <c:v>68245.416666666672</c:v>
                </c:pt>
              </c:numCache>
            </c:numRef>
          </c:xVal>
          <c:yVal>
            <c:numRef>
              <c:f>'Organized data'!$B$23:$B$26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5-0945-99F0-D3C099EF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75000"/>
                  </a:schemeClr>
                </a:solidFill>
              </a:rPr>
              <a:t>Neon-</a:t>
            </a:r>
            <a:r>
              <a:rPr lang="en-US" baseline="0">
                <a:solidFill>
                  <a:schemeClr val="accent3">
                    <a:lumMod val="75000"/>
                  </a:schemeClr>
                </a:solidFill>
              </a:rPr>
              <a:t> exp -275ul</a:t>
            </a:r>
            <a:endParaRPr lang="en-US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56987092419372"/>
                  <c:y val="0.31524714828897338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data'!$F$31:$F$34</c:f>
              <c:numCache>
                <c:formatCode>0</c:formatCode>
                <c:ptCount val="4"/>
                <c:pt idx="0">
                  <c:v>6200219.333333333</c:v>
                </c:pt>
                <c:pt idx="1">
                  <c:v>2331406.3333333335</c:v>
                </c:pt>
                <c:pt idx="2">
                  <c:v>695578.66666666674</c:v>
                </c:pt>
                <c:pt idx="3">
                  <c:v>226904.66666666669</c:v>
                </c:pt>
              </c:numCache>
            </c:numRef>
          </c:xVal>
          <c:yVal>
            <c:numRef>
              <c:f>'Organized data'!$B$31:$B$34</c:f>
              <c:numCache>
                <c:formatCode>General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0143-88FA-6791196D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Crim-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exp-200ul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41812599193766"/>
                  <c:y val="0.27342205323193919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data'!$L$22:$L$26</c:f>
              <c:numCache>
                <c:formatCode>0</c:formatCode>
                <c:ptCount val="5"/>
                <c:pt idx="0">
                  <c:v>601577.5</c:v>
                </c:pt>
                <c:pt idx="1">
                  <c:v>197671</c:v>
                </c:pt>
                <c:pt idx="2">
                  <c:v>64090.75</c:v>
                </c:pt>
                <c:pt idx="3">
                  <c:v>18942.75</c:v>
                </c:pt>
                <c:pt idx="4">
                  <c:v>5079.75</c:v>
                </c:pt>
              </c:numCache>
            </c:numRef>
          </c:xVal>
          <c:yVal>
            <c:numRef>
              <c:f>'Organized data'!$B$4:$B$8</c:f>
              <c:numCache>
                <c:formatCode>General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0.1</c:v>
                </c:pt>
                <c:pt idx="3">
                  <c:v>0.03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1-2C48-86BD-3DCAD498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4000"/>
        <c:axId val="602724352"/>
      </c:scatterChart>
      <c:valAx>
        <c:axId val="23617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352"/>
        <c:crosses val="autoZero"/>
        <c:crossBetween val="midCat"/>
      </c:valAx>
      <c:valAx>
        <c:axId val="60272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152400</xdr:rowOff>
    </xdr:from>
    <xdr:to>
      <xdr:col>7</xdr:col>
      <xdr:colOff>368300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BC12D-58DC-6147-BA88-679D8365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30777</xdr:colOff>
      <xdr:row>19</xdr:row>
      <xdr:rowOff>115351</xdr:rowOff>
    </xdr:from>
    <xdr:to>
      <xdr:col>7</xdr:col>
      <xdr:colOff>297477</xdr:colOff>
      <xdr:row>36</xdr:row>
      <xdr:rowOff>1052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566AA-B456-9045-846B-FCBB3092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501597</xdr:colOff>
      <xdr:row>2</xdr:row>
      <xdr:rowOff>149412</xdr:rowOff>
    </xdr:from>
    <xdr:to>
      <xdr:col>13</xdr:col>
      <xdr:colOff>768297</xdr:colOff>
      <xdr:row>19</xdr:row>
      <xdr:rowOff>35112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9DDEB-3AB5-B14A-969F-6103D5EDE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458346</xdr:colOff>
      <xdr:row>19</xdr:row>
      <xdr:rowOff>152783</xdr:rowOff>
    </xdr:from>
    <xdr:to>
      <xdr:col>13</xdr:col>
      <xdr:colOff>725046</xdr:colOff>
      <xdr:row>36</xdr:row>
      <xdr:rowOff>38484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BB1EF3-A76F-EE40-86F1-523EBACF6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5149</xdr:colOff>
      <xdr:row>39</xdr:row>
      <xdr:rowOff>0</xdr:rowOff>
    </xdr:from>
    <xdr:to>
      <xdr:col>7</xdr:col>
      <xdr:colOff>294698</xdr:colOff>
      <xdr:row>54</xdr:row>
      <xdr:rowOff>198916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C95AF0-F9E1-534C-97A6-33F4A639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128893</xdr:rowOff>
    </xdr:from>
    <xdr:to>
      <xdr:col>7</xdr:col>
      <xdr:colOff>289550</xdr:colOff>
      <xdr:row>74</xdr:row>
      <xdr:rowOff>125346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9D49CA-2479-0443-805A-55572B9B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756978</xdr:colOff>
      <xdr:row>39</xdr:row>
      <xdr:rowOff>33020</xdr:rowOff>
    </xdr:from>
    <xdr:to>
      <xdr:col>14</xdr:col>
      <xdr:colOff>227374</xdr:colOff>
      <xdr:row>55</xdr:row>
      <xdr:rowOff>29472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8636E0-1B0F-054B-83D9-94B430F80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29266</xdr:colOff>
      <xdr:row>58</xdr:row>
      <xdr:rowOff>117428</xdr:rowOff>
    </xdr:from>
    <xdr:to>
      <xdr:col>14</xdr:col>
      <xdr:colOff>318815</xdr:colOff>
      <xdr:row>74</xdr:row>
      <xdr:rowOff>113881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96131A-3E91-1047-88F3-D7C32C2F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34324</xdr:colOff>
      <xdr:row>42</xdr:row>
      <xdr:rowOff>102973</xdr:rowOff>
    </xdr:from>
    <xdr:to>
      <xdr:col>8</xdr:col>
      <xdr:colOff>301024</xdr:colOff>
      <xdr:row>58</xdr:row>
      <xdr:rowOff>191873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5931D-1A5C-DA40-90BF-99DF702B9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186724</xdr:colOff>
      <xdr:row>60</xdr:row>
      <xdr:rowOff>36727</xdr:rowOff>
    </xdr:from>
    <xdr:to>
      <xdr:col>8</xdr:col>
      <xdr:colOff>453424</xdr:colOff>
      <xdr:row>76</xdr:row>
      <xdr:rowOff>128373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D74A1-12E8-5142-8513-52FA6A492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97824</xdr:colOff>
      <xdr:row>78</xdr:row>
      <xdr:rowOff>153773</xdr:rowOff>
    </xdr:from>
    <xdr:to>
      <xdr:col>8</xdr:col>
      <xdr:colOff>364524</xdr:colOff>
      <xdr:row>95</xdr:row>
      <xdr:rowOff>36727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10D706-1D0D-B049-8AD1-CA8905660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110524</xdr:colOff>
      <xdr:row>97</xdr:row>
      <xdr:rowOff>179173</xdr:rowOff>
    </xdr:from>
    <xdr:to>
      <xdr:col>8</xdr:col>
      <xdr:colOff>377224</xdr:colOff>
      <xdr:row>114</xdr:row>
      <xdr:rowOff>62127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E3AC9B-163D-1B4E-9141-B8B7F8B8E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15</xdr:col>
      <xdr:colOff>266700</xdr:colOff>
      <xdr:row>58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6D4921-1DB5-9442-9B4F-8BD184017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15</xdr:col>
      <xdr:colOff>266700</xdr:colOff>
      <xdr:row>76</xdr:row>
      <xdr:rowOff>91646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26CFA8-DA87-1D48-946C-4623E40BB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15</xdr:col>
      <xdr:colOff>266700</xdr:colOff>
      <xdr:row>95</xdr:row>
      <xdr:rowOff>86154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4445D1-83B4-2C44-A8AC-7F93A83EB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15</xdr:col>
      <xdr:colOff>266700</xdr:colOff>
      <xdr:row>114</xdr:row>
      <xdr:rowOff>86154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CC45F9-7346-1243-9B2B-A3114FBC1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185021</xdr:colOff>
      <xdr:row>5</xdr:row>
      <xdr:rowOff>0</xdr:rowOff>
    </xdr:from>
    <xdr:to>
      <xdr:col>8</xdr:col>
      <xdr:colOff>428872</xdr:colOff>
      <xdr:row>21</xdr:row>
      <xdr:rowOff>174791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9F858F-5FCC-BE42-95CB-CD03E35A6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109482</xdr:colOff>
      <xdr:row>23</xdr:row>
      <xdr:rowOff>85769</xdr:rowOff>
    </xdr:from>
    <xdr:to>
      <xdr:col>8</xdr:col>
      <xdr:colOff>359829</xdr:colOff>
      <xdr:row>40</xdr:row>
      <xdr:rowOff>63915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EC51A7-9F8C-1A43-817A-6779E2AE6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637908</xdr:colOff>
      <xdr:row>5</xdr:row>
      <xdr:rowOff>46829</xdr:rowOff>
    </xdr:from>
    <xdr:to>
      <xdr:col>15</xdr:col>
      <xdr:colOff>49691</xdr:colOff>
      <xdr:row>22</xdr:row>
      <xdr:rowOff>26487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1A5440-8544-DF46-821B-F5CD8F446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647456</xdr:colOff>
      <xdr:row>23</xdr:row>
      <xdr:rowOff>124839</xdr:rowOff>
    </xdr:from>
    <xdr:to>
      <xdr:col>15</xdr:col>
      <xdr:colOff>58677</xdr:colOff>
      <xdr:row>40</xdr:row>
      <xdr:rowOff>104923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9F28BC-0444-3A4A-99E3-75DFE77F5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41</xdr:row>
      <xdr:rowOff>31750</xdr:rowOff>
    </xdr:from>
    <xdr:to>
      <xdr:col>14</xdr:col>
      <xdr:colOff>558800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75F6-0E2A-EDAA-B720-1E6688816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41</xdr:row>
      <xdr:rowOff>25400</xdr:rowOff>
    </xdr:from>
    <xdr:to>
      <xdr:col>22</xdr:col>
      <xdr:colOff>88900</xdr:colOff>
      <xdr:row>61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F4C70-AA17-A949-A0F5-CDB7F2D7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70</xdr:row>
      <xdr:rowOff>114300</xdr:rowOff>
    </xdr:from>
    <xdr:to>
      <xdr:col>14</xdr:col>
      <xdr:colOff>482600</xdr:colOff>
      <xdr:row>90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37118-FC7A-6E4A-B22C-7BED4242C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203200</xdr:colOff>
      <xdr:row>70</xdr:row>
      <xdr:rowOff>152400</xdr:rowOff>
    </xdr:from>
    <xdr:to>
      <xdr:col>22</xdr:col>
      <xdr:colOff>355600</xdr:colOff>
      <xdr:row>90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3A9-288E-074A-BA73-90047F32B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41</xdr:row>
      <xdr:rowOff>31750</xdr:rowOff>
    </xdr:from>
    <xdr:to>
      <xdr:col>14</xdr:col>
      <xdr:colOff>558800</xdr:colOff>
      <xdr:row>61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85D09-C450-574F-9489-9BA8B0F32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41</xdr:row>
      <xdr:rowOff>25400</xdr:rowOff>
    </xdr:from>
    <xdr:to>
      <xdr:col>22</xdr:col>
      <xdr:colOff>88900</xdr:colOff>
      <xdr:row>61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2598B-70CA-3643-A519-35F9B087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737-3FBB-9848-B051-5920A827AED9}">
  <dimension ref="A2:N164"/>
  <sheetViews>
    <sheetView topLeftCell="A7" zoomScale="88" workbookViewId="0">
      <selection activeCell="J10" sqref="J10"/>
    </sheetView>
  </sheetViews>
  <sheetFormatPr baseColWidth="10" defaultRowHeight="16" x14ac:dyDescent="0.2"/>
  <sheetData>
    <row r="2" spans="1:13" x14ac:dyDescent="0.2">
      <c r="A2" s="73"/>
      <c r="B2" s="68"/>
      <c r="C2" t="s">
        <v>33</v>
      </c>
      <c r="E2" s="34"/>
      <c r="F2" t="s">
        <v>38</v>
      </c>
    </row>
    <row r="3" spans="1:13" x14ac:dyDescent="0.2">
      <c r="A3" s="74"/>
      <c r="B3" s="69"/>
      <c r="C3" t="s">
        <v>34</v>
      </c>
    </row>
    <row r="4" spans="1:13" x14ac:dyDescent="0.2">
      <c r="A4" s="75"/>
      <c r="B4" s="70"/>
      <c r="C4" t="s">
        <v>35</v>
      </c>
    </row>
    <row r="5" spans="1:13" x14ac:dyDescent="0.2">
      <c r="A5" s="76"/>
      <c r="B5" s="71"/>
      <c r="C5" t="s">
        <v>36</v>
      </c>
    </row>
    <row r="6" spans="1:13" x14ac:dyDescent="0.2">
      <c r="A6" s="77"/>
      <c r="B6" s="72"/>
      <c r="C6" t="s">
        <v>37</v>
      </c>
    </row>
    <row r="11" spans="1:13" s="20" customFormat="1" ht="26" x14ac:dyDescent="0.3">
      <c r="A11" s="19" t="s">
        <v>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23" x14ac:dyDescent="0.3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 t="s">
        <v>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">
      <c r="A14" s="2">
        <v>22.5</v>
      </c>
      <c r="B14" s="2">
        <v>20869</v>
      </c>
      <c r="C14" s="2">
        <v>19623</v>
      </c>
      <c r="D14" s="2">
        <v>19189</v>
      </c>
      <c r="E14" s="2">
        <v>18757</v>
      </c>
      <c r="F14" s="2">
        <v>20088</v>
      </c>
      <c r="G14" s="2">
        <v>19384</v>
      </c>
      <c r="H14" s="2">
        <v>15049</v>
      </c>
      <c r="I14" s="2">
        <v>20925</v>
      </c>
      <c r="J14" s="2">
        <v>19383</v>
      </c>
      <c r="K14" s="2">
        <v>19455</v>
      </c>
      <c r="L14" s="2">
        <v>19734</v>
      </c>
      <c r="M14" s="2">
        <v>18758</v>
      </c>
    </row>
    <row r="15" spans="1:13" x14ac:dyDescent="0.2">
      <c r="A15" s="2"/>
      <c r="B15" s="2">
        <v>18131</v>
      </c>
      <c r="C15" s="5">
        <v>22401</v>
      </c>
      <c r="D15" s="5">
        <v>21355</v>
      </c>
      <c r="E15" s="5">
        <v>23310</v>
      </c>
      <c r="F15" s="2">
        <v>21208</v>
      </c>
      <c r="G15" s="2">
        <v>18970</v>
      </c>
      <c r="H15" s="2">
        <v>18548</v>
      </c>
      <c r="I15" s="2">
        <v>18271</v>
      </c>
      <c r="J15" s="2">
        <v>18686</v>
      </c>
      <c r="K15" s="2">
        <v>21067</v>
      </c>
      <c r="L15" s="2">
        <v>17077</v>
      </c>
      <c r="M15" s="2">
        <v>19597</v>
      </c>
    </row>
    <row r="16" spans="1:13" x14ac:dyDescent="0.2">
      <c r="A16" s="2"/>
      <c r="B16" s="2">
        <v>20238</v>
      </c>
      <c r="C16" s="6">
        <v>15451193</v>
      </c>
      <c r="D16" s="6">
        <v>12569775</v>
      </c>
      <c r="E16" s="7">
        <v>3901253</v>
      </c>
      <c r="F16" s="7">
        <v>3550236</v>
      </c>
      <c r="G16" s="8">
        <v>1253739</v>
      </c>
      <c r="H16" s="8">
        <v>1090676</v>
      </c>
      <c r="I16" s="9">
        <v>401640</v>
      </c>
      <c r="J16" s="9">
        <v>334142</v>
      </c>
      <c r="K16" s="10">
        <v>141864</v>
      </c>
      <c r="L16" s="10">
        <v>124081</v>
      </c>
      <c r="M16" s="2">
        <v>18916</v>
      </c>
    </row>
    <row r="17" spans="1:13" x14ac:dyDescent="0.2">
      <c r="A17" s="2"/>
      <c r="B17" s="2">
        <v>20650</v>
      </c>
      <c r="C17" s="6">
        <v>10719549</v>
      </c>
      <c r="D17" s="6">
        <v>9705328</v>
      </c>
      <c r="E17" s="7">
        <v>3169539</v>
      </c>
      <c r="F17" s="7">
        <v>3366149</v>
      </c>
      <c r="G17" s="8">
        <v>1357801</v>
      </c>
      <c r="H17" s="8">
        <v>1148629</v>
      </c>
      <c r="I17" s="9">
        <v>343119</v>
      </c>
      <c r="J17" s="9">
        <v>329181</v>
      </c>
      <c r="K17" s="10">
        <v>126475</v>
      </c>
      <c r="L17" s="10">
        <v>114891</v>
      </c>
      <c r="M17" s="2">
        <v>19544</v>
      </c>
    </row>
    <row r="18" spans="1:13" x14ac:dyDescent="0.2">
      <c r="A18" s="2"/>
      <c r="B18" s="2">
        <v>18941</v>
      </c>
      <c r="C18" s="2">
        <v>18518</v>
      </c>
      <c r="D18" s="2">
        <v>20536</v>
      </c>
      <c r="E18" s="2">
        <v>19137</v>
      </c>
      <c r="F18" s="2">
        <v>19137</v>
      </c>
      <c r="G18" s="2">
        <v>18009</v>
      </c>
      <c r="H18" s="2">
        <v>19349</v>
      </c>
      <c r="I18" s="2">
        <v>17805</v>
      </c>
      <c r="J18" s="2">
        <v>18223</v>
      </c>
      <c r="K18" s="2">
        <v>18434</v>
      </c>
      <c r="L18" s="2">
        <v>18150</v>
      </c>
      <c r="M18" s="2">
        <v>19351</v>
      </c>
    </row>
    <row r="19" spans="1:13" x14ac:dyDescent="0.2">
      <c r="A19" s="2"/>
      <c r="B19" s="2">
        <v>18218</v>
      </c>
      <c r="C19" s="11">
        <v>78019</v>
      </c>
      <c r="D19" s="11">
        <v>72689</v>
      </c>
      <c r="E19" s="12">
        <v>45066</v>
      </c>
      <c r="F19" s="12">
        <v>39533</v>
      </c>
      <c r="G19" s="13">
        <v>27402</v>
      </c>
      <c r="H19" s="13">
        <v>25367</v>
      </c>
      <c r="I19" s="14">
        <v>23620</v>
      </c>
      <c r="J19" s="14">
        <v>23684</v>
      </c>
      <c r="K19" s="15">
        <v>22214</v>
      </c>
      <c r="L19" s="15">
        <v>20534</v>
      </c>
      <c r="M19" s="2">
        <v>19550</v>
      </c>
    </row>
    <row r="20" spans="1:13" x14ac:dyDescent="0.2">
      <c r="A20" s="2"/>
      <c r="B20" s="2">
        <v>18713</v>
      </c>
      <c r="C20" s="11">
        <v>72999</v>
      </c>
      <c r="D20" s="11">
        <v>74444</v>
      </c>
      <c r="E20" s="12">
        <v>41568</v>
      </c>
      <c r="F20" s="12">
        <v>36800</v>
      </c>
      <c r="G20" s="13">
        <v>24182</v>
      </c>
      <c r="H20" s="13">
        <v>22993</v>
      </c>
      <c r="I20" s="14">
        <v>23201</v>
      </c>
      <c r="J20" s="14">
        <v>22776</v>
      </c>
      <c r="K20" s="15">
        <v>22490</v>
      </c>
      <c r="L20" s="15">
        <v>24112</v>
      </c>
      <c r="M20" s="2">
        <v>21312</v>
      </c>
    </row>
    <row r="21" spans="1:13" x14ac:dyDescent="0.2">
      <c r="A21" s="2"/>
      <c r="B21" s="2">
        <v>20463</v>
      </c>
      <c r="C21" s="2">
        <v>16894</v>
      </c>
      <c r="D21" s="2">
        <v>17453</v>
      </c>
      <c r="E21" s="2">
        <v>19899</v>
      </c>
      <c r="F21" s="2">
        <v>15979</v>
      </c>
      <c r="G21" s="2">
        <v>17940</v>
      </c>
      <c r="H21" s="2">
        <v>18222</v>
      </c>
      <c r="I21" s="2">
        <v>19064</v>
      </c>
      <c r="J21" s="2">
        <v>17941</v>
      </c>
      <c r="K21" s="2">
        <v>19625</v>
      </c>
      <c r="L21" s="2">
        <v>19835</v>
      </c>
      <c r="M21" s="2">
        <v>18572</v>
      </c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8" x14ac:dyDescent="0.2">
      <c r="A23" s="4" t="s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">
      <c r="A25" s="2"/>
      <c r="B25" s="2">
        <v>19398</v>
      </c>
      <c r="C25" s="2">
        <v>20058</v>
      </c>
      <c r="D25" s="2">
        <v>21644</v>
      </c>
      <c r="E25" s="2">
        <v>19547</v>
      </c>
      <c r="F25" s="2">
        <v>19052</v>
      </c>
      <c r="G25" s="2">
        <v>19401</v>
      </c>
      <c r="H25" s="2">
        <v>19262</v>
      </c>
      <c r="I25" s="2">
        <v>19818</v>
      </c>
      <c r="J25" s="2">
        <v>18845</v>
      </c>
      <c r="K25" s="2">
        <v>19881</v>
      </c>
      <c r="L25" s="2">
        <v>17450</v>
      </c>
      <c r="M25" s="2">
        <v>18705</v>
      </c>
    </row>
    <row r="26" spans="1:13" x14ac:dyDescent="0.2">
      <c r="A26" s="2"/>
      <c r="B26" s="2">
        <v>18425</v>
      </c>
      <c r="C26" s="5">
        <v>21344</v>
      </c>
      <c r="D26" s="5">
        <v>21838</v>
      </c>
      <c r="E26" s="5">
        <v>23080</v>
      </c>
      <c r="F26" s="2">
        <v>20230</v>
      </c>
      <c r="G26" s="2">
        <v>18492</v>
      </c>
      <c r="H26" s="2">
        <v>19186</v>
      </c>
      <c r="I26" s="2">
        <v>17659</v>
      </c>
      <c r="J26" s="2">
        <v>18497</v>
      </c>
      <c r="K26" s="2">
        <v>17453</v>
      </c>
      <c r="L26" s="2">
        <v>18840</v>
      </c>
      <c r="M26" s="2">
        <v>17034</v>
      </c>
    </row>
    <row r="27" spans="1:13" x14ac:dyDescent="0.2">
      <c r="A27" s="2"/>
      <c r="B27" s="2">
        <v>19052</v>
      </c>
      <c r="C27" s="6">
        <v>39220768</v>
      </c>
      <c r="D27" s="6">
        <v>41444904</v>
      </c>
      <c r="E27" s="7">
        <v>14057112</v>
      </c>
      <c r="F27" s="7">
        <v>13212917</v>
      </c>
      <c r="G27" s="8">
        <v>4687701</v>
      </c>
      <c r="H27" s="8">
        <v>4271147</v>
      </c>
      <c r="I27" s="9">
        <v>1471855</v>
      </c>
      <c r="J27" s="9">
        <v>1344015</v>
      </c>
      <c r="K27" s="10">
        <v>464146</v>
      </c>
      <c r="L27" s="10">
        <v>458948</v>
      </c>
      <c r="M27" s="2">
        <v>19068</v>
      </c>
    </row>
    <row r="28" spans="1:13" x14ac:dyDescent="0.2">
      <c r="A28" s="2"/>
      <c r="B28" s="2">
        <v>18064</v>
      </c>
      <c r="C28" s="6">
        <v>39304608</v>
      </c>
      <c r="D28" s="3"/>
      <c r="E28" s="7">
        <v>12376984</v>
      </c>
      <c r="F28" s="3"/>
      <c r="G28" s="8">
        <v>5044330</v>
      </c>
      <c r="H28" s="3"/>
      <c r="I28" s="9">
        <v>1361448</v>
      </c>
      <c r="J28" s="3"/>
      <c r="K28" s="10">
        <v>431212</v>
      </c>
      <c r="L28" s="3"/>
      <c r="M28" s="2">
        <v>19208</v>
      </c>
    </row>
    <row r="29" spans="1:13" x14ac:dyDescent="0.2">
      <c r="A29" s="2"/>
      <c r="B29" s="2">
        <v>18602</v>
      </c>
      <c r="C29" s="2">
        <v>19500</v>
      </c>
      <c r="D29" s="2">
        <v>19908</v>
      </c>
      <c r="E29" s="2">
        <v>18860</v>
      </c>
      <c r="F29" s="2">
        <v>18584</v>
      </c>
      <c r="G29" s="2">
        <v>17961</v>
      </c>
      <c r="H29" s="2">
        <v>18026</v>
      </c>
      <c r="I29" s="2">
        <v>17890</v>
      </c>
      <c r="J29" s="2">
        <v>16428</v>
      </c>
      <c r="K29" s="2">
        <v>16841</v>
      </c>
      <c r="L29" s="2">
        <v>18859</v>
      </c>
      <c r="M29" s="2">
        <v>18167</v>
      </c>
    </row>
    <row r="30" spans="1:13" x14ac:dyDescent="0.2">
      <c r="A30" s="2"/>
      <c r="B30" s="2">
        <v>18155</v>
      </c>
      <c r="C30" s="11">
        <v>227760</v>
      </c>
      <c r="D30" s="11">
        <v>229162</v>
      </c>
      <c r="E30" s="12">
        <v>103983</v>
      </c>
      <c r="F30" s="12">
        <v>95853</v>
      </c>
      <c r="G30" s="13">
        <v>52315</v>
      </c>
      <c r="H30" s="13">
        <v>51487</v>
      </c>
      <c r="I30" s="14">
        <v>37015</v>
      </c>
      <c r="J30" s="14">
        <v>35140</v>
      </c>
      <c r="K30" s="15">
        <v>30064</v>
      </c>
      <c r="L30" s="15">
        <v>29506</v>
      </c>
      <c r="M30" s="2">
        <v>16700</v>
      </c>
    </row>
    <row r="31" spans="1:13" x14ac:dyDescent="0.2">
      <c r="A31" s="2"/>
      <c r="B31" s="2">
        <v>17463</v>
      </c>
      <c r="C31" s="11">
        <v>246020</v>
      </c>
      <c r="D31" s="2">
        <v>21159</v>
      </c>
      <c r="E31" s="12">
        <v>101547</v>
      </c>
      <c r="F31" s="2">
        <v>16702</v>
      </c>
      <c r="G31" s="13">
        <v>45449</v>
      </c>
      <c r="H31" s="2">
        <v>17750</v>
      </c>
      <c r="I31" s="14">
        <v>35984</v>
      </c>
      <c r="J31" s="2">
        <v>20463</v>
      </c>
      <c r="K31" s="15">
        <v>29504</v>
      </c>
      <c r="L31" s="2">
        <v>19279</v>
      </c>
      <c r="M31" s="2">
        <v>18030</v>
      </c>
    </row>
    <row r="32" spans="1:13" x14ac:dyDescent="0.2">
      <c r="A32" s="2"/>
      <c r="B32" s="2">
        <v>17529</v>
      </c>
      <c r="C32" s="2">
        <v>17534</v>
      </c>
      <c r="D32" s="2">
        <v>19273</v>
      </c>
      <c r="E32" s="2">
        <v>16905</v>
      </c>
      <c r="F32" s="2">
        <v>17814</v>
      </c>
      <c r="G32" s="2">
        <v>18159</v>
      </c>
      <c r="H32" s="2">
        <v>17117</v>
      </c>
      <c r="I32" s="2">
        <v>18574</v>
      </c>
      <c r="J32" s="2">
        <v>20597</v>
      </c>
      <c r="K32" s="2">
        <v>20733</v>
      </c>
      <c r="L32" s="2">
        <v>19065</v>
      </c>
      <c r="M32" s="2">
        <v>18793</v>
      </c>
    </row>
    <row r="35" spans="1:13" s="22" customFormat="1" ht="26" x14ac:dyDescent="0.3">
      <c r="A35" s="21" t="s">
        <v>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13" ht="20" x14ac:dyDescent="0.25">
      <c r="A36" s="18" t="s">
        <v>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3" x14ac:dyDescent="0.2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</row>
    <row r="38" spans="1:13" x14ac:dyDescent="0.2">
      <c r="B38" s="2">
        <v>2301</v>
      </c>
      <c r="C38" s="2">
        <v>2317</v>
      </c>
      <c r="D38" s="2">
        <v>1743</v>
      </c>
      <c r="E38" s="2">
        <v>873</v>
      </c>
      <c r="F38" s="2">
        <v>2329</v>
      </c>
      <c r="G38" s="2">
        <v>3495</v>
      </c>
      <c r="H38" s="2">
        <v>583</v>
      </c>
      <c r="I38" s="2">
        <v>4081</v>
      </c>
      <c r="J38" s="2">
        <v>3207</v>
      </c>
      <c r="K38" s="2">
        <v>2333</v>
      </c>
      <c r="L38" s="2">
        <v>2041</v>
      </c>
      <c r="M38" s="2">
        <v>2333</v>
      </c>
    </row>
    <row r="39" spans="1:13" x14ac:dyDescent="0.2">
      <c r="B39" s="2">
        <v>2044</v>
      </c>
      <c r="C39" s="5">
        <v>2628</v>
      </c>
      <c r="D39" s="5">
        <v>2043</v>
      </c>
      <c r="E39" s="5">
        <v>3503</v>
      </c>
      <c r="F39" s="2">
        <v>1751</v>
      </c>
      <c r="G39" s="2">
        <v>3795</v>
      </c>
      <c r="H39" s="2">
        <v>2627</v>
      </c>
      <c r="I39" s="2">
        <v>1167</v>
      </c>
      <c r="J39" s="2">
        <v>1459</v>
      </c>
      <c r="K39" s="2">
        <v>1459</v>
      </c>
      <c r="L39" s="2">
        <v>2626</v>
      </c>
      <c r="M39" s="2">
        <v>2041</v>
      </c>
    </row>
    <row r="40" spans="1:13" x14ac:dyDescent="0.2">
      <c r="B40" s="2">
        <v>3501</v>
      </c>
      <c r="C40" s="6">
        <v>3792</v>
      </c>
      <c r="D40" s="6">
        <v>3793</v>
      </c>
      <c r="E40" s="7">
        <v>2627</v>
      </c>
      <c r="F40" s="7">
        <v>2627</v>
      </c>
      <c r="G40" s="8">
        <v>2919</v>
      </c>
      <c r="H40" s="8">
        <v>2043</v>
      </c>
      <c r="I40" s="9">
        <v>1751</v>
      </c>
      <c r="J40" s="9">
        <v>2919</v>
      </c>
      <c r="K40" s="10">
        <v>4671</v>
      </c>
      <c r="L40" s="10">
        <v>2627</v>
      </c>
      <c r="M40" s="2">
        <v>1460</v>
      </c>
    </row>
    <row r="41" spans="1:13" x14ac:dyDescent="0.2">
      <c r="B41" s="2">
        <v>1460</v>
      </c>
      <c r="C41" s="6">
        <v>2045</v>
      </c>
      <c r="D41" s="6">
        <v>3797</v>
      </c>
      <c r="E41" s="7">
        <v>2337</v>
      </c>
      <c r="F41" s="7">
        <v>2920</v>
      </c>
      <c r="G41" s="8">
        <v>292</v>
      </c>
      <c r="H41" s="8">
        <v>2337</v>
      </c>
      <c r="I41" s="9">
        <v>2044</v>
      </c>
      <c r="J41" s="9">
        <v>2044</v>
      </c>
      <c r="K41" s="10">
        <v>3504</v>
      </c>
      <c r="L41" s="10">
        <v>3211</v>
      </c>
      <c r="M41" s="2">
        <v>2626</v>
      </c>
    </row>
    <row r="42" spans="1:13" x14ac:dyDescent="0.2">
      <c r="B42" s="2">
        <v>2335</v>
      </c>
      <c r="C42" s="2">
        <v>1459</v>
      </c>
      <c r="D42" s="2">
        <v>2044</v>
      </c>
      <c r="E42" s="2">
        <v>2920</v>
      </c>
      <c r="F42" s="2">
        <v>2336</v>
      </c>
      <c r="G42" s="2">
        <v>3796</v>
      </c>
      <c r="H42" s="2">
        <v>1460</v>
      </c>
      <c r="I42" s="2">
        <v>2044</v>
      </c>
      <c r="J42" s="2">
        <v>2337</v>
      </c>
      <c r="K42" s="2">
        <v>3213</v>
      </c>
      <c r="L42" s="2">
        <v>2337</v>
      </c>
      <c r="M42" s="2">
        <v>2045</v>
      </c>
    </row>
    <row r="43" spans="1:13" x14ac:dyDescent="0.2">
      <c r="B43" s="2">
        <v>1753</v>
      </c>
      <c r="C43" s="11">
        <v>374653</v>
      </c>
      <c r="D43" s="11">
        <v>400384</v>
      </c>
      <c r="E43" s="12">
        <v>178801</v>
      </c>
      <c r="F43" s="12">
        <v>136728</v>
      </c>
      <c r="G43" s="13">
        <v>44119</v>
      </c>
      <c r="H43" s="13">
        <v>48204</v>
      </c>
      <c r="I43" s="14">
        <v>23080</v>
      </c>
      <c r="J43" s="14">
        <v>15483</v>
      </c>
      <c r="K43" s="15">
        <v>7886</v>
      </c>
      <c r="L43" s="15">
        <v>7010</v>
      </c>
      <c r="M43" s="2">
        <v>2043</v>
      </c>
    </row>
    <row r="44" spans="1:13" x14ac:dyDescent="0.2">
      <c r="B44" s="2">
        <v>1460</v>
      </c>
      <c r="C44" s="11">
        <v>376107</v>
      </c>
      <c r="D44" s="11">
        <v>365103</v>
      </c>
      <c r="E44" s="12">
        <v>129118</v>
      </c>
      <c r="F44" s="12">
        <v>122110</v>
      </c>
      <c r="G44" s="13">
        <v>46446</v>
      </c>
      <c r="H44" s="13">
        <v>43529</v>
      </c>
      <c r="I44" s="14">
        <v>16653</v>
      </c>
      <c r="J44" s="14">
        <v>12272</v>
      </c>
      <c r="K44" s="15">
        <v>7013</v>
      </c>
      <c r="L44" s="15">
        <v>7888</v>
      </c>
      <c r="M44" s="2">
        <v>3506</v>
      </c>
    </row>
    <row r="45" spans="1:13" x14ac:dyDescent="0.2">
      <c r="B45" s="2">
        <v>2339</v>
      </c>
      <c r="C45" s="2">
        <v>877</v>
      </c>
      <c r="D45" s="2">
        <v>877</v>
      </c>
      <c r="E45" s="2">
        <v>2631</v>
      </c>
      <c r="F45" s="2">
        <v>1754</v>
      </c>
      <c r="G45" s="2">
        <v>1754</v>
      </c>
      <c r="H45" s="2">
        <v>3801</v>
      </c>
      <c r="I45" s="2">
        <v>2046</v>
      </c>
      <c r="J45" s="2">
        <v>2339</v>
      </c>
      <c r="K45" s="2">
        <v>1169</v>
      </c>
      <c r="L45" s="2">
        <v>584</v>
      </c>
      <c r="M45" s="2">
        <v>2921</v>
      </c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3" ht="20" x14ac:dyDescent="0.25">
      <c r="A47" s="18" t="s">
        <v>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3" x14ac:dyDescent="0.2"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</row>
    <row r="49" spans="1:14" x14ac:dyDescent="0.2">
      <c r="B49" s="2">
        <v>4260</v>
      </c>
      <c r="C49" s="2">
        <v>1262</v>
      </c>
      <c r="D49" s="2">
        <v>2784</v>
      </c>
      <c r="E49" s="2">
        <v>3295</v>
      </c>
      <c r="F49" s="2">
        <v>2284</v>
      </c>
      <c r="G49" s="2">
        <v>1777</v>
      </c>
      <c r="H49" s="2">
        <v>2285</v>
      </c>
      <c r="I49" s="2">
        <v>2286</v>
      </c>
      <c r="J49" s="2">
        <v>3049</v>
      </c>
      <c r="K49" s="2">
        <v>2541</v>
      </c>
      <c r="L49" s="2">
        <v>2287</v>
      </c>
      <c r="M49" s="2">
        <v>1779</v>
      </c>
    </row>
    <row r="50" spans="1:14" x14ac:dyDescent="0.2">
      <c r="B50" s="2">
        <v>1018</v>
      </c>
      <c r="C50" s="5">
        <v>2544</v>
      </c>
      <c r="D50" s="5">
        <v>3052</v>
      </c>
      <c r="E50" s="5">
        <v>3051</v>
      </c>
      <c r="F50" s="2">
        <v>2034</v>
      </c>
      <c r="G50" s="2">
        <v>2798</v>
      </c>
      <c r="H50" s="2">
        <v>2543</v>
      </c>
      <c r="I50" s="2">
        <v>3051</v>
      </c>
      <c r="J50" s="2">
        <v>2034</v>
      </c>
      <c r="K50" s="2">
        <v>2797</v>
      </c>
      <c r="L50" s="2">
        <v>2288</v>
      </c>
      <c r="M50" s="2">
        <v>3302</v>
      </c>
    </row>
    <row r="51" spans="1:14" x14ac:dyDescent="0.2">
      <c r="B51" s="2">
        <v>2287</v>
      </c>
      <c r="C51" s="6">
        <v>4829</v>
      </c>
      <c r="D51" s="6">
        <v>4577</v>
      </c>
      <c r="E51" s="7">
        <v>3306</v>
      </c>
      <c r="F51" s="7">
        <v>4832</v>
      </c>
      <c r="G51" s="8">
        <v>5086</v>
      </c>
      <c r="H51" s="8">
        <v>6103</v>
      </c>
      <c r="I51" s="9">
        <v>3306</v>
      </c>
      <c r="J51" s="9">
        <v>4324</v>
      </c>
      <c r="K51" s="10">
        <v>4324</v>
      </c>
      <c r="L51" s="10">
        <v>4833</v>
      </c>
      <c r="M51" s="2">
        <v>2798</v>
      </c>
    </row>
    <row r="52" spans="1:14" x14ac:dyDescent="0.2">
      <c r="B52" s="2">
        <v>1527</v>
      </c>
      <c r="C52" s="6">
        <v>4580</v>
      </c>
      <c r="D52" s="3"/>
      <c r="E52" s="7">
        <v>2289</v>
      </c>
      <c r="F52" s="3"/>
      <c r="G52" s="8">
        <v>3053</v>
      </c>
      <c r="H52" s="3"/>
      <c r="I52" s="9">
        <v>3816</v>
      </c>
      <c r="J52" s="3"/>
      <c r="K52" s="10">
        <v>2035</v>
      </c>
      <c r="L52" s="3"/>
      <c r="M52" s="2">
        <v>1779</v>
      </c>
    </row>
    <row r="53" spans="1:14" x14ac:dyDescent="0.2">
      <c r="B53" s="2">
        <v>3305</v>
      </c>
      <c r="C53" s="2">
        <v>2288</v>
      </c>
      <c r="D53" s="2">
        <v>2035</v>
      </c>
      <c r="E53" s="2">
        <v>3052</v>
      </c>
      <c r="F53" s="2">
        <v>1781</v>
      </c>
      <c r="G53" s="2">
        <v>2289</v>
      </c>
      <c r="H53" s="2">
        <v>3307</v>
      </c>
      <c r="I53" s="2">
        <v>763</v>
      </c>
      <c r="J53" s="2">
        <v>4071</v>
      </c>
      <c r="K53" s="2">
        <v>3816</v>
      </c>
      <c r="L53" s="2">
        <v>1018</v>
      </c>
      <c r="M53" s="2">
        <v>1526</v>
      </c>
    </row>
    <row r="54" spans="1:14" x14ac:dyDescent="0.2">
      <c r="B54" s="2">
        <v>2545</v>
      </c>
      <c r="C54" s="11">
        <v>1972496</v>
      </c>
      <c r="D54" s="11">
        <v>2380738</v>
      </c>
      <c r="E54" s="12">
        <v>1053777</v>
      </c>
      <c r="F54" s="12">
        <v>950731</v>
      </c>
      <c r="G54" s="13">
        <v>302856</v>
      </c>
      <c r="H54" s="13">
        <v>330811</v>
      </c>
      <c r="I54" s="14">
        <v>128247</v>
      </c>
      <c r="J54" s="14">
        <v>116004</v>
      </c>
      <c r="K54" s="15">
        <v>40705</v>
      </c>
      <c r="L54" s="15">
        <v>40188</v>
      </c>
      <c r="M54" s="2">
        <v>3304</v>
      </c>
    </row>
    <row r="55" spans="1:14" x14ac:dyDescent="0.2">
      <c r="B55" s="2">
        <v>2543</v>
      </c>
      <c r="C55" s="11">
        <v>2202242</v>
      </c>
      <c r="D55" s="2"/>
      <c r="E55" s="12">
        <v>996923</v>
      </c>
      <c r="F55" s="2"/>
      <c r="G55" s="13">
        <v>326935</v>
      </c>
      <c r="H55" s="2"/>
      <c r="I55" s="14">
        <v>117811</v>
      </c>
      <c r="J55" s="2"/>
      <c r="K55" s="15">
        <v>41220</v>
      </c>
      <c r="L55" s="2"/>
      <c r="M55" s="2">
        <v>763</v>
      </c>
    </row>
    <row r="56" spans="1:14" x14ac:dyDescent="0.2">
      <c r="B56" s="2">
        <v>2545</v>
      </c>
      <c r="C56" s="2">
        <v>2545</v>
      </c>
      <c r="D56" s="2">
        <v>2036</v>
      </c>
      <c r="E56" s="2">
        <v>2545</v>
      </c>
      <c r="F56" s="2">
        <v>1018</v>
      </c>
      <c r="G56" s="2">
        <v>3563</v>
      </c>
      <c r="H56" s="2">
        <v>3308</v>
      </c>
      <c r="I56" s="2">
        <v>2545</v>
      </c>
      <c r="J56" s="2">
        <v>2289</v>
      </c>
      <c r="K56" s="2">
        <v>2036</v>
      </c>
      <c r="L56" s="2">
        <v>2035</v>
      </c>
      <c r="M56" s="2">
        <v>3051</v>
      </c>
    </row>
    <row r="59" spans="1:14" s="16" customFormat="1" ht="26" x14ac:dyDescent="0.3">
      <c r="A59" s="17" t="s">
        <v>6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4" x14ac:dyDescent="0.2">
      <c r="A60" s="2" t="s">
        <v>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2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</row>
    <row r="62" spans="1:14" x14ac:dyDescent="0.2">
      <c r="A62" s="2"/>
      <c r="B62" s="2">
        <v>6.9000000000000006E-2</v>
      </c>
      <c r="C62" s="2">
        <v>7.0000000000000007E-2</v>
      </c>
      <c r="D62" s="2">
        <v>7.0599999999999996E-2</v>
      </c>
      <c r="E62" s="2">
        <v>6.8900000000000003E-2</v>
      </c>
      <c r="F62" s="2">
        <v>7.1599999999999997E-2</v>
      </c>
      <c r="G62" s="2">
        <v>6.9199999999999998E-2</v>
      </c>
      <c r="H62" s="2">
        <v>6.7799999999999999E-2</v>
      </c>
      <c r="I62" s="2">
        <v>6.8699999999999997E-2</v>
      </c>
      <c r="J62" s="2">
        <v>6.9400000000000003E-2</v>
      </c>
      <c r="K62" s="2">
        <v>7.0300000000000001E-2</v>
      </c>
      <c r="L62" s="2">
        <v>7.0000000000000007E-2</v>
      </c>
      <c r="M62" s="2">
        <v>7.1300000000000002E-2</v>
      </c>
    </row>
    <row r="63" spans="1:14" x14ac:dyDescent="0.2">
      <c r="A63" s="2"/>
      <c r="B63" s="2">
        <v>6.9099999999999995E-2</v>
      </c>
      <c r="C63" s="5">
        <v>7.7200000000000005E-2</v>
      </c>
      <c r="D63" s="5">
        <v>7.7499999999999999E-2</v>
      </c>
      <c r="E63" s="5">
        <v>7.6200000000000004E-2</v>
      </c>
      <c r="F63" s="2">
        <v>6.9199999999999998E-2</v>
      </c>
      <c r="G63" s="2">
        <v>6.88E-2</v>
      </c>
      <c r="H63" s="2">
        <v>6.7299999999999999E-2</v>
      </c>
      <c r="I63" s="2">
        <v>6.8500000000000005E-2</v>
      </c>
      <c r="J63" s="2">
        <v>6.9800000000000001E-2</v>
      </c>
      <c r="K63" s="2">
        <v>7.0999999999999994E-2</v>
      </c>
      <c r="L63" s="2">
        <v>7.0699999999999999E-2</v>
      </c>
      <c r="M63" s="2">
        <v>7.0000000000000007E-2</v>
      </c>
    </row>
    <row r="64" spans="1:14" x14ac:dyDescent="0.2">
      <c r="A64" s="2"/>
      <c r="B64" s="2">
        <v>6.9400000000000003E-2</v>
      </c>
      <c r="C64" s="6">
        <v>0.4148</v>
      </c>
      <c r="D64" s="6">
        <v>0.37540000000000001</v>
      </c>
      <c r="E64" s="7">
        <v>0.1709</v>
      </c>
      <c r="F64" s="7">
        <v>0.1653</v>
      </c>
      <c r="G64" s="8">
        <v>0.1062</v>
      </c>
      <c r="H64" s="8">
        <v>0.1048</v>
      </c>
      <c r="I64" s="9">
        <v>8.4400000000000003E-2</v>
      </c>
      <c r="J64" s="9">
        <v>8.5300000000000001E-2</v>
      </c>
      <c r="K64" s="10">
        <v>7.9299999999999995E-2</v>
      </c>
      <c r="L64" s="10">
        <v>8.14E-2</v>
      </c>
      <c r="M64" s="2">
        <v>6.9199999999999998E-2</v>
      </c>
    </row>
    <row r="65" spans="1:14" x14ac:dyDescent="0.2">
      <c r="A65" s="2"/>
      <c r="B65" s="2">
        <v>7.0400000000000004E-2</v>
      </c>
      <c r="C65" s="6">
        <v>0.38679999999999998</v>
      </c>
      <c r="D65" s="6">
        <v>0.36409999999999998</v>
      </c>
      <c r="E65" s="7">
        <v>0.17050000000000001</v>
      </c>
      <c r="F65" s="7">
        <v>0.17169999999999999</v>
      </c>
      <c r="G65" s="8">
        <v>0.1085</v>
      </c>
      <c r="H65" s="8">
        <v>0.1069</v>
      </c>
      <c r="I65" s="9">
        <v>8.5999999999999993E-2</v>
      </c>
      <c r="J65" s="9">
        <v>8.5300000000000001E-2</v>
      </c>
      <c r="K65" s="10">
        <v>0.1067</v>
      </c>
      <c r="L65" s="10">
        <v>0.08</v>
      </c>
      <c r="M65" s="2">
        <v>6.8900000000000003E-2</v>
      </c>
    </row>
    <row r="66" spans="1:14" x14ac:dyDescent="0.2">
      <c r="A66" s="2"/>
      <c r="B66" s="2">
        <v>6.9400000000000003E-2</v>
      </c>
      <c r="C66" s="2">
        <v>6.8699999999999997E-2</v>
      </c>
      <c r="D66" s="2">
        <v>6.9000000000000006E-2</v>
      </c>
      <c r="E66" s="2">
        <v>6.8199999999999997E-2</v>
      </c>
      <c r="F66" s="2">
        <v>6.8599999999999994E-2</v>
      </c>
      <c r="G66" s="2">
        <v>6.8599999999999994E-2</v>
      </c>
      <c r="H66" s="2">
        <v>6.8199999999999997E-2</v>
      </c>
      <c r="I66" s="2">
        <v>6.88E-2</v>
      </c>
      <c r="J66" s="2">
        <v>6.9800000000000001E-2</v>
      </c>
      <c r="K66" s="2">
        <v>6.9199999999999998E-2</v>
      </c>
      <c r="L66" s="2">
        <v>6.9099999999999995E-2</v>
      </c>
      <c r="M66" s="2">
        <v>6.88E-2</v>
      </c>
    </row>
    <row r="67" spans="1:14" x14ac:dyDescent="0.2">
      <c r="A67" s="2"/>
      <c r="B67" s="2">
        <v>7.0699999999999999E-2</v>
      </c>
      <c r="C67" s="11">
        <v>0.4511</v>
      </c>
      <c r="D67" s="11">
        <v>0.40260000000000001</v>
      </c>
      <c r="E67" s="12">
        <v>0.188</v>
      </c>
      <c r="F67" s="12">
        <v>0.18079999999999999</v>
      </c>
      <c r="G67" s="13">
        <v>0.1111</v>
      </c>
      <c r="H67" s="13">
        <v>0.1101</v>
      </c>
      <c r="I67" s="14">
        <v>8.6999999999999994E-2</v>
      </c>
      <c r="J67" s="14">
        <v>8.7499999999999994E-2</v>
      </c>
      <c r="K67" s="15">
        <v>7.9899999999999999E-2</v>
      </c>
      <c r="L67" s="15">
        <v>7.9699999999999993E-2</v>
      </c>
      <c r="M67" s="2">
        <v>6.88E-2</v>
      </c>
    </row>
    <row r="68" spans="1:14" x14ac:dyDescent="0.2">
      <c r="A68" s="2"/>
      <c r="B68" s="2">
        <v>7.0499999999999993E-2</v>
      </c>
      <c r="C68" s="11">
        <v>0.42930000000000001</v>
      </c>
      <c r="D68" s="11">
        <v>0.39589999999999997</v>
      </c>
      <c r="E68" s="12">
        <v>0.17760000000000001</v>
      </c>
      <c r="F68" s="12">
        <v>0.1726</v>
      </c>
      <c r="G68" s="13">
        <v>0.10580000000000001</v>
      </c>
      <c r="H68" s="13">
        <v>0.10440000000000001</v>
      </c>
      <c r="I68" s="14">
        <v>8.6300000000000002E-2</v>
      </c>
      <c r="J68" s="14">
        <v>8.5300000000000001E-2</v>
      </c>
      <c r="K68" s="15">
        <v>8.1000000000000003E-2</v>
      </c>
      <c r="L68" s="15">
        <v>8.14E-2</v>
      </c>
      <c r="M68" s="2">
        <v>7.0199999999999999E-2</v>
      </c>
    </row>
    <row r="69" spans="1:14" x14ac:dyDescent="0.2">
      <c r="A69" s="2"/>
      <c r="B69" s="2">
        <v>7.0300000000000001E-2</v>
      </c>
      <c r="C69" s="2">
        <v>6.8699999999999997E-2</v>
      </c>
      <c r="D69" s="2">
        <v>6.8699999999999997E-2</v>
      </c>
      <c r="E69" s="2">
        <v>6.9000000000000006E-2</v>
      </c>
      <c r="F69" s="2">
        <v>6.9000000000000006E-2</v>
      </c>
      <c r="G69" s="2">
        <v>6.8900000000000003E-2</v>
      </c>
      <c r="H69" s="2">
        <v>7.0400000000000004E-2</v>
      </c>
      <c r="I69" s="2">
        <v>6.9400000000000003E-2</v>
      </c>
      <c r="J69" s="2">
        <v>6.8199999999999997E-2</v>
      </c>
      <c r="K69" s="2">
        <v>6.8900000000000003E-2</v>
      </c>
      <c r="L69" s="2">
        <v>6.8900000000000003E-2</v>
      </c>
      <c r="M69" s="2">
        <v>7.0900000000000005E-2</v>
      </c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2" t="s">
        <v>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2"/>
      <c r="B72" s="2">
        <v>1</v>
      </c>
      <c r="C72" s="2">
        <v>2</v>
      </c>
      <c r="D72" s="2">
        <v>3</v>
      </c>
      <c r="E72" s="2">
        <v>4</v>
      </c>
      <c r="F72" s="2">
        <v>5</v>
      </c>
      <c r="G72" s="2">
        <v>6</v>
      </c>
      <c r="H72" s="2">
        <v>7</v>
      </c>
      <c r="I72" s="2">
        <v>8</v>
      </c>
      <c r="J72" s="2">
        <v>9</v>
      </c>
      <c r="K72" s="2">
        <v>10</v>
      </c>
      <c r="L72" s="2">
        <v>11</v>
      </c>
      <c r="M72" s="2">
        <v>12</v>
      </c>
    </row>
    <row r="73" spans="1:14" x14ac:dyDescent="0.2">
      <c r="A73" s="2"/>
      <c r="B73" s="2">
        <v>6.8900000000000003E-2</v>
      </c>
      <c r="C73" s="2">
        <v>6.9800000000000001E-2</v>
      </c>
      <c r="D73" s="2">
        <v>7.0499999999999993E-2</v>
      </c>
      <c r="E73" s="2">
        <v>6.88E-2</v>
      </c>
      <c r="F73" s="2">
        <v>7.1599999999999997E-2</v>
      </c>
      <c r="G73" s="2">
        <v>6.9199999999999998E-2</v>
      </c>
      <c r="H73" s="2">
        <v>6.7799999999999999E-2</v>
      </c>
      <c r="I73" s="2">
        <v>6.8699999999999997E-2</v>
      </c>
      <c r="J73" s="2">
        <v>6.93E-2</v>
      </c>
      <c r="K73" s="2">
        <v>7.0300000000000001E-2</v>
      </c>
      <c r="L73" s="2">
        <v>7.0000000000000007E-2</v>
      </c>
      <c r="M73" s="2">
        <v>7.1199999999999999E-2</v>
      </c>
    </row>
    <row r="74" spans="1:14" x14ac:dyDescent="0.2">
      <c r="A74" s="2"/>
      <c r="B74" s="2">
        <v>6.9199999999999998E-2</v>
      </c>
      <c r="C74" s="5">
        <v>7.7100000000000002E-2</v>
      </c>
      <c r="D74" s="5">
        <v>7.7399999999999997E-2</v>
      </c>
      <c r="E74" s="5">
        <v>7.6100000000000001E-2</v>
      </c>
      <c r="F74" s="2">
        <v>6.9099999999999995E-2</v>
      </c>
      <c r="G74" s="2">
        <v>6.88E-2</v>
      </c>
      <c r="H74" s="2">
        <v>6.7199999999999996E-2</v>
      </c>
      <c r="I74" s="2">
        <v>6.8400000000000002E-2</v>
      </c>
      <c r="J74" s="2">
        <v>6.9800000000000001E-2</v>
      </c>
      <c r="K74" s="2">
        <v>7.1199999999999999E-2</v>
      </c>
      <c r="L74" s="2">
        <v>7.0699999999999999E-2</v>
      </c>
      <c r="M74" s="2">
        <v>7.0000000000000007E-2</v>
      </c>
    </row>
    <row r="75" spans="1:14" x14ac:dyDescent="0.2">
      <c r="A75" s="2"/>
      <c r="B75" s="2">
        <v>6.9400000000000003E-2</v>
      </c>
      <c r="C75" s="6">
        <v>0.54159999999999997</v>
      </c>
      <c r="D75" s="6">
        <v>0.51790000000000003</v>
      </c>
      <c r="E75" s="7">
        <v>0.2203</v>
      </c>
      <c r="F75" s="7">
        <v>0.1966</v>
      </c>
      <c r="G75" s="8">
        <v>0.1174</v>
      </c>
      <c r="H75" s="8">
        <v>0.1157</v>
      </c>
      <c r="I75" s="9">
        <v>8.7900000000000006E-2</v>
      </c>
      <c r="J75" s="9">
        <v>8.8999999999999996E-2</v>
      </c>
      <c r="K75" s="10">
        <v>8.0799999999999997E-2</v>
      </c>
      <c r="L75" s="10">
        <v>8.2299999999999998E-2</v>
      </c>
      <c r="M75" s="2">
        <v>6.9199999999999998E-2</v>
      </c>
    </row>
    <row r="76" spans="1:14" x14ac:dyDescent="0.2">
      <c r="A76" s="2"/>
      <c r="B76" s="2">
        <v>7.0400000000000004E-2</v>
      </c>
      <c r="C76" s="6">
        <v>0.52059999999999995</v>
      </c>
      <c r="D76" s="3"/>
      <c r="E76" s="7">
        <v>0.20169999999999999</v>
      </c>
      <c r="F76" s="3"/>
      <c r="G76" s="8">
        <v>0.1193</v>
      </c>
      <c r="H76" s="3"/>
      <c r="I76" s="9">
        <v>8.9499999999999996E-2</v>
      </c>
      <c r="J76" s="3"/>
      <c r="K76" s="10">
        <v>9.6199999999999994E-2</v>
      </c>
      <c r="L76" s="3"/>
      <c r="M76" s="2">
        <v>6.8900000000000003E-2</v>
      </c>
    </row>
    <row r="77" spans="1:14" x14ac:dyDescent="0.2">
      <c r="A77" s="2"/>
      <c r="B77" s="2">
        <v>6.9500000000000006E-2</v>
      </c>
      <c r="C77" s="2">
        <v>6.88E-2</v>
      </c>
      <c r="D77" s="2">
        <v>6.9000000000000006E-2</v>
      </c>
      <c r="E77" s="2">
        <v>6.83E-2</v>
      </c>
      <c r="F77" s="2">
        <v>6.8599999999999994E-2</v>
      </c>
      <c r="G77" s="2">
        <v>6.8400000000000002E-2</v>
      </c>
      <c r="H77" s="2">
        <v>6.83E-2</v>
      </c>
      <c r="I77" s="2">
        <v>6.8900000000000003E-2</v>
      </c>
      <c r="J77" s="2">
        <v>6.9800000000000001E-2</v>
      </c>
      <c r="K77" s="2">
        <v>6.93E-2</v>
      </c>
      <c r="L77" s="2">
        <v>6.9199999999999998E-2</v>
      </c>
      <c r="M77" s="2">
        <v>6.8699999999999997E-2</v>
      </c>
    </row>
    <row r="78" spans="1:14" x14ac:dyDescent="0.2">
      <c r="A78" s="2"/>
      <c r="B78" s="2">
        <v>7.0800000000000002E-2</v>
      </c>
      <c r="C78" s="11">
        <v>0.51890000000000003</v>
      </c>
      <c r="D78" s="11">
        <v>0.53090000000000004</v>
      </c>
      <c r="E78" s="12">
        <v>0.22520000000000001</v>
      </c>
      <c r="F78" s="12">
        <v>0.21759999999999999</v>
      </c>
      <c r="G78" s="13">
        <v>0.1234</v>
      </c>
      <c r="H78" s="13">
        <v>0.1221</v>
      </c>
      <c r="I78" s="14">
        <v>9.1499999999999998E-2</v>
      </c>
      <c r="J78" s="14">
        <v>9.3799999999999994E-2</v>
      </c>
      <c r="K78" s="15">
        <v>8.2000000000000003E-2</v>
      </c>
      <c r="L78" s="15">
        <v>8.1100000000000005E-2</v>
      </c>
      <c r="M78" s="2">
        <v>6.8699999999999997E-2</v>
      </c>
    </row>
    <row r="79" spans="1:14" x14ac:dyDescent="0.2">
      <c r="A79" s="2"/>
      <c r="B79" s="2">
        <v>7.0400000000000004E-2</v>
      </c>
      <c r="C79" s="11">
        <v>0.51219999999999999</v>
      </c>
      <c r="D79" s="2"/>
      <c r="E79" s="12">
        <v>0.2102</v>
      </c>
      <c r="F79" s="2"/>
      <c r="G79" s="13">
        <v>0.11849999999999999</v>
      </c>
      <c r="H79" s="2"/>
      <c r="I79" s="14">
        <v>9.0800000000000006E-2</v>
      </c>
      <c r="J79" s="2"/>
      <c r="K79" s="15">
        <v>8.2799999999999999E-2</v>
      </c>
      <c r="L79" s="2"/>
      <c r="M79" s="2"/>
    </row>
    <row r="80" spans="1:14" x14ac:dyDescent="0.2">
      <c r="A80" s="2"/>
      <c r="B80" s="2">
        <v>7.0300000000000001E-2</v>
      </c>
      <c r="C80" s="2">
        <v>6.88E-2</v>
      </c>
      <c r="D80" s="2">
        <v>6.88E-2</v>
      </c>
      <c r="E80" s="2">
        <v>6.9099999999999995E-2</v>
      </c>
      <c r="F80" s="2">
        <v>6.9000000000000006E-2</v>
      </c>
      <c r="G80" s="2">
        <v>6.8900000000000003E-2</v>
      </c>
      <c r="H80" s="2">
        <v>7.0400000000000004E-2</v>
      </c>
      <c r="I80" s="2">
        <v>6.9500000000000006E-2</v>
      </c>
      <c r="J80" s="2">
        <v>6.8199999999999997E-2</v>
      </c>
      <c r="K80" s="2">
        <v>6.8900000000000003E-2</v>
      </c>
      <c r="L80" s="2">
        <v>6.8900000000000003E-2</v>
      </c>
      <c r="M80" s="2">
        <v>7.0699999999999999E-2</v>
      </c>
    </row>
    <row r="81" spans="1:13" ht="17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s="61" customFormat="1" ht="27" thickTop="1" x14ac:dyDescent="0.3">
      <c r="A82" s="60" t="s">
        <v>12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</row>
    <row r="83" spans="1:13" ht="18" x14ac:dyDescent="0.2">
      <c r="A83" s="4" t="s">
        <v>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">
      <c r="A84" s="2"/>
      <c r="B84" s="2">
        <v>1</v>
      </c>
      <c r="C84" s="2">
        <v>2</v>
      </c>
      <c r="D84" s="2">
        <v>3</v>
      </c>
      <c r="E84" s="2">
        <v>4</v>
      </c>
      <c r="F84" s="2">
        <v>5</v>
      </c>
      <c r="G84" s="2">
        <v>6</v>
      </c>
      <c r="H84" s="2">
        <v>7</v>
      </c>
      <c r="I84" s="2">
        <v>8</v>
      </c>
      <c r="J84" s="2">
        <v>9</v>
      </c>
      <c r="K84" s="2">
        <v>10</v>
      </c>
      <c r="L84" s="2">
        <v>11</v>
      </c>
      <c r="M84" s="2">
        <v>12</v>
      </c>
    </row>
    <row r="85" spans="1:13" x14ac:dyDescent="0.2">
      <c r="A85" s="2"/>
      <c r="B85" s="2">
        <v>21718</v>
      </c>
      <c r="C85" s="2">
        <v>17651</v>
      </c>
      <c r="D85" s="2">
        <v>16715</v>
      </c>
      <c r="E85" s="2">
        <v>17131</v>
      </c>
      <c r="F85" s="2">
        <v>19593</v>
      </c>
      <c r="G85" s="2">
        <v>16065</v>
      </c>
      <c r="H85" s="2">
        <v>19805</v>
      </c>
      <c r="I85" s="2">
        <v>18606</v>
      </c>
      <c r="J85" s="2">
        <v>19237</v>
      </c>
      <c r="K85" s="2">
        <v>16913</v>
      </c>
      <c r="L85" s="2">
        <v>20577</v>
      </c>
      <c r="M85" s="2">
        <v>18745</v>
      </c>
    </row>
    <row r="86" spans="1:13" x14ac:dyDescent="0.2">
      <c r="A86" s="2"/>
      <c r="B86" s="2">
        <v>16484</v>
      </c>
      <c r="C86" s="25">
        <v>21209</v>
      </c>
      <c r="D86" s="25">
        <v>21485</v>
      </c>
      <c r="E86" s="25">
        <v>20571</v>
      </c>
      <c r="F86" s="2">
        <v>17262</v>
      </c>
      <c r="G86" s="2">
        <v>17399</v>
      </c>
      <c r="H86" s="2">
        <v>16273</v>
      </c>
      <c r="I86" s="2">
        <v>19870</v>
      </c>
      <c r="J86" s="2">
        <v>19028</v>
      </c>
      <c r="K86" s="26">
        <v>90684</v>
      </c>
      <c r="L86" s="26">
        <v>91692</v>
      </c>
      <c r="M86" s="2">
        <v>18882</v>
      </c>
    </row>
    <row r="87" spans="1:13" x14ac:dyDescent="0.2">
      <c r="A87" s="2"/>
      <c r="B87" s="2">
        <v>16702</v>
      </c>
      <c r="C87" s="2">
        <v>7004264</v>
      </c>
      <c r="D87" s="2">
        <v>6779638</v>
      </c>
      <c r="E87" s="27">
        <v>6433298</v>
      </c>
      <c r="F87" s="27">
        <v>6332986</v>
      </c>
      <c r="G87" s="28">
        <v>2019768</v>
      </c>
      <c r="H87" s="28">
        <v>2066788</v>
      </c>
      <c r="I87" s="29">
        <v>715900</v>
      </c>
      <c r="J87" s="29">
        <v>695734</v>
      </c>
      <c r="K87" s="29">
        <v>222701</v>
      </c>
      <c r="L87" s="29">
        <v>222380</v>
      </c>
      <c r="M87" s="2">
        <v>16498</v>
      </c>
    </row>
    <row r="88" spans="1:13" x14ac:dyDescent="0.2">
      <c r="A88" s="2"/>
      <c r="B88" s="2">
        <v>19451</v>
      </c>
      <c r="C88" s="26">
        <v>87854</v>
      </c>
      <c r="D88" s="26">
        <v>87105</v>
      </c>
      <c r="E88" s="27">
        <v>5801320</v>
      </c>
      <c r="F88" s="27">
        <v>6006263</v>
      </c>
      <c r="G88" s="28">
        <v>2063722</v>
      </c>
      <c r="H88" s="28">
        <v>2034179</v>
      </c>
      <c r="I88" s="29">
        <v>699658</v>
      </c>
      <c r="J88" s="29">
        <v>674633</v>
      </c>
      <c r="K88" s="29">
        <v>217455</v>
      </c>
      <c r="L88" s="29">
        <v>217789</v>
      </c>
      <c r="M88" s="2">
        <v>18331</v>
      </c>
    </row>
    <row r="89" spans="1:13" x14ac:dyDescent="0.2">
      <c r="A89" s="2"/>
      <c r="B89" s="2">
        <v>19305</v>
      </c>
      <c r="C89" s="11">
        <v>50922</v>
      </c>
      <c r="D89" s="11">
        <v>52040</v>
      </c>
      <c r="E89" s="12">
        <v>29468</v>
      </c>
      <c r="F89" s="12">
        <v>31019</v>
      </c>
      <c r="G89" s="13">
        <v>25448</v>
      </c>
      <c r="H89" s="13">
        <v>24392</v>
      </c>
      <c r="I89" s="14">
        <v>20376</v>
      </c>
      <c r="J89" s="14">
        <v>17832</v>
      </c>
      <c r="K89" s="15">
        <v>20586</v>
      </c>
      <c r="L89" s="15">
        <v>20796</v>
      </c>
      <c r="M89" s="2">
        <v>20796</v>
      </c>
    </row>
    <row r="90" spans="1:13" x14ac:dyDescent="0.2">
      <c r="A90" s="2"/>
      <c r="B90" s="2">
        <v>17186</v>
      </c>
      <c r="C90" s="11">
        <v>47349</v>
      </c>
      <c r="D90" s="11">
        <v>49938</v>
      </c>
      <c r="E90" s="12">
        <v>31009</v>
      </c>
      <c r="F90" s="12">
        <v>28540</v>
      </c>
      <c r="G90" s="13">
        <v>23317</v>
      </c>
      <c r="H90" s="13">
        <v>24092</v>
      </c>
      <c r="I90" s="14">
        <v>20784</v>
      </c>
      <c r="J90" s="14">
        <v>23185</v>
      </c>
      <c r="K90" s="15">
        <v>21002</v>
      </c>
      <c r="L90" s="15">
        <v>20857</v>
      </c>
      <c r="M90" s="2">
        <v>19874</v>
      </c>
    </row>
    <row r="91" spans="1:13" x14ac:dyDescent="0.2">
      <c r="A91" s="2"/>
      <c r="B91" s="2">
        <v>18248</v>
      </c>
      <c r="C91" s="2">
        <v>17761</v>
      </c>
      <c r="D91" s="2">
        <v>18677</v>
      </c>
      <c r="E91" s="2">
        <v>18537</v>
      </c>
      <c r="F91" s="2">
        <v>17335</v>
      </c>
      <c r="G91" s="2">
        <v>15364</v>
      </c>
      <c r="H91" s="2">
        <v>17195</v>
      </c>
      <c r="I91" s="2">
        <v>21003</v>
      </c>
      <c r="J91" s="2">
        <v>17124</v>
      </c>
      <c r="K91" s="2">
        <v>19798</v>
      </c>
      <c r="L91" s="2">
        <v>18253</v>
      </c>
      <c r="M91" s="2">
        <v>19100</v>
      </c>
    </row>
    <row r="92" spans="1:13" x14ac:dyDescent="0.2">
      <c r="A92" s="2"/>
      <c r="B92" s="2">
        <v>16269</v>
      </c>
      <c r="C92" s="2">
        <v>18031</v>
      </c>
      <c r="D92" s="2">
        <v>18803</v>
      </c>
      <c r="E92" s="2">
        <v>20080</v>
      </c>
      <c r="F92" s="2">
        <v>16556</v>
      </c>
      <c r="G92" s="2">
        <v>16343</v>
      </c>
      <c r="H92" s="2">
        <v>16481</v>
      </c>
      <c r="I92" s="2">
        <v>20286</v>
      </c>
      <c r="J92" s="2">
        <v>17755</v>
      </c>
      <c r="K92" s="2">
        <v>17399</v>
      </c>
      <c r="L92" s="2">
        <v>16554</v>
      </c>
      <c r="M92" s="2">
        <v>19376</v>
      </c>
    </row>
    <row r="95" spans="1:13" ht="18" x14ac:dyDescent="0.2">
      <c r="A95" s="4" t="s">
        <v>8</v>
      </c>
    </row>
    <row r="96" spans="1:13" x14ac:dyDescent="0.2">
      <c r="B96" s="2">
        <v>1</v>
      </c>
      <c r="C96" s="2">
        <v>2</v>
      </c>
      <c r="D96" s="2">
        <v>3</v>
      </c>
      <c r="E96" s="2">
        <v>4</v>
      </c>
      <c r="F96" s="2">
        <v>5</v>
      </c>
      <c r="G96" s="2">
        <v>6</v>
      </c>
      <c r="H96" s="2">
        <v>7</v>
      </c>
      <c r="I96" s="2">
        <v>8</v>
      </c>
      <c r="J96" s="2">
        <v>9</v>
      </c>
      <c r="K96" s="2">
        <v>10</v>
      </c>
      <c r="L96" s="2">
        <v>11</v>
      </c>
      <c r="M96" s="2">
        <v>12</v>
      </c>
    </row>
    <row r="97" spans="1:13" x14ac:dyDescent="0.2">
      <c r="B97" s="2">
        <v>18336</v>
      </c>
      <c r="C97" s="2">
        <v>16784</v>
      </c>
      <c r="D97" s="2">
        <v>18012</v>
      </c>
      <c r="E97" s="2">
        <v>20350</v>
      </c>
      <c r="F97" s="2">
        <v>17172</v>
      </c>
      <c r="G97" s="2">
        <v>17241</v>
      </c>
      <c r="H97" s="2">
        <v>16000</v>
      </c>
      <c r="I97" s="2">
        <v>18070</v>
      </c>
      <c r="J97" s="2">
        <v>16344</v>
      </c>
      <c r="K97" s="2">
        <v>18478</v>
      </c>
      <c r="L97" s="2">
        <v>18138</v>
      </c>
      <c r="M97" s="2">
        <v>19521</v>
      </c>
    </row>
    <row r="98" spans="1:13" x14ac:dyDescent="0.2">
      <c r="B98" s="2">
        <v>17649</v>
      </c>
      <c r="C98" s="25">
        <v>20891</v>
      </c>
      <c r="D98" s="25">
        <v>19996</v>
      </c>
      <c r="E98" s="25">
        <v>22133</v>
      </c>
      <c r="F98" s="2">
        <v>19721</v>
      </c>
      <c r="G98" s="2">
        <v>16134</v>
      </c>
      <c r="H98" s="2">
        <v>18749</v>
      </c>
      <c r="I98" s="2">
        <v>17375</v>
      </c>
      <c r="J98" s="2">
        <v>19859</v>
      </c>
      <c r="K98" s="26">
        <v>264616</v>
      </c>
      <c r="L98" s="26">
        <v>233694</v>
      </c>
      <c r="M98" s="2">
        <v>17446</v>
      </c>
    </row>
    <row r="99" spans="1:13" x14ac:dyDescent="0.2">
      <c r="B99" s="2">
        <v>18341</v>
      </c>
      <c r="C99" s="2"/>
      <c r="D99" s="2"/>
      <c r="E99" s="27">
        <v>17988392</v>
      </c>
      <c r="F99" s="27">
        <v>18144358</v>
      </c>
      <c r="G99" s="28">
        <v>6041884</v>
      </c>
      <c r="H99" s="28">
        <v>6151426</v>
      </c>
      <c r="I99" s="29">
        <v>2373143</v>
      </c>
      <c r="J99" s="29">
        <v>2295794</v>
      </c>
      <c r="K99" s="29">
        <v>720870</v>
      </c>
      <c r="L99" s="29">
        <v>730908</v>
      </c>
      <c r="M99" s="2">
        <v>15322</v>
      </c>
    </row>
    <row r="100" spans="1:13" x14ac:dyDescent="0.2">
      <c r="B100" s="2">
        <v>17044</v>
      </c>
      <c r="C100" s="26">
        <v>245424</v>
      </c>
      <c r="D100" s="2"/>
      <c r="E100" s="27">
        <v>17283408</v>
      </c>
      <c r="F100" s="2"/>
      <c r="G100" s="28">
        <v>6470368</v>
      </c>
      <c r="H100" s="2"/>
      <c r="I100" s="29">
        <v>2388302</v>
      </c>
      <c r="J100" s="2"/>
      <c r="K100" s="29">
        <v>697978</v>
      </c>
      <c r="L100" s="2"/>
      <c r="M100" s="2">
        <v>16078</v>
      </c>
    </row>
    <row r="101" spans="1:13" x14ac:dyDescent="0.2">
      <c r="B101" s="2">
        <v>17805</v>
      </c>
      <c r="C101" s="11">
        <v>119693</v>
      </c>
      <c r="D101" s="11">
        <v>123246</v>
      </c>
      <c r="E101" s="12">
        <v>58743</v>
      </c>
      <c r="F101" s="12">
        <v>61839</v>
      </c>
      <c r="G101" s="13">
        <v>36096</v>
      </c>
      <c r="H101" s="13">
        <v>37478</v>
      </c>
      <c r="I101" s="14">
        <v>31060</v>
      </c>
      <c r="J101" s="14">
        <v>29052</v>
      </c>
      <c r="K101" s="15">
        <v>24707</v>
      </c>
      <c r="L101" s="15">
        <v>30362</v>
      </c>
      <c r="M101" s="2">
        <v>17255</v>
      </c>
    </row>
    <row r="102" spans="1:13" x14ac:dyDescent="0.2">
      <c r="B102" s="2">
        <v>17309</v>
      </c>
      <c r="C102" s="11">
        <v>120798</v>
      </c>
      <c r="D102" s="2"/>
      <c r="E102" s="12">
        <v>61489</v>
      </c>
      <c r="F102" s="2"/>
      <c r="G102" s="13">
        <v>35938</v>
      </c>
      <c r="H102" s="2"/>
      <c r="I102" s="14">
        <v>32151</v>
      </c>
      <c r="J102" s="2"/>
      <c r="K102" s="15">
        <v>28083</v>
      </c>
      <c r="L102" s="2"/>
      <c r="M102" s="2">
        <v>17458</v>
      </c>
    </row>
    <row r="103" spans="1:13" x14ac:dyDescent="0.2">
      <c r="B103" s="2">
        <v>17036</v>
      </c>
      <c r="C103" s="2">
        <v>19258</v>
      </c>
      <c r="D103" s="2">
        <v>18220</v>
      </c>
      <c r="E103" s="2">
        <v>16630</v>
      </c>
      <c r="F103" s="2">
        <v>16767</v>
      </c>
      <c r="G103" s="2">
        <v>16011</v>
      </c>
      <c r="H103" s="2">
        <v>16975</v>
      </c>
      <c r="I103" s="2">
        <v>21946</v>
      </c>
      <c r="J103" s="2">
        <v>18974</v>
      </c>
      <c r="K103" s="2">
        <v>19319</v>
      </c>
      <c r="L103" s="2">
        <v>16288</v>
      </c>
      <c r="M103" s="2">
        <v>17527</v>
      </c>
    </row>
    <row r="104" spans="1:13" x14ac:dyDescent="0.2">
      <c r="B104" s="2">
        <v>18140</v>
      </c>
      <c r="C104" s="2">
        <v>18557</v>
      </c>
      <c r="D104" s="2">
        <v>18347</v>
      </c>
      <c r="E104" s="2">
        <v>16556</v>
      </c>
      <c r="F104" s="2">
        <v>18283</v>
      </c>
      <c r="G104" s="2">
        <v>16829</v>
      </c>
      <c r="H104" s="2">
        <v>15796</v>
      </c>
      <c r="I104" s="2">
        <v>18211</v>
      </c>
      <c r="J104" s="2">
        <v>18837</v>
      </c>
      <c r="K104" s="2">
        <v>15869</v>
      </c>
      <c r="L104" s="2">
        <v>19040</v>
      </c>
      <c r="M104" s="2">
        <v>16975</v>
      </c>
    </row>
    <row r="106" spans="1:13" ht="26" x14ac:dyDescent="0.3">
      <c r="A106" s="21" t="s">
        <v>13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8" spans="1:13" ht="18" x14ac:dyDescent="0.2">
      <c r="A108" s="4" t="s">
        <v>9</v>
      </c>
      <c r="B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3" x14ac:dyDescent="0.2">
      <c r="B109" s="2">
        <v>1</v>
      </c>
      <c r="C109" s="2">
        <v>2</v>
      </c>
      <c r="D109" s="2">
        <v>3</v>
      </c>
      <c r="E109" s="2">
        <v>4</v>
      </c>
      <c r="F109" s="2">
        <v>5</v>
      </c>
      <c r="G109" s="2">
        <v>6</v>
      </c>
      <c r="H109" s="2">
        <v>7</v>
      </c>
      <c r="I109" s="2">
        <v>8</v>
      </c>
      <c r="J109" s="2">
        <v>9</v>
      </c>
      <c r="K109" s="2">
        <v>10</v>
      </c>
      <c r="L109" s="2">
        <v>11</v>
      </c>
      <c r="M109" s="2">
        <v>12</v>
      </c>
    </row>
    <row r="110" spans="1:13" x14ac:dyDescent="0.2">
      <c r="B110" s="2">
        <v>1476</v>
      </c>
      <c r="C110" s="2">
        <v>2725</v>
      </c>
      <c r="D110" s="2">
        <v>2236</v>
      </c>
      <c r="E110" s="2">
        <v>1244</v>
      </c>
      <c r="F110" s="2">
        <v>2989</v>
      </c>
      <c r="G110" s="2">
        <v>2742</v>
      </c>
      <c r="H110" s="2">
        <v>2492</v>
      </c>
      <c r="I110" s="2">
        <v>1247</v>
      </c>
      <c r="J110" s="2">
        <v>1497</v>
      </c>
      <c r="K110" s="2">
        <v>1247</v>
      </c>
      <c r="L110" s="2">
        <v>3243</v>
      </c>
      <c r="M110" s="2">
        <v>1497</v>
      </c>
    </row>
    <row r="111" spans="1:13" x14ac:dyDescent="0.2">
      <c r="B111" s="2">
        <v>2747</v>
      </c>
      <c r="C111" s="25">
        <v>3746</v>
      </c>
      <c r="D111" s="25">
        <v>2996</v>
      </c>
      <c r="E111" s="25">
        <v>4244</v>
      </c>
      <c r="F111" s="2">
        <v>2247</v>
      </c>
      <c r="G111" s="2">
        <v>1997</v>
      </c>
      <c r="H111" s="2">
        <v>1498</v>
      </c>
      <c r="I111" s="2">
        <v>2746</v>
      </c>
      <c r="J111" s="2">
        <v>2246</v>
      </c>
      <c r="K111" s="26">
        <v>1996</v>
      </c>
      <c r="L111" s="26">
        <v>4492</v>
      </c>
      <c r="M111" s="2">
        <v>2244</v>
      </c>
    </row>
    <row r="112" spans="1:13" x14ac:dyDescent="0.2">
      <c r="B112" s="2">
        <v>1497</v>
      </c>
      <c r="C112" s="2">
        <v>3244</v>
      </c>
      <c r="D112" s="2">
        <v>3245</v>
      </c>
      <c r="E112" s="27">
        <v>1498</v>
      </c>
      <c r="F112" s="27">
        <v>2247</v>
      </c>
      <c r="G112" s="28">
        <v>1997</v>
      </c>
      <c r="H112" s="28">
        <v>3495</v>
      </c>
      <c r="I112" s="29">
        <v>4993</v>
      </c>
      <c r="J112" s="29">
        <v>2747</v>
      </c>
      <c r="K112" s="29">
        <v>1498</v>
      </c>
      <c r="L112" s="29">
        <v>1997</v>
      </c>
      <c r="M112" s="2">
        <v>2247</v>
      </c>
    </row>
    <row r="113" spans="1:13" x14ac:dyDescent="0.2">
      <c r="B113" s="2">
        <v>1749</v>
      </c>
      <c r="C113" s="26">
        <v>2748</v>
      </c>
      <c r="D113" s="26">
        <v>4746</v>
      </c>
      <c r="E113" s="27">
        <v>1748</v>
      </c>
      <c r="F113" s="27">
        <v>3247</v>
      </c>
      <c r="G113" s="28">
        <v>3247</v>
      </c>
      <c r="H113" s="28">
        <v>1499</v>
      </c>
      <c r="I113" s="29">
        <v>3746</v>
      </c>
      <c r="J113" s="29">
        <v>4245</v>
      </c>
      <c r="K113" s="29">
        <v>2747</v>
      </c>
      <c r="L113" s="29">
        <v>2996</v>
      </c>
      <c r="M113" s="2">
        <v>2246</v>
      </c>
    </row>
    <row r="114" spans="1:13" x14ac:dyDescent="0.2">
      <c r="B114" s="2">
        <v>1747</v>
      </c>
      <c r="C114" s="11">
        <v>593221</v>
      </c>
      <c r="D114" s="11">
        <v>616441</v>
      </c>
      <c r="E114" s="12">
        <v>180308</v>
      </c>
      <c r="F114" s="12">
        <v>209063</v>
      </c>
      <c r="G114" s="13">
        <v>69430</v>
      </c>
      <c r="H114" s="13">
        <v>67684</v>
      </c>
      <c r="I114" s="14">
        <v>25226</v>
      </c>
      <c r="J114" s="14">
        <v>19231</v>
      </c>
      <c r="K114" s="15">
        <v>8742</v>
      </c>
      <c r="L114" s="15">
        <v>8492</v>
      </c>
      <c r="M114" s="2">
        <v>2997</v>
      </c>
    </row>
    <row r="115" spans="1:13" x14ac:dyDescent="0.2">
      <c r="B115" s="2">
        <v>3498</v>
      </c>
      <c r="C115" s="11">
        <v>556548</v>
      </c>
      <c r="D115" s="11">
        <v>654748</v>
      </c>
      <c r="E115" s="12">
        <v>224350</v>
      </c>
      <c r="F115" s="12">
        <v>191611</v>
      </c>
      <c r="G115" s="13">
        <v>62706</v>
      </c>
      <c r="H115" s="13">
        <v>71191</v>
      </c>
      <c r="I115" s="14">
        <v>22234</v>
      </c>
      <c r="J115" s="14">
        <v>23728</v>
      </c>
      <c r="K115" s="15">
        <v>9491</v>
      </c>
      <c r="L115" s="15">
        <v>8242</v>
      </c>
      <c r="M115" s="2">
        <v>2745</v>
      </c>
    </row>
    <row r="116" spans="1:13" x14ac:dyDescent="0.2">
      <c r="B116" s="2">
        <v>3994</v>
      </c>
      <c r="C116" s="2">
        <v>2746</v>
      </c>
      <c r="D116" s="2">
        <v>1748</v>
      </c>
      <c r="E116" s="2">
        <v>2498</v>
      </c>
      <c r="F116" s="2">
        <v>2748</v>
      </c>
      <c r="G116" s="2">
        <v>2248</v>
      </c>
      <c r="H116" s="2">
        <v>1749</v>
      </c>
      <c r="I116" s="2">
        <v>3247</v>
      </c>
      <c r="J116" s="2">
        <v>1749</v>
      </c>
      <c r="K116" s="2">
        <v>2748</v>
      </c>
      <c r="L116" s="2">
        <v>1499</v>
      </c>
      <c r="M116" s="2">
        <v>1749</v>
      </c>
    </row>
    <row r="117" spans="1:13" x14ac:dyDescent="0.2">
      <c r="B117" s="2">
        <v>3749</v>
      </c>
      <c r="C117" s="2">
        <v>1249</v>
      </c>
      <c r="D117" s="2">
        <v>3249</v>
      </c>
      <c r="E117" s="2">
        <v>1999</v>
      </c>
      <c r="F117" s="2">
        <v>2248</v>
      </c>
      <c r="G117" s="2">
        <v>1249</v>
      </c>
      <c r="H117" s="2">
        <v>3748</v>
      </c>
      <c r="I117" s="2">
        <v>2499</v>
      </c>
      <c r="J117" s="2">
        <v>1998</v>
      </c>
      <c r="K117" s="2">
        <v>2248</v>
      </c>
      <c r="L117" s="2">
        <v>1498</v>
      </c>
      <c r="M117" s="2">
        <v>1996</v>
      </c>
    </row>
    <row r="119" spans="1:13" x14ac:dyDescent="0.2">
      <c r="A119" s="2" t="s">
        <v>11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3" x14ac:dyDescent="0.2">
      <c r="B120" s="2">
        <v>1</v>
      </c>
      <c r="C120" s="2">
        <v>2</v>
      </c>
      <c r="D120" s="2">
        <v>3</v>
      </c>
      <c r="E120" s="2">
        <v>4</v>
      </c>
      <c r="F120" s="2">
        <v>5</v>
      </c>
      <c r="G120" s="2">
        <v>6</v>
      </c>
      <c r="H120" s="2">
        <v>7</v>
      </c>
      <c r="I120" s="2">
        <v>8</v>
      </c>
      <c r="J120" s="2">
        <v>9</v>
      </c>
      <c r="K120" s="2">
        <v>10</v>
      </c>
      <c r="L120" s="2">
        <v>11</v>
      </c>
      <c r="M120" s="2">
        <v>12</v>
      </c>
    </row>
    <row r="121" spans="1:13" x14ac:dyDescent="0.2">
      <c r="B121" s="2">
        <v>767</v>
      </c>
      <c r="C121" s="2">
        <v>2060</v>
      </c>
      <c r="D121" s="2">
        <v>2325</v>
      </c>
      <c r="E121" s="2">
        <v>2070</v>
      </c>
      <c r="F121" s="2">
        <v>1813</v>
      </c>
      <c r="G121" s="2">
        <v>1554</v>
      </c>
      <c r="H121" s="2">
        <v>1037</v>
      </c>
      <c r="I121" s="2">
        <v>2074</v>
      </c>
      <c r="J121" s="2">
        <v>1815</v>
      </c>
      <c r="K121" s="2">
        <v>1556</v>
      </c>
      <c r="L121" s="2">
        <v>1297</v>
      </c>
      <c r="M121" s="2">
        <v>2594</v>
      </c>
    </row>
    <row r="122" spans="1:13" x14ac:dyDescent="0.2">
      <c r="B122" s="2">
        <v>2077</v>
      </c>
      <c r="C122" s="25">
        <v>3116</v>
      </c>
      <c r="D122" s="25">
        <v>3115</v>
      </c>
      <c r="E122" s="25">
        <v>2855</v>
      </c>
      <c r="F122" s="2">
        <v>1298</v>
      </c>
      <c r="G122" s="2">
        <v>1038</v>
      </c>
      <c r="H122" s="2">
        <v>2076</v>
      </c>
      <c r="I122" s="2">
        <v>1817</v>
      </c>
      <c r="J122" s="2">
        <v>1557</v>
      </c>
      <c r="K122" s="26">
        <v>5708</v>
      </c>
      <c r="L122" s="26">
        <v>3373</v>
      </c>
      <c r="M122" s="2">
        <v>2333</v>
      </c>
    </row>
    <row r="123" spans="1:13" x14ac:dyDescent="0.2">
      <c r="B123" s="2">
        <v>1556</v>
      </c>
      <c r="C123" s="2">
        <v>1297</v>
      </c>
      <c r="D123" s="2">
        <v>3633</v>
      </c>
      <c r="E123" s="27">
        <v>3893</v>
      </c>
      <c r="F123" s="27">
        <v>3894</v>
      </c>
      <c r="G123" s="28">
        <v>2336</v>
      </c>
      <c r="H123" s="28">
        <v>3893</v>
      </c>
      <c r="I123" s="29">
        <v>3374</v>
      </c>
      <c r="J123" s="29">
        <v>4154</v>
      </c>
      <c r="K123" s="29">
        <v>3894</v>
      </c>
      <c r="L123" s="29">
        <v>2336</v>
      </c>
      <c r="M123" s="2">
        <v>2855</v>
      </c>
    </row>
    <row r="124" spans="1:13" x14ac:dyDescent="0.2">
      <c r="B124" s="2">
        <v>3116</v>
      </c>
      <c r="C124" s="26">
        <v>5195</v>
      </c>
      <c r="D124" s="26"/>
      <c r="E124" s="27">
        <v>2337</v>
      </c>
      <c r="F124" s="27">
        <v>2597</v>
      </c>
      <c r="G124" s="28">
        <v>3896</v>
      </c>
      <c r="H124" s="28">
        <v>3636</v>
      </c>
      <c r="I124" s="29">
        <v>5193</v>
      </c>
      <c r="J124" s="29">
        <v>2596</v>
      </c>
      <c r="K124" s="29">
        <v>2856</v>
      </c>
      <c r="L124" s="29">
        <v>1558</v>
      </c>
      <c r="M124" s="2">
        <v>2075</v>
      </c>
    </row>
    <row r="125" spans="1:13" x14ac:dyDescent="0.2">
      <c r="B125" s="2">
        <v>1817</v>
      </c>
      <c r="C125" s="11">
        <v>1814697</v>
      </c>
      <c r="D125" s="11">
        <v>1880845</v>
      </c>
      <c r="E125" s="12">
        <v>603323</v>
      </c>
      <c r="F125" s="12">
        <v>665030</v>
      </c>
      <c r="G125" s="13">
        <v>214240</v>
      </c>
      <c r="H125" s="13">
        <v>234254</v>
      </c>
      <c r="I125" s="14">
        <v>61287</v>
      </c>
      <c r="J125" s="14">
        <v>63111</v>
      </c>
      <c r="K125" s="15">
        <v>28827</v>
      </c>
      <c r="L125" s="15">
        <v>24149</v>
      </c>
      <c r="M125" s="2">
        <v>3895</v>
      </c>
    </row>
    <row r="126" spans="1:13" x14ac:dyDescent="0.2">
      <c r="B126" s="2">
        <v>1558</v>
      </c>
      <c r="C126" s="11">
        <v>1805865</v>
      </c>
      <c r="D126" s="2"/>
      <c r="E126" s="12">
        <v>673116</v>
      </c>
      <c r="F126" s="2"/>
      <c r="G126" s="13">
        <v>214558</v>
      </c>
      <c r="H126" s="2"/>
      <c r="I126" s="14">
        <v>71688</v>
      </c>
      <c r="J126" s="2"/>
      <c r="K126" s="15">
        <v>29861</v>
      </c>
      <c r="L126" s="2"/>
      <c r="M126" s="2">
        <v>3373</v>
      </c>
    </row>
    <row r="127" spans="1:13" x14ac:dyDescent="0.2">
      <c r="B127" s="2">
        <v>1557</v>
      </c>
      <c r="C127" s="2">
        <v>2336</v>
      </c>
      <c r="D127" s="2">
        <v>1818</v>
      </c>
      <c r="E127" s="2">
        <v>1818</v>
      </c>
      <c r="F127" s="2">
        <v>2078</v>
      </c>
      <c r="G127" s="2">
        <v>1298</v>
      </c>
      <c r="H127" s="2">
        <v>4155</v>
      </c>
      <c r="I127" s="2">
        <v>2597</v>
      </c>
      <c r="J127" s="2">
        <v>2338</v>
      </c>
      <c r="K127" s="2">
        <v>1558</v>
      </c>
      <c r="L127" s="2">
        <v>1558</v>
      </c>
      <c r="M127" s="2">
        <v>2078</v>
      </c>
    </row>
    <row r="128" spans="1:13" x14ac:dyDescent="0.2">
      <c r="B128" s="2">
        <v>1819</v>
      </c>
      <c r="C128" s="2">
        <v>2079</v>
      </c>
      <c r="D128" s="2">
        <v>1559</v>
      </c>
      <c r="E128" s="2">
        <v>2078</v>
      </c>
      <c r="F128" s="2">
        <v>520</v>
      </c>
      <c r="G128" s="2">
        <v>3378</v>
      </c>
      <c r="H128" s="2">
        <v>1818</v>
      </c>
      <c r="I128" s="2">
        <v>3118</v>
      </c>
      <c r="J128" s="2">
        <v>1558</v>
      </c>
      <c r="K128" s="2">
        <v>1039</v>
      </c>
      <c r="L128" s="2">
        <v>2857</v>
      </c>
      <c r="M128" s="2">
        <v>2854</v>
      </c>
    </row>
    <row r="131" spans="1:13" ht="26" x14ac:dyDescent="0.3">
      <c r="A131" s="23" t="s">
        <v>14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3" spans="1:13" ht="18" x14ac:dyDescent="0.2">
      <c r="A133" s="4" t="s">
        <v>15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3" x14ac:dyDescent="0.2">
      <c r="A134" s="2"/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</row>
    <row r="135" spans="1:13" x14ac:dyDescent="0.2">
      <c r="B135" s="2">
        <v>2102</v>
      </c>
      <c r="C135" s="2">
        <v>2110</v>
      </c>
      <c r="D135" s="2">
        <v>1760</v>
      </c>
      <c r="E135" s="2">
        <v>1761</v>
      </c>
      <c r="F135" s="2">
        <v>3874</v>
      </c>
      <c r="G135" s="2">
        <v>1409</v>
      </c>
      <c r="H135" s="2">
        <v>2114</v>
      </c>
      <c r="I135" s="2">
        <v>2114</v>
      </c>
      <c r="J135" s="2">
        <v>2467</v>
      </c>
      <c r="K135" s="2">
        <v>3171</v>
      </c>
      <c r="L135" s="2">
        <v>2819</v>
      </c>
      <c r="M135" s="2">
        <v>3172</v>
      </c>
    </row>
    <row r="136" spans="1:13" x14ac:dyDescent="0.2">
      <c r="B136" s="2">
        <v>1762</v>
      </c>
      <c r="C136" s="25">
        <v>4582</v>
      </c>
      <c r="D136" s="25">
        <v>4582</v>
      </c>
      <c r="E136" s="25">
        <v>3172</v>
      </c>
      <c r="F136" s="2">
        <v>2115</v>
      </c>
      <c r="G136" s="2">
        <v>2115</v>
      </c>
      <c r="H136" s="2">
        <v>1057</v>
      </c>
      <c r="I136" s="2">
        <v>2820</v>
      </c>
      <c r="J136" s="2">
        <v>3172</v>
      </c>
      <c r="K136" s="26">
        <v>5991</v>
      </c>
      <c r="L136" s="26">
        <v>4933</v>
      </c>
      <c r="M136" s="2">
        <v>2466</v>
      </c>
    </row>
    <row r="137" spans="1:13" x14ac:dyDescent="0.2">
      <c r="B137" s="2">
        <v>2819</v>
      </c>
      <c r="C137" s="2">
        <v>3877</v>
      </c>
      <c r="D137" s="2">
        <v>4582</v>
      </c>
      <c r="E137" s="27">
        <v>3878</v>
      </c>
      <c r="F137" s="27">
        <v>2820</v>
      </c>
      <c r="G137" s="28">
        <v>2468</v>
      </c>
      <c r="H137" s="28">
        <v>3525</v>
      </c>
      <c r="I137" s="29">
        <v>4583</v>
      </c>
      <c r="J137" s="29">
        <v>4230</v>
      </c>
      <c r="K137" s="29">
        <v>2468</v>
      </c>
      <c r="L137" s="29">
        <v>2820</v>
      </c>
      <c r="M137" s="2">
        <v>2820</v>
      </c>
    </row>
    <row r="138" spans="1:13" x14ac:dyDescent="0.2">
      <c r="B138" s="2">
        <v>1410</v>
      </c>
      <c r="C138" s="26">
        <v>3526</v>
      </c>
      <c r="D138" s="2"/>
      <c r="E138" s="27">
        <v>4584</v>
      </c>
      <c r="F138" s="2"/>
      <c r="G138" s="28">
        <v>6346</v>
      </c>
      <c r="H138" s="2"/>
      <c r="I138" s="29">
        <v>3173</v>
      </c>
      <c r="J138" s="2"/>
      <c r="K138" s="29">
        <v>4583</v>
      </c>
      <c r="L138" s="2"/>
      <c r="M138" s="2">
        <v>1762</v>
      </c>
    </row>
    <row r="139" spans="1:13" x14ac:dyDescent="0.2">
      <c r="B139" s="2">
        <v>1057</v>
      </c>
      <c r="C139" s="11">
        <v>2234396</v>
      </c>
      <c r="D139" s="11">
        <v>2318443</v>
      </c>
      <c r="E139" s="12">
        <v>775956</v>
      </c>
      <c r="F139" s="12">
        <v>795382</v>
      </c>
      <c r="G139" s="13">
        <v>293078</v>
      </c>
      <c r="H139" s="13">
        <v>267330</v>
      </c>
      <c r="I139" s="14">
        <v>82874</v>
      </c>
      <c r="J139" s="14">
        <v>81466</v>
      </c>
      <c r="K139" s="15">
        <v>33856</v>
      </c>
      <c r="L139" s="15">
        <v>28213</v>
      </c>
      <c r="M139" s="2">
        <v>1763</v>
      </c>
    </row>
    <row r="140" spans="1:13" x14ac:dyDescent="0.2">
      <c r="B140" s="2">
        <v>1058</v>
      </c>
      <c r="C140" s="11">
        <v>2243174</v>
      </c>
      <c r="D140" s="2"/>
      <c r="E140" s="12">
        <v>820189</v>
      </c>
      <c r="F140" s="2"/>
      <c r="G140" s="13">
        <v>274031</v>
      </c>
      <c r="H140" s="2"/>
      <c r="I140" s="14">
        <v>95225</v>
      </c>
      <c r="J140" s="2"/>
      <c r="K140" s="15">
        <v>33149</v>
      </c>
      <c r="L140" s="2"/>
      <c r="M140" s="2">
        <v>1058</v>
      </c>
    </row>
    <row r="141" spans="1:13" x14ac:dyDescent="0.2">
      <c r="B141" s="2">
        <v>2468</v>
      </c>
      <c r="C141" s="2">
        <v>2469</v>
      </c>
      <c r="D141" s="2">
        <v>2821</v>
      </c>
      <c r="E141" s="2">
        <v>3879</v>
      </c>
      <c r="F141" s="2">
        <v>2469</v>
      </c>
      <c r="G141" s="2">
        <v>1763</v>
      </c>
      <c r="H141" s="2">
        <v>3174</v>
      </c>
      <c r="I141" s="2">
        <v>4585</v>
      </c>
      <c r="J141" s="2">
        <v>4585</v>
      </c>
      <c r="K141" s="2">
        <v>2821</v>
      </c>
      <c r="L141" s="2">
        <v>2821</v>
      </c>
      <c r="M141" s="2">
        <v>1764</v>
      </c>
    </row>
    <row r="142" spans="1:13" x14ac:dyDescent="0.2">
      <c r="B142" s="2">
        <v>3174</v>
      </c>
      <c r="C142" s="2">
        <v>3174</v>
      </c>
      <c r="D142" s="2">
        <v>1058</v>
      </c>
      <c r="E142" s="2">
        <v>2822</v>
      </c>
      <c r="F142" s="2"/>
      <c r="G142" s="2">
        <v>705</v>
      </c>
      <c r="H142" s="2">
        <v>2469</v>
      </c>
      <c r="I142" s="2">
        <v>2821</v>
      </c>
      <c r="J142" s="2">
        <v>2469</v>
      </c>
      <c r="K142" s="2">
        <v>2469</v>
      </c>
      <c r="L142" s="2"/>
      <c r="M142" s="2">
        <v>3173</v>
      </c>
    </row>
    <row r="144" spans="1:13" ht="18" x14ac:dyDescent="0.2">
      <c r="A144" s="4" t="s">
        <v>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3" x14ac:dyDescent="0.2">
      <c r="A145" s="2"/>
      <c r="B145" s="2">
        <v>1</v>
      </c>
      <c r="C145" s="2">
        <v>2</v>
      </c>
      <c r="D145" s="2">
        <v>3</v>
      </c>
      <c r="E145" s="2">
        <v>4</v>
      </c>
      <c r="F145" s="2">
        <v>5</v>
      </c>
      <c r="G145" s="2">
        <v>6</v>
      </c>
      <c r="H145" s="2">
        <v>7</v>
      </c>
      <c r="I145" s="2">
        <v>8</v>
      </c>
      <c r="J145" s="2">
        <v>9</v>
      </c>
      <c r="K145" s="2">
        <v>10</v>
      </c>
      <c r="L145" s="2">
        <v>11</v>
      </c>
      <c r="M145" s="2">
        <v>12</v>
      </c>
    </row>
    <row r="146" spans="1:13" x14ac:dyDescent="0.2">
      <c r="B146" s="2">
        <v>4210</v>
      </c>
      <c r="C146" s="2">
        <v>2113</v>
      </c>
      <c r="D146" s="2">
        <v>2468</v>
      </c>
      <c r="E146" s="2">
        <v>1763</v>
      </c>
      <c r="F146" s="2">
        <v>2469</v>
      </c>
      <c r="G146" s="2">
        <v>2822</v>
      </c>
      <c r="H146" s="2">
        <v>1411</v>
      </c>
      <c r="I146" s="2">
        <v>1764</v>
      </c>
      <c r="J146" s="2">
        <v>1059</v>
      </c>
      <c r="K146" s="2">
        <v>4235</v>
      </c>
      <c r="L146" s="2">
        <v>2471</v>
      </c>
      <c r="M146" s="2">
        <v>2118</v>
      </c>
    </row>
    <row r="147" spans="1:13" x14ac:dyDescent="0.2">
      <c r="B147" s="2">
        <v>2118</v>
      </c>
      <c r="C147" s="25">
        <v>2824</v>
      </c>
      <c r="D147" s="25">
        <v>3883</v>
      </c>
      <c r="E147" s="25">
        <v>4942</v>
      </c>
      <c r="F147" s="2">
        <v>3530</v>
      </c>
      <c r="G147" s="2">
        <v>2118</v>
      </c>
      <c r="H147" s="2">
        <v>2824</v>
      </c>
      <c r="I147" s="2">
        <v>2824</v>
      </c>
      <c r="J147" s="2">
        <v>3177</v>
      </c>
      <c r="K147" s="26">
        <v>2118</v>
      </c>
      <c r="L147" s="26">
        <v>3176</v>
      </c>
      <c r="M147" s="2">
        <v>2470</v>
      </c>
    </row>
    <row r="148" spans="1:13" x14ac:dyDescent="0.2">
      <c r="B148" s="2">
        <v>2117</v>
      </c>
      <c r="C148" s="2">
        <v>3177</v>
      </c>
      <c r="D148" s="2">
        <v>2471</v>
      </c>
      <c r="E148" s="27">
        <v>5296</v>
      </c>
      <c r="F148" s="27">
        <v>2824</v>
      </c>
      <c r="G148" s="28">
        <v>3884</v>
      </c>
      <c r="H148" s="28">
        <v>4237</v>
      </c>
      <c r="I148" s="29">
        <v>2472</v>
      </c>
      <c r="J148" s="29">
        <v>3884</v>
      </c>
      <c r="K148" s="29">
        <v>3531</v>
      </c>
      <c r="L148" s="29">
        <v>4237</v>
      </c>
      <c r="M148" s="2">
        <v>3178</v>
      </c>
    </row>
    <row r="149" spans="1:13" x14ac:dyDescent="0.2">
      <c r="B149" s="2">
        <v>4237</v>
      </c>
      <c r="C149" s="26">
        <v>2119</v>
      </c>
      <c r="D149" s="26">
        <v>3531</v>
      </c>
      <c r="E149" s="27">
        <v>3531</v>
      </c>
      <c r="F149" s="27">
        <v>3885</v>
      </c>
      <c r="G149" s="28">
        <v>3178</v>
      </c>
      <c r="H149" s="28">
        <v>3531</v>
      </c>
      <c r="I149" s="29">
        <v>2472</v>
      </c>
      <c r="J149" s="29">
        <v>3178</v>
      </c>
      <c r="K149" s="29">
        <v>3531</v>
      </c>
      <c r="L149" s="29">
        <v>2825</v>
      </c>
      <c r="M149" s="2">
        <v>2471</v>
      </c>
    </row>
    <row r="150" spans="1:13" x14ac:dyDescent="0.2">
      <c r="B150" s="2">
        <v>1765</v>
      </c>
      <c r="C150" s="11">
        <v>720274</v>
      </c>
      <c r="D150" s="11">
        <v>772880</v>
      </c>
      <c r="E150" s="12">
        <v>199911</v>
      </c>
      <c r="F150" s="12">
        <v>265611</v>
      </c>
      <c r="G150" s="13">
        <v>87235</v>
      </c>
      <c r="H150" s="13">
        <v>81590</v>
      </c>
      <c r="I150" s="14">
        <v>24017</v>
      </c>
      <c r="J150" s="14">
        <v>19777</v>
      </c>
      <c r="K150" s="15">
        <v>10949</v>
      </c>
      <c r="L150" s="15">
        <v>10596</v>
      </c>
      <c r="M150" s="2">
        <v>3532</v>
      </c>
    </row>
    <row r="151" spans="1:13" x14ac:dyDescent="0.2">
      <c r="B151" s="2">
        <v>2119</v>
      </c>
      <c r="C151" s="11">
        <v>676200</v>
      </c>
      <c r="D151" s="11">
        <v>807637</v>
      </c>
      <c r="E151" s="12">
        <v>261415</v>
      </c>
      <c r="F151" s="12">
        <v>237732</v>
      </c>
      <c r="G151" s="13">
        <v>79475</v>
      </c>
      <c r="H151" s="13">
        <v>92540</v>
      </c>
      <c r="I151" s="14">
        <v>35322</v>
      </c>
      <c r="J151" s="14">
        <v>25785</v>
      </c>
      <c r="K151" s="15">
        <v>13422</v>
      </c>
      <c r="L151" s="15">
        <v>10596</v>
      </c>
      <c r="M151" s="2">
        <v>1766</v>
      </c>
    </row>
    <row r="152" spans="1:13" x14ac:dyDescent="0.2">
      <c r="B152" s="2">
        <v>1412</v>
      </c>
      <c r="C152" s="2">
        <v>3885</v>
      </c>
      <c r="D152" s="2">
        <v>706</v>
      </c>
      <c r="E152" s="2">
        <v>2472</v>
      </c>
      <c r="F152" s="2">
        <v>2119</v>
      </c>
      <c r="G152" s="2">
        <v>2826</v>
      </c>
      <c r="H152" s="2">
        <v>1766</v>
      </c>
      <c r="I152" s="2">
        <v>2826</v>
      </c>
      <c r="J152" s="2">
        <v>1060</v>
      </c>
      <c r="K152" s="2">
        <v>1413</v>
      </c>
      <c r="L152" s="2">
        <v>1766</v>
      </c>
      <c r="M152" s="2">
        <v>3179</v>
      </c>
    </row>
    <row r="153" spans="1:13" x14ac:dyDescent="0.2">
      <c r="B153" s="2">
        <v>2826</v>
      </c>
      <c r="C153" s="2">
        <v>1060</v>
      </c>
      <c r="D153" s="2">
        <v>2120</v>
      </c>
      <c r="E153" s="2">
        <v>2473</v>
      </c>
      <c r="F153" s="2">
        <v>2473</v>
      </c>
      <c r="G153" s="2">
        <v>3532</v>
      </c>
      <c r="H153" s="2">
        <v>3886</v>
      </c>
      <c r="I153" s="2">
        <v>1060</v>
      </c>
      <c r="J153" s="2">
        <v>1413</v>
      </c>
      <c r="K153" s="2">
        <v>2826</v>
      </c>
      <c r="L153" s="2">
        <v>3179</v>
      </c>
      <c r="M153" s="2">
        <v>5297</v>
      </c>
    </row>
    <row r="155" spans="1:13" ht="26" x14ac:dyDescent="0.3">
      <c r="A155" s="24" t="s">
        <v>16</v>
      </c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1:13" x14ac:dyDescent="0.2">
      <c r="A156" s="2" t="s">
        <v>4</v>
      </c>
      <c r="B156" s="2">
        <v>1</v>
      </c>
      <c r="C156" s="2">
        <v>2</v>
      </c>
      <c r="D156" s="2">
        <v>3</v>
      </c>
      <c r="E156" s="2">
        <v>4</v>
      </c>
      <c r="F156" s="2">
        <v>5</v>
      </c>
      <c r="G156" s="2">
        <v>6</v>
      </c>
      <c r="H156" s="2">
        <v>7</v>
      </c>
      <c r="I156" s="2">
        <v>8</v>
      </c>
      <c r="J156" s="2">
        <v>9</v>
      </c>
      <c r="K156" s="2">
        <v>10</v>
      </c>
      <c r="L156" s="2">
        <v>11</v>
      </c>
      <c r="M156" s="2">
        <v>12</v>
      </c>
    </row>
    <row r="157" spans="1:13" x14ac:dyDescent="0.2">
      <c r="A157" s="2">
        <v>26</v>
      </c>
      <c r="B157" s="2">
        <v>6.88E-2</v>
      </c>
      <c r="C157" s="2">
        <v>7.3200000000000001E-2</v>
      </c>
      <c r="D157" s="2">
        <v>7.0000000000000007E-2</v>
      </c>
      <c r="E157" s="2">
        <v>6.93E-2</v>
      </c>
      <c r="F157" s="2">
        <v>6.93E-2</v>
      </c>
      <c r="G157" s="2">
        <v>6.8900000000000003E-2</v>
      </c>
      <c r="H157" s="2">
        <v>7.3200000000000001E-2</v>
      </c>
      <c r="I157" s="2">
        <v>6.9800000000000001E-2</v>
      </c>
      <c r="J157" s="2">
        <v>7.0499999999999993E-2</v>
      </c>
      <c r="K157" s="2">
        <v>6.9699999999999998E-2</v>
      </c>
      <c r="L157" s="2">
        <v>7.2999999999999995E-2</v>
      </c>
      <c r="M157" s="2">
        <v>7.1900000000000006E-2</v>
      </c>
    </row>
    <row r="158" spans="1:13" x14ac:dyDescent="0.2">
      <c r="A158" s="2"/>
      <c r="B158" s="2">
        <v>7.0300000000000001E-2</v>
      </c>
      <c r="C158" s="25">
        <v>7.7600000000000002E-2</v>
      </c>
      <c r="D158" s="25">
        <v>7.7299999999999994E-2</v>
      </c>
      <c r="E158" s="25">
        <v>7.6700000000000004E-2</v>
      </c>
      <c r="F158" s="2">
        <v>6.83E-2</v>
      </c>
      <c r="G158" s="2">
        <v>6.8900000000000003E-2</v>
      </c>
      <c r="H158" s="2">
        <v>6.9699999999999998E-2</v>
      </c>
      <c r="I158" s="2">
        <v>7.0800000000000002E-2</v>
      </c>
      <c r="J158" s="2">
        <v>7.0400000000000004E-2</v>
      </c>
      <c r="K158" s="26">
        <v>8.09E-2</v>
      </c>
      <c r="L158" s="26">
        <v>8.1100000000000005E-2</v>
      </c>
      <c r="M158" s="2">
        <v>7.2599999999999998E-2</v>
      </c>
    </row>
    <row r="159" spans="1:13" x14ac:dyDescent="0.2">
      <c r="A159" s="2"/>
      <c r="B159" s="2">
        <v>6.9500000000000006E-2</v>
      </c>
      <c r="C159" s="2">
        <v>0.3332</v>
      </c>
      <c r="D159" s="2">
        <v>0.32669999999999999</v>
      </c>
      <c r="E159" s="27">
        <v>0.29659999999999997</v>
      </c>
      <c r="F159" s="27">
        <v>0.2969</v>
      </c>
      <c r="G159" s="28">
        <v>0.14419999999999999</v>
      </c>
      <c r="H159" s="28">
        <v>0.1454</v>
      </c>
      <c r="I159" s="29">
        <v>9.9500000000000005E-2</v>
      </c>
      <c r="J159" s="29">
        <v>0.1009</v>
      </c>
      <c r="K159" s="29">
        <v>8.5099999999999995E-2</v>
      </c>
      <c r="L159" s="29">
        <v>8.5999999999999993E-2</v>
      </c>
      <c r="M159" s="2">
        <v>6.9500000000000006E-2</v>
      </c>
    </row>
    <row r="160" spans="1:13" x14ac:dyDescent="0.2">
      <c r="A160" s="2"/>
      <c r="B160" s="2">
        <v>6.9800000000000001E-2</v>
      </c>
      <c r="C160" s="26">
        <v>7.9799999999999996E-2</v>
      </c>
      <c r="D160" s="26">
        <v>7.9299999999999995E-2</v>
      </c>
      <c r="E160" s="27">
        <v>0.30580000000000002</v>
      </c>
      <c r="F160" s="27">
        <v>0.29859999999999998</v>
      </c>
      <c r="G160" s="28">
        <v>0.1479</v>
      </c>
      <c r="H160" s="28">
        <v>0.14810000000000001</v>
      </c>
      <c r="I160" s="29">
        <v>0.1008</v>
      </c>
      <c r="J160" s="29">
        <v>0.10050000000000001</v>
      </c>
      <c r="K160" s="29">
        <v>8.3400000000000002E-2</v>
      </c>
      <c r="L160" s="29">
        <v>8.6199999999999999E-2</v>
      </c>
      <c r="M160" s="2">
        <v>7.0099999999999996E-2</v>
      </c>
    </row>
    <row r="161" spans="1:13" x14ac:dyDescent="0.2">
      <c r="A161" s="2"/>
      <c r="B161" s="2">
        <v>6.9400000000000003E-2</v>
      </c>
      <c r="C161" s="11">
        <v>0.30630000000000002</v>
      </c>
      <c r="D161" s="11">
        <v>0.30370000000000003</v>
      </c>
      <c r="E161" s="12">
        <v>0.14510000000000001</v>
      </c>
      <c r="F161" s="12">
        <v>0.14499999999999999</v>
      </c>
      <c r="G161" s="13">
        <v>0.1003</v>
      </c>
      <c r="H161" s="13">
        <v>9.98E-2</v>
      </c>
      <c r="I161" s="14">
        <v>8.3000000000000004E-2</v>
      </c>
      <c r="J161" s="14">
        <v>8.3799999999999999E-2</v>
      </c>
      <c r="K161" s="15">
        <v>7.9699999999999993E-2</v>
      </c>
      <c r="L161" s="15">
        <v>7.9100000000000004E-2</v>
      </c>
      <c r="M161" s="2">
        <v>7.0099999999999996E-2</v>
      </c>
    </row>
    <row r="162" spans="1:13" x14ac:dyDescent="0.2">
      <c r="A162" s="2"/>
      <c r="B162" s="2">
        <v>6.9699999999999998E-2</v>
      </c>
      <c r="C162" s="11">
        <v>0.31090000000000001</v>
      </c>
      <c r="D162" s="11">
        <v>0.30690000000000001</v>
      </c>
      <c r="E162" s="12">
        <v>0.1464</v>
      </c>
      <c r="F162" s="12">
        <v>0.1484</v>
      </c>
      <c r="G162" s="13">
        <v>9.9900000000000003E-2</v>
      </c>
      <c r="H162" s="13">
        <v>0.10059999999999999</v>
      </c>
      <c r="I162" s="14">
        <v>8.3599999999999994E-2</v>
      </c>
      <c r="J162" s="14">
        <v>8.3900000000000002E-2</v>
      </c>
      <c r="K162" s="15">
        <v>7.9699999999999993E-2</v>
      </c>
      <c r="L162" s="15">
        <v>7.9100000000000004E-2</v>
      </c>
      <c r="M162" s="2">
        <v>7.0900000000000005E-2</v>
      </c>
    </row>
    <row r="163" spans="1:13" x14ac:dyDescent="0.2">
      <c r="A163" s="2"/>
      <c r="B163" s="2">
        <v>7.0599999999999996E-2</v>
      </c>
      <c r="C163" s="2">
        <v>6.9599999999999995E-2</v>
      </c>
      <c r="D163" s="2">
        <v>6.9000000000000006E-2</v>
      </c>
      <c r="E163" s="2">
        <v>6.9699999999999998E-2</v>
      </c>
      <c r="F163" s="2">
        <v>7.0199999999999999E-2</v>
      </c>
      <c r="G163" s="2">
        <v>6.9400000000000003E-2</v>
      </c>
      <c r="H163" s="2">
        <v>6.8199999999999997E-2</v>
      </c>
      <c r="I163" s="2">
        <v>6.9599999999999995E-2</v>
      </c>
      <c r="J163" s="2">
        <v>7.0599999999999996E-2</v>
      </c>
      <c r="K163" s="2">
        <v>7.0400000000000004E-2</v>
      </c>
      <c r="L163" s="2">
        <v>6.9199999999999998E-2</v>
      </c>
      <c r="M163" s="2">
        <v>6.9099999999999995E-2</v>
      </c>
    </row>
    <row r="164" spans="1:13" x14ac:dyDescent="0.2">
      <c r="A164" s="2"/>
      <c r="B164" s="2">
        <v>6.9699999999999998E-2</v>
      </c>
      <c r="C164" s="2">
        <v>6.8599999999999994E-2</v>
      </c>
      <c r="D164" s="2">
        <v>7.2800000000000004E-2</v>
      </c>
      <c r="E164" s="2">
        <v>6.9099999999999995E-2</v>
      </c>
      <c r="F164" s="2">
        <v>7.0300000000000001E-2</v>
      </c>
      <c r="G164" s="2">
        <v>6.8500000000000005E-2</v>
      </c>
      <c r="H164" s="2">
        <v>6.8400000000000002E-2</v>
      </c>
      <c r="I164" s="2">
        <v>7.0599999999999996E-2</v>
      </c>
      <c r="J164" s="2">
        <v>6.93E-2</v>
      </c>
      <c r="K164" s="2">
        <v>6.9699999999999998E-2</v>
      </c>
      <c r="L164" s="2">
        <v>6.9500000000000006E-2</v>
      </c>
      <c r="M164" s="2">
        <v>7.1099999999999997E-2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50E9-211C-7043-AF91-6ED5720CB3EF}">
  <dimension ref="B1:N35"/>
  <sheetViews>
    <sheetView zoomScale="113" workbookViewId="0">
      <selection activeCell="G19" sqref="G19"/>
    </sheetView>
  </sheetViews>
  <sheetFormatPr baseColWidth="10" defaultRowHeight="16" x14ac:dyDescent="0.2"/>
  <cols>
    <col min="5" max="5" width="12.83203125" customWidth="1"/>
    <col min="6" max="6" width="17.1640625" customWidth="1"/>
    <col min="12" max="12" width="16.33203125" customWidth="1"/>
    <col min="14" max="14" width="15.83203125" customWidth="1"/>
  </cols>
  <sheetData>
    <row r="1" spans="2:14" ht="25" thickBot="1" x14ac:dyDescent="0.35">
      <c r="B1" s="51" t="s">
        <v>26</v>
      </c>
    </row>
    <row r="2" spans="2:14" x14ac:dyDescent="0.2">
      <c r="B2" s="59" t="s">
        <v>27</v>
      </c>
      <c r="C2" s="52"/>
      <c r="D2" s="52"/>
      <c r="E2" s="52"/>
      <c r="F2" s="52"/>
      <c r="G2" s="52"/>
      <c r="H2" s="52"/>
      <c r="I2" s="52"/>
      <c r="J2" s="52"/>
      <c r="K2" s="52"/>
      <c r="L2" s="53"/>
      <c r="N2" t="s">
        <v>39</v>
      </c>
    </row>
    <row r="3" spans="2:14" x14ac:dyDescent="0.2">
      <c r="B3" s="37" t="s">
        <v>21</v>
      </c>
      <c r="C3" s="38" t="s">
        <v>72</v>
      </c>
      <c r="D3" s="38" t="s">
        <v>19</v>
      </c>
      <c r="E3" s="31" t="s">
        <v>17</v>
      </c>
      <c r="F3" s="31" t="s">
        <v>24</v>
      </c>
      <c r="H3" s="38" t="s">
        <v>21</v>
      </c>
      <c r="I3" s="38" t="s">
        <v>20</v>
      </c>
      <c r="J3" s="38" t="s">
        <v>19</v>
      </c>
      <c r="K3" s="33" t="s">
        <v>18</v>
      </c>
      <c r="L3" s="44" t="s">
        <v>23</v>
      </c>
    </row>
    <row r="4" spans="2:14" x14ac:dyDescent="0.2">
      <c r="B4" s="30">
        <v>1</v>
      </c>
      <c r="D4">
        <f>AVERAGE('Raw data'!C64:D65)</f>
        <v>0.38527500000000003</v>
      </c>
      <c r="E4" s="39">
        <f>AVERAGE('Raw data'!C16:D17)</f>
        <v>12111461.25</v>
      </c>
      <c r="F4" s="32">
        <f>E4-$E$9</f>
        <v>12089105.916666666</v>
      </c>
      <c r="H4">
        <v>1</v>
      </c>
      <c r="J4">
        <f>AVERAGE('Raw data'!C67:D68)</f>
        <v>0.41972499999999996</v>
      </c>
      <c r="K4" s="39">
        <f>AVERAGE('Raw data'!C43:D44)</f>
        <v>379061.75</v>
      </c>
      <c r="L4" s="40">
        <f>K4-$K$9</f>
        <v>376337.08333333331</v>
      </c>
    </row>
    <row r="5" spans="2:14" x14ac:dyDescent="0.2">
      <c r="B5" s="30">
        <v>0.3</v>
      </c>
      <c r="D5">
        <f>AVERAGE('Raw data'!E64:F65)</f>
        <v>0.1696</v>
      </c>
      <c r="E5" s="39">
        <f>AVERAGE('Raw data'!E16:F17)</f>
        <v>3496794.25</v>
      </c>
      <c r="F5" s="32">
        <f>E5-$E$9</f>
        <v>3474438.9166666665</v>
      </c>
      <c r="H5">
        <v>0.3</v>
      </c>
      <c r="J5">
        <f>AVERAGE('Raw data'!E67:F68)</f>
        <v>0.17974999999999999</v>
      </c>
      <c r="K5" s="39">
        <f>AVERAGE('Raw data'!E43:F44)</f>
        <v>141689.25</v>
      </c>
      <c r="L5" s="40">
        <f>K5-$K$9</f>
        <v>138964.58333333334</v>
      </c>
    </row>
    <row r="6" spans="2:14" x14ac:dyDescent="0.2">
      <c r="B6" s="30">
        <v>0.1</v>
      </c>
      <c r="D6">
        <f>AVERAGE('Raw data'!G64:H65)</f>
        <v>0.1066</v>
      </c>
      <c r="E6" s="32">
        <f>AVERAGE('Raw data'!G16:H17)</f>
        <v>1212711.25</v>
      </c>
      <c r="F6" s="32">
        <f>E6-$E$9</f>
        <v>1190355.9166666667</v>
      </c>
      <c r="H6">
        <v>0.1</v>
      </c>
      <c r="J6">
        <f>AVERAGE('Raw data'!G67:H68)</f>
        <v>0.10785</v>
      </c>
      <c r="K6" s="32">
        <f>AVERAGE('Raw data'!G43:H44)</f>
        <v>45574.5</v>
      </c>
      <c r="L6" s="40">
        <f>K6-$K$9</f>
        <v>42849.833333333336</v>
      </c>
    </row>
    <row r="7" spans="2:14" x14ac:dyDescent="0.2">
      <c r="B7" s="30">
        <v>0.03</v>
      </c>
      <c r="D7">
        <f>AVERAGE('Raw data'!I64:J65)</f>
        <v>8.5250000000000006E-2</v>
      </c>
      <c r="E7" s="32">
        <f>AVERAGE('Raw data'!I16:J17)</f>
        <v>352020.5</v>
      </c>
      <c r="F7" s="32">
        <f>E7-$E$9</f>
        <v>329665.16666666669</v>
      </c>
      <c r="H7">
        <v>0.03</v>
      </c>
      <c r="J7">
        <f>AVERAGE('Raw data'!I67:J68)</f>
        <v>8.6524999999999991E-2</v>
      </c>
      <c r="K7" s="32">
        <f>AVERAGE('Raw data'!I43:J44)</f>
        <v>16872</v>
      </c>
      <c r="L7" s="40">
        <f>K7-$K$9</f>
        <v>14147.333333333334</v>
      </c>
    </row>
    <row r="8" spans="2:14" x14ac:dyDescent="0.2">
      <c r="B8" s="30">
        <v>0.01</v>
      </c>
      <c r="D8">
        <f>AVERAGE('Raw data'!K64:L65)</f>
        <v>8.6850000000000011E-2</v>
      </c>
      <c r="E8" s="32">
        <f>AVERAGE('Raw data'!K16:L17)</f>
        <v>126827.75</v>
      </c>
      <c r="F8" s="32">
        <f>E8-$E$9</f>
        <v>104472.41666666667</v>
      </c>
      <c r="H8">
        <v>0.01</v>
      </c>
      <c r="J8">
        <f>AVERAGE('Raw data'!K67:L68)</f>
        <v>8.0499999999999988E-2</v>
      </c>
      <c r="K8" s="32">
        <f>AVERAGE('Raw data'!K43:L44)</f>
        <v>7449.25</v>
      </c>
      <c r="L8" s="40">
        <f>K8-$K$9</f>
        <v>4724.5833333333339</v>
      </c>
    </row>
    <row r="9" spans="2:14" x14ac:dyDescent="0.2">
      <c r="B9" s="41">
        <v>0</v>
      </c>
      <c r="C9" s="34"/>
      <c r="D9" s="34">
        <f>AVERAGE('Raw data'!C63:E63)</f>
        <v>7.6966666666666669E-2</v>
      </c>
      <c r="E9" s="42">
        <f>AVERAGE('Raw data'!C15:E15)</f>
        <v>22355.333333333332</v>
      </c>
      <c r="G9">
        <v>0</v>
      </c>
      <c r="H9" s="34" t="s">
        <v>22</v>
      </c>
      <c r="I9" s="34"/>
      <c r="J9" s="34"/>
      <c r="K9" s="42">
        <f>AVERAGE('Raw data'!C39:E39)</f>
        <v>2724.6666666666665</v>
      </c>
      <c r="L9" s="43"/>
    </row>
    <row r="10" spans="2:14" x14ac:dyDescent="0.2">
      <c r="B10" s="56" t="s">
        <v>28</v>
      </c>
      <c r="C10" s="57"/>
      <c r="D10" s="57"/>
      <c r="E10" s="57"/>
      <c r="F10" s="57"/>
      <c r="G10" s="57"/>
      <c r="H10" s="57"/>
      <c r="I10" s="57"/>
      <c r="J10" s="57"/>
      <c r="K10" s="57"/>
      <c r="L10" s="58"/>
    </row>
    <row r="11" spans="2:14" x14ac:dyDescent="0.2">
      <c r="B11" s="37" t="s">
        <v>21</v>
      </c>
      <c r="C11" s="38" t="s">
        <v>20</v>
      </c>
      <c r="D11" s="38" t="s">
        <v>19</v>
      </c>
      <c r="E11" s="31" t="s">
        <v>17</v>
      </c>
      <c r="F11" s="31" t="s">
        <v>25</v>
      </c>
      <c r="H11" s="38" t="s">
        <v>21</v>
      </c>
      <c r="I11" s="38" t="s">
        <v>20</v>
      </c>
      <c r="J11" s="38" t="s">
        <v>19</v>
      </c>
      <c r="K11" s="33" t="s">
        <v>18</v>
      </c>
      <c r="L11" s="44" t="s">
        <v>18</v>
      </c>
    </row>
    <row r="12" spans="2:14" x14ac:dyDescent="0.2">
      <c r="B12" s="30">
        <v>1</v>
      </c>
      <c r="D12">
        <f>AVERAGE('Raw data'!C75:D76)</f>
        <v>0.52669999999999995</v>
      </c>
      <c r="E12" s="39">
        <f>AVERAGE('Raw data'!C27:D28)</f>
        <v>39990093.333333336</v>
      </c>
      <c r="F12" s="32">
        <f>E12-$E$17</f>
        <v>39968006</v>
      </c>
      <c r="H12">
        <v>1</v>
      </c>
      <c r="J12">
        <f>AVERAGE('Raw data'!C78:D79)</f>
        <v>0.52066666666666672</v>
      </c>
      <c r="K12" s="39">
        <f>AVERAGE('Raw data'!C54:D55)</f>
        <v>2185158.6666666665</v>
      </c>
      <c r="L12" s="40">
        <f>K12-$K$17</f>
        <v>2182276.333333333</v>
      </c>
    </row>
    <row r="13" spans="2:14" x14ac:dyDescent="0.2">
      <c r="B13" s="30">
        <v>0.3</v>
      </c>
      <c r="D13">
        <f>AVERAGE('Raw data'!E75:F76)</f>
        <v>0.20620000000000002</v>
      </c>
      <c r="E13" s="39">
        <f>AVERAGE('Raw data'!E27:F28)</f>
        <v>13215671</v>
      </c>
      <c r="F13" s="32">
        <f>E13-$E$17</f>
        <v>13193583.666666666</v>
      </c>
      <c r="H13">
        <v>0.3</v>
      </c>
      <c r="J13">
        <f>AVERAGE('Raw data'!E78:F79)</f>
        <v>0.21766666666666667</v>
      </c>
      <c r="K13" s="39">
        <f>AVERAGE('Raw data'!E54:F55)</f>
        <v>1000477</v>
      </c>
      <c r="L13" s="40">
        <f>K13-$K$17</f>
        <v>997594.66666666663</v>
      </c>
    </row>
    <row r="14" spans="2:14" x14ac:dyDescent="0.2">
      <c r="B14" s="30">
        <v>0.1</v>
      </c>
      <c r="D14">
        <f>AVERAGE('Raw data'!G75:H76)</f>
        <v>0.11746666666666666</v>
      </c>
      <c r="E14" s="32">
        <f>AVERAGE('Raw data'!G27:H28)</f>
        <v>4667726</v>
      </c>
      <c r="F14" s="32">
        <f>E14-$E$17</f>
        <v>4645638.666666667</v>
      </c>
      <c r="H14">
        <v>0.1</v>
      </c>
      <c r="J14">
        <f>AVERAGE('Raw data'!G78:H79)</f>
        <v>0.12133333333333333</v>
      </c>
      <c r="K14" s="32">
        <f>AVERAGE('Raw data'!G54:H55)</f>
        <v>320200.66666666669</v>
      </c>
      <c r="L14" s="40">
        <f>K14-$K$17</f>
        <v>317318.33333333337</v>
      </c>
    </row>
    <row r="15" spans="2:14" x14ac:dyDescent="0.2">
      <c r="B15" s="30">
        <v>0.03</v>
      </c>
      <c r="D15">
        <f>AVERAGE('Raw data'!I75:J76)</f>
        <v>8.879999999999999E-2</v>
      </c>
      <c r="E15" s="32">
        <f>AVERAGE('Raw data'!I27:J28)</f>
        <v>1392439.3333333333</v>
      </c>
      <c r="F15" s="32">
        <f>E15-$E$17</f>
        <v>1370352</v>
      </c>
      <c r="H15">
        <v>0.03</v>
      </c>
      <c r="J15">
        <f>AVERAGE('Raw data'!I78:J79)</f>
        <v>9.2033333333333342E-2</v>
      </c>
      <c r="K15" s="32">
        <f>AVERAGE('Raw data'!I54:J55)</f>
        <v>120687.33333333333</v>
      </c>
      <c r="L15" s="40">
        <f>K15-$K$17</f>
        <v>117805</v>
      </c>
    </row>
    <row r="16" spans="2:14" x14ac:dyDescent="0.2">
      <c r="B16" s="30">
        <v>0.01</v>
      </c>
      <c r="D16">
        <f>AVERAGE('Raw data'!K75:L76)</f>
        <v>8.643333333333332E-2</v>
      </c>
      <c r="E16" s="32">
        <f>AVERAGE('Raw data'!K27:L28)</f>
        <v>451435.33333333331</v>
      </c>
      <c r="F16" s="32">
        <f>E16-$E$17</f>
        <v>429348</v>
      </c>
      <c r="H16">
        <v>0.01</v>
      </c>
      <c r="J16">
        <f>AVERAGE('Raw data'!K78:L79)</f>
        <v>8.1966666666666674E-2</v>
      </c>
      <c r="K16" s="32">
        <f>AVERAGE('Raw data'!K54:L55)</f>
        <v>40704.333333333336</v>
      </c>
      <c r="L16" s="40">
        <f>K16-$K$17</f>
        <v>37822</v>
      </c>
    </row>
    <row r="17" spans="2:14" ht="17" thickBot="1" x14ac:dyDescent="0.25">
      <c r="B17" s="45" t="s">
        <v>22</v>
      </c>
      <c r="C17" s="46"/>
      <c r="D17" s="46">
        <f>AVERAGE('Raw data'!C63:E63)</f>
        <v>7.6966666666666669E-2</v>
      </c>
      <c r="E17" s="47">
        <f>AVERAGE('Raw data'!C26:E26)</f>
        <v>22087.333333333332</v>
      </c>
      <c r="F17" s="48"/>
      <c r="G17" s="48"/>
      <c r="H17" s="46" t="s">
        <v>22</v>
      </c>
      <c r="I17" s="46"/>
      <c r="J17" s="46"/>
      <c r="K17" s="47">
        <f>AVERAGE('Raw data'!C50:E50)</f>
        <v>2882.3333333333335</v>
      </c>
      <c r="L17" s="49"/>
    </row>
    <row r="19" spans="2:14" ht="25" thickBot="1" x14ac:dyDescent="0.35">
      <c r="B19" s="51" t="s">
        <v>29</v>
      </c>
    </row>
    <row r="20" spans="2:14" x14ac:dyDescent="0.2">
      <c r="B20" s="59" t="s">
        <v>27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</row>
    <row r="21" spans="2:14" x14ac:dyDescent="0.2">
      <c r="B21" s="37" t="s">
        <v>21</v>
      </c>
      <c r="C21" s="38" t="s">
        <v>20</v>
      </c>
      <c r="D21" s="38" t="s">
        <v>19</v>
      </c>
      <c r="E21" s="31" t="s">
        <v>17</v>
      </c>
      <c r="F21" s="31" t="s">
        <v>24</v>
      </c>
      <c r="H21" s="38" t="s">
        <v>21</v>
      </c>
      <c r="I21" s="38" t="s">
        <v>20</v>
      </c>
      <c r="J21" s="38" t="s">
        <v>19</v>
      </c>
      <c r="K21" s="33" t="s">
        <v>18</v>
      </c>
      <c r="L21" s="33" t="s">
        <v>23</v>
      </c>
      <c r="M21" s="62" t="s">
        <v>30</v>
      </c>
      <c r="N21" s="63" t="s">
        <v>31</v>
      </c>
    </row>
    <row r="22" spans="2:14" x14ac:dyDescent="0.2">
      <c r="B22" s="30">
        <v>1</v>
      </c>
      <c r="D22">
        <f>AVERAGE('Raw data'!E159:F160)</f>
        <v>0.29947499999999999</v>
      </c>
      <c r="E22" s="39">
        <f>AVERAGE('Raw data'!E87:F88)</f>
        <v>6143466.75</v>
      </c>
      <c r="F22" s="32">
        <f>E22-$E$27</f>
        <v>6122378.416666667</v>
      </c>
      <c r="H22">
        <v>1</v>
      </c>
      <c r="J22">
        <f>AVERAGE('Raw data'!C161:D162)</f>
        <v>0.30695</v>
      </c>
      <c r="K22" s="39">
        <f>AVERAGE('Raw data'!C114:D115)</f>
        <v>605239.5</v>
      </c>
      <c r="L22" s="32">
        <f>K22-$K$27</f>
        <v>601577.5</v>
      </c>
      <c r="M22">
        <f>AVERAGE('Raw data'!C150:D151)</f>
        <v>744247.75</v>
      </c>
      <c r="N22" s="43">
        <f>M22-$M$27</f>
        <v>740364.75</v>
      </c>
    </row>
    <row r="23" spans="2:14" x14ac:dyDescent="0.2">
      <c r="B23" s="30">
        <v>0.3</v>
      </c>
      <c r="D23">
        <f>AVERAGE('Raw data'!G159:H160)</f>
        <v>0.1464</v>
      </c>
      <c r="E23" s="39">
        <f>AVERAGE('Raw data'!G87:H88)</f>
        <v>2046114.25</v>
      </c>
      <c r="F23" s="32">
        <f t="shared" ref="F23:F27" si="0">E23-$E$27</f>
        <v>2025025.9166666667</v>
      </c>
      <c r="H23">
        <v>0.3</v>
      </c>
      <c r="J23">
        <f>AVERAGE('Raw data'!E161:F162)</f>
        <v>0.14622499999999999</v>
      </c>
      <c r="K23" s="39">
        <f>AVERAGE('Raw data'!E114:F115)</f>
        <v>201333</v>
      </c>
      <c r="L23" s="32">
        <f t="shared" ref="L23:L27" si="1">K23-$K$27</f>
        <v>197671</v>
      </c>
      <c r="M23">
        <f>AVERAGE('Raw data'!E150:F151)</f>
        <v>241167.25</v>
      </c>
      <c r="N23" s="43">
        <f t="shared" ref="N23:N27" si="2">M23-$M$27</f>
        <v>237284.25</v>
      </c>
    </row>
    <row r="24" spans="2:14" x14ac:dyDescent="0.2">
      <c r="B24" s="30">
        <v>0.1</v>
      </c>
      <c r="D24">
        <f>AVERAGE('Raw data'!I159:J160)</f>
        <v>0.10042500000000001</v>
      </c>
      <c r="E24" s="32">
        <f>AVERAGE('Raw data'!I87:J88)</f>
        <v>696481.25</v>
      </c>
      <c r="F24" s="32">
        <f t="shared" si="0"/>
        <v>675392.91666666663</v>
      </c>
      <c r="H24">
        <v>0.1</v>
      </c>
      <c r="J24">
        <f>AVERAGE('Raw data'!G161:H162)</f>
        <v>0.10014999999999999</v>
      </c>
      <c r="K24" s="32">
        <f>AVERAGE('Raw data'!G114:H115)</f>
        <v>67752.75</v>
      </c>
      <c r="L24" s="32">
        <f t="shared" si="1"/>
        <v>64090.75</v>
      </c>
      <c r="M24">
        <f>AVERAGE('Raw data'!G150:H151)</f>
        <v>85210</v>
      </c>
      <c r="N24" s="43">
        <f t="shared" si="2"/>
        <v>81327</v>
      </c>
    </row>
    <row r="25" spans="2:14" x14ac:dyDescent="0.2">
      <c r="B25" s="30">
        <v>0.03</v>
      </c>
      <c r="D25">
        <f>AVERAGE('Raw data'!K159:L160)</f>
        <v>8.5174999999999987E-2</v>
      </c>
      <c r="E25" s="32">
        <f>AVERAGE('Raw data'!K87:L88)</f>
        <v>220081.25</v>
      </c>
      <c r="F25" s="32">
        <f t="shared" si="0"/>
        <v>198992.91666666666</v>
      </c>
      <c r="H25">
        <v>0.03</v>
      </c>
      <c r="J25">
        <f>AVERAGE('Raw data'!I161:J162)</f>
        <v>8.357500000000001E-2</v>
      </c>
      <c r="K25" s="32">
        <f>AVERAGE('Raw data'!I114:J115)</f>
        <v>22604.75</v>
      </c>
      <c r="L25" s="32">
        <f t="shared" si="1"/>
        <v>18942.75</v>
      </c>
      <c r="M25">
        <f>AVERAGE('Raw data'!I150:J151)</f>
        <v>26225.25</v>
      </c>
      <c r="N25" s="43">
        <f t="shared" si="2"/>
        <v>22342.25</v>
      </c>
    </row>
    <row r="26" spans="2:14" x14ac:dyDescent="0.2">
      <c r="B26" s="30">
        <v>0.01</v>
      </c>
      <c r="D26">
        <f>AVERAGE('Raw data'!K158:L158,'Raw data'!C160:D160)</f>
        <v>8.0274999999999999E-2</v>
      </c>
      <c r="E26" s="32">
        <f>AVERAGE('Raw data'!C88:D88,'Raw data'!K86:L86)</f>
        <v>89333.75</v>
      </c>
      <c r="F26" s="32">
        <f t="shared" si="0"/>
        <v>68245.416666666672</v>
      </c>
      <c r="H26">
        <v>0.01</v>
      </c>
      <c r="J26">
        <f>AVERAGE('Raw data'!K161:L162)</f>
        <v>7.9399999999999998E-2</v>
      </c>
      <c r="K26" s="32">
        <f>AVERAGE('Raw data'!K114:L115)</f>
        <v>8741.75</v>
      </c>
      <c r="L26" s="32">
        <f t="shared" si="1"/>
        <v>5079.75</v>
      </c>
      <c r="M26">
        <f>AVERAGE('Raw data'!K150:L151)</f>
        <v>11390.75</v>
      </c>
      <c r="N26" s="43">
        <f t="shared" si="2"/>
        <v>7507.75</v>
      </c>
    </row>
    <row r="27" spans="2:14" x14ac:dyDescent="0.2">
      <c r="B27" s="41" t="s">
        <v>22</v>
      </c>
      <c r="C27" s="34"/>
      <c r="D27" s="34">
        <f>AVERAGE('Raw data'!C158:E158)</f>
        <v>7.7199999999999991E-2</v>
      </c>
      <c r="E27" s="42">
        <f>AVERAGE('Raw data'!C86:E86)</f>
        <v>21088.333333333332</v>
      </c>
      <c r="F27" s="32">
        <f t="shared" si="0"/>
        <v>0</v>
      </c>
      <c r="H27" s="34" t="s">
        <v>22</v>
      </c>
      <c r="I27" s="34"/>
      <c r="J27" s="34">
        <f>AVERAGE('Raw data'!C158:E158)</f>
        <v>7.7199999999999991E-2</v>
      </c>
      <c r="K27" s="42">
        <f>AVERAGE('Raw data'!C111:E111)</f>
        <v>3662</v>
      </c>
      <c r="L27" s="42">
        <f t="shared" si="1"/>
        <v>0</v>
      </c>
      <c r="M27" s="34">
        <f>AVERAGE('Raw data'!C147:E147)</f>
        <v>3883</v>
      </c>
      <c r="N27" s="65">
        <f t="shared" si="2"/>
        <v>0</v>
      </c>
    </row>
    <row r="28" spans="2:14" x14ac:dyDescent="0.2">
      <c r="B28" s="56" t="s">
        <v>28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4"/>
      <c r="N28" s="55"/>
    </row>
    <row r="29" spans="2:14" x14ac:dyDescent="0.2">
      <c r="B29" s="37" t="s">
        <v>21</v>
      </c>
      <c r="C29" s="38" t="s">
        <v>20</v>
      </c>
      <c r="D29" s="38" t="s">
        <v>19</v>
      </c>
      <c r="E29" s="31" t="s">
        <v>17</v>
      </c>
      <c r="F29" s="31" t="s">
        <v>25</v>
      </c>
      <c r="H29" s="38" t="s">
        <v>21</v>
      </c>
      <c r="I29" s="38" t="s">
        <v>20</v>
      </c>
      <c r="J29" s="38" t="s">
        <v>19</v>
      </c>
      <c r="K29" s="33" t="s">
        <v>18</v>
      </c>
      <c r="L29" s="33" t="s">
        <v>18</v>
      </c>
      <c r="M29" s="62" t="s">
        <v>30</v>
      </c>
      <c r="N29" s="63" t="s">
        <v>31</v>
      </c>
    </row>
    <row r="30" spans="2:14" x14ac:dyDescent="0.2">
      <c r="B30" s="30">
        <v>1</v>
      </c>
      <c r="D30" s="66" t="s">
        <v>32</v>
      </c>
      <c r="E30" s="39">
        <f>AVERAGE('Raw data'!E99:F100)</f>
        <v>17805386</v>
      </c>
      <c r="F30" s="32">
        <f>E30-$E$35</f>
        <v>17784379.333333332</v>
      </c>
      <c r="H30">
        <v>1</v>
      </c>
      <c r="J30" s="66" t="s">
        <v>32</v>
      </c>
      <c r="K30" s="39">
        <f>AVERAGE('Raw data'!C125:D126)</f>
        <v>1833802.3333333333</v>
      </c>
      <c r="L30" s="32">
        <f>K30-$K$35</f>
        <v>1830773.6666666665</v>
      </c>
      <c r="M30">
        <f>AVERAGE('Raw data'!C139:D140)</f>
        <v>2265337.6666666665</v>
      </c>
      <c r="N30" s="43">
        <f>M30-$M$35</f>
        <v>2261225.6666666665</v>
      </c>
    </row>
    <row r="31" spans="2:14" x14ac:dyDescent="0.2">
      <c r="B31" s="30">
        <v>0.3</v>
      </c>
      <c r="D31" s="66" t="s">
        <v>32</v>
      </c>
      <c r="E31" s="39">
        <f>AVERAGE('Raw data'!G99:H100)</f>
        <v>6221226</v>
      </c>
      <c r="F31" s="32">
        <f t="shared" ref="F31:F35" si="3">E31-$E$35</f>
        <v>6200219.333333333</v>
      </c>
      <c r="H31">
        <v>0.3</v>
      </c>
      <c r="J31" s="66" t="s">
        <v>32</v>
      </c>
      <c r="K31" s="39">
        <f>AVERAGE('Raw data'!E125:F126)</f>
        <v>647156.33333333337</v>
      </c>
      <c r="L31" s="32">
        <f t="shared" ref="L31:L35" si="4">K31-$K$35</f>
        <v>644127.66666666674</v>
      </c>
      <c r="M31">
        <f>AVERAGE('Raw data'!E139:F140)</f>
        <v>797175.66666666663</v>
      </c>
      <c r="N31" s="43">
        <f t="shared" ref="N31:N34" si="5">M31-$M$35</f>
        <v>793063.66666666663</v>
      </c>
    </row>
    <row r="32" spans="2:14" x14ac:dyDescent="0.2">
      <c r="B32" s="30">
        <v>0.1</v>
      </c>
      <c r="D32" s="66" t="s">
        <v>32</v>
      </c>
      <c r="E32" s="32">
        <f>AVERAGE('Raw data'!I99:J100)</f>
        <v>2352413</v>
      </c>
      <c r="F32" s="32">
        <f t="shared" si="3"/>
        <v>2331406.3333333335</v>
      </c>
      <c r="H32">
        <v>0.1</v>
      </c>
      <c r="J32" s="66" t="s">
        <v>32</v>
      </c>
      <c r="K32" s="32">
        <f>AVERAGE('Raw data'!G125:H126)</f>
        <v>221017.33333333334</v>
      </c>
      <c r="L32" s="32">
        <f t="shared" si="4"/>
        <v>217988.66666666669</v>
      </c>
      <c r="M32">
        <f>AVERAGE('Raw data'!G139:H140)</f>
        <v>278146.33333333331</v>
      </c>
      <c r="N32" s="43">
        <f t="shared" si="5"/>
        <v>274034.33333333331</v>
      </c>
    </row>
    <row r="33" spans="2:14" x14ac:dyDescent="0.2">
      <c r="B33" s="30">
        <v>0.03</v>
      </c>
      <c r="D33" s="66" t="s">
        <v>32</v>
      </c>
      <c r="E33" s="32">
        <f>AVERAGE('Raw data'!K99:L100)</f>
        <v>716585.33333333337</v>
      </c>
      <c r="F33" s="32">
        <f t="shared" si="3"/>
        <v>695578.66666666674</v>
      </c>
      <c r="H33">
        <v>0.03</v>
      </c>
      <c r="J33" s="66" t="s">
        <v>32</v>
      </c>
      <c r="K33" s="32">
        <f>AVERAGE('Raw data'!I125:J126)</f>
        <v>65362</v>
      </c>
      <c r="L33" s="32">
        <f t="shared" si="4"/>
        <v>62333.333333333336</v>
      </c>
      <c r="M33">
        <f>AVERAGE('Raw data'!I139:J140)</f>
        <v>86521.666666666672</v>
      </c>
      <c r="N33" s="43">
        <f t="shared" si="5"/>
        <v>82409.666666666672</v>
      </c>
    </row>
    <row r="34" spans="2:14" x14ac:dyDescent="0.2">
      <c r="B34" s="30">
        <v>0.01</v>
      </c>
      <c r="D34" s="66" t="s">
        <v>32</v>
      </c>
      <c r="E34" s="32">
        <f>AVERAGE('Raw data'!K98:L98,'Raw data'!C100)</f>
        <v>247911.33333333334</v>
      </c>
      <c r="F34" s="32">
        <f t="shared" si="3"/>
        <v>226904.66666666669</v>
      </c>
      <c r="H34">
        <v>0.01</v>
      </c>
      <c r="J34" s="66" t="s">
        <v>32</v>
      </c>
      <c r="K34" s="32">
        <f>AVERAGE('Raw data'!K125:L126)</f>
        <v>27612.333333333332</v>
      </c>
      <c r="L34" s="32">
        <f t="shared" si="4"/>
        <v>24583.666666666664</v>
      </c>
      <c r="M34">
        <f>AVERAGE('Raw data'!K139:L140)</f>
        <v>31739.333333333332</v>
      </c>
      <c r="N34" s="43">
        <f t="shared" si="5"/>
        <v>27627.333333333332</v>
      </c>
    </row>
    <row r="35" spans="2:14" ht="17" thickBot="1" x14ac:dyDescent="0.25">
      <c r="B35" s="45" t="s">
        <v>22</v>
      </c>
      <c r="C35" s="46"/>
      <c r="D35" s="67" t="s">
        <v>32</v>
      </c>
      <c r="E35" s="47">
        <f>AVERAGE('Raw data'!C98:E98)</f>
        <v>21006.666666666668</v>
      </c>
      <c r="F35" s="47">
        <f t="shared" si="3"/>
        <v>0</v>
      </c>
      <c r="G35" s="48"/>
      <c r="H35" s="46" t="s">
        <v>22</v>
      </c>
      <c r="I35" s="46"/>
      <c r="J35" s="67" t="s">
        <v>32</v>
      </c>
      <c r="K35" s="47">
        <f>AVERAGE('Raw data'!C122:E122)</f>
        <v>3028.6666666666665</v>
      </c>
      <c r="L35" s="47">
        <f t="shared" si="4"/>
        <v>0</v>
      </c>
      <c r="M35" s="46">
        <f>AVERAGE('Raw data'!C136:E136)</f>
        <v>4112</v>
      </c>
      <c r="N35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20C3-5B85-F54D-8F00-2152806AFC0E}">
  <dimension ref="D2:K2"/>
  <sheetViews>
    <sheetView topLeftCell="B27" zoomScale="113" workbookViewId="0">
      <selection activeCell="O49" sqref="O49"/>
    </sheetView>
  </sheetViews>
  <sheetFormatPr baseColWidth="10" defaultRowHeight="16" x14ac:dyDescent="0.2"/>
  <cols>
    <col min="4" max="4" width="10.83203125" customWidth="1"/>
  </cols>
  <sheetData>
    <row r="2" spans="4:11" ht="19" x14ac:dyDescent="0.25">
      <c r="D2" s="79" t="s">
        <v>40</v>
      </c>
      <c r="E2" s="78"/>
      <c r="J2" s="79" t="s">
        <v>41</v>
      </c>
      <c r="K2" s="7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09AA-9F55-E040-ADAD-9D6DDB9130D4}">
  <dimension ref="E2:W33"/>
  <sheetViews>
    <sheetView topLeftCell="D47" zoomScale="125" workbookViewId="0">
      <selection activeCell="I55" sqref="I55"/>
    </sheetView>
  </sheetViews>
  <sheetFormatPr baseColWidth="10" defaultRowHeight="16" x14ac:dyDescent="0.2"/>
  <sheetData>
    <row r="2" spans="5:12" ht="19" x14ac:dyDescent="0.25">
      <c r="E2" s="79" t="s">
        <v>40</v>
      </c>
      <c r="F2" s="78"/>
      <c r="K2" s="79" t="s">
        <v>41</v>
      </c>
      <c r="L2" s="78"/>
    </row>
    <row r="33" spans="23:23" x14ac:dyDescent="0.2">
      <c r="W33" s="80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1972-816D-8E45-AA0B-A9C6A9AF97DD}">
  <dimension ref="A1:AH68"/>
  <sheetViews>
    <sheetView tabSelected="1" topLeftCell="A51" zoomScale="83" workbookViewId="0">
      <selection activeCell="E58" sqref="E58"/>
    </sheetView>
  </sheetViews>
  <sheetFormatPr baseColWidth="10" defaultRowHeight="16" x14ac:dyDescent="0.2"/>
  <cols>
    <col min="2" max="2" width="14.1640625" customWidth="1"/>
    <col min="3" max="3" width="15.33203125" customWidth="1"/>
    <col min="4" max="4" width="17.33203125" customWidth="1"/>
    <col min="5" max="5" width="16.1640625" customWidth="1"/>
    <col min="6" max="6" width="15.1640625" customWidth="1"/>
  </cols>
  <sheetData>
    <row r="1" spans="1:34" ht="26" x14ac:dyDescent="0.3">
      <c r="A1" s="82"/>
      <c r="B1" s="82"/>
      <c r="C1" s="99" t="s">
        <v>44</v>
      </c>
      <c r="D1" s="99"/>
      <c r="E1" s="93"/>
      <c r="K1" s="99" t="s">
        <v>43</v>
      </c>
      <c r="L1" s="99"/>
      <c r="M1" s="99"/>
      <c r="N1" t="s">
        <v>60</v>
      </c>
      <c r="S1" s="99" t="s">
        <v>76</v>
      </c>
      <c r="T1" s="99"/>
      <c r="U1" s="99"/>
      <c r="X1" s="99" t="s">
        <v>74</v>
      </c>
      <c r="Y1" s="99"/>
      <c r="Z1" s="99"/>
      <c r="AA1" s="99"/>
      <c r="AB1" s="99"/>
      <c r="AD1" s="99" t="s">
        <v>75</v>
      </c>
      <c r="AE1" s="99"/>
      <c r="AF1" s="99"/>
      <c r="AG1" s="99"/>
      <c r="AH1" s="99"/>
    </row>
    <row r="2" spans="1:34" ht="21" x14ac:dyDescent="0.25">
      <c r="A2" s="88" t="s">
        <v>46</v>
      </c>
      <c r="B2" s="85" t="s">
        <v>53</v>
      </c>
      <c r="C2" s="85"/>
      <c r="D2" s="85"/>
      <c r="E2" s="85"/>
      <c r="F2" s="85"/>
      <c r="I2" s="88" t="s">
        <v>46</v>
      </c>
      <c r="J2" s="85" t="s">
        <v>53</v>
      </c>
      <c r="K2" s="85"/>
      <c r="L2" s="85"/>
      <c r="M2" s="85"/>
      <c r="N2" s="85"/>
      <c r="Q2" s="88" t="s">
        <v>46</v>
      </c>
      <c r="R2" s="85" t="s">
        <v>53</v>
      </c>
      <c r="S2" s="85"/>
      <c r="T2" s="85"/>
      <c r="U2" s="85"/>
      <c r="V2" s="85"/>
    </row>
    <row r="3" spans="1:34" x14ac:dyDescent="0.2">
      <c r="B3" s="83" t="s">
        <v>47</v>
      </c>
      <c r="C3" s="83" t="s">
        <v>51</v>
      </c>
      <c r="D3" s="83" t="s">
        <v>49</v>
      </c>
      <c r="E3" s="83" t="s">
        <v>50</v>
      </c>
      <c r="F3" s="83" t="s">
        <v>48</v>
      </c>
      <c r="I3" s="75"/>
      <c r="J3" s="83" t="s">
        <v>47</v>
      </c>
      <c r="K3" s="83" t="s">
        <v>51</v>
      </c>
      <c r="L3" s="83" t="s">
        <v>49</v>
      </c>
      <c r="M3" s="83" t="s">
        <v>50</v>
      </c>
      <c r="N3" s="83" t="s">
        <v>48</v>
      </c>
      <c r="Q3" s="75"/>
      <c r="R3" s="83" t="s">
        <v>47</v>
      </c>
      <c r="S3" s="83" t="s">
        <v>51</v>
      </c>
      <c r="T3" s="83" t="s">
        <v>49</v>
      </c>
      <c r="U3" s="83" t="s">
        <v>50</v>
      </c>
      <c r="V3" s="83" t="s">
        <v>48</v>
      </c>
      <c r="X3" s="83" t="s">
        <v>47</v>
      </c>
      <c r="Y3" s="83" t="s">
        <v>51</v>
      </c>
      <c r="Z3" s="83" t="s">
        <v>49</v>
      </c>
      <c r="AA3" s="83" t="s">
        <v>50</v>
      </c>
      <c r="AB3" s="83" t="s">
        <v>48</v>
      </c>
      <c r="AD3" s="83" t="s">
        <v>47</v>
      </c>
      <c r="AE3" s="83" t="s">
        <v>51</v>
      </c>
      <c r="AF3" s="83" t="s">
        <v>49</v>
      </c>
      <c r="AG3" s="83" t="s">
        <v>50</v>
      </c>
      <c r="AH3" s="83" t="s">
        <v>48</v>
      </c>
    </row>
    <row r="4" spans="1:34" x14ac:dyDescent="0.2">
      <c r="A4" s="82"/>
      <c r="B4" s="82">
        <v>6277</v>
      </c>
      <c r="C4" s="82">
        <v>26731</v>
      </c>
      <c r="D4" s="82">
        <v>49396</v>
      </c>
      <c r="E4" s="82">
        <v>72581</v>
      </c>
      <c r="F4" s="82">
        <v>112423</v>
      </c>
      <c r="J4">
        <f>0.0000015*B4 + 0.0023022</f>
        <v>1.1717700000000001E-2</v>
      </c>
      <c r="K4">
        <f t="shared" ref="K4:N4" si="0">0.0000015*C4 + 0.0023022</f>
        <v>4.2398699999999998E-2</v>
      </c>
      <c r="L4">
        <f t="shared" si="0"/>
        <v>7.6396200000000011E-2</v>
      </c>
      <c r="M4">
        <f t="shared" si="0"/>
        <v>0.1111737</v>
      </c>
      <c r="N4">
        <f t="shared" si="0"/>
        <v>0.1709367</v>
      </c>
      <c r="R4">
        <f>J4-$F$16</f>
        <v>4.4613000000000005E-3</v>
      </c>
      <c r="S4">
        <f t="shared" ref="R4:V7" si="1">K4-$F$16</f>
        <v>3.5142299999999994E-2</v>
      </c>
      <c r="T4">
        <f t="shared" si="1"/>
        <v>6.9139800000000015E-2</v>
      </c>
      <c r="U4">
        <f t="shared" si="1"/>
        <v>0.1039173</v>
      </c>
      <c r="V4">
        <f t="shared" si="1"/>
        <v>0.1636803</v>
      </c>
      <c r="X4">
        <f>B4-E16</f>
        <v>2974.2</v>
      </c>
      <c r="Y4">
        <f>C4-$E$16</f>
        <v>23428.2</v>
      </c>
      <c r="Z4">
        <f t="shared" ref="Z4:AA7" si="2">D4-$E$16</f>
        <v>46093.2</v>
      </c>
      <c r="AA4">
        <f t="shared" si="2"/>
        <v>69278.2</v>
      </c>
      <c r="AB4">
        <f>F4-$E$16</f>
        <v>109120.2</v>
      </c>
      <c r="AD4">
        <f>0.0000015*X4 + 0.0023022</f>
        <v>6.7634999999999995E-3</v>
      </c>
      <c r="AE4">
        <f t="shared" ref="AE4:AH7" si="3">0.0000015*Y4 + 0.0023022</f>
        <v>3.7444499999999999E-2</v>
      </c>
      <c r="AF4">
        <f t="shared" si="3"/>
        <v>7.1442000000000005E-2</v>
      </c>
      <c r="AG4">
        <f t="shared" si="3"/>
        <v>0.10621950000000001</v>
      </c>
      <c r="AH4">
        <f t="shared" si="3"/>
        <v>0.16598250000000001</v>
      </c>
    </row>
    <row r="5" spans="1:34" x14ac:dyDescent="0.2">
      <c r="A5" s="82"/>
      <c r="B5" s="82">
        <v>2182</v>
      </c>
      <c r="C5" s="82">
        <v>29207</v>
      </c>
      <c r="D5" s="82">
        <v>57588</v>
      </c>
      <c r="E5" s="82">
        <v>79700</v>
      </c>
      <c r="F5" s="82">
        <v>108083</v>
      </c>
      <c r="J5">
        <f t="shared" ref="J5:J7" si="4">0.0000015*B5 + 0.0023022</f>
        <v>5.5751999999999998E-3</v>
      </c>
      <c r="K5">
        <f t="shared" ref="K5:K7" si="5">0.0000015*C5 + 0.0023022</f>
        <v>4.61127E-2</v>
      </c>
      <c r="L5">
        <f t="shared" ref="L5:L7" si="6">0.0000015*D5 + 0.0023022</f>
        <v>8.8684200000000005E-2</v>
      </c>
      <c r="M5">
        <f t="shared" ref="M5:M7" si="7">0.0000015*E5 + 0.0023022</f>
        <v>0.12185220000000001</v>
      </c>
      <c r="N5">
        <f t="shared" ref="N5:N7" si="8">0.0000015*F5 + 0.0023022</f>
        <v>0.16442670000000001</v>
      </c>
      <c r="R5">
        <f t="shared" si="1"/>
        <v>-1.6812000000000007E-3</v>
      </c>
      <c r="S5">
        <f t="shared" si="1"/>
        <v>3.8856299999999996E-2</v>
      </c>
      <c r="T5">
        <f t="shared" si="1"/>
        <v>8.1427800000000009E-2</v>
      </c>
      <c r="U5">
        <f t="shared" si="1"/>
        <v>0.11459580000000001</v>
      </c>
      <c r="V5">
        <f t="shared" si="1"/>
        <v>0.15717030000000001</v>
      </c>
      <c r="X5">
        <f>B5-$E$16</f>
        <v>-1120.8000000000002</v>
      </c>
      <c r="Y5">
        <f t="shared" ref="Y5:Y7" si="9">C5-$E$16</f>
        <v>25904.2</v>
      </c>
      <c r="Z5">
        <f t="shared" si="2"/>
        <v>54285.2</v>
      </c>
      <c r="AA5">
        <f t="shared" si="2"/>
        <v>76397.2</v>
      </c>
      <c r="AB5">
        <f t="shared" ref="AB5:AB7" si="10">F5-$E$16</f>
        <v>104780.2</v>
      </c>
      <c r="AD5">
        <f>0.0000015*X5 + 0.0023022</f>
        <v>6.2099999999999959E-4</v>
      </c>
      <c r="AE5">
        <f t="shared" si="3"/>
        <v>4.1158500000000001E-2</v>
      </c>
      <c r="AF5">
        <f t="shared" si="3"/>
        <v>8.3729999999999999E-2</v>
      </c>
      <c r="AG5">
        <f t="shared" si="3"/>
        <v>0.116898</v>
      </c>
      <c r="AH5">
        <f t="shared" si="3"/>
        <v>0.15947250000000002</v>
      </c>
    </row>
    <row r="6" spans="1:34" x14ac:dyDescent="0.2">
      <c r="A6" s="82"/>
      <c r="B6" s="82">
        <v>3002</v>
      </c>
      <c r="C6" s="82">
        <v>23729</v>
      </c>
      <c r="D6" s="82">
        <v>53212</v>
      </c>
      <c r="E6" s="82">
        <v>80210</v>
      </c>
      <c r="F6" s="82">
        <v>116792</v>
      </c>
      <c r="J6">
        <f t="shared" si="4"/>
        <v>6.8052E-3</v>
      </c>
      <c r="K6">
        <f t="shared" si="5"/>
        <v>3.7895699999999997E-2</v>
      </c>
      <c r="L6">
        <f t="shared" si="6"/>
        <v>8.2120200000000004E-2</v>
      </c>
      <c r="M6">
        <f t="shared" si="7"/>
        <v>0.12261720000000001</v>
      </c>
      <c r="N6">
        <f t="shared" si="8"/>
        <v>0.17749020000000001</v>
      </c>
      <c r="R6">
        <f t="shared" si="1"/>
        <v>-4.5120000000000056E-4</v>
      </c>
      <c r="S6">
        <f t="shared" si="1"/>
        <v>3.0639299999999998E-2</v>
      </c>
      <c r="T6">
        <f t="shared" si="1"/>
        <v>7.4863800000000008E-2</v>
      </c>
      <c r="U6">
        <f t="shared" si="1"/>
        <v>0.11536080000000001</v>
      </c>
      <c r="V6">
        <f t="shared" si="1"/>
        <v>0.17023380000000002</v>
      </c>
      <c r="X6">
        <f>B6-$E$16</f>
        <v>-300.80000000000018</v>
      </c>
      <c r="Y6">
        <f t="shared" si="9"/>
        <v>20426.2</v>
      </c>
      <c r="Z6">
        <f t="shared" si="2"/>
        <v>49909.2</v>
      </c>
      <c r="AA6">
        <f t="shared" si="2"/>
        <v>76907.199999999997</v>
      </c>
      <c r="AB6">
        <f t="shared" si="10"/>
        <v>113489.2</v>
      </c>
      <c r="AD6">
        <f>0.0000015*X6 + 0.0023022</f>
        <v>1.8509999999999996E-3</v>
      </c>
      <c r="AE6">
        <f t="shared" si="3"/>
        <v>3.2941499999999999E-2</v>
      </c>
      <c r="AF6">
        <f t="shared" si="3"/>
        <v>7.7165999999999998E-2</v>
      </c>
      <c r="AG6">
        <f t="shared" si="3"/>
        <v>0.117663</v>
      </c>
      <c r="AH6">
        <f t="shared" si="3"/>
        <v>0.17253599999999999</v>
      </c>
    </row>
    <row r="7" spans="1:34" x14ac:dyDescent="0.2">
      <c r="A7" s="82"/>
      <c r="B7" s="82">
        <v>3001</v>
      </c>
      <c r="C7" s="82">
        <v>30301</v>
      </c>
      <c r="D7" s="82">
        <v>52677</v>
      </c>
      <c r="E7" s="82">
        <v>84626</v>
      </c>
      <c r="F7" s="82">
        <v>117090</v>
      </c>
      <c r="J7">
        <f t="shared" si="4"/>
        <v>6.8037000000000002E-3</v>
      </c>
      <c r="K7">
        <f t="shared" si="5"/>
        <v>4.7753699999999996E-2</v>
      </c>
      <c r="L7">
        <f t="shared" si="6"/>
        <v>8.1317700000000007E-2</v>
      </c>
      <c r="M7">
        <f t="shared" si="7"/>
        <v>0.1292412</v>
      </c>
      <c r="N7">
        <f t="shared" si="8"/>
        <v>0.17793720000000002</v>
      </c>
      <c r="R7">
        <f t="shared" si="1"/>
        <v>-4.5270000000000032E-4</v>
      </c>
      <c r="S7">
        <f t="shared" si="1"/>
        <v>4.0497299999999993E-2</v>
      </c>
      <c r="T7">
        <f t="shared" si="1"/>
        <v>7.406130000000001E-2</v>
      </c>
      <c r="U7">
        <f t="shared" si="1"/>
        <v>0.1219848</v>
      </c>
      <c r="V7">
        <f t="shared" si="1"/>
        <v>0.17068080000000002</v>
      </c>
      <c r="X7">
        <f>B7-$E$16</f>
        <v>-301.80000000000018</v>
      </c>
      <c r="Y7">
        <f t="shared" si="9"/>
        <v>26998.2</v>
      </c>
      <c r="Z7">
        <f t="shared" si="2"/>
        <v>49374.2</v>
      </c>
      <c r="AA7">
        <f t="shared" si="2"/>
        <v>81323.199999999997</v>
      </c>
      <c r="AB7">
        <f t="shared" si="10"/>
        <v>113787.2</v>
      </c>
      <c r="AD7">
        <f>0.0000015*X7 + 0.0023022</f>
        <v>1.8494999999999996E-3</v>
      </c>
      <c r="AE7">
        <f t="shared" si="3"/>
        <v>4.2799499999999997E-2</v>
      </c>
      <c r="AF7">
        <f t="shared" si="3"/>
        <v>7.6363500000000001E-2</v>
      </c>
      <c r="AG7">
        <f t="shared" si="3"/>
        <v>0.12428700000000001</v>
      </c>
      <c r="AH7">
        <f t="shared" si="3"/>
        <v>0.172983</v>
      </c>
    </row>
    <row r="8" spans="1:34" ht="21" x14ac:dyDescent="0.25">
      <c r="A8" s="88" t="s">
        <v>52</v>
      </c>
      <c r="B8" s="85" t="s">
        <v>53</v>
      </c>
      <c r="C8" s="85"/>
      <c r="D8" s="85"/>
      <c r="E8" s="85"/>
      <c r="F8" s="85"/>
      <c r="I8" s="88" t="s">
        <v>52</v>
      </c>
      <c r="J8" s="85" t="s">
        <v>53</v>
      </c>
      <c r="K8" s="85"/>
      <c r="L8" s="85"/>
      <c r="M8" s="85"/>
      <c r="N8" s="85"/>
      <c r="Q8" s="88" t="s">
        <v>52</v>
      </c>
      <c r="R8" s="85" t="s">
        <v>53</v>
      </c>
      <c r="S8" s="85"/>
      <c r="T8" s="85"/>
      <c r="U8" s="85"/>
      <c r="V8" s="85"/>
    </row>
    <row r="9" spans="1:34" x14ac:dyDescent="0.2">
      <c r="B9" s="84" t="s">
        <v>47</v>
      </c>
      <c r="C9" s="84" t="s">
        <v>51</v>
      </c>
      <c r="D9" s="84" t="s">
        <v>49</v>
      </c>
      <c r="E9" s="84" t="s">
        <v>50</v>
      </c>
      <c r="F9" s="84" t="s">
        <v>48</v>
      </c>
      <c r="I9" s="75"/>
      <c r="J9" s="84" t="s">
        <v>47</v>
      </c>
      <c r="K9" s="84" t="s">
        <v>51</v>
      </c>
      <c r="L9" s="84" t="s">
        <v>49</v>
      </c>
      <c r="M9" s="84" t="s">
        <v>50</v>
      </c>
      <c r="N9" s="84" t="s">
        <v>48</v>
      </c>
      <c r="Q9" s="75"/>
      <c r="R9" s="84" t="s">
        <v>47</v>
      </c>
      <c r="S9" s="84" t="s">
        <v>51</v>
      </c>
      <c r="T9" s="84" t="s">
        <v>49</v>
      </c>
      <c r="U9" s="84" t="s">
        <v>50</v>
      </c>
      <c r="V9" s="84" t="s">
        <v>48</v>
      </c>
    </row>
    <row r="10" spans="1:34" x14ac:dyDescent="0.2">
      <c r="A10" s="82"/>
      <c r="B10" s="82">
        <v>2614</v>
      </c>
      <c r="C10" s="82">
        <v>34741</v>
      </c>
      <c r="D10" s="82">
        <v>90940</v>
      </c>
      <c r="E10" s="82">
        <v>170645</v>
      </c>
      <c r="F10" s="82">
        <v>277260</v>
      </c>
      <c r="J10">
        <f>0.0000015*B10 + 0.0023022</f>
        <v>6.2231999999999999E-3</v>
      </c>
      <c r="K10">
        <f t="shared" ref="K10:N10" si="11">0.0000015*C10 + 0.0023022</f>
        <v>5.4413699999999995E-2</v>
      </c>
      <c r="L10">
        <f t="shared" si="11"/>
        <v>0.13871220000000001</v>
      </c>
      <c r="M10">
        <f t="shared" si="11"/>
        <v>0.25826969999999999</v>
      </c>
      <c r="N10">
        <f t="shared" si="11"/>
        <v>0.41819220000000001</v>
      </c>
      <c r="R10">
        <f>J10-$F$16</f>
        <v>-1.0332000000000006E-3</v>
      </c>
      <c r="S10">
        <f t="shared" ref="S10:V10" si="12">K10-$F$16</f>
        <v>4.7157299999999992E-2</v>
      </c>
      <c r="T10">
        <f t="shared" si="12"/>
        <v>0.13145580000000001</v>
      </c>
      <c r="U10">
        <f t="shared" si="12"/>
        <v>0.25101329999999999</v>
      </c>
      <c r="V10">
        <f t="shared" si="12"/>
        <v>0.41093580000000002</v>
      </c>
      <c r="X10" s="50" t="s">
        <v>77</v>
      </c>
      <c r="Y10" s="50"/>
      <c r="Z10" s="50"/>
      <c r="AA10" s="50"/>
      <c r="AB10" s="50"/>
      <c r="AC10" s="50"/>
      <c r="AD10" s="50"/>
    </row>
    <row r="11" spans="1:34" x14ac:dyDescent="0.2">
      <c r="A11" s="82"/>
      <c r="B11" s="82">
        <v>3656</v>
      </c>
      <c r="C11" s="82">
        <v>35800</v>
      </c>
      <c r="D11" s="82">
        <v>125959</v>
      </c>
      <c r="E11" s="82">
        <v>93543</v>
      </c>
      <c r="F11" s="82">
        <v>341023</v>
      </c>
      <c r="J11">
        <f t="shared" ref="J11:J13" si="13">0.0000015*B11 + 0.0023022</f>
        <v>7.7862000000000001E-3</v>
      </c>
      <c r="K11">
        <f t="shared" ref="K11:K13" si="14">0.0000015*C11 + 0.0023022</f>
        <v>5.6002200000000002E-2</v>
      </c>
      <c r="L11">
        <f t="shared" ref="L11:L13" si="15">0.0000015*D11 + 0.0023022</f>
        <v>0.19124070000000001</v>
      </c>
      <c r="M11">
        <f t="shared" ref="M11:M13" si="16">0.0000015*E11 + 0.0023022</f>
        <v>0.14261670000000001</v>
      </c>
      <c r="N11">
        <f t="shared" ref="N11:N13" si="17">0.0000015*F11 + 0.0023022</f>
        <v>0.51383670000000004</v>
      </c>
      <c r="R11">
        <f t="shared" ref="R11:R13" si="18">J11-$F$16</f>
        <v>5.2979999999999954E-4</v>
      </c>
      <c r="S11">
        <f t="shared" ref="S11:S13" si="19">K11-$F$16</f>
        <v>4.8745799999999999E-2</v>
      </c>
      <c r="T11">
        <f t="shared" ref="T11:T13" si="20">L11-$F$16</f>
        <v>0.18398430000000002</v>
      </c>
      <c r="U11">
        <f t="shared" ref="U11:U13" si="21">M11-$F$16</f>
        <v>0.13536030000000002</v>
      </c>
      <c r="V11">
        <f t="shared" ref="V11:V13" si="22">N11-$F$16</f>
        <v>0.50658029999999998</v>
      </c>
    </row>
    <row r="12" spans="1:34" x14ac:dyDescent="0.2">
      <c r="A12" s="82"/>
      <c r="B12" s="82">
        <v>3659</v>
      </c>
      <c r="C12" s="82">
        <v>34216</v>
      </c>
      <c r="D12" s="82">
        <v>140336</v>
      </c>
      <c r="E12" s="82">
        <v>143171</v>
      </c>
      <c r="F12" s="82">
        <v>274391</v>
      </c>
      <c r="J12">
        <f t="shared" si="13"/>
        <v>7.7907000000000002E-3</v>
      </c>
      <c r="K12">
        <f t="shared" si="14"/>
        <v>5.3626199999999999E-2</v>
      </c>
      <c r="L12">
        <f t="shared" si="15"/>
        <v>0.2128062</v>
      </c>
      <c r="M12">
        <f t="shared" si="16"/>
        <v>0.21705870000000002</v>
      </c>
      <c r="N12">
        <f t="shared" si="17"/>
        <v>0.4138887</v>
      </c>
      <c r="R12">
        <f t="shared" si="18"/>
        <v>5.3429999999999971E-4</v>
      </c>
      <c r="S12">
        <f t="shared" si="19"/>
        <v>4.6369799999999996E-2</v>
      </c>
      <c r="T12">
        <f t="shared" si="20"/>
        <v>0.2055498</v>
      </c>
      <c r="U12">
        <f t="shared" si="21"/>
        <v>0.20980230000000002</v>
      </c>
      <c r="V12">
        <f t="shared" si="22"/>
        <v>0.4066323</v>
      </c>
    </row>
    <row r="13" spans="1:34" x14ac:dyDescent="0.2">
      <c r="A13" s="82"/>
      <c r="B13" s="82">
        <v>2351</v>
      </c>
      <c r="C13" s="82">
        <v>21164</v>
      </c>
      <c r="D13" s="82">
        <v>72121</v>
      </c>
      <c r="E13" s="82">
        <v>122837</v>
      </c>
      <c r="F13" s="82">
        <v>179776</v>
      </c>
      <c r="J13">
        <f t="shared" si="13"/>
        <v>5.8287E-3</v>
      </c>
      <c r="K13">
        <f t="shared" si="14"/>
        <v>3.4048200000000001E-2</v>
      </c>
      <c r="L13">
        <f t="shared" si="15"/>
        <v>0.1104837</v>
      </c>
      <c r="M13">
        <f t="shared" si="16"/>
        <v>0.18655770000000002</v>
      </c>
      <c r="N13">
        <f t="shared" si="17"/>
        <v>0.27196619999999999</v>
      </c>
      <c r="R13">
        <f t="shared" si="18"/>
        <v>-1.4277000000000005E-3</v>
      </c>
      <c r="S13">
        <f t="shared" si="19"/>
        <v>2.6791800000000001E-2</v>
      </c>
      <c r="T13">
        <f t="shared" si="20"/>
        <v>0.10322730000000001</v>
      </c>
      <c r="U13">
        <f t="shared" si="21"/>
        <v>0.17930130000000002</v>
      </c>
      <c r="V13">
        <f t="shared" si="22"/>
        <v>0.2647098</v>
      </c>
    </row>
    <row r="15" spans="1:34" x14ac:dyDescent="0.2">
      <c r="A15" s="82"/>
      <c r="B15" s="82"/>
      <c r="C15" s="82"/>
      <c r="D15" s="82"/>
      <c r="E15" s="82"/>
    </row>
    <row r="16" spans="1:34" x14ac:dyDescent="0.2">
      <c r="A16" s="82"/>
      <c r="B16" s="82"/>
      <c r="C16" s="82"/>
      <c r="D16" s="97" t="s">
        <v>22</v>
      </c>
      <c r="E16" s="82">
        <v>3302.8</v>
      </c>
      <c r="F16">
        <f>0.0000015*E16 + 0.0023022</f>
        <v>7.2564000000000005E-3</v>
      </c>
    </row>
    <row r="17" spans="1:22" x14ac:dyDescent="0.2">
      <c r="A17" s="82"/>
      <c r="B17" s="82"/>
      <c r="C17" s="82"/>
      <c r="D17" s="82"/>
      <c r="E17" s="82"/>
    </row>
    <row r="18" spans="1:22" ht="21" x14ac:dyDescent="0.25">
      <c r="A18" s="89" t="s">
        <v>46</v>
      </c>
      <c r="B18" s="87" t="s">
        <v>54</v>
      </c>
      <c r="C18" s="87"/>
      <c r="D18" s="87"/>
      <c r="E18" s="87"/>
      <c r="F18" s="87"/>
      <c r="I18" s="89" t="s">
        <v>46</v>
      </c>
      <c r="J18" s="87" t="s">
        <v>54</v>
      </c>
      <c r="K18" s="87"/>
      <c r="L18" s="87"/>
      <c r="M18" s="87"/>
      <c r="N18" s="87"/>
      <c r="Q18" s="89" t="s">
        <v>46</v>
      </c>
      <c r="R18" s="87" t="s">
        <v>54</v>
      </c>
      <c r="S18" s="87"/>
      <c r="T18" s="87"/>
      <c r="U18" s="87"/>
      <c r="V18" s="87"/>
    </row>
    <row r="19" spans="1:22" x14ac:dyDescent="0.2">
      <c r="A19" s="90"/>
      <c r="B19" s="83" t="s">
        <v>47</v>
      </c>
      <c r="C19" s="83" t="s">
        <v>51</v>
      </c>
      <c r="D19" s="83" t="s">
        <v>49</v>
      </c>
      <c r="E19" s="83" t="s">
        <v>50</v>
      </c>
      <c r="F19" s="83" t="s">
        <v>48</v>
      </c>
      <c r="I19" s="90"/>
      <c r="J19" s="83" t="s">
        <v>47</v>
      </c>
      <c r="K19" s="83" t="s">
        <v>51</v>
      </c>
      <c r="L19" s="83" t="s">
        <v>49</v>
      </c>
      <c r="M19" s="83" t="s">
        <v>50</v>
      </c>
      <c r="N19" s="83" t="s">
        <v>48</v>
      </c>
      <c r="Q19" s="90"/>
      <c r="R19" s="83" t="s">
        <v>47</v>
      </c>
      <c r="S19" s="83" t="s">
        <v>51</v>
      </c>
      <c r="T19" s="83" t="s">
        <v>49</v>
      </c>
      <c r="U19" s="83" t="s">
        <v>50</v>
      </c>
      <c r="V19" s="83" t="s">
        <v>48</v>
      </c>
    </row>
    <row r="20" spans="1:22" x14ac:dyDescent="0.2">
      <c r="A20" s="82"/>
      <c r="B20" s="82">
        <v>1000462</v>
      </c>
      <c r="C20" s="82">
        <v>693571</v>
      </c>
      <c r="D20" s="82">
        <v>483538</v>
      </c>
      <c r="E20" s="82">
        <v>247530</v>
      </c>
      <c r="F20" s="82">
        <v>31526</v>
      </c>
      <c r="J20">
        <f>0.000000148*B20 + 0.000151317</f>
        <v>0.14821969300000001</v>
      </c>
      <c r="K20">
        <f t="shared" ref="K20:N20" si="23">0.000000148*C20 + 0.000151317</f>
        <v>0.102799825</v>
      </c>
      <c r="L20">
        <f t="shared" si="23"/>
        <v>7.1714941000000004E-2</v>
      </c>
      <c r="M20">
        <f t="shared" si="23"/>
        <v>3.6785756999999995E-2</v>
      </c>
      <c r="N20">
        <f t="shared" si="23"/>
        <v>4.817165E-3</v>
      </c>
      <c r="R20">
        <f>J20-$F$32</f>
        <v>0.14396741440000002</v>
      </c>
      <c r="S20">
        <f t="shared" ref="S20:V20" si="24">K20-$F$32</f>
        <v>9.8547546399999991E-2</v>
      </c>
      <c r="T20">
        <f t="shared" si="24"/>
        <v>6.7462662399999998E-2</v>
      </c>
      <c r="U20">
        <f t="shared" si="24"/>
        <v>3.2533478399999996E-2</v>
      </c>
      <c r="V20">
        <f t="shared" si="24"/>
        <v>5.6488639999999982E-4</v>
      </c>
    </row>
    <row r="21" spans="1:22" x14ac:dyDescent="0.2">
      <c r="A21" s="82"/>
      <c r="B21" s="82">
        <v>985750</v>
      </c>
      <c r="C21" s="82">
        <v>750034</v>
      </c>
      <c r="D21" s="82">
        <v>484567</v>
      </c>
      <c r="E21" s="82">
        <v>259414</v>
      </c>
      <c r="F21" s="82">
        <v>33596</v>
      </c>
      <c r="J21">
        <f t="shared" ref="J21:J23" si="25">0.000000148*B21 + 0.000151317</f>
        <v>0.146042317</v>
      </c>
      <c r="K21">
        <f t="shared" ref="K21:K23" si="26">0.000000148*C21 + 0.000151317</f>
        <v>0.111156349</v>
      </c>
      <c r="L21">
        <f t="shared" ref="L21:L23" si="27">0.000000148*D21 + 0.000151317</f>
        <v>7.1867233000000003E-2</v>
      </c>
      <c r="M21">
        <f t="shared" ref="M21:M23" si="28">0.000000148*E21 + 0.000151317</f>
        <v>3.8544588999999997E-2</v>
      </c>
      <c r="N21">
        <f t="shared" ref="N21:N23" si="29">0.000000148*F21 + 0.000151317</f>
        <v>5.1235249999999994E-3</v>
      </c>
      <c r="R21">
        <f t="shared" ref="R21:R23" si="30">J21-$F$32</f>
        <v>0.14179003840000001</v>
      </c>
      <c r="S21">
        <f t="shared" ref="S21:S23" si="31">K21-$F$32</f>
        <v>0.1069040704</v>
      </c>
      <c r="T21">
        <f t="shared" ref="T21:T23" si="32">L21-$F$32</f>
        <v>6.7614954399999996E-2</v>
      </c>
      <c r="U21">
        <f t="shared" ref="U21:U23" si="33">M21-$F$32</f>
        <v>3.4292310399999998E-2</v>
      </c>
      <c r="V21">
        <f t="shared" ref="V21:V23" si="34">N21-$F$32</f>
        <v>8.7124639999999927E-4</v>
      </c>
    </row>
    <row r="22" spans="1:22" x14ac:dyDescent="0.2">
      <c r="A22" s="82"/>
      <c r="B22" s="82">
        <v>1001030</v>
      </c>
      <c r="C22" s="82">
        <v>621242</v>
      </c>
      <c r="D22" s="82">
        <v>482273</v>
      </c>
      <c r="E22" s="82">
        <v>270654</v>
      </c>
      <c r="F22" s="82">
        <v>33886</v>
      </c>
      <c r="J22">
        <f t="shared" si="25"/>
        <v>0.14830375700000001</v>
      </c>
      <c r="K22">
        <f t="shared" si="26"/>
        <v>9.2095132999999996E-2</v>
      </c>
      <c r="L22">
        <f t="shared" si="27"/>
        <v>7.1527721000000002E-2</v>
      </c>
      <c r="M22">
        <f t="shared" si="28"/>
        <v>4.0208108999999999E-2</v>
      </c>
      <c r="N22">
        <f t="shared" si="29"/>
        <v>5.1664449999999995E-3</v>
      </c>
      <c r="R22">
        <f t="shared" si="30"/>
        <v>0.14405147840000002</v>
      </c>
      <c r="S22">
        <f t="shared" si="31"/>
        <v>8.7842854399999989E-2</v>
      </c>
      <c r="T22">
        <f t="shared" si="32"/>
        <v>6.7275442399999996E-2</v>
      </c>
      <c r="U22">
        <f t="shared" si="33"/>
        <v>3.59558304E-2</v>
      </c>
      <c r="V22">
        <f t="shared" si="34"/>
        <v>9.1416639999999938E-4</v>
      </c>
    </row>
    <row r="23" spans="1:22" x14ac:dyDescent="0.2">
      <c r="A23" s="82"/>
      <c r="B23" s="82">
        <v>965143</v>
      </c>
      <c r="C23" s="82">
        <v>722095</v>
      </c>
      <c r="D23" s="82">
        <v>471455</v>
      </c>
      <c r="E23" s="82">
        <v>287613</v>
      </c>
      <c r="F23" s="82">
        <v>32833</v>
      </c>
      <c r="J23">
        <f t="shared" si="25"/>
        <v>0.142992481</v>
      </c>
      <c r="K23">
        <f t="shared" si="26"/>
        <v>0.107021377</v>
      </c>
      <c r="L23">
        <f t="shared" si="27"/>
        <v>6.9926657000000003E-2</v>
      </c>
      <c r="M23">
        <f t="shared" si="28"/>
        <v>4.2718040999999998E-2</v>
      </c>
      <c r="N23">
        <f t="shared" si="29"/>
        <v>5.0106009999999999E-3</v>
      </c>
      <c r="R23">
        <f t="shared" si="30"/>
        <v>0.13874020240000001</v>
      </c>
      <c r="S23">
        <f t="shared" si="31"/>
        <v>0.10276909839999999</v>
      </c>
      <c r="T23">
        <f t="shared" si="32"/>
        <v>6.5674378399999997E-2</v>
      </c>
      <c r="U23">
        <f t="shared" si="33"/>
        <v>3.8465762399999999E-2</v>
      </c>
      <c r="V23">
        <f t="shared" si="34"/>
        <v>7.5832239999999978E-4</v>
      </c>
    </row>
    <row r="25" spans="1:22" ht="21" x14ac:dyDescent="0.25">
      <c r="A25" s="89" t="s">
        <v>52</v>
      </c>
      <c r="B25" s="87" t="s">
        <v>54</v>
      </c>
      <c r="C25" s="87"/>
      <c r="D25" s="87"/>
      <c r="E25" s="87"/>
      <c r="F25" s="87"/>
      <c r="I25" s="89" t="s">
        <v>52</v>
      </c>
      <c r="J25" s="87" t="s">
        <v>54</v>
      </c>
      <c r="K25" s="87"/>
      <c r="L25" s="87"/>
      <c r="M25" s="87"/>
      <c r="N25" s="87"/>
      <c r="Q25" s="89" t="s">
        <v>52</v>
      </c>
      <c r="R25" s="87" t="s">
        <v>54</v>
      </c>
      <c r="S25" s="87"/>
      <c r="T25" s="87"/>
      <c r="U25" s="87"/>
      <c r="V25" s="87"/>
    </row>
    <row r="26" spans="1:22" x14ac:dyDescent="0.2">
      <c r="A26" s="70"/>
      <c r="B26" s="83" t="s">
        <v>47</v>
      </c>
      <c r="C26" s="83" t="s">
        <v>51</v>
      </c>
      <c r="D26" s="83" t="s">
        <v>49</v>
      </c>
      <c r="E26" s="91" t="s">
        <v>50</v>
      </c>
      <c r="F26" s="83" t="s">
        <v>48</v>
      </c>
      <c r="I26" s="70"/>
      <c r="J26" s="83" t="s">
        <v>47</v>
      </c>
      <c r="K26" s="83" t="s">
        <v>51</v>
      </c>
      <c r="L26" s="83" t="s">
        <v>49</v>
      </c>
      <c r="M26" s="91" t="s">
        <v>50</v>
      </c>
      <c r="N26" s="83" t="s">
        <v>48</v>
      </c>
      <c r="Q26" s="70"/>
      <c r="R26" s="83" t="s">
        <v>47</v>
      </c>
      <c r="S26" s="83" t="s">
        <v>51</v>
      </c>
      <c r="T26" s="83" t="s">
        <v>49</v>
      </c>
      <c r="U26" s="91" t="s">
        <v>50</v>
      </c>
      <c r="V26" s="83" t="s">
        <v>48</v>
      </c>
    </row>
    <row r="27" spans="1:22" x14ac:dyDescent="0.2">
      <c r="B27" s="82">
        <v>795628</v>
      </c>
      <c r="C27" s="82">
        <v>673816</v>
      </c>
      <c r="D27" s="82">
        <v>330538</v>
      </c>
      <c r="E27" s="92">
        <v>287910</v>
      </c>
      <c r="F27" s="82">
        <v>22115</v>
      </c>
      <c r="J27">
        <f>0.000000148*B27 + 0.000151317</f>
        <v>0.117904261</v>
      </c>
      <c r="K27">
        <f t="shared" ref="K27:N27" si="35">0.000000148*C27 + 0.000151317</f>
        <v>9.9876085000000003E-2</v>
      </c>
      <c r="L27">
        <f t="shared" si="35"/>
        <v>4.9070941E-2</v>
      </c>
      <c r="M27">
        <f t="shared" si="35"/>
        <v>4.2761996999999996E-2</v>
      </c>
      <c r="N27">
        <f t="shared" si="35"/>
        <v>3.4243370000000004E-3</v>
      </c>
      <c r="R27">
        <f>J27-$F$32</f>
        <v>0.11365198239999999</v>
      </c>
      <c r="S27">
        <f t="shared" ref="S27:S30" si="36">K27-$F$32</f>
        <v>9.5623806399999997E-2</v>
      </c>
      <c r="T27">
        <f t="shared" ref="T27:T30" si="37">L27-$F$32</f>
        <v>4.4818662400000001E-2</v>
      </c>
      <c r="U27">
        <f t="shared" ref="U27:U30" si="38">M27-$F$32</f>
        <v>3.8509718399999997E-2</v>
      </c>
      <c r="V27">
        <f t="shared" ref="V27:V30" si="39">N27-$F$32</f>
        <v>-8.2794159999999978E-4</v>
      </c>
    </row>
    <row r="28" spans="1:22" x14ac:dyDescent="0.2">
      <c r="B28" s="82">
        <v>797088</v>
      </c>
      <c r="C28" s="82">
        <v>636089</v>
      </c>
      <c r="D28" s="82">
        <v>655192</v>
      </c>
      <c r="E28" s="92">
        <v>189814</v>
      </c>
      <c r="F28" s="82">
        <v>27199</v>
      </c>
      <c r="J28">
        <f t="shared" ref="J28:J30" si="40">0.000000148*B28 + 0.000151317</f>
        <v>0.118120341</v>
      </c>
      <c r="K28">
        <f t="shared" ref="K28:K30" si="41">0.000000148*C28 + 0.000151317</f>
        <v>9.4292488999999993E-2</v>
      </c>
      <c r="L28">
        <f t="shared" ref="L28:L30" si="42">0.000000148*D28 + 0.000151317</f>
        <v>9.7119733E-2</v>
      </c>
      <c r="M28">
        <f t="shared" ref="M28:M30" si="43">0.000000148*E28 + 0.000151317</f>
        <v>2.8243789000000002E-2</v>
      </c>
      <c r="N28">
        <f t="shared" ref="N28:N30" si="44">0.000000148*F28 + 0.000151317</f>
        <v>4.1767689999999994E-3</v>
      </c>
      <c r="R28">
        <f t="shared" ref="R28:R30" si="45">J28-$F$32</f>
        <v>0.1138680624</v>
      </c>
      <c r="S28">
        <f t="shared" si="36"/>
        <v>9.0040210399999987E-2</v>
      </c>
      <c r="T28">
        <f t="shared" si="37"/>
        <v>9.2867454399999994E-2</v>
      </c>
      <c r="U28">
        <f t="shared" si="38"/>
        <v>2.3991510400000002E-2</v>
      </c>
      <c r="V28">
        <f t="shared" si="39"/>
        <v>-7.5509600000000718E-5</v>
      </c>
    </row>
    <row r="29" spans="1:22" x14ac:dyDescent="0.2">
      <c r="B29" s="82">
        <v>750793</v>
      </c>
      <c r="C29" s="82">
        <v>313743</v>
      </c>
      <c r="D29" s="82">
        <v>528083</v>
      </c>
      <c r="E29" s="92">
        <v>321637</v>
      </c>
      <c r="F29" s="82">
        <v>24445</v>
      </c>
      <c r="J29">
        <f t="shared" si="40"/>
        <v>0.11126868099999999</v>
      </c>
      <c r="K29">
        <f t="shared" si="41"/>
        <v>4.6585280999999999E-2</v>
      </c>
      <c r="L29">
        <f t="shared" si="42"/>
        <v>7.8307601000000004E-2</v>
      </c>
      <c r="M29">
        <f t="shared" si="43"/>
        <v>4.7753592999999997E-2</v>
      </c>
      <c r="N29">
        <f t="shared" si="44"/>
        <v>3.7691770000000003E-3</v>
      </c>
      <c r="R29">
        <f t="shared" si="45"/>
        <v>0.10701640239999999</v>
      </c>
      <c r="S29">
        <f t="shared" si="36"/>
        <v>4.23330024E-2</v>
      </c>
      <c r="T29">
        <f t="shared" si="37"/>
        <v>7.4055322399999998E-2</v>
      </c>
      <c r="U29">
        <f t="shared" si="38"/>
        <v>4.3501314399999998E-2</v>
      </c>
      <c r="V29">
        <f t="shared" si="39"/>
        <v>-4.8310159999999987E-4</v>
      </c>
    </row>
    <row r="30" spans="1:22" x14ac:dyDescent="0.2">
      <c r="B30" s="82">
        <v>665999</v>
      </c>
      <c r="C30" s="82">
        <v>341875</v>
      </c>
      <c r="D30" s="82">
        <v>410066</v>
      </c>
      <c r="E30" s="92">
        <v>460905</v>
      </c>
      <c r="F30" s="82">
        <v>22394</v>
      </c>
      <c r="J30">
        <f t="shared" si="40"/>
        <v>9.8719168999999996E-2</v>
      </c>
      <c r="K30">
        <f t="shared" si="41"/>
        <v>5.0748817000000002E-2</v>
      </c>
      <c r="L30">
        <f t="shared" si="42"/>
        <v>6.0841084999999996E-2</v>
      </c>
      <c r="M30">
        <f t="shared" si="43"/>
        <v>6.8365256999999999E-2</v>
      </c>
      <c r="N30">
        <f t="shared" si="44"/>
        <v>3.4656290000000005E-3</v>
      </c>
      <c r="R30">
        <f t="shared" si="45"/>
        <v>9.4466890399999989E-2</v>
      </c>
      <c r="S30">
        <f t="shared" si="36"/>
        <v>4.6496538400000002E-2</v>
      </c>
      <c r="T30">
        <f t="shared" si="37"/>
        <v>5.6588806399999997E-2</v>
      </c>
      <c r="U30">
        <f t="shared" si="38"/>
        <v>6.4112978399999992E-2</v>
      </c>
      <c r="V30">
        <f t="shared" si="39"/>
        <v>-7.8664959999999971E-4</v>
      </c>
    </row>
    <row r="32" spans="1:22" ht="17" thickBot="1" x14ac:dyDescent="0.25">
      <c r="D32" s="98" t="s">
        <v>22</v>
      </c>
      <c r="E32">
        <v>27709.200000000001</v>
      </c>
      <c r="F32">
        <f>0.000000148*E32 + 0.000151317</f>
        <v>4.2522786000000002E-3</v>
      </c>
    </row>
    <row r="33" spans="2:14" ht="17" thickBot="1" x14ac:dyDescent="0.25">
      <c r="I33" s="81" t="s">
        <v>58</v>
      </c>
      <c r="J33">
        <v>100</v>
      </c>
      <c r="K33">
        <v>80</v>
      </c>
      <c r="L33" s="92">
        <v>50</v>
      </c>
      <c r="M33">
        <v>20</v>
      </c>
      <c r="N33">
        <v>0</v>
      </c>
    </row>
    <row r="34" spans="2:14" ht="17" thickBot="1" x14ac:dyDescent="0.25">
      <c r="J34">
        <v>100</v>
      </c>
      <c r="K34">
        <v>80</v>
      </c>
      <c r="L34" s="92">
        <v>50</v>
      </c>
      <c r="M34">
        <v>20</v>
      </c>
      <c r="N34">
        <v>0</v>
      </c>
    </row>
    <row r="35" spans="2:14" ht="24" x14ac:dyDescent="0.3">
      <c r="B35" s="35"/>
      <c r="C35" s="100" t="s">
        <v>55</v>
      </c>
      <c r="D35" s="100"/>
      <c r="E35" s="36"/>
      <c r="J35">
        <v>100</v>
      </c>
      <c r="K35">
        <v>80</v>
      </c>
      <c r="L35" s="92">
        <v>50</v>
      </c>
      <c r="M35">
        <v>20</v>
      </c>
      <c r="N35">
        <v>0</v>
      </c>
    </row>
    <row r="36" spans="2:14" x14ac:dyDescent="0.2">
      <c r="B36" s="30" t="s">
        <v>56</v>
      </c>
      <c r="E36" s="43"/>
      <c r="J36">
        <v>100</v>
      </c>
      <c r="K36">
        <v>80</v>
      </c>
      <c r="L36" s="92">
        <v>50</v>
      </c>
      <c r="M36">
        <v>20</v>
      </c>
      <c r="N36">
        <v>0</v>
      </c>
    </row>
    <row r="37" spans="2:14" x14ac:dyDescent="0.2">
      <c r="B37" s="30" t="s">
        <v>57</v>
      </c>
      <c r="E37" s="95"/>
      <c r="F37" s="82"/>
      <c r="G37" s="82"/>
      <c r="H37" s="82"/>
      <c r="I37" s="82"/>
    </row>
    <row r="38" spans="2:14" x14ac:dyDescent="0.2">
      <c r="B38" s="30" t="s">
        <v>78</v>
      </c>
      <c r="E38" s="95"/>
      <c r="F38" s="82"/>
      <c r="G38" s="82"/>
      <c r="H38" s="82"/>
      <c r="I38" s="82"/>
    </row>
    <row r="39" spans="2:14" x14ac:dyDescent="0.2">
      <c r="B39" s="30" t="s">
        <v>63</v>
      </c>
      <c r="E39" s="95"/>
      <c r="F39" s="82"/>
      <c r="G39" s="82"/>
      <c r="H39" s="82"/>
      <c r="I39" s="82"/>
    </row>
    <row r="40" spans="2:14" ht="21" x14ac:dyDescent="0.25">
      <c r="B40" s="30"/>
      <c r="E40" s="95"/>
      <c r="F40" s="82"/>
      <c r="G40" s="82"/>
      <c r="H40" s="82"/>
      <c r="I40" s="86"/>
      <c r="J40" s="86"/>
      <c r="K40" s="86"/>
    </row>
    <row r="41" spans="2:14" x14ac:dyDescent="0.2">
      <c r="B41" s="30"/>
      <c r="E41" s="95"/>
      <c r="F41" s="82"/>
      <c r="G41" s="82"/>
      <c r="H41" s="92"/>
      <c r="I41" s="82"/>
    </row>
    <row r="42" spans="2:14" x14ac:dyDescent="0.2">
      <c r="B42" s="30"/>
      <c r="E42" s="95"/>
      <c r="F42" s="82"/>
      <c r="G42" s="82"/>
      <c r="H42" s="92"/>
      <c r="I42" s="82"/>
    </row>
    <row r="43" spans="2:14" ht="17" thickBot="1" x14ac:dyDescent="0.25">
      <c r="B43" s="94"/>
      <c r="C43" s="48"/>
      <c r="D43" s="48"/>
      <c r="E43" s="96"/>
      <c r="F43" s="82"/>
      <c r="G43" s="82"/>
      <c r="H43" s="92"/>
      <c r="I43" s="82"/>
    </row>
    <row r="44" spans="2:14" x14ac:dyDescent="0.2">
      <c r="E44" s="82"/>
      <c r="F44" s="82"/>
      <c r="G44" s="82"/>
      <c r="H44" s="92"/>
      <c r="I44" s="82"/>
    </row>
    <row r="63" spans="9:16" x14ac:dyDescent="0.2">
      <c r="I63" t="s">
        <v>61</v>
      </c>
      <c r="P63" t="s">
        <v>62</v>
      </c>
    </row>
    <row r="66" spans="8:22" x14ac:dyDescent="0.2">
      <c r="I66" s="50"/>
      <c r="Q66" s="50"/>
    </row>
    <row r="67" spans="8:22" x14ac:dyDescent="0.2">
      <c r="H67" s="101" t="s">
        <v>73</v>
      </c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</row>
    <row r="68" spans="8:22" x14ac:dyDescent="0.2"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</row>
  </sheetData>
  <mergeCells count="7">
    <mergeCell ref="C35:D35"/>
    <mergeCell ref="H67:V68"/>
    <mergeCell ref="X1:AB1"/>
    <mergeCell ref="AD1:AH1"/>
    <mergeCell ref="C1:D1"/>
    <mergeCell ref="K1:M1"/>
    <mergeCell ref="S1:U1"/>
  </mergeCells>
  <conditionalFormatting sqref="E37:I44">
    <cfRule type="colorScale" priority="26">
      <colorScale>
        <cfvo type="min"/>
        <cfvo type="max"/>
        <color rgb="FFFCFCFF"/>
        <color rgb="FF63BE7B"/>
      </colorScale>
    </cfRule>
  </conditionalFormatting>
  <conditionalFormatting sqref="F16">
    <cfRule type="colorScale" priority="24">
      <colorScale>
        <cfvo type="min"/>
        <cfvo type="max"/>
        <color theme="0"/>
        <color rgb="FFFF0000"/>
      </colorScale>
    </cfRule>
    <cfRule type="colorScale" priority="25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8">
      <colorScale>
        <cfvo type="min"/>
        <cfvo type="max"/>
        <color theme="0"/>
        <color rgb="FF00B050"/>
      </colorScale>
    </cfRule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I20">
    <cfRule type="colorScale" priority="35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max"/>
        <color theme="0"/>
        <color rgb="FF00B050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J4:N7">
    <cfRule type="colorScale" priority="40">
      <colorScale>
        <cfvo type="min"/>
        <cfvo type="max"/>
        <color theme="0"/>
        <color rgb="FFFF0000"/>
      </colorScale>
    </cfRule>
    <cfRule type="colorScale" priority="39">
      <colorScale>
        <cfvo type="min"/>
        <cfvo type="max"/>
        <color rgb="FFFCFCFF"/>
        <color rgb="FFF8696B"/>
      </colorScale>
    </cfRule>
    <cfRule type="colorScale" priority="41">
      <colorScale>
        <cfvo type="min"/>
        <cfvo type="max"/>
        <color rgb="FFFCFCFF"/>
        <color rgb="FFF8696B"/>
      </colorScale>
    </cfRule>
  </conditionalFormatting>
  <conditionalFormatting sqref="J10:N13">
    <cfRule type="colorScale" priority="37">
      <colorScale>
        <cfvo type="min"/>
        <cfvo type="max"/>
        <color theme="0"/>
        <color rgb="FFFF0000"/>
      </colorScale>
    </cfRule>
    <cfRule type="colorScale" priority="36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F8696B"/>
      </colorScale>
    </cfRule>
  </conditionalFormatting>
  <conditionalFormatting sqref="J20:N23">
    <cfRule type="colorScale" priority="31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max"/>
        <color theme="0"/>
        <color rgb="FF00B050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J27:N30">
    <cfRule type="colorScale" priority="28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max"/>
        <color rgb="FFFCFCFF"/>
        <color rgb="FF63BE7B"/>
      </colorScale>
    </cfRule>
    <cfRule type="colorScale" priority="27">
      <colorScale>
        <cfvo type="min"/>
        <cfvo type="max"/>
        <color theme="0"/>
        <color rgb="FF00B050"/>
      </colorScale>
    </cfRule>
  </conditionalFormatting>
  <conditionalFormatting sqref="R4:V7 X4:AB4">
    <cfRule type="colorScale" priority="48">
      <colorScale>
        <cfvo type="min"/>
        <cfvo type="max"/>
        <color rgb="FFFCFCFF"/>
        <color rgb="FFF8696B"/>
      </colorScale>
    </cfRule>
  </conditionalFormatting>
  <conditionalFormatting sqref="R10:V13">
    <cfRule type="colorScale" priority="21">
      <colorScale>
        <cfvo type="min"/>
        <cfvo type="max"/>
        <color rgb="FFFCFCFF"/>
        <color rgb="FFF8696B"/>
      </colorScale>
    </cfRule>
  </conditionalFormatting>
  <conditionalFormatting sqref="R20:V23">
    <cfRule type="colorScale" priority="17">
      <colorScale>
        <cfvo type="min"/>
        <cfvo type="max"/>
        <color rgb="FFFCFCFF"/>
        <color rgb="FF63BE7B"/>
      </colorScale>
    </cfRule>
  </conditionalFormatting>
  <conditionalFormatting sqref="R27:V30">
    <cfRule type="colorScale" priority="16">
      <colorScale>
        <cfvo type="min"/>
        <cfvo type="max"/>
        <color rgb="FFFCFCFF"/>
        <color rgb="FF63BE7B"/>
      </colorScale>
    </cfRule>
  </conditionalFormatting>
  <conditionalFormatting sqref="X5:AB5">
    <cfRule type="colorScale" priority="15">
      <colorScale>
        <cfvo type="min"/>
        <cfvo type="max"/>
        <color rgb="FFFCFCFF"/>
        <color rgb="FFF8696B"/>
      </colorScale>
    </cfRule>
  </conditionalFormatting>
  <conditionalFormatting sqref="X6:AB6">
    <cfRule type="colorScale" priority="14">
      <colorScale>
        <cfvo type="min"/>
        <cfvo type="max"/>
        <color rgb="FFFCFCFF"/>
        <color rgb="FFF8696B"/>
      </colorScale>
    </cfRule>
  </conditionalFormatting>
  <conditionalFormatting sqref="X7:AB7">
    <cfRule type="colorScale" priority="13">
      <colorScale>
        <cfvo type="min"/>
        <cfvo type="max"/>
        <color rgb="FFFCFCFF"/>
        <color rgb="FFF8696B"/>
      </colorScale>
    </cfRule>
  </conditionalFormatting>
  <conditionalFormatting sqref="AD4:AH4">
    <cfRule type="colorScale" priority="12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theme="0"/>
        <color rgb="FFFF0000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AD5:AH5">
    <cfRule type="colorScale" priority="9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theme="0"/>
        <color rgb="FFFF0000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AD6:AH6">
    <cfRule type="colorScale" priority="6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theme="0"/>
        <color rgb="FFFF0000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D7:AH7">
    <cfRule type="colorScale" priority="3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max"/>
        <color theme="0"/>
        <color rgb="FFFF0000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0841-50DE-E540-977D-866C62E4F309}">
  <dimension ref="A1:V70"/>
  <sheetViews>
    <sheetView topLeftCell="A12" workbookViewId="0">
      <selection activeCell="G35" sqref="G35"/>
    </sheetView>
  </sheetViews>
  <sheetFormatPr baseColWidth="10" defaultRowHeight="16" x14ac:dyDescent="0.2"/>
  <cols>
    <col min="2" max="2" width="14.1640625" customWidth="1"/>
    <col min="3" max="3" width="15.33203125" customWidth="1"/>
    <col min="4" max="4" width="17.33203125" customWidth="1"/>
    <col min="5" max="5" width="16.1640625" customWidth="1"/>
    <col min="6" max="6" width="15.1640625" customWidth="1"/>
    <col min="8" max="8" width="14.1640625" customWidth="1"/>
  </cols>
  <sheetData>
    <row r="1" spans="1:22" ht="26" x14ac:dyDescent="0.3">
      <c r="A1" s="82"/>
      <c r="B1" s="82"/>
      <c r="C1" s="99" t="s">
        <v>44</v>
      </c>
      <c r="D1" s="99"/>
      <c r="E1" s="93"/>
      <c r="K1" s="99" t="s">
        <v>43</v>
      </c>
      <c r="L1" s="99"/>
      <c r="M1" s="99"/>
      <c r="N1" t="s">
        <v>64</v>
      </c>
      <c r="S1" s="102" t="s">
        <v>45</v>
      </c>
      <c r="T1" s="102"/>
      <c r="U1" s="102"/>
    </row>
    <row r="2" spans="1:22" ht="21" x14ac:dyDescent="0.25">
      <c r="A2" s="88" t="s">
        <v>46</v>
      </c>
      <c r="B2" s="85" t="s">
        <v>53</v>
      </c>
      <c r="C2" s="85"/>
      <c r="D2" s="85"/>
      <c r="E2" s="85"/>
      <c r="F2" s="85"/>
      <c r="I2" s="88" t="s">
        <v>46</v>
      </c>
      <c r="J2" s="85" t="s">
        <v>53</v>
      </c>
      <c r="K2" s="85"/>
      <c r="L2" s="85"/>
      <c r="M2" s="85"/>
      <c r="N2" s="85"/>
      <c r="Q2" s="86"/>
      <c r="R2" s="82"/>
      <c r="S2" s="82"/>
      <c r="T2" s="82"/>
      <c r="U2" s="82"/>
      <c r="V2" s="82"/>
    </row>
    <row r="3" spans="1:22" x14ac:dyDescent="0.2">
      <c r="B3" s="83" t="s">
        <v>47</v>
      </c>
      <c r="C3" s="83" t="s">
        <v>51</v>
      </c>
      <c r="D3" s="83" t="s">
        <v>49</v>
      </c>
      <c r="E3" s="83" t="s">
        <v>50</v>
      </c>
      <c r="F3" s="83" t="s">
        <v>48</v>
      </c>
      <c r="I3" s="75"/>
      <c r="J3" s="83" t="s">
        <v>47</v>
      </c>
      <c r="K3" s="83" t="s">
        <v>51</v>
      </c>
      <c r="L3" s="83" t="s">
        <v>49</v>
      </c>
      <c r="M3" s="83" t="s">
        <v>50</v>
      </c>
      <c r="N3" s="83" t="s">
        <v>48</v>
      </c>
      <c r="R3" s="82"/>
      <c r="S3" s="82"/>
      <c r="T3" s="82"/>
      <c r="U3" s="82"/>
      <c r="V3" s="82"/>
    </row>
    <row r="4" spans="1:22" x14ac:dyDescent="0.2">
      <c r="A4" s="82"/>
      <c r="B4" s="82">
        <v>6277</v>
      </c>
      <c r="C4" s="82">
        <v>26731</v>
      </c>
      <c r="D4" s="82">
        <v>49396</v>
      </c>
      <c r="E4" s="82">
        <v>72581</v>
      </c>
      <c r="F4" s="82">
        <v>112423</v>
      </c>
      <c r="J4">
        <f xml:space="preserve"> 0.0000022*B4 + 0.0018052</f>
        <v>1.5614600000000001E-2</v>
      </c>
      <c r="K4">
        <f t="shared" ref="K4:N4" si="0" xml:space="preserve"> 0.0000022*C4 + 0.0018052</f>
        <v>6.0613400000000005E-2</v>
      </c>
      <c r="L4">
        <f t="shared" si="0"/>
        <v>0.11047640000000002</v>
      </c>
      <c r="M4">
        <f t="shared" si="0"/>
        <v>0.16148340000000003</v>
      </c>
      <c r="N4">
        <f t="shared" si="0"/>
        <v>0.24913580000000002</v>
      </c>
    </row>
    <row r="5" spans="1:22" x14ac:dyDescent="0.2">
      <c r="A5" s="82"/>
      <c r="B5" s="82">
        <v>2182</v>
      </c>
      <c r="C5" s="82">
        <v>29207</v>
      </c>
      <c r="D5" s="82">
        <v>57588</v>
      </c>
      <c r="E5" s="82">
        <v>79700</v>
      </c>
      <c r="F5" s="82">
        <v>108083</v>
      </c>
      <c r="J5">
        <f t="shared" ref="J5:J7" si="1" xml:space="preserve"> 0.0000022*B5 + 0.0018052</f>
        <v>6.6056000000000005E-3</v>
      </c>
      <c r="K5">
        <f t="shared" ref="K5:K7" si="2" xml:space="preserve"> 0.0000022*C5 + 0.0018052</f>
        <v>6.6060600000000011E-2</v>
      </c>
      <c r="L5">
        <f t="shared" ref="L5:L7" si="3" xml:space="preserve"> 0.0000022*D5 + 0.0018052</f>
        <v>0.12849880000000002</v>
      </c>
      <c r="M5">
        <f t="shared" ref="M5:M7" si="4" xml:space="preserve"> 0.0000022*E5 + 0.0018052</f>
        <v>0.1771452</v>
      </c>
      <c r="N5">
        <f t="shared" ref="N5:N7" si="5" xml:space="preserve"> 0.0000022*F5 + 0.0018052</f>
        <v>0.23958780000000002</v>
      </c>
    </row>
    <row r="6" spans="1:22" x14ac:dyDescent="0.2">
      <c r="A6" s="82"/>
      <c r="B6" s="82">
        <v>3002</v>
      </c>
      <c r="C6" s="82">
        <v>23729</v>
      </c>
      <c r="D6" s="82">
        <v>53212</v>
      </c>
      <c r="E6" s="82">
        <v>80210</v>
      </c>
      <c r="F6" s="82">
        <v>116792</v>
      </c>
      <c r="J6">
        <f t="shared" si="1"/>
        <v>8.4096000000000014E-3</v>
      </c>
      <c r="K6">
        <f t="shared" si="2"/>
        <v>5.4009000000000001E-2</v>
      </c>
      <c r="L6">
        <f t="shared" si="3"/>
        <v>0.11887160000000001</v>
      </c>
      <c r="M6">
        <f t="shared" si="4"/>
        <v>0.17826720000000001</v>
      </c>
      <c r="N6">
        <f t="shared" si="5"/>
        <v>0.25874760000000002</v>
      </c>
    </row>
    <row r="7" spans="1:22" x14ac:dyDescent="0.2">
      <c r="A7" s="82"/>
      <c r="B7" s="82">
        <v>3001</v>
      </c>
      <c r="C7" s="82">
        <v>30301</v>
      </c>
      <c r="D7" s="82">
        <v>52677</v>
      </c>
      <c r="E7" s="82">
        <v>84626</v>
      </c>
      <c r="F7" s="82">
        <v>117090</v>
      </c>
      <c r="J7">
        <f t="shared" si="1"/>
        <v>8.4074000000000006E-3</v>
      </c>
      <c r="K7">
        <f t="shared" si="2"/>
        <v>6.8467400000000012E-2</v>
      </c>
      <c r="L7">
        <f t="shared" si="3"/>
        <v>0.11769460000000001</v>
      </c>
      <c r="M7">
        <f t="shared" si="4"/>
        <v>0.18798240000000002</v>
      </c>
      <c r="N7">
        <f t="shared" si="5"/>
        <v>0.2594032</v>
      </c>
    </row>
    <row r="8" spans="1:22" ht="21" x14ac:dyDescent="0.25">
      <c r="A8" s="88" t="s">
        <v>52</v>
      </c>
      <c r="B8" s="85" t="s">
        <v>53</v>
      </c>
      <c r="C8" s="85"/>
      <c r="D8" s="85"/>
      <c r="E8" s="85"/>
      <c r="F8" s="85"/>
      <c r="I8" s="88" t="s">
        <v>52</v>
      </c>
      <c r="J8" s="85" t="s">
        <v>53</v>
      </c>
      <c r="K8" s="85"/>
      <c r="L8" s="85"/>
      <c r="M8" s="85"/>
      <c r="N8" s="85"/>
      <c r="Q8" s="86"/>
      <c r="R8" s="82"/>
      <c r="S8" s="82"/>
      <c r="T8" s="82"/>
      <c r="U8" s="82"/>
      <c r="V8" s="82"/>
    </row>
    <row r="9" spans="1:22" x14ac:dyDescent="0.2">
      <c r="B9" s="84" t="s">
        <v>47</v>
      </c>
      <c r="C9" s="84" t="s">
        <v>51</v>
      </c>
      <c r="D9" s="84" t="s">
        <v>49</v>
      </c>
      <c r="E9" s="84" t="s">
        <v>50</v>
      </c>
      <c r="F9" s="84" t="s">
        <v>48</v>
      </c>
      <c r="I9" s="75"/>
      <c r="J9" s="84" t="s">
        <v>47</v>
      </c>
      <c r="K9" s="84" t="s">
        <v>51</v>
      </c>
      <c r="L9" s="84" t="s">
        <v>49</v>
      </c>
      <c r="M9" s="84" t="s">
        <v>50</v>
      </c>
      <c r="N9" s="84" t="s">
        <v>48</v>
      </c>
      <c r="R9" s="82"/>
      <c r="S9" s="82"/>
      <c r="T9" s="82"/>
      <c r="U9" s="82"/>
      <c r="V9" s="82"/>
    </row>
    <row r="10" spans="1:22" x14ac:dyDescent="0.2">
      <c r="A10" s="82"/>
      <c r="B10" s="82">
        <v>2614</v>
      </c>
      <c r="C10" s="82">
        <v>34741</v>
      </c>
      <c r="D10" s="82">
        <v>90940</v>
      </c>
      <c r="E10" s="82">
        <v>170645</v>
      </c>
      <c r="F10" s="82">
        <v>277260</v>
      </c>
      <c r="J10">
        <f xml:space="preserve"> 0.0000022*B10 + 0.0018052</f>
        <v>7.5560000000000002E-3</v>
      </c>
      <c r="K10">
        <f t="shared" ref="K10:N10" si="6" xml:space="preserve"> 0.0000022*C10 + 0.0018052</f>
        <v>7.823540000000001E-2</v>
      </c>
      <c r="L10">
        <f t="shared" si="6"/>
        <v>0.20187320000000003</v>
      </c>
      <c r="M10">
        <f t="shared" si="6"/>
        <v>0.37722420000000001</v>
      </c>
      <c r="N10">
        <f t="shared" si="6"/>
        <v>0.61177720000000002</v>
      </c>
    </row>
    <row r="11" spans="1:22" x14ac:dyDescent="0.2">
      <c r="A11" s="82"/>
      <c r="B11" s="82">
        <v>3656</v>
      </c>
      <c r="C11" s="82">
        <v>35800</v>
      </c>
      <c r="D11" s="82">
        <v>125959</v>
      </c>
      <c r="E11" s="82">
        <v>93543</v>
      </c>
      <c r="F11" s="82">
        <v>341023</v>
      </c>
      <c r="J11">
        <f t="shared" ref="J11:J13" si="7" xml:space="preserve"> 0.0000022*B11 + 0.0018052</f>
        <v>9.8484000000000002E-3</v>
      </c>
      <c r="K11">
        <f t="shared" ref="K11:K13" si="8" xml:space="preserve"> 0.0000022*C11 + 0.0018052</f>
        <v>8.0565200000000017E-2</v>
      </c>
      <c r="L11">
        <f t="shared" ref="L11:L13" si="9" xml:space="preserve"> 0.0000022*D11 + 0.0018052</f>
        <v>0.27891500000000002</v>
      </c>
      <c r="M11">
        <f t="shared" ref="M11:M13" si="10" xml:space="preserve"> 0.0000022*E11 + 0.0018052</f>
        <v>0.20759980000000003</v>
      </c>
      <c r="N11">
        <f t="shared" ref="N11:N13" si="11" xml:space="preserve"> 0.0000022*F11 + 0.0018052</f>
        <v>0.75205579999999994</v>
      </c>
    </row>
    <row r="12" spans="1:22" x14ac:dyDescent="0.2">
      <c r="A12" s="82"/>
      <c r="B12" s="82">
        <v>3659</v>
      </c>
      <c r="C12" s="82">
        <v>34216</v>
      </c>
      <c r="D12" s="82">
        <v>140336</v>
      </c>
      <c r="E12" s="82">
        <v>143171</v>
      </c>
      <c r="F12" s="82">
        <v>274391</v>
      </c>
      <c r="J12">
        <f t="shared" si="7"/>
        <v>9.8550000000000009E-3</v>
      </c>
      <c r="K12">
        <f t="shared" si="8"/>
        <v>7.7080400000000007E-2</v>
      </c>
      <c r="L12">
        <f t="shared" si="9"/>
        <v>0.3105444</v>
      </c>
      <c r="M12">
        <f t="shared" si="10"/>
        <v>0.31678140000000005</v>
      </c>
      <c r="N12">
        <f t="shared" si="11"/>
        <v>0.60546539999999993</v>
      </c>
    </row>
    <row r="13" spans="1:22" x14ac:dyDescent="0.2">
      <c r="A13" s="82"/>
      <c r="B13" s="82">
        <v>2351</v>
      </c>
      <c r="C13" s="82">
        <v>21164</v>
      </c>
      <c r="D13" s="82">
        <v>72121</v>
      </c>
      <c r="E13" s="82">
        <v>122837</v>
      </c>
      <c r="F13" s="82">
        <v>179776</v>
      </c>
      <c r="J13">
        <f t="shared" si="7"/>
        <v>6.9773999999999999E-3</v>
      </c>
      <c r="K13">
        <f t="shared" si="8"/>
        <v>4.8365999999999999E-2</v>
      </c>
      <c r="L13">
        <f t="shared" si="9"/>
        <v>0.16047140000000001</v>
      </c>
      <c r="M13">
        <f t="shared" si="10"/>
        <v>0.27204660000000003</v>
      </c>
      <c r="N13">
        <f t="shared" si="11"/>
        <v>0.39731240000000001</v>
      </c>
    </row>
    <row r="15" spans="1:22" x14ac:dyDescent="0.2">
      <c r="A15" s="82"/>
      <c r="B15" s="82"/>
      <c r="C15" s="82"/>
      <c r="D15" s="82"/>
      <c r="E15" s="82"/>
    </row>
    <row r="16" spans="1:22" x14ac:dyDescent="0.2">
      <c r="A16" s="82"/>
      <c r="B16" s="82"/>
      <c r="C16" s="82"/>
      <c r="D16" s="97" t="s">
        <v>22</v>
      </c>
      <c r="E16" s="82">
        <v>3302.8</v>
      </c>
      <c r="F16">
        <f>0.0000015*E16 + 0.0023022</f>
        <v>7.2564000000000005E-3</v>
      </c>
    </row>
    <row r="17" spans="1:22" x14ac:dyDescent="0.2">
      <c r="A17" s="82"/>
      <c r="B17" s="82"/>
      <c r="C17" s="82"/>
      <c r="D17" s="82"/>
      <c r="E17" s="82"/>
    </row>
    <row r="18" spans="1:22" ht="21" x14ac:dyDescent="0.25">
      <c r="A18" s="89" t="s">
        <v>46</v>
      </c>
      <c r="B18" s="87" t="s">
        <v>54</v>
      </c>
      <c r="C18" s="87"/>
      <c r="D18" s="87"/>
      <c r="E18" s="87"/>
      <c r="F18" s="87"/>
      <c r="I18" s="89" t="s">
        <v>46</v>
      </c>
      <c r="J18" s="87" t="s">
        <v>54</v>
      </c>
      <c r="K18" s="87"/>
      <c r="L18" s="87"/>
      <c r="M18" s="87"/>
      <c r="N18" s="87"/>
      <c r="Q18" s="86"/>
      <c r="R18" s="82"/>
      <c r="S18" s="82"/>
      <c r="T18" s="82"/>
      <c r="U18" s="82"/>
      <c r="V18" s="82"/>
    </row>
    <row r="19" spans="1:22" x14ac:dyDescent="0.2">
      <c r="A19" s="90"/>
      <c r="B19" s="83" t="s">
        <v>47</v>
      </c>
      <c r="C19" s="83" t="s">
        <v>51</v>
      </c>
      <c r="D19" s="83" t="s">
        <v>49</v>
      </c>
      <c r="E19" s="83" t="s">
        <v>50</v>
      </c>
      <c r="F19" s="83" t="s">
        <v>48</v>
      </c>
      <c r="I19" s="90"/>
      <c r="J19" s="83" t="s">
        <v>47</v>
      </c>
      <c r="K19" s="83" t="s">
        <v>51</v>
      </c>
      <c r="L19" s="83" t="s">
        <v>49</v>
      </c>
      <c r="M19" s="83" t="s">
        <v>50</v>
      </c>
      <c r="N19" s="83" t="s">
        <v>48</v>
      </c>
      <c r="Q19" s="82"/>
      <c r="R19" s="82"/>
      <c r="S19" s="82"/>
      <c r="T19" s="82"/>
      <c r="U19" s="82"/>
      <c r="V19" s="82"/>
    </row>
    <row r="20" spans="1:22" x14ac:dyDescent="0.2">
      <c r="A20" s="82"/>
      <c r="B20" s="82">
        <v>1000462</v>
      </c>
      <c r="C20" s="82">
        <v>693571</v>
      </c>
      <c r="D20" s="82">
        <v>483538</v>
      </c>
      <c r="E20" s="82">
        <v>247530</v>
      </c>
      <c r="F20" s="82">
        <v>31526</v>
      </c>
      <c r="J20">
        <f xml:space="preserve"> 0.000000086*B20 + 0.000356929</f>
        <v>8.6396661000000013E-2</v>
      </c>
      <c r="K20">
        <f t="shared" ref="K20:N20" si="12" xml:space="preserve"> 0.000000086*C20 + 0.000356929</f>
        <v>6.0004034999999997E-2</v>
      </c>
      <c r="L20">
        <f t="shared" si="12"/>
        <v>4.1941197E-2</v>
      </c>
      <c r="M20">
        <f t="shared" si="12"/>
        <v>2.1644508999999999E-2</v>
      </c>
      <c r="N20">
        <f t="shared" si="12"/>
        <v>3.0681650000000003E-3</v>
      </c>
    </row>
    <row r="21" spans="1:22" x14ac:dyDescent="0.2">
      <c r="A21" s="82"/>
      <c r="B21" s="82">
        <v>985750</v>
      </c>
      <c r="C21" s="82">
        <v>750034</v>
      </c>
      <c r="D21" s="82">
        <v>484567</v>
      </c>
      <c r="E21" s="82">
        <v>259414</v>
      </c>
      <c r="F21" s="82">
        <v>33596</v>
      </c>
      <c r="J21">
        <f t="shared" ref="J21:J23" si="13" xml:space="preserve"> 0.000000086*B21 + 0.000356929</f>
        <v>8.5131429000000008E-2</v>
      </c>
      <c r="K21">
        <f t="shared" ref="K21:K23" si="14" xml:space="preserve"> 0.000000086*C21 + 0.000356929</f>
        <v>6.4859853000000009E-2</v>
      </c>
      <c r="L21">
        <f t="shared" ref="L21:L23" si="15" xml:space="preserve"> 0.000000086*D21 + 0.000356929</f>
        <v>4.2029691000000001E-2</v>
      </c>
      <c r="M21">
        <f t="shared" ref="M21:M23" si="16" xml:space="preserve"> 0.000000086*E21 + 0.000356929</f>
        <v>2.2666532999999999E-2</v>
      </c>
      <c r="N21">
        <f t="shared" ref="N21:N23" si="17" xml:space="preserve"> 0.000000086*F21 + 0.000356929</f>
        <v>3.2461850000000004E-3</v>
      </c>
    </row>
    <row r="22" spans="1:22" x14ac:dyDescent="0.2">
      <c r="A22" s="82"/>
      <c r="B22" s="82">
        <v>1001030</v>
      </c>
      <c r="C22" s="82">
        <v>621242</v>
      </c>
      <c r="D22" s="82">
        <v>482273</v>
      </c>
      <c r="E22" s="82">
        <v>270654</v>
      </c>
      <c r="F22" s="82">
        <v>33886</v>
      </c>
      <c r="J22">
        <f t="shared" si="13"/>
        <v>8.6445509000000004E-2</v>
      </c>
      <c r="K22">
        <f t="shared" si="14"/>
        <v>5.3783741000000003E-2</v>
      </c>
      <c r="L22">
        <f t="shared" si="15"/>
        <v>4.1832407000000002E-2</v>
      </c>
      <c r="M22">
        <f t="shared" si="16"/>
        <v>2.3633173E-2</v>
      </c>
      <c r="N22">
        <f t="shared" si="17"/>
        <v>3.2711250000000002E-3</v>
      </c>
    </row>
    <row r="23" spans="1:22" x14ac:dyDescent="0.2">
      <c r="A23" s="82"/>
      <c r="B23" s="82">
        <v>965143</v>
      </c>
      <c r="C23" s="82">
        <v>722095</v>
      </c>
      <c r="D23" s="82">
        <v>471455</v>
      </c>
      <c r="E23" s="82">
        <v>287613</v>
      </c>
      <c r="F23" s="82">
        <v>32833</v>
      </c>
      <c r="J23">
        <f t="shared" si="13"/>
        <v>8.3359227000000008E-2</v>
      </c>
      <c r="K23">
        <f t="shared" si="14"/>
        <v>6.2457099000000002E-2</v>
      </c>
      <c r="L23">
        <f t="shared" si="15"/>
        <v>4.0902058999999998E-2</v>
      </c>
      <c r="M23">
        <f t="shared" si="16"/>
        <v>2.5091646999999998E-2</v>
      </c>
      <c r="N23">
        <f t="shared" si="17"/>
        <v>3.1805670000000005E-3</v>
      </c>
    </row>
    <row r="25" spans="1:22" ht="21" x14ac:dyDescent="0.25">
      <c r="A25" s="89" t="s">
        <v>52</v>
      </c>
      <c r="B25" s="87" t="s">
        <v>54</v>
      </c>
      <c r="C25" s="87"/>
      <c r="D25" s="87"/>
      <c r="E25" s="87"/>
      <c r="F25" s="87"/>
      <c r="I25" s="89" t="s">
        <v>52</v>
      </c>
      <c r="J25" s="87" t="s">
        <v>54</v>
      </c>
      <c r="K25" s="87"/>
      <c r="L25" s="87"/>
      <c r="M25" s="87"/>
      <c r="N25" s="87"/>
      <c r="Q25" s="86"/>
      <c r="R25" s="82"/>
      <c r="S25" s="82"/>
      <c r="T25" s="82"/>
      <c r="U25" s="82"/>
      <c r="V25" s="82"/>
    </row>
    <row r="26" spans="1:22" x14ac:dyDescent="0.2">
      <c r="A26" s="70"/>
      <c r="B26" s="83" t="s">
        <v>47</v>
      </c>
      <c r="C26" s="83" t="s">
        <v>51</v>
      </c>
      <c r="D26" s="83" t="s">
        <v>49</v>
      </c>
      <c r="E26" s="91" t="s">
        <v>50</v>
      </c>
      <c r="F26" s="83" t="s">
        <v>48</v>
      </c>
      <c r="I26" s="70"/>
      <c r="J26" s="83" t="s">
        <v>47</v>
      </c>
      <c r="K26" s="83" t="s">
        <v>51</v>
      </c>
      <c r="L26" s="83" t="s">
        <v>49</v>
      </c>
      <c r="M26" s="91" t="s">
        <v>50</v>
      </c>
      <c r="N26" s="83" t="s">
        <v>48</v>
      </c>
      <c r="R26" s="82"/>
      <c r="S26" s="82"/>
      <c r="T26" s="82"/>
      <c r="U26" s="92"/>
      <c r="V26" s="82"/>
    </row>
    <row r="27" spans="1:22" x14ac:dyDescent="0.2">
      <c r="B27" s="82">
        <v>795628</v>
      </c>
      <c r="C27" s="82">
        <v>673816</v>
      </c>
      <c r="D27" s="82">
        <v>330538</v>
      </c>
      <c r="E27" s="92">
        <v>287910</v>
      </c>
      <c r="F27" s="82">
        <v>22115</v>
      </c>
      <c r="J27">
        <f xml:space="preserve"> 0.000000086*B27 + 0.000356929</f>
        <v>6.8780937000000014E-2</v>
      </c>
      <c r="K27">
        <f t="shared" ref="K27:N27" si="18" xml:space="preserve"> 0.000000086*C27 + 0.000356929</f>
        <v>5.8305105000000003E-2</v>
      </c>
      <c r="L27">
        <f t="shared" si="18"/>
        <v>2.8783197E-2</v>
      </c>
      <c r="M27">
        <f t="shared" si="18"/>
        <v>2.5117188999999998E-2</v>
      </c>
      <c r="N27">
        <f t="shared" si="18"/>
        <v>2.258819E-3</v>
      </c>
    </row>
    <row r="28" spans="1:22" x14ac:dyDescent="0.2">
      <c r="B28" s="82">
        <v>797088</v>
      </c>
      <c r="C28" s="82">
        <v>636089</v>
      </c>
      <c r="D28" s="82">
        <v>655192</v>
      </c>
      <c r="E28" s="92">
        <v>189814</v>
      </c>
      <c r="F28" s="82">
        <v>27199</v>
      </c>
      <c r="J28">
        <f t="shared" ref="J28:J30" si="19" xml:space="preserve"> 0.000000086*B28 + 0.000356929</f>
        <v>6.8906497000000011E-2</v>
      </c>
      <c r="K28">
        <f t="shared" ref="K28:K30" si="20" xml:space="preserve"> 0.000000086*C28 + 0.000356929</f>
        <v>5.5060583000000003E-2</v>
      </c>
      <c r="L28">
        <f t="shared" ref="L28:L30" si="21" xml:space="preserve"> 0.000000086*D28 + 0.000356929</f>
        <v>5.6703441E-2</v>
      </c>
      <c r="M28">
        <f t="shared" ref="M28:M30" si="22" xml:space="preserve"> 0.000000086*E28 + 0.000356929</f>
        <v>1.6680932999999998E-2</v>
      </c>
      <c r="N28">
        <f t="shared" ref="N28:N30" si="23" xml:space="preserve"> 0.000000086*F28 + 0.000356929</f>
        <v>2.6960430000000004E-3</v>
      </c>
    </row>
    <row r="29" spans="1:22" x14ac:dyDescent="0.2">
      <c r="B29" s="82">
        <v>750793</v>
      </c>
      <c r="C29" s="82">
        <v>313743</v>
      </c>
      <c r="D29" s="82">
        <v>528083</v>
      </c>
      <c r="E29" s="92">
        <v>321637</v>
      </c>
      <c r="F29" s="82">
        <v>24445</v>
      </c>
      <c r="J29">
        <f t="shared" si="19"/>
        <v>6.4925127000000013E-2</v>
      </c>
      <c r="K29">
        <f t="shared" si="20"/>
        <v>2.7338827E-2</v>
      </c>
      <c r="L29">
        <f t="shared" si="21"/>
        <v>4.5772067E-2</v>
      </c>
      <c r="M29">
        <f t="shared" si="22"/>
        <v>2.8017711000000001E-2</v>
      </c>
      <c r="N29">
        <f t="shared" si="23"/>
        <v>2.4591990000000005E-3</v>
      </c>
    </row>
    <row r="30" spans="1:22" x14ac:dyDescent="0.2">
      <c r="B30" s="82">
        <v>665999</v>
      </c>
      <c r="C30" s="82">
        <v>341875</v>
      </c>
      <c r="D30" s="82">
        <v>410066</v>
      </c>
      <c r="E30" s="92">
        <v>460905</v>
      </c>
      <c r="F30" s="82">
        <v>22394</v>
      </c>
      <c r="J30">
        <f t="shared" si="19"/>
        <v>5.7632843000000003E-2</v>
      </c>
      <c r="K30">
        <f t="shared" si="20"/>
        <v>2.9758178999999999E-2</v>
      </c>
      <c r="L30">
        <f t="shared" si="21"/>
        <v>3.5622605000000002E-2</v>
      </c>
      <c r="M30">
        <f t="shared" si="22"/>
        <v>3.9994758999999998E-2</v>
      </c>
      <c r="N30">
        <f t="shared" si="23"/>
        <v>2.2828130000000003E-3</v>
      </c>
    </row>
    <row r="32" spans="1:22" ht="17" thickBot="1" x14ac:dyDescent="0.25">
      <c r="D32" s="98" t="s">
        <v>22</v>
      </c>
      <c r="E32">
        <v>27709.200000000001</v>
      </c>
      <c r="F32">
        <f>0.000000148*E32 + 0.000151317</f>
        <v>4.2522786000000002E-3</v>
      </c>
    </row>
    <row r="33" spans="2:14" ht="17" thickBot="1" x14ac:dyDescent="0.25">
      <c r="I33" s="81" t="s">
        <v>58</v>
      </c>
      <c r="J33">
        <v>100</v>
      </c>
      <c r="K33">
        <v>80</v>
      </c>
      <c r="L33" s="92">
        <v>50</v>
      </c>
      <c r="M33">
        <v>20</v>
      </c>
      <c r="N33">
        <v>0</v>
      </c>
    </row>
    <row r="34" spans="2:14" ht="17" thickBot="1" x14ac:dyDescent="0.25">
      <c r="J34">
        <v>100</v>
      </c>
      <c r="K34">
        <v>80</v>
      </c>
      <c r="L34" s="92">
        <v>50</v>
      </c>
      <c r="M34">
        <v>20</v>
      </c>
      <c r="N34">
        <v>0</v>
      </c>
    </row>
    <row r="35" spans="2:14" ht="24" x14ac:dyDescent="0.3">
      <c r="B35" s="35"/>
      <c r="C35" s="100" t="s">
        <v>55</v>
      </c>
      <c r="D35" s="100"/>
      <c r="E35" s="36"/>
      <c r="J35">
        <v>100</v>
      </c>
      <c r="K35">
        <v>80</v>
      </c>
      <c r="L35" s="92">
        <v>50</v>
      </c>
      <c r="M35">
        <v>20</v>
      </c>
      <c r="N35">
        <v>0</v>
      </c>
    </row>
    <row r="36" spans="2:14" x14ac:dyDescent="0.2">
      <c r="B36" s="30" t="s">
        <v>79</v>
      </c>
      <c r="E36" s="43"/>
      <c r="J36">
        <v>100</v>
      </c>
      <c r="K36">
        <v>80</v>
      </c>
      <c r="L36" s="92">
        <v>50</v>
      </c>
      <c r="M36">
        <v>20</v>
      </c>
      <c r="N36">
        <v>0</v>
      </c>
    </row>
    <row r="37" spans="2:14" x14ac:dyDescent="0.2">
      <c r="B37" s="30" t="s">
        <v>80</v>
      </c>
      <c r="E37" s="95"/>
      <c r="F37" s="82"/>
      <c r="G37" s="82"/>
      <c r="H37" s="82"/>
      <c r="I37" s="82"/>
    </row>
    <row r="38" spans="2:14" x14ac:dyDescent="0.2">
      <c r="B38" s="30" t="s">
        <v>81</v>
      </c>
      <c r="E38" s="95"/>
      <c r="F38" s="82"/>
      <c r="G38" s="82"/>
      <c r="H38" s="82"/>
      <c r="I38" s="82"/>
    </row>
    <row r="39" spans="2:14" x14ac:dyDescent="0.2">
      <c r="B39" s="30"/>
      <c r="E39" s="95"/>
      <c r="F39" s="82"/>
      <c r="G39" s="82"/>
      <c r="H39" s="82"/>
      <c r="I39" s="82"/>
    </row>
    <row r="40" spans="2:14" ht="21" x14ac:dyDescent="0.25">
      <c r="B40" s="30"/>
      <c r="E40" s="95"/>
      <c r="F40" s="82"/>
      <c r="G40" s="82"/>
      <c r="H40" s="82"/>
      <c r="I40" s="86" t="s">
        <v>59</v>
      </c>
      <c r="J40" s="86"/>
      <c r="K40" s="86"/>
    </row>
    <row r="41" spans="2:14" x14ac:dyDescent="0.2">
      <c r="B41" s="30"/>
      <c r="E41" s="95"/>
      <c r="F41" s="82"/>
      <c r="G41" s="82"/>
      <c r="H41" s="92"/>
      <c r="I41" s="82"/>
    </row>
    <row r="42" spans="2:14" x14ac:dyDescent="0.2">
      <c r="B42" s="30"/>
      <c r="E42" s="95"/>
      <c r="F42" s="82"/>
      <c r="G42" s="82"/>
      <c r="H42" s="92"/>
      <c r="I42" s="82"/>
    </row>
    <row r="43" spans="2:14" ht="17" thickBot="1" x14ac:dyDescent="0.25">
      <c r="B43" s="94"/>
      <c r="C43" s="48"/>
      <c r="D43" s="48"/>
      <c r="E43" s="96"/>
      <c r="F43" s="82"/>
      <c r="G43" s="82"/>
      <c r="H43" s="92"/>
      <c r="I43" s="82"/>
    </row>
    <row r="44" spans="2:14" x14ac:dyDescent="0.2">
      <c r="E44" s="82"/>
      <c r="F44" s="82"/>
      <c r="G44" s="82"/>
      <c r="H44" s="92"/>
      <c r="I44" s="82"/>
    </row>
    <row r="63" spans="8:9" x14ac:dyDescent="0.2">
      <c r="I63" t="s">
        <v>65</v>
      </c>
    </row>
    <row r="64" spans="8:9" x14ac:dyDescent="0.2">
      <c r="H64" s="50" t="s">
        <v>71</v>
      </c>
    </row>
    <row r="65" spans="8:9" x14ac:dyDescent="0.2">
      <c r="I65" t="s">
        <v>70</v>
      </c>
    </row>
    <row r="66" spans="8:9" x14ac:dyDescent="0.2">
      <c r="H66" t="s">
        <v>67</v>
      </c>
      <c r="I66">
        <v>8.6396661000000013E-2</v>
      </c>
    </row>
    <row r="67" spans="8:9" x14ac:dyDescent="0.2">
      <c r="H67" t="s">
        <v>66</v>
      </c>
      <c r="I67">
        <v>0.14821969300000001</v>
      </c>
    </row>
    <row r="69" spans="8:9" x14ac:dyDescent="0.2">
      <c r="H69" t="s">
        <v>68</v>
      </c>
      <c r="I69">
        <v>0.24913580000000002</v>
      </c>
    </row>
    <row r="70" spans="8:9" x14ac:dyDescent="0.2">
      <c r="H70" t="s">
        <v>69</v>
      </c>
      <c r="I70">
        <v>0.1709367</v>
      </c>
    </row>
  </sheetData>
  <mergeCells count="4">
    <mergeCell ref="C1:D1"/>
    <mergeCell ref="K1:M1"/>
    <mergeCell ref="S1:U1"/>
    <mergeCell ref="C35:D35"/>
  </mergeCells>
  <conditionalFormatting sqref="E37:I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F16">
    <cfRule type="colorScale" priority="14">
      <colorScale>
        <cfvo type="min"/>
        <cfvo type="max"/>
        <color theme="0"/>
        <color rgb="FFFF0000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1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max"/>
        <color theme="0"/>
        <color rgb="FF00B050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I20">
    <cfRule type="colorScale" priority="23">
      <colorScale>
        <cfvo type="min"/>
        <cfvo type="max"/>
        <color theme="0"/>
        <color rgb="FF00B050"/>
      </colorScale>
    </cfRule>
    <cfRule type="colorScale" priority="24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I66:I67">
    <cfRule type="colorScale" priority="2">
      <colorScale>
        <cfvo type="min"/>
        <cfvo type="max"/>
        <color rgb="FFFCFCFF"/>
        <color rgb="FF63BE7B"/>
      </colorScale>
    </cfRule>
  </conditionalFormatting>
  <conditionalFormatting sqref="I69:I70">
    <cfRule type="colorScale" priority="1">
      <colorScale>
        <cfvo type="min"/>
        <cfvo type="max"/>
        <color rgb="FFFCFCFF"/>
        <color rgb="FFF8696B"/>
      </colorScale>
    </cfRule>
  </conditionalFormatting>
  <conditionalFormatting sqref="J4:N7">
    <cfRule type="colorScale" priority="29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max"/>
        <color theme="0"/>
        <color rgb="FFFF0000"/>
      </colorScale>
    </cfRule>
  </conditionalFormatting>
  <conditionalFormatting sqref="J10:N13">
    <cfRule type="colorScale" priority="6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theme="0"/>
        <color rgb="FFFF0000"/>
      </colorScale>
    </cfRule>
  </conditionalFormatting>
  <conditionalFormatting sqref="J20:N23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theme="0"/>
        <color rgb="FF00B050"/>
      </colorScale>
    </cfRule>
  </conditionalFormatting>
  <conditionalFormatting sqref="J27:N30">
    <cfRule type="colorScale" priority="3">
      <colorScale>
        <cfvo type="min"/>
        <cfvo type="max"/>
        <color theme="0"/>
        <color rgb="FF00B050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R4:V7">
    <cfRule type="colorScale" priority="32">
      <colorScale>
        <cfvo type="min"/>
        <cfvo type="max"/>
        <color rgb="FFFCFCFF"/>
        <color rgb="FFF8696B"/>
      </colorScale>
    </cfRule>
  </conditionalFormatting>
  <conditionalFormatting sqref="R10:V13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Organized data</vt:lpstr>
      <vt:lpstr>Neon Curves</vt:lpstr>
      <vt:lpstr>Crim Curves</vt:lpstr>
      <vt:lpstr>Test </vt:lpstr>
      <vt:lpstr>Test  but with other standard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lmfulton@student.ubc.ca</cp:lastModifiedBy>
  <dcterms:created xsi:type="dcterms:W3CDTF">2023-08-11T17:31:54Z</dcterms:created>
  <dcterms:modified xsi:type="dcterms:W3CDTF">2023-10-05T18:04:50Z</dcterms:modified>
</cp:coreProperties>
</file>