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luh\Desktop\Respiration\Docs\"/>
    </mc:Choice>
  </mc:AlternateContent>
  <xr:revisionPtr revIDLastSave="0" documentId="13_ncr:1_{F64155EC-8B19-43C9-A41F-04B57AAF0B72}" xr6:coauthVersionLast="34" xr6:coauthVersionMax="34" xr10:uidLastSave="{00000000-0000-0000-0000-000000000000}"/>
  <bookViews>
    <workbookView xWindow="0" yWindow="0" windowWidth="23040" windowHeight="9072" activeTab="1" xr2:uid="{0F453FF8-B9C8-4253-9E7D-5A58DC3DAF9D}"/>
  </bookViews>
  <sheets>
    <sheet name="Sheet3" sheetId="3" r:id="rId1"/>
    <sheet name="Sheet1" sheetId="1" r:id="rId2"/>
  </sheets>
  <definedNames>
    <definedName name="ExternalData_1" localSheetId="0" hidden="1">Sheet3!$A$1:$H$39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A11" i="1"/>
  <c r="AH11" i="1"/>
  <c r="Z11" i="1"/>
  <c r="AG11" i="1"/>
  <c r="Y11" i="1"/>
  <c r="AF11" i="1"/>
  <c r="X11" i="1"/>
  <c r="AE11" i="1"/>
  <c r="W11" i="1"/>
  <c r="AD11" i="1"/>
  <c r="M11" i="1"/>
  <c r="AA10" i="1"/>
  <c r="AH10" i="1"/>
  <c r="Z10" i="1"/>
  <c r="AG10" i="1"/>
  <c r="Y10" i="1"/>
  <c r="AF10" i="1"/>
  <c r="X10" i="1"/>
  <c r="AE10" i="1"/>
  <c r="P10" i="1"/>
  <c r="W10" i="1"/>
  <c r="AD10" i="1"/>
  <c r="M10" i="1"/>
  <c r="T9" i="1"/>
  <c r="AA9" i="1"/>
  <c r="AH9" i="1"/>
  <c r="S9" i="1"/>
  <c r="Z9" i="1"/>
  <c r="AG9" i="1"/>
  <c r="R9" i="1"/>
  <c r="Y9" i="1"/>
  <c r="AF9" i="1"/>
  <c r="Q9" i="1"/>
  <c r="X9" i="1"/>
  <c r="AE9" i="1"/>
  <c r="W9" i="1"/>
  <c r="AD9" i="1"/>
  <c r="M9" i="1"/>
  <c r="AA8" i="1"/>
  <c r="AH8" i="1"/>
  <c r="Z8" i="1"/>
  <c r="AG8" i="1"/>
  <c r="Y8" i="1"/>
  <c r="AF8" i="1"/>
  <c r="X8" i="1"/>
  <c r="AE8" i="1"/>
  <c r="P8" i="1"/>
  <c r="W8" i="1"/>
  <c r="AD8" i="1"/>
  <c r="M8" i="1"/>
  <c r="T6" i="1"/>
  <c r="S6" i="1"/>
  <c r="R6" i="1"/>
  <c r="Q6" i="1"/>
  <c r="T4" i="1"/>
  <c r="S4" i="1"/>
  <c r="R4" i="1"/>
  <c r="Q4" i="1"/>
  <c r="M3" i="1"/>
  <c r="AH1" i="1"/>
  <c r="AG1" i="1"/>
  <c r="AF1" i="1"/>
  <c r="AE1" i="1"/>
  <c r="AD1" i="1"/>
  <c r="AA1" i="1"/>
  <c r="Z1" i="1"/>
  <c r="Y1" i="1"/>
  <c r="X1" i="1"/>
  <c r="W1" i="1"/>
  <c r="T1" i="1"/>
  <c r="S1" i="1"/>
  <c r="R1" i="1"/>
  <c r="Q1" i="1"/>
  <c r="P1" i="1"/>
  <c r="M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3D980-6291-4BC3-B6AB-CDA7AC5E5A06}" keepAlive="1" name="Query - Respiration Rev B_AfterRenumbering" description="Connection to the 'Respiration Rev B_AfterRenumbering' query in the workbook." type="5" refreshedVersion="6" background="1">
    <dbPr connection="Provider=Microsoft.Mashup.OleDb.1;Data Source=$Workbook$;Location=Respiration Rev B_AfterRenumbering;Extended Properties=&quot;&quot;" command="SELECT * FROM [Respiration Rev B_AfterRenumbering]"/>
  </connection>
  <connection id="2" xr16:uid="{7C25D404-B538-480B-A164-124C384D5363}" keepAlive="1" name="Query - Respiration Rev B_AfterRenumbering (2)" description="Connection to the 'Respiration Rev B_AfterRenumbering (2)' query in the workbook." type="5" refreshedVersion="6" background="1" saveData="1">
    <dbPr connection="Provider=Microsoft.Mashup.OleDb.1;Data Source=$Workbook$;Location=Respiration Rev B_AfterRenumbering (2);Extended Properties=&quot;&quot;" command="SELECT * FROM [Respiration Rev B_AfterRenumbering (2)]"/>
  </connection>
</connections>
</file>

<file path=xl/sharedStrings.xml><?xml version="1.0" encoding="utf-8"?>
<sst xmlns="http://schemas.openxmlformats.org/spreadsheetml/2006/main" count="414" uniqueCount="165">
  <si>
    <t>Column1</t>
  </si>
  <si>
    <t/>
  </si>
  <si>
    <t>Column2</t>
  </si>
  <si>
    <t>Column3</t>
  </si>
  <si>
    <t>Column4</t>
  </si>
  <si>
    <t>Column5</t>
  </si>
  <si>
    <t>Column6</t>
  </si>
  <si>
    <t>Column7</t>
  </si>
  <si>
    <t>Column8</t>
  </si>
  <si>
    <t>Part</t>
  </si>
  <si>
    <t>Value</t>
  </si>
  <si>
    <t>Device</t>
  </si>
  <si>
    <t>Package</t>
  </si>
  <si>
    <t>Description</t>
  </si>
  <si>
    <t>PROD_ID</t>
  </si>
  <si>
    <t>VALUE</t>
  </si>
  <si>
    <t>C1</t>
  </si>
  <si>
    <t>0.47u</t>
  </si>
  <si>
    <t>C-EUC0402</t>
  </si>
  <si>
    <t>C0402</t>
  </si>
  <si>
    <t>CAPACITOR, European symbol</t>
  </si>
  <si>
    <t>C2</t>
  </si>
  <si>
    <t>10u</t>
  </si>
  <si>
    <t>C3</t>
  </si>
  <si>
    <t>4.7u</t>
  </si>
  <si>
    <t>C4</t>
  </si>
  <si>
    <t>C-EUC0805</t>
  </si>
  <si>
    <t>C0805</t>
  </si>
  <si>
    <t>D1</t>
  </si>
  <si>
    <t>250mA/100V</t>
  </si>
  <si>
    <t>DIODEBAS16</t>
  </si>
  <si>
    <t>SOD-323</t>
  </si>
  <si>
    <t>Diode</t>
  </si>
  <si>
    <t>DIO-09646</t>
  </si>
  <si>
    <t>LED1</t>
  </si>
  <si>
    <t>LED5MM</t>
  </si>
  <si>
    <t>LED_5MM</t>
  </si>
  <si>
    <t>LED (Generic)</t>
  </si>
  <si>
    <t>LED2</t>
  </si>
  <si>
    <t>LED3</t>
  </si>
  <si>
    <t>LED4</t>
  </si>
  <si>
    <t>LOGO1</t>
  </si>
  <si>
    <t>OSHW-LOGOS</t>
  </si>
  <si>
    <t>OSHW-LOGO-S</t>
  </si>
  <si>
    <t>Open Source Hardware Logo This logo indicates the piece of hardware it is found on incorporates a OSHW license and/or adheres to the definition of open source hardware found here: http://freedomdefined.org/OSHW</t>
  </si>
  <si>
    <t>O1</t>
  </si>
  <si>
    <t>741.OP</t>
  </si>
  <si>
    <t>DIL08</t>
  </si>
  <si>
    <t>O2</t>
  </si>
  <si>
    <t>O3</t>
  </si>
  <si>
    <t>O4</t>
  </si>
  <si>
    <t>O5</t>
  </si>
  <si>
    <t>O6</t>
  </si>
  <si>
    <t>O7</t>
  </si>
  <si>
    <t>PD1</t>
  </si>
  <si>
    <t>PHOTODIODE-5MM</t>
  </si>
  <si>
    <t>PD_5MM</t>
  </si>
  <si>
    <t>R1</t>
  </si>
  <si>
    <t>220</t>
  </si>
  <si>
    <t>R-US_R0402</t>
  </si>
  <si>
    <t>R0402</t>
  </si>
  <si>
    <t>RESISTOR, American symbol</t>
  </si>
  <si>
    <t>R2</t>
  </si>
  <si>
    <t>1M</t>
  </si>
  <si>
    <t>R3</t>
  </si>
  <si>
    <t>47k</t>
  </si>
  <si>
    <t>R4</t>
  </si>
  <si>
    <t>R5</t>
  </si>
  <si>
    <t>R6</t>
  </si>
  <si>
    <t>R7</t>
  </si>
  <si>
    <t>1k</t>
  </si>
  <si>
    <t>R8</t>
  </si>
  <si>
    <t>62k</t>
  </si>
  <si>
    <t>R9</t>
  </si>
  <si>
    <t>R10</t>
  </si>
  <si>
    <t>69k</t>
  </si>
  <si>
    <t>R11</t>
  </si>
  <si>
    <t>220k</t>
  </si>
  <si>
    <t>R12</t>
  </si>
  <si>
    <t>R13</t>
  </si>
  <si>
    <t>56k</t>
  </si>
  <si>
    <t>R14</t>
  </si>
  <si>
    <t>R15</t>
  </si>
  <si>
    <t>100k</t>
  </si>
  <si>
    <t>R16</t>
  </si>
  <si>
    <t>R17</t>
  </si>
  <si>
    <t>R18</t>
  </si>
  <si>
    <t>R19</t>
  </si>
  <si>
    <t>Total</t>
  </si>
  <si>
    <t>Price Break</t>
  </si>
  <si>
    <t>Cost w/ Price Break</t>
  </si>
  <si>
    <t>Bulk Cost</t>
  </si>
  <si>
    <t>BOM #</t>
  </si>
  <si>
    <t>Comment</t>
  </si>
  <si>
    <t>Designator</t>
  </si>
  <si>
    <t>Mounting Type</t>
  </si>
  <si>
    <t>Manufacturer</t>
  </si>
  <si>
    <t>Manufacturer Part Number</t>
  </si>
  <si>
    <t>Supplier</t>
  </si>
  <si>
    <t>Supplier Part Number</t>
  </si>
  <si>
    <t>Price per unit</t>
  </si>
  <si>
    <t>Quantity</t>
  </si>
  <si>
    <t>Price Total</t>
  </si>
  <si>
    <t>General Purpose Amplifier 2 Circuit Rail-to-Rail 8-MSOP</t>
  </si>
  <si>
    <t>THT</t>
  </si>
  <si>
    <t>8DIP</t>
  </si>
  <si>
    <t>Microchip Technology</t>
  </si>
  <si>
    <t>MCP6002-I/P</t>
  </si>
  <si>
    <t>Digi-Key</t>
  </si>
  <si>
    <t>MCP6002-I/P-ND</t>
  </si>
  <si>
    <t>BPV10</t>
  </si>
  <si>
    <t>Photodiode 940nm 40° Radial; HIGH SPEED 5MM</t>
  </si>
  <si>
    <t>Radial</t>
  </si>
  <si>
    <t>Vishay Semiconductor Opto Division</t>
  </si>
  <si>
    <t>751-1001-ND</t>
  </si>
  <si>
    <t>1N4148 diode</t>
  </si>
  <si>
    <t>Diode Standard 75V 300mA (DC) Through Hole DO-35</t>
  </si>
  <si>
    <t>DO-35</t>
  </si>
  <si>
    <t>SMC Diode Solutions</t>
  </si>
  <si>
    <t>1N4148TA</t>
  </si>
  <si>
    <t>1655-1358-1-ND</t>
  </si>
  <si>
    <t>16V, X5R</t>
  </si>
  <si>
    <t>SMD</t>
  </si>
  <si>
    <t>0603</t>
  </si>
  <si>
    <t>Murata Electronics North America</t>
  </si>
  <si>
    <t>GRM188R61C225KE15D</t>
  </si>
  <si>
    <t>490-3296-1-ND</t>
  </si>
  <si>
    <t>4.7uF capacitor</t>
  </si>
  <si>
    <t xml:space="preserve"> 4.7µF ±10% 10V Ceramic Capacitor X5R 0603 (1608 Metric)</t>
  </si>
  <si>
    <t>Samsung Electro-Mechanics America, Inc.</t>
  </si>
  <si>
    <t>CL10A475KP8NNNC</t>
  </si>
  <si>
    <t>1276-1044-1-ND</t>
  </si>
  <si>
    <t>RES SMD 1.02K OHM 1% 1/16W 0402</t>
  </si>
  <si>
    <t>0402</t>
  </si>
  <si>
    <t>Yageo</t>
  </si>
  <si>
    <t>RC0402FR-071K02L</t>
  </si>
  <si>
    <t>YAG3029CT-ND</t>
  </si>
  <si>
    <t>10.2k Ohm ±1% 0.063W, 1/16W Chip Resistor 0402 (1005 Metric) Moisture Resistant Thick Film</t>
  </si>
  <si>
    <t>RC0402FR-0710K2L</t>
  </si>
  <si>
    <t>YAG2950CT-ND</t>
  </si>
  <si>
    <t>Perfboard</t>
  </si>
  <si>
    <t>Inspire #FunTimesWithTheTA (2018)</t>
  </si>
  <si>
    <t>MCP6002 (x4)</t>
  </si>
  <si>
    <t>LED (x4)</t>
  </si>
  <si>
    <t>0.47uF capacitor</t>
  </si>
  <si>
    <t>10.0uF capacitor (x2)</t>
  </si>
  <si>
    <t>1k resistor (x4)</t>
  </si>
  <si>
    <t>100k resistor</t>
  </si>
  <si>
    <t>1M resistor (x4)</t>
  </si>
  <si>
    <t>220 resistor</t>
  </si>
  <si>
    <t>47k resistor (x2)</t>
  </si>
  <si>
    <t>56k resistor</t>
  </si>
  <si>
    <t>69k resistor (x2)</t>
  </si>
  <si>
    <t>LED1,2,3,4</t>
  </si>
  <si>
    <t>O1,2,3,4,5,6,7</t>
  </si>
  <si>
    <t>R2,5,6,9</t>
  </si>
  <si>
    <t>C2,4</t>
  </si>
  <si>
    <t>R3,4</t>
  </si>
  <si>
    <t>220k resistor (x3)</t>
  </si>
  <si>
    <t>R11,12,14</t>
  </si>
  <si>
    <t>R10,16</t>
  </si>
  <si>
    <t>R7,17,18,19</t>
  </si>
  <si>
    <t>62k resistor</t>
  </si>
  <si>
    <t>Standard LEDs, different colors preferable but not necessary</t>
  </si>
  <si>
    <t>The Comment and Designator are for Inspire, the rest of the document is leftover from PulseFit 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</si>
</sst>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&quot;$&quot;#,##0.00;[Red]&quot;$&quot;#,##0.00"/>
    <numFmt numFmtId="166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Segoe UI"/>
    </font>
    <font>
      <sz val="8"/>
      <color theme="1"/>
      <name val="Segoe UI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right" vertical="center"/>
    </xf>
    <xf numFmtId="165" fontId="3" fillId="3" borderId="1" xfId="0" applyNumberFormat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NumberFormat="1" applyFont="1"/>
    <xf numFmtId="0" fontId="4" fillId="0" borderId="0" xfId="0" quotePrefix="1" applyFont="1" applyFill="1" applyBorder="1" applyAlignment="1">
      <alignment horizontal="center" vertical="center"/>
    </xf>
    <xf numFmtId="0" fontId="3" fillId="0" borderId="0" xfId="0" quotePrefix="1" applyFont="1"/>
    <xf numFmtId="0" fontId="3" fillId="0" borderId="0" xfId="0" quotePrefix="1" applyFont="1" applyAlignment="1">
      <alignment wrapText="1"/>
    </xf>
    <xf numFmtId="0" fontId="3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wrapText="1"/>
    </xf>
    <xf numFmtId="166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6" fontId="3" fillId="0" borderId="0" xfId="0" applyNumberFormat="1" applyFont="1" applyFill="1" applyAlignment="1">
      <alignment vertical="center"/>
    </xf>
    <xf numFmtId="165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quotePrefix="1" applyFont="1" applyFill="1"/>
    <xf numFmtId="0" fontId="3" fillId="0" borderId="0" xfId="0" applyFont="1" applyFill="1" applyAlignment="1">
      <alignment wrapText="1"/>
    </xf>
    <xf numFmtId="0" fontId="3" fillId="0" borderId="0" xfId="0" quotePrefix="1" applyFont="1" applyFill="1" applyAlignment="1">
      <alignment vertical="top"/>
    </xf>
    <xf numFmtId="0" fontId="3" fillId="0" borderId="0" xfId="0" quotePrefix="1" applyFont="1" applyFill="1" applyAlignment="1">
      <alignment wrapText="1"/>
    </xf>
    <xf numFmtId="166" fontId="3" fillId="0" borderId="0" xfId="0" applyNumberFormat="1" applyFont="1"/>
    <xf numFmtId="166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quotePrefix="1" applyFont="1" applyAlignment="1">
      <alignment vertical="top"/>
    </xf>
    <xf numFmtId="0" fontId="4" fillId="0" borderId="0" xfId="0" applyFont="1"/>
    <xf numFmtId="0" fontId="4" fillId="0" borderId="0" xfId="0" quotePrefix="1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1" fillId="2" borderId="0" xfId="1"/>
  </cellXfs>
  <cellStyles count="2">
    <cellStyle name="Bad" xfId="1" builtinId="27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6BDEDE-D84E-4F7F-BD96-838F729C6BEA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544AF-5335-484C-8248-048197C57B73}" name="Respiration_Rev_B_AfterRenumbering__2" displayName="Respiration_Rev_B_AfterRenumbering__2" ref="A1:H39" tableType="queryTable" totalsRowShown="0">
  <autoFilter ref="A1:H39" xr:uid="{8FDD7E60-8864-417D-A32B-D2E7449E97D0}"/>
  <sortState ref="A2:H39">
    <sortCondition ref="B1:B39"/>
  </sortState>
  <tableColumns count="8">
    <tableColumn id="1" xr3:uid="{4128BF00-78A3-487F-8705-067F76659385}" uniqueName="1" name="Column1" queryTableFieldId="1" dataDxfId="7"/>
    <tableColumn id="2" xr3:uid="{308BA5CE-AFE4-43CE-8E9E-DC80B1EDC3A6}" uniqueName="2" name="Column2" queryTableFieldId="2" dataDxfId="6"/>
    <tableColumn id="3" xr3:uid="{DD653E6C-03DD-4A73-8EC2-DDB426BBD73B}" uniqueName="3" name="Column3" queryTableFieldId="3" dataDxfId="5"/>
    <tableColumn id="4" xr3:uid="{74302A03-53C9-4008-986C-11923330D8F7}" uniqueName="4" name="Column4" queryTableFieldId="4" dataDxfId="4"/>
    <tableColumn id="5" xr3:uid="{4F6F224C-DC81-4605-A050-BA5DF892E372}" uniqueName="5" name="Column5" queryTableFieldId="5" dataDxfId="3"/>
    <tableColumn id="6" xr3:uid="{A0815E2A-D531-4F45-99A0-51E242134BBF}" uniqueName="6" name="Column6" queryTableFieldId="6" dataDxfId="2"/>
    <tableColumn id="7" xr3:uid="{F2A79422-A024-40CA-98E2-11F2792141B6}" uniqueName="7" name="Column7" queryTableFieldId="7" dataDxfId="1"/>
    <tableColumn id="8" xr3:uid="{D012FB77-C586-4DB2-9277-C936EC31D66A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D847-8943-45EC-AC6E-CB9545254BE5}">
  <dimension ref="A1:H39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7.44140625" bestFit="1" customWidth="1"/>
    <col min="4" max="4" width="13.33203125" bestFit="1" customWidth="1"/>
    <col min="5" max="5" width="182.88671875" bestFit="1" customWidth="1"/>
    <col min="6" max="6" width="10.77734375" bestFit="1" customWidth="1"/>
    <col min="7" max="7" width="11.5546875" bestFit="1" customWidth="1"/>
    <col min="8" max="8" width="10.77734375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s="1" t="s">
        <v>34</v>
      </c>
      <c r="B2" s="1" t="s">
        <v>1</v>
      </c>
      <c r="C2" s="1" t="s">
        <v>35</v>
      </c>
      <c r="D2" s="1" t="s">
        <v>36</v>
      </c>
      <c r="E2" s="1" t="s">
        <v>37</v>
      </c>
      <c r="F2" s="1" t="s">
        <v>1</v>
      </c>
      <c r="G2" s="1" t="s">
        <v>1</v>
      </c>
      <c r="H2" s="1" t="s">
        <v>1</v>
      </c>
    </row>
    <row r="3" spans="1:8" x14ac:dyDescent="0.3">
      <c r="A3" s="1" t="s">
        <v>38</v>
      </c>
      <c r="B3" s="1" t="s">
        <v>1</v>
      </c>
      <c r="C3" s="1" t="s">
        <v>35</v>
      </c>
      <c r="D3" s="1" t="s">
        <v>36</v>
      </c>
      <c r="E3" s="1" t="s">
        <v>37</v>
      </c>
      <c r="F3" s="1" t="s">
        <v>1</v>
      </c>
      <c r="G3" s="1" t="s">
        <v>1</v>
      </c>
      <c r="H3" s="1" t="s">
        <v>1</v>
      </c>
    </row>
    <row r="4" spans="1:8" x14ac:dyDescent="0.3">
      <c r="A4" s="1" t="s">
        <v>39</v>
      </c>
      <c r="B4" s="1" t="s">
        <v>1</v>
      </c>
      <c r="C4" s="1" t="s">
        <v>35</v>
      </c>
      <c r="D4" s="1" t="s">
        <v>36</v>
      </c>
      <c r="E4" s="1" t="s">
        <v>37</v>
      </c>
      <c r="F4" s="1" t="s">
        <v>1</v>
      </c>
      <c r="G4" s="1" t="s">
        <v>1</v>
      </c>
      <c r="H4" s="1" t="s">
        <v>1</v>
      </c>
    </row>
    <row r="5" spans="1:8" x14ac:dyDescent="0.3">
      <c r="A5" s="1" t="s">
        <v>40</v>
      </c>
      <c r="B5" s="1" t="s">
        <v>1</v>
      </c>
      <c r="C5" s="1" t="s">
        <v>35</v>
      </c>
      <c r="D5" s="1" t="s">
        <v>36</v>
      </c>
      <c r="E5" s="1" t="s">
        <v>37</v>
      </c>
      <c r="F5" s="1" t="s">
        <v>1</v>
      </c>
      <c r="G5" s="1" t="s">
        <v>1</v>
      </c>
      <c r="H5" s="1" t="s">
        <v>1</v>
      </c>
    </row>
    <row r="6" spans="1:8" x14ac:dyDescent="0.3">
      <c r="A6" s="1" t="s">
        <v>54</v>
      </c>
      <c r="B6" s="1" t="s">
        <v>1</v>
      </c>
      <c r="C6" s="1" t="s">
        <v>55</v>
      </c>
      <c r="D6" s="1" t="s">
        <v>56</v>
      </c>
      <c r="E6" s="1" t="s">
        <v>1</v>
      </c>
      <c r="F6" s="1" t="s">
        <v>1</v>
      </c>
      <c r="G6" s="1" t="s">
        <v>1</v>
      </c>
      <c r="H6" s="1" t="s">
        <v>1</v>
      </c>
    </row>
    <row r="7" spans="1:8" x14ac:dyDescent="0.3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1</v>
      </c>
      <c r="G7" s="1" t="s">
        <v>1</v>
      </c>
      <c r="H7" s="1" t="s">
        <v>1</v>
      </c>
    </row>
    <row r="8" spans="1:8" x14ac:dyDescent="0.3">
      <c r="A8" s="1" t="s">
        <v>82</v>
      </c>
      <c r="B8" s="1" t="s">
        <v>83</v>
      </c>
      <c r="C8" s="1" t="s">
        <v>59</v>
      </c>
      <c r="D8" s="1" t="s">
        <v>60</v>
      </c>
      <c r="E8" s="1" t="s">
        <v>61</v>
      </c>
      <c r="F8" s="1" t="s">
        <v>1</v>
      </c>
      <c r="G8" s="1" t="s">
        <v>1</v>
      </c>
      <c r="H8" s="1" t="s">
        <v>1</v>
      </c>
    </row>
    <row r="9" spans="1:8" x14ac:dyDescent="0.3">
      <c r="A9" s="1" t="s">
        <v>21</v>
      </c>
      <c r="B9" s="1" t="s">
        <v>22</v>
      </c>
      <c r="C9" s="1" t="s">
        <v>18</v>
      </c>
      <c r="D9" s="1" t="s">
        <v>19</v>
      </c>
      <c r="E9" s="1" t="s">
        <v>20</v>
      </c>
      <c r="F9" s="1" t="s">
        <v>1</v>
      </c>
      <c r="G9" s="1" t="s">
        <v>1</v>
      </c>
      <c r="H9" s="1" t="s">
        <v>1</v>
      </c>
    </row>
    <row r="10" spans="1:8" x14ac:dyDescent="0.3">
      <c r="A10" s="1" t="s">
        <v>25</v>
      </c>
      <c r="B10" s="1" t="s">
        <v>22</v>
      </c>
      <c r="C10" s="1" t="s">
        <v>26</v>
      </c>
      <c r="D10" s="1" t="s">
        <v>27</v>
      </c>
      <c r="E10" s="1" t="s">
        <v>20</v>
      </c>
      <c r="F10" s="1" t="s">
        <v>1</v>
      </c>
      <c r="G10" s="1" t="s">
        <v>1</v>
      </c>
      <c r="H10" s="1" t="s">
        <v>1</v>
      </c>
    </row>
    <row r="11" spans="1:8" x14ac:dyDescent="0.3">
      <c r="A11" s="1" t="s">
        <v>69</v>
      </c>
      <c r="B11" s="1" t="s">
        <v>70</v>
      </c>
      <c r="C11" s="1" t="s">
        <v>59</v>
      </c>
      <c r="D11" s="1" t="s">
        <v>60</v>
      </c>
      <c r="E11" s="1" t="s">
        <v>61</v>
      </c>
      <c r="F11" s="1" t="s">
        <v>1</v>
      </c>
      <c r="G11" s="1" t="s">
        <v>1</v>
      </c>
      <c r="H11" s="1" t="s">
        <v>1</v>
      </c>
    </row>
    <row r="12" spans="1:8" x14ac:dyDescent="0.3">
      <c r="A12" s="1" t="s">
        <v>85</v>
      </c>
      <c r="B12" s="1" t="s">
        <v>70</v>
      </c>
      <c r="C12" s="1" t="s">
        <v>59</v>
      </c>
      <c r="D12" s="1" t="s">
        <v>60</v>
      </c>
      <c r="E12" s="1" t="s">
        <v>61</v>
      </c>
      <c r="F12" s="1" t="s">
        <v>1</v>
      </c>
      <c r="G12" s="1" t="s">
        <v>1</v>
      </c>
      <c r="H12" s="1" t="s">
        <v>1</v>
      </c>
    </row>
    <row r="13" spans="1:8" x14ac:dyDescent="0.3">
      <c r="A13" s="1" t="s">
        <v>86</v>
      </c>
      <c r="B13" s="1" t="s">
        <v>70</v>
      </c>
      <c r="C13" s="1" t="s">
        <v>59</v>
      </c>
      <c r="D13" s="1" t="s">
        <v>60</v>
      </c>
      <c r="E13" s="1" t="s">
        <v>61</v>
      </c>
      <c r="F13" s="1" t="s">
        <v>1</v>
      </c>
      <c r="G13" s="1" t="s">
        <v>1</v>
      </c>
      <c r="H13" s="1" t="s">
        <v>1</v>
      </c>
    </row>
    <row r="14" spans="1:8" x14ac:dyDescent="0.3">
      <c r="A14" s="1" t="s">
        <v>87</v>
      </c>
      <c r="B14" s="1" t="s">
        <v>70</v>
      </c>
      <c r="C14" s="1" t="s">
        <v>59</v>
      </c>
      <c r="D14" s="1" t="s">
        <v>60</v>
      </c>
      <c r="E14" s="1" t="s">
        <v>61</v>
      </c>
      <c r="F14" s="1" t="s">
        <v>1</v>
      </c>
      <c r="G14" s="1" t="s">
        <v>1</v>
      </c>
      <c r="H14" s="1" t="s">
        <v>1</v>
      </c>
    </row>
    <row r="15" spans="1:8" x14ac:dyDescent="0.3">
      <c r="A15" s="1" t="s">
        <v>62</v>
      </c>
      <c r="B15" s="1" t="s">
        <v>63</v>
      </c>
      <c r="C15" s="1" t="s">
        <v>59</v>
      </c>
      <c r="D15" s="1" t="s">
        <v>60</v>
      </c>
      <c r="E15" s="1" t="s">
        <v>61</v>
      </c>
      <c r="F15" s="1" t="s">
        <v>1</v>
      </c>
      <c r="G15" s="1" t="s">
        <v>1</v>
      </c>
      <c r="H15" s="1" t="s">
        <v>1</v>
      </c>
    </row>
    <row r="16" spans="1:8" x14ac:dyDescent="0.3">
      <c r="A16" s="1" t="s">
        <v>67</v>
      </c>
      <c r="B16" s="1" t="s">
        <v>63</v>
      </c>
      <c r="C16" s="1" t="s">
        <v>59</v>
      </c>
      <c r="D16" s="1" t="s">
        <v>60</v>
      </c>
      <c r="E16" s="1" t="s">
        <v>61</v>
      </c>
      <c r="F16" s="1" t="s">
        <v>1</v>
      </c>
      <c r="G16" s="1" t="s">
        <v>1</v>
      </c>
      <c r="H16" s="1" t="s">
        <v>1</v>
      </c>
    </row>
    <row r="17" spans="1:8" x14ac:dyDescent="0.3">
      <c r="A17" s="1" t="s">
        <v>68</v>
      </c>
      <c r="B17" s="1" t="s">
        <v>63</v>
      </c>
      <c r="C17" s="1" t="s">
        <v>59</v>
      </c>
      <c r="D17" s="1" t="s">
        <v>60</v>
      </c>
      <c r="E17" s="1" t="s">
        <v>61</v>
      </c>
      <c r="F17" s="1" t="s">
        <v>1</v>
      </c>
      <c r="G17" s="1" t="s">
        <v>1</v>
      </c>
      <c r="H17" s="1" t="s">
        <v>1</v>
      </c>
    </row>
    <row r="18" spans="1:8" x14ac:dyDescent="0.3">
      <c r="A18" s="1" t="s">
        <v>73</v>
      </c>
      <c r="B18" s="1" t="s">
        <v>63</v>
      </c>
      <c r="C18" s="1" t="s">
        <v>59</v>
      </c>
      <c r="D18" s="1" t="s">
        <v>60</v>
      </c>
      <c r="E18" s="1" t="s">
        <v>61</v>
      </c>
      <c r="F18" s="1" t="s">
        <v>1</v>
      </c>
      <c r="G18" s="1" t="s">
        <v>1</v>
      </c>
      <c r="H18" s="1" t="s">
        <v>1</v>
      </c>
    </row>
    <row r="19" spans="1:8" x14ac:dyDescent="0.3">
      <c r="A19" s="1" t="s">
        <v>57</v>
      </c>
      <c r="B19" s="1" t="s">
        <v>58</v>
      </c>
      <c r="C19" s="1" t="s">
        <v>59</v>
      </c>
      <c r="D19" s="1" t="s">
        <v>60</v>
      </c>
      <c r="E19" s="1" t="s">
        <v>61</v>
      </c>
      <c r="F19" s="1" t="s">
        <v>1</v>
      </c>
      <c r="G19" s="1" t="s">
        <v>1</v>
      </c>
      <c r="H19" s="1" t="s">
        <v>1</v>
      </c>
    </row>
    <row r="20" spans="1:8" x14ac:dyDescent="0.3">
      <c r="A20" s="1" t="s">
        <v>76</v>
      </c>
      <c r="B20" s="1" t="s">
        <v>77</v>
      </c>
      <c r="C20" s="1" t="s">
        <v>59</v>
      </c>
      <c r="D20" s="1" t="s">
        <v>60</v>
      </c>
      <c r="E20" s="1" t="s">
        <v>61</v>
      </c>
      <c r="F20" s="1" t="s">
        <v>1</v>
      </c>
      <c r="G20" s="1" t="s">
        <v>1</v>
      </c>
      <c r="H20" s="1" t="s">
        <v>1</v>
      </c>
    </row>
    <row r="21" spans="1:8" x14ac:dyDescent="0.3">
      <c r="A21" s="1" t="s">
        <v>78</v>
      </c>
      <c r="B21" s="1" t="s">
        <v>77</v>
      </c>
      <c r="C21" s="1" t="s">
        <v>59</v>
      </c>
      <c r="D21" s="1" t="s">
        <v>60</v>
      </c>
      <c r="E21" s="1" t="s">
        <v>61</v>
      </c>
      <c r="F21" s="1" t="s">
        <v>1</v>
      </c>
      <c r="G21" s="1" t="s">
        <v>1</v>
      </c>
      <c r="H21" s="1" t="s">
        <v>1</v>
      </c>
    </row>
    <row r="22" spans="1:8" x14ac:dyDescent="0.3">
      <c r="A22" s="1" t="s">
        <v>81</v>
      </c>
      <c r="B22" s="1" t="s">
        <v>77</v>
      </c>
      <c r="C22" s="1" t="s">
        <v>59</v>
      </c>
      <c r="D22" s="1" t="s">
        <v>60</v>
      </c>
      <c r="E22" s="1" t="s">
        <v>61</v>
      </c>
      <c r="F22" s="1" t="s">
        <v>1</v>
      </c>
      <c r="G22" s="1" t="s">
        <v>1</v>
      </c>
      <c r="H22" s="1" t="s">
        <v>1</v>
      </c>
    </row>
    <row r="23" spans="1:8" x14ac:dyDescent="0.3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29</v>
      </c>
      <c r="H23" s="1" t="s">
        <v>1</v>
      </c>
    </row>
    <row r="24" spans="1:8" x14ac:dyDescent="0.3">
      <c r="A24" s="1" t="s">
        <v>23</v>
      </c>
      <c r="B24" s="1" t="s">
        <v>24</v>
      </c>
      <c r="C24" s="1" t="s">
        <v>18</v>
      </c>
      <c r="D24" s="1" t="s">
        <v>19</v>
      </c>
      <c r="E24" s="1" t="s">
        <v>20</v>
      </c>
      <c r="F24" s="1" t="s">
        <v>1</v>
      </c>
      <c r="G24" s="1" t="s">
        <v>1</v>
      </c>
      <c r="H24" s="1" t="s">
        <v>1</v>
      </c>
    </row>
    <row r="25" spans="1:8" x14ac:dyDescent="0.3">
      <c r="A25" s="1" t="s">
        <v>64</v>
      </c>
      <c r="B25" s="1" t="s">
        <v>65</v>
      </c>
      <c r="C25" s="1" t="s">
        <v>59</v>
      </c>
      <c r="D25" s="1" t="s">
        <v>60</v>
      </c>
      <c r="E25" s="1" t="s">
        <v>61</v>
      </c>
      <c r="F25" s="1" t="s">
        <v>1</v>
      </c>
      <c r="G25" s="1" t="s">
        <v>1</v>
      </c>
      <c r="H25" s="1" t="s">
        <v>1</v>
      </c>
    </row>
    <row r="26" spans="1:8" x14ac:dyDescent="0.3">
      <c r="A26" s="1" t="s">
        <v>66</v>
      </c>
      <c r="B26" s="1" t="s">
        <v>65</v>
      </c>
      <c r="C26" s="1" t="s">
        <v>59</v>
      </c>
      <c r="D26" s="1" t="s">
        <v>60</v>
      </c>
      <c r="E26" s="1" t="s">
        <v>61</v>
      </c>
      <c r="F26" s="1" t="s">
        <v>1</v>
      </c>
      <c r="G26" s="1" t="s">
        <v>1</v>
      </c>
      <c r="H26" s="1" t="s">
        <v>1</v>
      </c>
    </row>
    <row r="27" spans="1:8" x14ac:dyDescent="0.3">
      <c r="A27" s="1" t="s">
        <v>79</v>
      </c>
      <c r="B27" s="1" t="s">
        <v>80</v>
      </c>
      <c r="C27" s="1" t="s">
        <v>59</v>
      </c>
      <c r="D27" s="1" t="s">
        <v>60</v>
      </c>
      <c r="E27" s="1" t="s">
        <v>61</v>
      </c>
      <c r="F27" s="1" t="s">
        <v>1</v>
      </c>
      <c r="G27" s="1" t="s">
        <v>1</v>
      </c>
      <c r="H27" s="1" t="s">
        <v>1</v>
      </c>
    </row>
    <row r="28" spans="1:8" x14ac:dyDescent="0.3">
      <c r="A28" s="1" t="s">
        <v>71</v>
      </c>
      <c r="B28" s="1" t="s">
        <v>72</v>
      </c>
      <c r="C28" s="1" t="s">
        <v>59</v>
      </c>
      <c r="D28" s="1" t="s">
        <v>60</v>
      </c>
      <c r="E28" s="1" t="s">
        <v>61</v>
      </c>
      <c r="F28" s="1" t="s">
        <v>1</v>
      </c>
      <c r="G28" s="1" t="s">
        <v>1</v>
      </c>
      <c r="H28" s="1" t="s">
        <v>1</v>
      </c>
    </row>
    <row r="29" spans="1:8" x14ac:dyDescent="0.3">
      <c r="A29" s="1" t="s">
        <v>74</v>
      </c>
      <c r="B29" s="1" t="s">
        <v>75</v>
      </c>
      <c r="C29" s="1" t="s">
        <v>59</v>
      </c>
      <c r="D29" s="1" t="s">
        <v>60</v>
      </c>
      <c r="E29" s="1" t="s">
        <v>61</v>
      </c>
      <c r="F29" s="1" t="s">
        <v>1</v>
      </c>
      <c r="G29" s="1" t="s">
        <v>1</v>
      </c>
      <c r="H29" s="1" t="s">
        <v>1</v>
      </c>
    </row>
    <row r="30" spans="1:8" x14ac:dyDescent="0.3">
      <c r="A30" s="1" t="s">
        <v>84</v>
      </c>
      <c r="B30" s="1" t="s">
        <v>75</v>
      </c>
      <c r="C30" s="1" t="s">
        <v>59</v>
      </c>
      <c r="D30" s="1" t="s">
        <v>60</v>
      </c>
      <c r="E30" s="1" t="s">
        <v>61</v>
      </c>
      <c r="F30" s="1" t="s">
        <v>1</v>
      </c>
      <c r="G30" s="1" t="s">
        <v>1</v>
      </c>
      <c r="H30" s="1" t="s">
        <v>1</v>
      </c>
    </row>
    <row r="31" spans="1:8" x14ac:dyDescent="0.3">
      <c r="A31" s="1" t="s">
        <v>45</v>
      </c>
      <c r="B31" s="1" t="s">
        <v>46</v>
      </c>
      <c r="C31" s="1" t="s">
        <v>46</v>
      </c>
      <c r="D31" s="1" t="s">
        <v>47</v>
      </c>
      <c r="E31" s="1" t="s">
        <v>1</v>
      </c>
      <c r="F31" s="1" t="s">
        <v>1</v>
      </c>
      <c r="G31" s="1" t="s">
        <v>1</v>
      </c>
      <c r="H31" s="1" t="s">
        <v>1</v>
      </c>
    </row>
    <row r="32" spans="1:8" x14ac:dyDescent="0.3">
      <c r="A32" s="1" t="s">
        <v>48</v>
      </c>
      <c r="B32" s="1" t="s">
        <v>46</v>
      </c>
      <c r="C32" s="1" t="s">
        <v>46</v>
      </c>
      <c r="D32" s="1" t="s">
        <v>47</v>
      </c>
      <c r="E32" s="1" t="s">
        <v>1</v>
      </c>
      <c r="F32" s="1" t="s">
        <v>1</v>
      </c>
      <c r="G32" s="1" t="s">
        <v>1</v>
      </c>
      <c r="H32" s="1" t="s">
        <v>1</v>
      </c>
    </row>
    <row r="33" spans="1:8" x14ac:dyDescent="0.3">
      <c r="A33" s="1" t="s">
        <v>49</v>
      </c>
      <c r="B33" s="1" t="s">
        <v>46</v>
      </c>
      <c r="C33" s="1" t="s">
        <v>46</v>
      </c>
      <c r="D33" s="1" t="s">
        <v>47</v>
      </c>
      <c r="E33" s="1" t="s">
        <v>1</v>
      </c>
      <c r="F33" s="1" t="s">
        <v>1</v>
      </c>
      <c r="G33" s="1" t="s">
        <v>1</v>
      </c>
      <c r="H33" s="1" t="s">
        <v>1</v>
      </c>
    </row>
    <row r="34" spans="1:8" x14ac:dyDescent="0.3">
      <c r="A34" s="1" t="s">
        <v>50</v>
      </c>
      <c r="B34" s="1" t="s">
        <v>46</v>
      </c>
      <c r="C34" s="1" t="s">
        <v>46</v>
      </c>
      <c r="D34" s="1" t="s">
        <v>47</v>
      </c>
      <c r="E34" s="1" t="s">
        <v>1</v>
      </c>
      <c r="F34" s="1" t="s">
        <v>1</v>
      </c>
      <c r="G34" s="1" t="s">
        <v>1</v>
      </c>
      <c r="H34" s="1" t="s">
        <v>1</v>
      </c>
    </row>
    <row r="35" spans="1:8" x14ac:dyDescent="0.3">
      <c r="A35" s="1" t="s">
        <v>51</v>
      </c>
      <c r="B35" s="1" t="s">
        <v>46</v>
      </c>
      <c r="C35" s="1" t="s">
        <v>46</v>
      </c>
      <c r="D35" s="1" t="s">
        <v>47</v>
      </c>
      <c r="E35" s="1" t="s">
        <v>1</v>
      </c>
      <c r="F35" s="1" t="s">
        <v>1</v>
      </c>
      <c r="G35" s="1" t="s">
        <v>1</v>
      </c>
      <c r="H35" s="1" t="s">
        <v>1</v>
      </c>
    </row>
    <row r="36" spans="1:8" x14ac:dyDescent="0.3">
      <c r="A36" s="1" t="s">
        <v>52</v>
      </c>
      <c r="B36" s="1" t="s">
        <v>46</v>
      </c>
      <c r="C36" s="1" t="s">
        <v>46</v>
      </c>
      <c r="D36" s="1" t="s">
        <v>47</v>
      </c>
      <c r="E36" s="1" t="s">
        <v>1</v>
      </c>
      <c r="F36" s="1" t="s">
        <v>1</v>
      </c>
      <c r="G36" s="1" t="s">
        <v>1</v>
      </c>
      <c r="H36" s="1" t="s">
        <v>1</v>
      </c>
    </row>
    <row r="37" spans="1:8" x14ac:dyDescent="0.3">
      <c r="A37" s="1" t="s">
        <v>53</v>
      </c>
      <c r="B37" s="1" t="s">
        <v>46</v>
      </c>
      <c r="C37" s="1" t="s">
        <v>46</v>
      </c>
      <c r="D37" s="1" t="s">
        <v>47</v>
      </c>
      <c r="E37" s="1" t="s">
        <v>1</v>
      </c>
      <c r="F37" s="1" t="s">
        <v>1</v>
      </c>
      <c r="G37" s="1" t="s">
        <v>1</v>
      </c>
      <c r="H37" s="1" t="s">
        <v>1</v>
      </c>
    </row>
    <row r="38" spans="1:8" x14ac:dyDescent="0.3">
      <c r="A38" s="1" t="s">
        <v>41</v>
      </c>
      <c r="B38" s="1" t="s">
        <v>42</v>
      </c>
      <c r="C38" s="1" t="s">
        <v>42</v>
      </c>
      <c r="D38" s="1" t="s">
        <v>43</v>
      </c>
      <c r="E38" s="1" t="s">
        <v>44</v>
      </c>
      <c r="F38" s="1" t="s">
        <v>1</v>
      </c>
      <c r="G38" s="1" t="s">
        <v>1</v>
      </c>
      <c r="H38" s="1" t="s">
        <v>1</v>
      </c>
    </row>
    <row r="39" spans="1:8" x14ac:dyDescent="0.3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A4D-5442-46CB-A4AE-63A0C7323E6E}">
  <dimension ref="A1:AH22"/>
  <sheetViews>
    <sheetView tabSelected="1" workbookViewId="0">
      <selection activeCell="G18" sqref="G18"/>
    </sheetView>
  </sheetViews>
  <sheetFormatPr defaultRowHeight="14.4" x14ac:dyDescent="0.3"/>
  <cols>
    <col min="2" max="2" width="14.21875" bestFit="1" customWidth="1"/>
    <col min="3" max="3" width="10.44140625" bestFit="1" customWidth="1"/>
    <col min="4" max="4" width="83" bestFit="1" customWidth="1"/>
    <col min="5" max="5" width="10.5546875" bestFit="1" customWidth="1"/>
    <col min="6" max="6" width="6.109375" bestFit="1" customWidth="1"/>
    <col min="7" max="7" width="27.88671875" bestFit="1" customWidth="1"/>
    <col min="8" max="8" width="18.44140625" bestFit="1" customWidth="1"/>
    <col min="10" max="10" width="15" bestFit="1" customWidth="1"/>
  </cols>
  <sheetData>
    <row r="1" spans="1:34" ht="15" x14ac:dyDescent="0.3">
      <c r="A1" s="2" t="s">
        <v>141</v>
      </c>
      <c r="B1" s="3"/>
      <c r="C1" s="3"/>
      <c r="D1" s="3"/>
      <c r="E1" s="4"/>
      <c r="F1" s="5"/>
      <c r="G1" s="4"/>
      <c r="H1" s="4"/>
      <c r="I1" s="4"/>
      <c r="J1" s="4"/>
      <c r="K1" s="6"/>
      <c r="L1" s="7" t="s">
        <v>88</v>
      </c>
      <c r="M1" s="8">
        <f>SUM(M3:M15)</f>
        <v>3.0799999999999996</v>
      </c>
      <c r="N1" s="9"/>
      <c r="O1" s="10" t="s">
        <v>89</v>
      </c>
      <c r="P1" s="11">
        <f>SUM(P3:P15)</f>
        <v>0.997</v>
      </c>
      <c r="Q1" s="11">
        <f>SUM(Q3:Q15)</f>
        <v>0.76249999999999996</v>
      </c>
      <c r="R1" s="11">
        <f>SUM(R3:R15)</f>
        <v>0.67015999999999987</v>
      </c>
      <c r="S1" s="11">
        <f>SUM(S3:S15)</f>
        <v>0.56487999999999994</v>
      </c>
      <c r="T1" s="11">
        <f>SUM(T3:T15)</f>
        <v>0.44230000000000003</v>
      </c>
      <c r="U1" s="9"/>
      <c r="V1" s="12" t="s">
        <v>90</v>
      </c>
      <c r="W1" s="11">
        <f>SUM(W3:W15)</f>
        <v>0.72</v>
      </c>
      <c r="X1" s="11">
        <f>SUM(X3:X15)</f>
        <v>0.3332</v>
      </c>
      <c r="Y1" s="11">
        <f>SUM(Y3:Y15)</f>
        <v>0.3332</v>
      </c>
      <c r="Z1" s="11">
        <f>SUM(Z3:Z15)</f>
        <v>0.24030000000000001</v>
      </c>
      <c r="AA1" s="11">
        <f>SUM(AA3:AA15)</f>
        <v>0.19062999999999999</v>
      </c>
      <c r="AB1" s="9"/>
      <c r="AC1" s="13" t="s">
        <v>91</v>
      </c>
      <c r="AD1" s="11">
        <f>SUM(AD3:AD15)</f>
        <v>18.000000000000004</v>
      </c>
      <c r="AE1" s="11">
        <f>SUM(AE3:AE15)</f>
        <v>33.319999999999993</v>
      </c>
      <c r="AF1" s="11">
        <f>SUM(AF3:AF15)</f>
        <v>83.3</v>
      </c>
      <c r="AG1" s="11">
        <f>SUM(AG3:AG15)</f>
        <v>120.14999999999999</v>
      </c>
      <c r="AH1" s="11">
        <f>SUM(AH3:AH15)</f>
        <v>190.63</v>
      </c>
    </row>
    <row r="2" spans="1:34" x14ac:dyDescent="0.3">
      <c r="A2" s="14" t="s">
        <v>92</v>
      </c>
      <c r="B2" s="14" t="s">
        <v>93</v>
      </c>
      <c r="C2" s="14" t="s">
        <v>94</v>
      </c>
      <c r="D2" s="14" t="s">
        <v>13</v>
      </c>
      <c r="E2" s="14" t="s">
        <v>95</v>
      </c>
      <c r="F2" s="15" t="s">
        <v>12</v>
      </c>
      <c r="G2" s="14" t="s">
        <v>96</v>
      </c>
      <c r="H2" s="14" t="s">
        <v>97</v>
      </c>
      <c r="I2" s="14" t="s">
        <v>98</v>
      </c>
      <c r="J2" s="14" t="s">
        <v>99</v>
      </c>
      <c r="K2" s="14" t="s">
        <v>100</v>
      </c>
      <c r="L2" s="14" t="s">
        <v>101</v>
      </c>
      <c r="M2" s="14" t="s">
        <v>102</v>
      </c>
      <c r="N2" s="9"/>
      <c r="O2" s="16"/>
      <c r="P2" s="17">
        <v>25</v>
      </c>
      <c r="Q2" s="17">
        <v>100</v>
      </c>
      <c r="R2" s="17">
        <v>250</v>
      </c>
      <c r="S2" s="17">
        <v>500</v>
      </c>
      <c r="T2" s="17">
        <v>1000</v>
      </c>
      <c r="U2" s="18"/>
      <c r="V2" s="17"/>
      <c r="W2" s="17">
        <v>25</v>
      </c>
      <c r="X2" s="17">
        <v>100</v>
      </c>
      <c r="Y2" s="17">
        <v>250</v>
      </c>
      <c r="Z2" s="17">
        <v>500</v>
      </c>
      <c r="AA2" s="17">
        <v>1000</v>
      </c>
      <c r="AB2" s="18"/>
      <c r="AC2" s="17"/>
      <c r="AD2" s="17">
        <v>25</v>
      </c>
      <c r="AE2" s="17">
        <v>100</v>
      </c>
      <c r="AF2" s="17">
        <v>250</v>
      </c>
      <c r="AG2" s="17">
        <v>500</v>
      </c>
      <c r="AH2" s="17">
        <v>1000</v>
      </c>
    </row>
    <row r="3" spans="1:34" x14ac:dyDescent="0.3">
      <c r="A3" s="19">
        <v>1</v>
      </c>
      <c r="B3" s="9" t="s">
        <v>142</v>
      </c>
      <c r="C3" s="20" t="s">
        <v>154</v>
      </c>
      <c r="D3" s="20" t="s">
        <v>103</v>
      </c>
      <c r="E3" s="21" t="s">
        <v>104</v>
      </c>
      <c r="F3" s="21" t="s">
        <v>105</v>
      </c>
      <c r="G3" s="22" t="s">
        <v>106</v>
      </c>
      <c r="H3" s="20" t="s">
        <v>107</v>
      </c>
      <c r="I3" s="9" t="s">
        <v>108</v>
      </c>
      <c r="J3" s="23" t="s">
        <v>109</v>
      </c>
      <c r="K3" s="24">
        <v>0.35</v>
      </c>
      <c r="L3" s="25">
        <v>5</v>
      </c>
      <c r="M3" s="26">
        <f>L3*K3</f>
        <v>1.75</v>
      </c>
      <c r="N3" s="27"/>
      <c r="O3" s="2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x14ac:dyDescent="0.3">
      <c r="A4" s="19">
        <f>A3+1</f>
        <v>2</v>
      </c>
      <c r="B4" s="29" t="s">
        <v>110</v>
      </c>
      <c r="C4" s="29" t="s">
        <v>54</v>
      </c>
      <c r="D4" s="30" t="s">
        <v>111</v>
      </c>
      <c r="E4" s="30" t="s">
        <v>104</v>
      </c>
      <c r="F4" s="31" t="s">
        <v>112</v>
      </c>
      <c r="G4" s="32" t="s">
        <v>113</v>
      </c>
      <c r="H4" s="33" t="s">
        <v>110</v>
      </c>
      <c r="I4" s="29" t="s">
        <v>108</v>
      </c>
      <c r="J4" s="30" t="s">
        <v>114</v>
      </c>
      <c r="K4" s="29">
        <v>1.1100000000000001</v>
      </c>
      <c r="L4" s="29">
        <v>1</v>
      </c>
      <c r="M4" s="29"/>
      <c r="N4" s="29"/>
      <c r="O4" s="29"/>
      <c r="P4" s="29">
        <v>0.71640000000000004</v>
      </c>
      <c r="Q4" s="29">
        <f>0.6175</f>
        <v>0.61750000000000005</v>
      </c>
      <c r="R4" s="29">
        <f>0.5434</f>
        <v>0.54339999999999999</v>
      </c>
      <c r="S4" s="29">
        <f>0.4693</f>
        <v>0.46929999999999999</v>
      </c>
      <c r="T4" s="29">
        <f>0.3705</f>
        <v>0.3705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3">
      <c r="A5" s="19">
        <f t="shared" ref="A5:A20" si="0">A4+1</f>
        <v>3</v>
      </c>
      <c r="B5" s="29" t="s">
        <v>143</v>
      </c>
      <c r="C5" s="29" t="s">
        <v>153</v>
      </c>
      <c r="D5" s="30" t="s">
        <v>163</v>
      </c>
      <c r="E5" s="30"/>
      <c r="F5" s="31"/>
      <c r="G5" s="32"/>
      <c r="H5" s="33"/>
      <c r="I5" s="29"/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x14ac:dyDescent="0.3">
      <c r="A6" s="19">
        <f t="shared" si="0"/>
        <v>4</v>
      </c>
      <c r="B6" s="29" t="s">
        <v>115</v>
      </c>
      <c r="C6" s="29" t="s">
        <v>28</v>
      </c>
      <c r="D6" s="30" t="s">
        <v>116</v>
      </c>
      <c r="E6" s="30" t="s">
        <v>104</v>
      </c>
      <c r="F6" s="33" t="s">
        <v>117</v>
      </c>
      <c r="G6" s="32" t="s">
        <v>118</v>
      </c>
      <c r="H6" s="30" t="s">
        <v>119</v>
      </c>
      <c r="I6" s="29" t="s">
        <v>108</v>
      </c>
      <c r="J6" s="30" t="s">
        <v>120</v>
      </c>
      <c r="K6" s="29">
        <v>0.1</v>
      </c>
      <c r="L6" s="29"/>
      <c r="M6" s="29"/>
      <c r="N6" s="29"/>
      <c r="O6" s="29"/>
      <c r="P6" s="29">
        <v>6.1600000000000002E-2</v>
      </c>
      <c r="Q6" s="29">
        <f>0.0444</f>
        <v>4.4400000000000002E-2</v>
      </c>
      <c r="R6" s="29">
        <f>0.02616</f>
        <v>2.6159999999999999E-2</v>
      </c>
      <c r="S6" s="29">
        <f>0.02172</f>
        <v>2.172E-2</v>
      </c>
      <c r="T6" s="29">
        <f>0.01481</f>
        <v>1.481E-2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x14ac:dyDescent="0.3">
      <c r="A7" s="19">
        <v>5</v>
      </c>
      <c r="B7" s="29" t="s">
        <v>145</v>
      </c>
      <c r="C7" s="29" t="s">
        <v>156</v>
      </c>
      <c r="D7" s="30"/>
      <c r="E7" s="30"/>
      <c r="F7" s="33"/>
      <c r="G7" s="32"/>
      <c r="H7" s="30"/>
      <c r="I7" s="29"/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x14ac:dyDescent="0.3">
      <c r="A8" s="19">
        <f>A6+1</f>
        <v>5</v>
      </c>
      <c r="B8" s="9" t="s">
        <v>144</v>
      </c>
      <c r="C8" s="20" t="s">
        <v>16</v>
      </c>
      <c r="D8" s="9" t="s">
        <v>121</v>
      </c>
      <c r="E8" s="9" t="s">
        <v>122</v>
      </c>
      <c r="F8" s="20" t="s">
        <v>123</v>
      </c>
      <c r="G8" s="9" t="s">
        <v>124</v>
      </c>
      <c r="H8" s="9" t="s">
        <v>125</v>
      </c>
      <c r="I8" s="9" t="s">
        <v>108</v>
      </c>
      <c r="J8" s="9" t="s">
        <v>126</v>
      </c>
      <c r="K8" s="34">
        <v>0.13</v>
      </c>
      <c r="L8" s="9">
        <v>5</v>
      </c>
      <c r="M8" s="26">
        <f t="shared" ref="M8:M11" si="1">L8*K8</f>
        <v>0.65</v>
      </c>
      <c r="N8" s="9"/>
      <c r="O8" s="9"/>
      <c r="P8" s="34">
        <f>0.094</f>
        <v>9.4E-2</v>
      </c>
      <c r="Q8" s="34">
        <v>4.3999999999999997E-2</v>
      </c>
      <c r="R8" s="34">
        <v>4.3999999999999997E-2</v>
      </c>
      <c r="S8" s="35">
        <v>3.0859999999999999E-2</v>
      </c>
      <c r="T8" s="34">
        <v>2.555E-2</v>
      </c>
      <c r="U8" s="27"/>
      <c r="V8" s="27"/>
      <c r="W8" s="36">
        <f t="shared" ref="W8:X11" si="2">$L8*P8</f>
        <v>0.47</v>
      </c>
      <c r="X8" s="36">
        <f>$L8*Q8</f>
        <v>0.21999999999999997</v>
      </c>
      <c r="Y8" s="36">
        <f t="shared" ref="Y8:AA11" si="3">$L8*R8</f>
        <v>0.21999999999999997</v>
      </c>
      <c r="Z8" s="36">
        <f t="shared" si="3"/>
        <v>0.15429999999999999</v>
      </c>
      <c r="AA8" s="36">
        <f t="shared" si="3"/>
        <v>0.12775</v>
      </c>
      <c r="AB8" s="27"/>
      <c r="AC8" s="27"/>
      <c r="AD8" s="27">
        <f t="shared" ref="AD8:AH11" si="4">W8*W$2</f>
        <v>11.75</v>
      </c>
      <c r="AE8" s="27">
        <f t="shared" si="4"/>
        <v>21.999999999999996</v>
      </c>
      <c r="AF8" s="27">
        <f t="shared" si="4"/>
        <v>54.999999999999993</v>
      </c>
      <c r="AG8" s="27">
        <f t="shared" si="4"/>
        <v>77.149999999999991</v>
      </c>
      <c r="AH8" s="27">
        <f t="shared" si="4"/>
        <v>127.75</v>
      </c>
    </row>
    <row r="9" spans="1:34" x14ac:dyDescent="0.3">
      <c r="A9" s="19">
        <f t="shared" si="0"/>
        <v>6</v>
      </c>
      <c r="B9" s="9" t="s">
        <v>127</v>
      </c>
      <c r="C9" s="20" t="s">
        <v>23</v>
      </c>
      <c r="D9" s="20" t="s">
        <v>128</v>
      </c>
      <c r="E9" s="9" t="s">
        <v>122</v>
      </c>
      <c r="F9" s="20" t="s">
        <v>123</v>
      </c>
      <c r="G9" s="37" t="s">
        <v>129</v>
      </c>
      <c r="H9" s="20" t="s">
        <v>130</v>
      </c>
      <c r="I9" s="9" t="s">
        <v>108</v>
      </c>
      <c r="J9" s="20" t="s">
        <v>131</v>
      </c>
      <c r="K9" s="34">
        <v>0.14000000000000001</v>
      </c>
      <c r="L9" s="9">
        <v>2</v>
      </c>
      <c r="M9" s="26">
        <f>L9*K9</f>
        <v>0.28000000000000003</v>
      </c>
      <c r="N9" s="9"/>
      <c r="O9" s="9"/>
      <c r="P9" s="34">
        <v>9.7000000000000003E-2</v>
      </c>
      <c r="Q9" s="26">
        <f>0.0456</f>
        <v>4.5600000000000002E-2</v>
      </c>
      <c r="R9" s="26">
        <f>0.0456</f>
        <v>4.5600000000000002E-2</v>
      </c>
      <c r="S9" s="34">
        <f>0.032</f>
        <v>3.2000000000000001E-2</v>
      </c>
      <c r="T9" s="34">
        <f>0.0265</f>
        <v>2.6499999999999999E-2</v>
      </c>
      <c r="U9" s="9"/>
      <c r="V9" s="9"/>
      <c r="W9" s="36">
        <f t="shared" si="2"/>
        <v>0.19400000000000001</v>
      </c>
      <c r="X9" s="36">
        <f t="shared" si="2"/>
        <v>9.1200000000000003E-2</v>
      </c>
      <c r="Y9" s="36">
        <f t="shared" si="3"/>
        <v>9.1200000000000003E-2</v>
      </c>
      <c r="Z9" s="36">
        <f t="shared" si="3"/>
        <v>6.4000000000000001E-2</v>
      </c>
      <c r="AA9" s="36">
        <f t="shared" si="3"/>
        <v>5.2999999999999999E-2</v>
      </c>
      <c r="AB9" s="9"/>
      <c r="AC9" s="9"/>
      <c r="AD9" s="27">
        <f t="shared" si="4"/>
        <v>4.8500000000000005</v>
      </c>
      <c r="AE9" s="27">
        <f t="shared" si="4"/>
        <v>9.120000000000001</v>
      </c>
      <c r="AF9" s="27">
        <f t="shared" si="4"/>
        <v>22.8</v>
      </c>
      <c r="AG9" s="27">
        <f t="shared" si="4"/>
        <v>32</v>
      </c>
      <c r="AH9" s="27">
        <f t="shared" si="4"/>
        <v>53</v>
      </c>
    </row>
    <row r="10" spans="1:34" x14ac:dyDescent="0.3">
      <c r="A10" s="19">
        <f t="shared" si="0"/>
        <v>7</v>
      </c>
      <c r="B10" s="9" t="s">
        <v>146</v>
      </c>
      <c r="C10" s="9" t="s">
        <v>161</v>
      </c>
      <c r="D10" s="38" t="s">
        <v>132</v>
      </c>
      <c r="E10" s="38" t="s">
        <v>122</v>
      </c>
      <c r="F10" s="39" t="s">
        <v>133</v>
      </c>
      <c r="G10" s="38" t="s">
        <v>134</v>
      </c>
      <c r="H10" s="38" t="s">
        <v>135</v>
      </c>
      <c r="I10" s="9" t="s">
        <v>108</v>
      </c>
      <c r="J10" s="20" t="s">
        <v>136</v>
      </c>
      <c r="K10" s="34">
        <v>0.1</v>
      </c>
      <c r="L10" s="9">
        <v>3</v>
      </c>
      <c r="M10" s="26">
        <f t="shared" si="1"/>
        <v>0.30000000000000004</v>
      </c>
      <c r="N10" s="9"/>
      <c r="O10" s="9"/>
      <c r="P10" s="34">
        <f>0.014</f>
        <v>1.4E-2</v>
      </c>
      <c r="Q10" s="34">
        <v>5.4999999999999997E-3</v>
      </c>
      <c r="R10" s="34">
        <v>5.4999999999999997E-3</v>
      </c>
      <c r="S10" s="34">
        <v>5.4999999999999997E-3</v>
      </c>
      <c r="T10" s="34">
        <v>2.47E-3</v>
      </c>
      <c r="U10" s="27"/>
      <c r="V10" s="27"/>
      <c r="W10" s="36">
        <f t="shared" si="2"/>
        <v>4.2000000000000003E-2</v>
      </c>
      <c r="X10" s="36">
        <f t="shared" si="2"/>
        <v>1.6500000000000001E-2</v>
      </c>
      <c r="Y10" s="36">
        <f t="shared" si="3"/>
        <v>1.6500000000000001E-2</v>
      </c>
      <c r="Z10" s="36">
        <f t="shared" si="3"/>
        <v>1.6500000000000001E-2</v>
      </c>
      <c r="AA10" s="36">
        <f t="shared" si="3"/>
        <v>7.4099999999999999E-3</v>
      </c>
      <c r="AB10" s="27"/>
      <c r="AC10" s="27"/>
      <c r="AD10" s="27">
        <f t="shared" si="4"/>
        <v>1.05</v>
      </c>
      <c r="AE10" s="27">
        <f t="shared" si="4"/>
        <v>1.6500000000000001</v>
      </c>
      <c r="AF10" s="27">
        <f t="shared" si="4"/>
        <v>4.125</v>
      </c>
      <c r="AG10" s="27">
        <f t="shared" si="4"/>
        <v>8.25</v>
      </c>
      <c r="AH10" s="27">
        <f t="shared" si="4"/>
        <v>7.41</v>
      </c>
    </row>
    <row r="11" spans="1:34" x14ac:dyDescent="0.3">
      <c r="A11" s="19">
        <f t="shared" si="0"/>
        <v>8</v>
      </c>
      <c r="B11" s="9" t="s">
        <v>147</v>
      </c>
      <c r="C11" s="20" t="s">
        <v>82</v>
      </c>
      <c r="D11" s="39" t="s">
        <v>137</v>
      </c>
      <c r="E11" s="38" t="s">
        <v>122</v>
      </c>
      <c r="F11" s="39" t="s">
        <v>133</v>
      </c>
      <c r="G11" s="38" t="s">
        <v>134</v>
      </c>
      <c r="H11" s="39" t="s">
        <v>138</v>
      </c>
      <c r="I11" s="9" t="s">
        <v>108</v>
      </c>
      <c r="J11" s="20" t="s">
        <v>139</v>
      </c>
      <c r="K11" s="34">
        <v>0.1</v>
      </c>
      <c r="L11" s="9">
        <v>1</v>
      </c>
      <c r="M11" s="26">
        <f t="shared" si="1"/>
        <v>0.1</v>
      </c>
      <c r="N11" s="9"/>
      <c r="O11" s="9"/>
      <c r="P11" s="34">
        <v>1.4E-2</v>
      </c>
      <c r="Q11" s="34">
        <v>5.4999999999999997E-3</v>
      </c>
      <c r="R11" s="34">
        <v>5.4999999999999997E-3</v>
      </c>
      <c r="S11" s="34">
        <v>5.4999999999999997E-3</v>
      </c>
      <c r="T11" s="34">
        <v>2.47E-3</v>
      </c>
      <c r="U11" s="27"/>
      <c r="V11" s="27"/>
      <c r="W11" s="36">
        <f t="shared" si="2"/>
        <v>1.4E-2</v>
      </c>
      <c r="X11" s="36">
        <f t="shared" si="2"/>
        <v>5.4999999999999997E-3</v>
      </c>
      <c r="Y11" s="36">
        <f t="shared" si="3"/>
        <v>5.4999999999999997E-3</v>
      </c>
      <c r="Z11" s="36">
        <f t="shared" si="3"/>
        <v>5.4999999999999997E-3</v>
      </c>
      <c r="AA11" s="36">
        <f t="shared" si="3"/>
        <v>2.47E-3</v>
      </c>
      <c r="AB11" s="27"/>
      <c r="AC11" s="27"/>
      <c r="AD11" s="27">
        <f t="shared" si="4"/>
        <v>0.35000000000000003</v>
      </c>
      <c r="AE11" s="27">
        <f t="shared" si="4"/>
        <v>0.54999999999999993</v>
      </c>
      <c r="AF11" s="27">
        <f t="shared" si="4"/>
        <v>1.375</v>
      </c>
      <c r="AG11" s="27">
        <f t="shared" si="4"/>
        <v>2.75</v>
      </c>
      <c r="AH11" s="27">
        <f t="shared" si="4"/>
        <v>2.4699999999999998</v>
      </c>
    </row>
    <row r="12" spans="1:34" x14ac:dyDescent="0.3">
      <c r="A12" s="19">
        <f t="shared" si="0"/>
        <v>9</v>
      </c>
      <c r="B12" s="27" t="s">
        <v>149</v>
      </c>
      <c r="C12" s="9" t="s">
        <v>57</v>
      </c>
      <c r="D12" s="9"/>
      <c r="E12" s="9"/>
      <c r="F12" s="40"/>
      <c r="G12" s="4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x14ac:dyDescent="0.3">
      <c r="A13" s="19">
        <f t="shared" si="0"/>
        <v>10</v>
      </c>
      <c r="B13" s="9" t="s">
        <v>158</v>
      </c>
      <c r="C13" s="9" t="s">
        <v>159</v>
      </c>
      <c r="D13" s="9"/>
      <c r="E13" s="9"/>
      <c r="F13" s="40"/>
      <c r="G13" s="4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x14ac:dyDescent="0.3">
      <c r="A14" s="19">
        <f t="shared" si="0"/>
        <v>11</v>
      </c>
      <c r="B14" s="9" t="s">
        <v>150</v>
      </c>
      <c r="C14" s="9" t="s">
        <v>157</v>
      </c>
      <c r="D14" s="43" t="s">
        <v>164</v>
      </c>
      <c r="E14" s="9"/>
      <c r="F14" s="40"/>
      <c r="G14" s="4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x14ac:dyDescent="0.3">
      <c r="A15" s="19">
        <f t="shared" si="0"/>
        <v>12</v>
      </c>
      <c r="B15" s="9" t="s">
        <v>151</v>
      </c>
      <c r="C15" s="9" t="s">
        <v>79</v>
      </c>
      <c r="D15" s="9"/>
      <c r="E15" s="9"/>
      <c r="F15" s="40"/>
      <c r="G15" s="4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x14ac:dyDescent="0.3">
      <c r="A16" s="19">
        <f t="shared" si="0"/>
        <v>13</v>
      </c>
      <c r="B16" s="29" t="s">
        <v>162</v>
      </c>
      <c r="C16" s="29" t="s">
        <v>71</v>
      </c>
      <c r="D16" s="29"/>
      <c r="E16" s="29"/>
      <c r="F16" s="31"/>
      <c r="G16" s="42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x14ac:dyDescent="0.3">
      <c r="A17" s="19">
        <f t="shared" si="0"/>
        <v>14</v>
      </c>
      <c r="B17" s="29" t="s">
        <v>152</v>
      </c>
      <c r="C17" s="29" t="s">
        <v>160</v>
      </c>
      <c r="D17" s="29"/>
      <c r="E17" s="29"/>
      <c r="F17" s="31"/>
      <c r="G17" s="42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x14ac:dyDescent="0.3">
      <c r="A18" s="19">
        <f t="shared" si="0"/>
        <v>15</v>
      </c>
      <c r="B18" s="29" t="s">
        <v>148</v>
      </c>
      <c r="C18" s="29" t="s">
        <v>155</v>
      </c>
      <c r="D18" s="29"/>
      <c r="E18" s="29"/>
      <c r="F18" s="31"/>
      <c r="G18" s="42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x14ac:dyDescent="0.3">
      <c r="A19" s="19"/>
      <c r="B19" s="9" t="s">
        <v>140</v>
      </c>
      <c r="C19" s="29"/>
      <c r="D19" s="29"/>
      <c r="E19" s="29"/>
      <c r="F19" s="31"/>
      <c r="G19" s="42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x14ac:dyDescent="0.3">
      <c r="A20" s="19"/>
      <c r="B20" s="29"/>
      <c r="C20" s="29"/>
      <c r="D20" s="29"/>
      <c r="E20" s="29"/>
      <c r="F20" s="31"/>
      <c r="G20" s="42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x14ac:dyDescent="0.3">
      <c r="A21" s="9"/>
      <c r="C21" s="9"/>
      <c r="D21" s="9"/>
      <c r="E21" s="9"/>
      <c r="F21" s="40"/>
      <c r="G21" s="4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x14ac:dyDescent="0.3">
      <c r="A22" s="29"/>
      <c r="B22" s="29"/>
      <c r="C22" s="29"/>
      <c r="D22" s="29"/>
      <c r="E22" s="29"/>
      <c r="F22" s="31"/>
      <c r="G22" s="42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e 3 z 6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e 3 z 6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8 + k x W 2 Y 6 M R Q E A A B k D A A A T A B w A R m 9 y b X V s Y X M v U 2 V j d G l v b j E u b S C i G A A o o B Q A A A A A A A A A A A A A A A A A A A A A A A A A A A C 1 k s 9 P w j A U g O 9 L 9 j 8 0 5 b I l z R K m K J H s I E P i w Z A I e H L G j P G A x u 6 V 9 A d C i P + 7 h Y G i c T E e 7 K F t v v e S v u + 9 a i g M l 0 h G 1 d n s + J 7 v 6 U W u Y E o a d A h 6 y V W + z x j C i n S f r 2 c G 1 B D Q l h N Q H O e U J E S A 8 T 3 i 1 k h a V Y A j 4 3 w i I O o r W a Z S 2 B J 1 s L 3 j C H q P u h x z t Q n 6 3 K W k E g 2 g 0 Q F N r 7 I H D U p n g 4 m w i 6 w H + s X I Z X Z S Q X a b q + m r q y z 7 v a z I r A 0 N G U E r x H F v x q 0 4 f A t 9 j + N p u X 8 1 J k E c / m y d 6 l X U k 4 U t n d E / 6 x V 6 5 f Q e e y B 4 y V 0 s o R 3 K y K H Z S Z u R G y z k 1 G U m O 2 t G 7 q 0 0 M D I b A c n n N R p I h K e Q V R o N m i 5 y n L s u j D d L o B 9 T H K s c 9 U y q w y h 3 Q R 1 U z m y 7 p R V t u t e N i x A D a / P G y J H H N f y s h p / X 8 F Y N v 6 j h l z W 8 / Y W f f o Z v + p 1 3 U E s B A i 0 A F A A C A A g A e 3 z 6 T N o E x y e n A A A A + A A A A B I A A A A A A A A A A A A A A A A A A A A A A E N v b m Z p Z y 9 Q Y W N r Y W d l L n h t b F B L A Q I t A B Q A A g A I A H t 8 + k w P y u m r p A A A A O k A A A A T A A A A A A A A A A A A A A A A A P M A A A B b Q 2 9 u d G V u d F 9 U e X B l c 1 0 u e G 1 s U E s B A i 0 A F A A C A A g A e 3 z 6 T F b Z j o x F A Q A A G Q M A A B M A A A A A A A A A A A A A A A A A 5 A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M A A A A A A A D Q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c G l y Y X R p b 2 4 l M j B S Z X Y l M j B C X 0 F m d G V y U m V u d W 1 i Z X J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N l Q x O T o y M z o x M i 4 w O T k 5 O D c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B p c m F 0 a W 9 u I F J l d i B C X 0 F m d G V y U m V u d W 1 i Z X J p b m c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B p c m F 0 a W 9 u I F J l d i B C X 0 F m d G V y U m V u d W 1 i Z X J p b m c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w a X J h d G l v b i U y M F J l d i U y M E J f Q W Z 0 Z X J S Z W 5 1 b W J l c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a X J h d G l v b i U y M F J l d i U y M E J f Q W Z 0 Z X J S Z W 5 1 b W J l c m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p c m F 0 a W 9 u X 1 J l d l 9 C X 0 F m d G V y U m V u d W 1 i Z X J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Z U M T k 6 M z U 6 N T U u O T c 4 N D I 0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l y Y X R p b 2 4 g U m V 2 I E J f Q W Z 0 Z X J S Z W 5 1 b W J l c m l u Z y A o M i k v Q 2 h h b m d l Z C B U e X B l L n t D b 2 x 1 b W 4 x L D B 9 J n F 1 b 3 Q 7 L C Z x d W 9 0 O 1 N l Y 3 R p b 2 4 x L 1 J l c 3 B p c m F 0 a W 9 u I F J l d i B C X 0 F m d G V y U m V u d W 1 i Z X J p b m c g K D I p L 0 N o Y W 5 n Z W Q g V H l w Z S 5 7 Q 2 9 s d W 1 u M i w x f S Z x d W 9 0 O y w m c X V v d D t T Z W N 0 a W 9 u M S 9 S Z X N w a X J h d G l v b i B S Z X Y g Q l 9 B Z n R l c l J l b n V t Y m V y a W 5 n I C g y K S 9 D a G F u Z 2 V k I F R 5 c G U u e 0 N v b H V t b j M s M n 0 m c X V v d D s s J n F 1 b 3 Q 7 U 2 V j d G l v b j E v U m V z c G l y Y X R p b 2 4 g U m V 2 I E J f Q W Z 0 Z X J S Z W 5 1 b W J l c m l u Z y A o M i k v Q 2 h h b m d l Z C B U e X B l L n t D b 2 x 1 b W 4 0 L D N 9 J n F 1 b 3 Q 7 L C Z x d W 9 0 O 1 N l Y 3 R p b 2 4 x L 1 J l c 3 B p c m F 0 a W 9 u I F J l d i B C X 0 F m d G V y U m V u d W 1 i Z X J p b m c g K D I p L 0 N o Y W 5 n Z W Q g V H l w Z S 5 7 Q 2 9 s d W 1 u N S w 0 f S Z x d W 9 0 O y w m c X V v d D t T Z W N 0 a W 9 u M S 9 S Z X N w a X J h d G l v b i B S Z X Y g Q l 9 B Z n R l c l J l b n V t Y m V y a W 5 n I C g y K S 9 D a G F u Z 2 V k I F R 5 c G U u e 0 N v b H V t b j Y s N X 0 m c X V v d D s s J n F 1 b 3 Q 7 U 2 V j d G l v b j E v U m V z c G l y Y X R p b 2 4 g U m V 2 I E J f Q W Z 0 Z X J S Z W 5 1 b W J l c m l u Z y A o M i k v Q 2 h h b m d l Z C B U e X B l L n t D b 2 x 1 b W 4 3 L D Z 9 J n F 1 b 3 Q 7 L C Z x d W 9 0 O 1 N l Y 3 R p b 2 4 x L 1 J l c 3 B p c m F 0 a W 9 u I F J l d i B C X 0 F m d G V y U m V u d W 1 i Z X J p b m c g K D I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N w a X J h d G l v b i B S Z X Y g Q l 9 B Z n R l c l J l b n V t Y m V y a W 5 n I C g y K S 9 D a G F u Z 2 V k I F R 5 c G U u e 0 N v b H V t b j E s M H 0 m c X V v d D s s J n F 1 b 3 Q 7 U 2 V j d G l v b j E v U m V z c G l y Y X R p b 2 4 g U m V 2 I E J f Q W Z 0 Z X J S Z W 5 1 b W J l c m l u Z y A o M i k v Q 2 h h b m d l Z C B U e X B l L n t D b 2 x 1 b W 4 y L D F 9 J n F 1 b 3 Q 7 L C Z x d W 9 0 O 1 N l Y 3 R p b 2 4 x L 1 J l c 3 B p c m F 0 a W 9 u I F J l d i B C X 0 F m d G V y U m V u d W 1 i Z X J p b m c g K D I p L 0 N o Y W 5 n Z W Q g V H l w Z S 5 7 Q 2 9 s d W 1 u M y w y f S Z x d W 9 0 O y w m c X V v d D t T Z W N 0 a W 9 u M S 9 S Z X N w a X J h d G l v b i B S Z X Y g Q l 9 B Z n R l c l J l b n V t Y m V y a W 5 n I C g y K S 9 D a G F u Z 2 V k I F R 5 c G U u e 0 N v b H V t b j Q s M 3 0 m c X V v d D s s J n F 1 b 3 Q 7 U 2 V j d G l v b j E v U m V z c G l y Y X R p b 2 4 g U m V 2 I E J f Q W Z 0 Z X J S Z W 5 1 b W J l c m l u Z y A o M i k v Q 2 h h b m d l Z C B U e X B l L n t D b 2 x 1 b W 4 1 L D R 9 J n F 1 b 3 Q 7 L C Z x d W 9 0 O 1 N l Y 3 R p b 2 4 x L 1 J l c 3 B p c m F 0 a W 9 u I F J l d i B C X 0 F m d G V y U m V u d W 1 i Z X J p b m c g K D I p L 0 N o Y W 5 n Z W Q g V H l w Z S 5 7 Q 2 9 s d W 1 u N i w 1 f S Z x d W 9 0 O y w m c X V v d D t T Z W N 0 a W 9 u M S 9 S Z X N w a X J h d G l v b i B S Z X Y g Q l 9 B Z n R l c l J l b n V t Y m V y a W 5 n I C g y K S 9 D a G F u Z 2 V k I F R 5 c G U u e 0 N v b H V t b j c s N n 0 m c X V v d D s s J n F 1 b 3 Q 7 U 2 V j d G l v b j E v U m V z c G l y Y X R p b 2 4 g U m V 2 I E J f Q W Z 0 Z X J S Z W 5 1 b W J l c m l u Z y A o M i k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w a X J h d G l v b i U y M F J l d i U y M E J f Q W Z 0 Z X J S Z W 5 1 b W J l c m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a X J h d G l v b i U y M F J l d i U y M E J f Q W Z 0 Z X J S Z W 5 1 b W J l c m l u Z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X T p G a W Y f R b X x g P o 8 y V c W A A A A A A I A A A A A A B B m A A A A A Q A A I A A A A G 2 k W D u Z a u d x X 5 Q d v H J c z 6 o V q M 0 p o 1 R I O A 8 J 1 j N O B A w D A A A A A A 6 A A A A A A g A A I A A A A P E F S z Y d i 4 0 r d Y / b A c o 3 5 R 2 7 0 I 7 Z M n 1 3 U p k w a s z j o P H k U A A A A L 1 e M R m 8 1 K 4 R V A J D h e Y G A M Y R + n B G a / j k x j Y a V p F 8 M f W z q o q I W W W C P Z j O 0 p c z 5 d E a x U 9 6 K 2 4 X B s p G Z w z 6 i t 4 K b / U J r L R d 8 G E N q F A d D K R O D 1 O 0 Q A A A A G n f 5 S Q w S c b p M Q x P s h m d c x h 7 c C p O h b 2 K l w 6 K O V 7 O 9 2 L 6 q L E P r x I d J v r A d P 5 v I G q Z v d 2 p 1 B G 4 x W T I v A T k d L P e M O Y = < / D a t a M a s h u p > 
</file>

<file path=customXml/itemProps1.xml><?xml version="1.0" encoding="utf-8"?>
<ds:datastoreItem xmlns:ds="http://schemas.openxmlformats.org/officeDocument/2006/customXml" ds:itemID="{6D21F702-849C-4F59-A39F-9E38DA312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Bluhm</dc:creator>
  <cp:lastModifiedBy>Nick Bluhm</cp:lastModifiedBy>
  <dcterms:created xsi:type="dcterms:W3CDTF">2018-07-26T19:21:16Z</dcterms:created>
  <dcterms:modified xsi:type="dcterms:W3CDTF">2018-07-29T17:54:31Z</dcterms:modified>
</cp:coreProperties>
</file>