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12695714\Desktop\Retropolação PNADC MG\"/>
    </mc:Choice>
  </mc:AlternateContent>
  <bookViews>
    <workbookView xWindow="-21720" yWindow="-120" windowWidth="21840" windowHeight="13140" activeTab="4"/>
  </bookViews>
  <sheets>
    <sheet name="PNAD" sheetId="2" r:id="rId1"/>
    <sheet name="PNAD Contínua" sheetId="5" r:id="rId2"/>
    <sheet name="PME" sheetId="6" r:id="rId3"/>
    <sheet name="PED" sheetId="3" r:id="rId4"/>
    <sheet name="PIB" sheetId="4" r:id="rId5"/>
  </sheets>
  <definedNames>
    <definedName name="_xlnm._FilterDatabase" localSheetId="3" hidden="1">PED!$A$1:$G$223</definedName>
    <definedName name="_xlnm._FilterDatabase" localSheetId="4" hidden="1">PIB!$A$4:$AJ$88</definedName>
    <definedName name="_xlnm._FilterDatabase" localSheetId="0" hidden="1">PNAD!$A$1:$P$56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71" i="6" l="1"/>
  <c r="P168" i="6"/>
  <c r="P165" i="6"/>
  <c r="P162" i="6"/>
  <c r="P159" i="6"/>
  <c r="P156" i="6"/>
  <c r="P153" i="6"/>
  <c r="P150" i="6"/>
  <c r="P147" i="6"/>
  <c r="P144" i="6"/>
  <c r="P141" i="6"/>
  <c r="P138" i="6"/>
  <c r="P135" i="6"/>
  <c r="P132" i="6"/>
  <c r="P129" i="6"/>
  <c r="P126" i="6"/>
  <c r="P123" i="6"/>
  <c r="P120" i="6"/>
  <c r="P117" i="6"/>
  <c r="P114" i="6"/>
  <c r="P111" i="6"/>
  <c r="P108" i="6"/>
  <c r="P105" i="6"/>
  <c r="P102" i="6"/>
  <c r="P99" i="6"/>
  <c r="P96" i="6"/>
  <c r="P93" i="6"/>
  <c r="P90" i="6"/>
  <c r="P87" i="6"/>
  <c r="P84" i="6"/>
  <c r="P81" i="6"/>
  <c r="P78" i="6"/>
  <c r="P75" i="6"/>
  <c r="P72" i="6"/>
  <c r="P69" i="6"/>
  <c r="P66" i="6"/>
  <c r="P63" i="6"/>
  <c r="P60" i="6"/>
  <c r="P57" i="6"/>
  <c r="P54" i="6"/>
  <c r="P51" i="6"/>
  <c r="P48" i="6"/>
  <c r="P45" i="6"/>
  <c r="P42" i="6"/>
  <c r="P39" i="6"/>
  <c r="P36" i="6"/>
  <c r="P33" i="6"/>
  <c r="P30" i="6"/>
  <c r="P27" i="6"/>
  <c r="P24" i="6"/>
  <c r="P21" i="6"/>
  <c r="P18" i="6"/>
  <c r="P15" i="6"/>
  <c r="P12" i="6"/>
  <c r="P9" i="6"/>
  <c r="L171" i="6"/>
  <c r="L168" i="6"/>
  <c r="L165" i="6"/>
  <c r="L162" i="6"/>
  <c r="L159" i="6"/>
  <c r="L156" i="6"/>
  <c r="L153" i="6"/>
  <c r="L150" i="6"/>
  <c r="L147" i="6"/>
  <c r="L144" i="6"/>
  <c r="L141" i="6"/>
  <c r="L138" i="6"/>
  <c r="L135" i="6"/>
  <c r="L132" i="6"/>
  <c r="L129" i="6"/>
  <c r="L126" i="6"/>
  <c r="L123" i="6"/>
  <c r="L120" i="6"/>
  <c r="L117" i="6"/>
  <c r="L114" i="6"/>
  <c r="L111" i="6"/>
  <c r="L108" i="6"/>
  <c r="L105" i="6"/>
  <c r="L102" i="6"/>
  <c r="L99" i="6"/>
  <c r="L96" i="6"/>
  <c r="L93" i="6"/>
  <c r="L90" i="6"/>
  <c r="L87" i="6"/>
  <c r="L84" i="6"/>
  <c r="L81" i="6"/>
  <c r="L78" i="6"/>
  <c r="L75" i="6"/>
  <c r="L72" i="6"/>
  <c r="L69" i="6"/>
  <c r="L66" i="6"/>
  <c r="L63" i="6"/>
  <c r="L60" i="6"/>
  <c r="L57" i="6"/>
  <c r="L54" i="6"/>
  <c r="L51" i="6"/>
  <c r="L48" i="6"/>
  <c r="L45" i="6"/>
  <c r="L42" i="6"/>
  <c r="L39" i="6"/>
  <c r="L36" i="6"/>
  <c r="L33" i="6"/>
  <c r="L30" i="6"/>
  <c r="L27" i="6"/>
  <c r="L24" i="6"/>
  <c r="L21" i="6"/>
  <c r="L18" i="6"/>
  <c r="L15" i="6"/>
  <c r="L12" i="6"/>
  <c r="L9" i="6"/>
  <c r="O171" i="6"/>
  <c r="O168" i="6"/>
  <c r="O165" i="6"/>
  <c r="O162" i="6"/>
  <c r="O159" i="6"/>
  <c r="O156" i="6"/>
  <c r="O153" i="6"/>
  <c r="O150" i="6"/>
  <c r="O147" i="6"/>
  <c r="O144" i="6"/>
  <c r="O141" i="6"/>
  <c r="O138" i="6"/>
  <c r="O135" i="6"/>
  <c r="O132" i="6"/>
  <c r="O129" i="6"/>
  <c r="O126" i="6"/>
  <c r="O123" i="6"/>
  <c r="O120" i="6"/>
  <c r="O117" i="6"/>
  <c r="O114" i="6"/>
  <c r="O111" i="6"/>
  <c r="O108" i="6"/>
  <c r="O105" i="6"/>
  <c r="O102" i="6"/>
  <c r="O99" i="6"/>
  <c r="O96" i="6"/>
  <c r="O93" i="6"/>
  <c r="O90" i="6"/>
  <c r="O87" i="6"/>
  <c r="O84" i="6"/>
  <c r="O81" i="6"/>
  <c r="O78" i="6"/>
  <c r="O75" i="6"/>
  <c r="O72" i="6"/>
  <c r="O69" i="6"/>
  <c r="O66" i="6"/>
  <c r="O63" i="6"/>
  <c r="O60" i="6"/>
  <c r="O57" i="6"/>
  <c r="O54" i="6"/>
  <c r="O51" i="6"/>
  <c r="O48" i="6"/>
  <c r="O45" i="6"/>
  <c r="O42" i="6"/>
  <c r="O39" i="6"/>
  <c r="O36" i="6"/>
  <c r="O33" i="6"/>
  <c r="O30" i="6"/>
  <c r="O27" i="6"/>
  <c r="O24" i="6"/>
  <c r="O21" i="6"/>
  <c r="O18" i="6"/>
  <c r="O15" i="6"/>
  <c r="O12" i="6"/>
  <c r="O9" i="6"/>
  <c r="K171" i="6"/>
  <c r="K168" i="6"/>
  <c r="K165" i="6"/>
  <c r="K162" i="6"/>
  <c r="K159" i="6"/>
  <c r="K156" i="6"/>
  <c r="K153" i="6"/>
  <c r="K150" i="6"/>
  <c r="K147" i="6"/>
  <c r="K144" i="6"/>
  <c r="K141" i="6"/>
  <c r="K138" i="6"/>
  <c r="K135" i="6"/>
  <c r="K132" i="6"/>
  <c r="K129" i="6"/>
  <c r="K126" i="6"/>
  <c r="K123" i="6"/>
  <c r="K120" i="6"/>
  <c r="K117" i="6"/>
  <c r="K114" i="6"/>
  <c r="K111" i="6"/>
  <c r="K108" i="6"/>
  <c r="K105" i="6"/>
  <c r="K102" i="6"/>
  <c r="K99" i="6"/>
  <c r="K96" i="6"/>
  <c r="K93" i="6"/>
  <c r="K90" i="6"/>
  <c r="K87" i="6"/>
  <c r="K84" i="6"/>
  <c r="K81" i="6"/>
  <c r="K78" i="6"/>
  <c r="K75" i="6"/>
  <c r="K72" i="6"/>
  <c r="K69" i="6"/>
  <c r="K66" i="6"/>
  <c r="K63" i="6"/>
  <c r="K60" i="6"/>
  <c r="K57" i="6"/>
  <c r="K54" i="6"/>
  <c r="K51" i="6"/>
  <c r="K48" i="6"/>
  <c r="K45" i="6"/>
  <c r="K42" i="6"/>
  <c r="K39" i="6"/>
  <c r="K36" i="6"/>
  <c r="K33" i="6"/>
  <c r="K30" i="6"/>
  <c r="K27" i="6"/>
  <c r="K24" i="6"/>
  <c r="K21" i="6"/>
  <c r="K18" i="6"/>
  <c r="K15" i="6"/>
  <c r="K12" i="6"/>
  <c r="K9" i="6"/>
  <c r="J76" i="3" l="1"/>
  <c r="J79" i="3"/>
  <c r="J82" i="3"/>
  <c r="J85" i="3"/>
  <c r="J88" i="3"/>
  <c r="J91" i="3"/>
  <c r="J94" i="3"/>
  <c r="J97" i="3"/>
  <c r="J100" i="3"/>
  <c r="J103" i="3"/>
  <c r="J106" i="3"/>
  <c r="J109" i="3"/>
  <c r="J112" i="3"/>
  <c r="J115" i="3"/>
  <c r="J118" i="3"/>
  <c r="J121" i="3"/>
  <c r="J124" i="3"/>
  <c r="J127" i="3"/>
  <c r="J130" i="3"/>
  <c r="J133" i="3"/>
  <c r="J136" i="3"/>
  <c r="J139" i="3"/>
  <c r="J142" i="3"/>
  <c r="J145" i="3"/>
  <c r="J148" i="3"/>
  <c r="J151" i="3"/>
  <c r="J154" i="3"/>
  <c r="J157" i="3"/>
  <c r="J160" i="3"/>
  <c r="J163" i="3"/>
  <c r="J166" i="3"/>
  <c r="J169" i="3"/>
  <c r="J172" i="3"/>
  <c r="J175" i="3"/>
  <c r="J178" i="3"/>
  <c r="J181" i="3"/>
  <c r="J184" i="3"/>
  <c r="J187" i="3"/>
  <c r="J190" i="3"/>
  <c r="J193" i="3"/>
  <c r="J196" i="3"/>
  <c r="J199" i="3"/>
  <c r="J202" i="3"/>
  <c r="J205" i="3"/>
  <c r="J208" i="3"/>
  <c r="J211" i="3"/>
  <c r="J214" i="3"/>
  <c r="J217" i="3"/>
  <c r="J220" i="3"/>
  <c r="J223" i="3"/>
  <c r="I223" i="3"/>
  <c r="I220" i="3"/>
  <c r="I217" i="3"/>
  <c r="I214" i="3"/>
  <c r="I211" i="3"/>
  <c r="I208" i="3"/>
  <c r="I205" i="3"/>
  <c r="I202" i="3"/>
  <c r="I199" i="3"/>
  <c r="I196" i="3"/>
  <c r="I193" i="3"/>
  <c r="I190" i="3"/>
  <c r="I187" i="3"/>
  <c r="I184" i="3"/>
  <c r="I181" i="3"/>
  <c r="I178" i="3"/>
  <c r="I175" i="3"/>
  <c r="I172" i="3"/>
  <c r="I169" i="3"/>
  <c r="I166" i="3"/>
  <c r="I163" i="3"/>
  <c r="I160" i="3"/>
  <c r="I157" i="3"/>
  <c r="I154" i="3"/>
  <c r="I151" i="3"/>
  <c r="I148" i="3"/>
  <c r="I145" i="3"/>
  <c r="I142" i="3"/>
  <c r="I139" i="3"/>
  <c r="I136" i="3"/>
  <c r="I133" i="3"/>
  <c r="I130" i="3"/>
  <c r="I127" i="3"/>
  <c r="I124" i="3"/>
  <c r="I121" i="3"/>
  <c r="I118" i="3"/>
  <c r="I115" i="3"/>
  <c r="I112" i="3"/>
  <c r="I109" i="3"/>
  <c r="I106" i="3"/>
  <c r="I103" i="3"/>
  <c r="I100" i="3"/>
  <c r="I97" i="3"/>
  <c r="I94" i="3"/>
  <c r="I91" i="3"/>
  <c r="I88" i="3"/>
  <c r="I85" i="3"/>
  <c r="I82" i="3"/>
  <c r="I79" i="3"/>
  <c r="I76" i="3"/>
  <c r="J73" i="3" l="1"/>
  <c r="J70" i="3"/>
  <c r="J67" i="3"/>
  <c r="J64" i="3"/>
  <c r="J61" i="3"/>
  <c r="J58" i="3"/>
  <c r="J55" i="3"/>
  <c r="J52" i="3"/>
  <c r="J49" i="3"/>
  <c r="J46" i="3"/>
  <c r="J43" i="3"/>
  <c r="J40" i="3"/>
  <c r="J37" i="3"/>
  <c r="J34" i="3"/>
  <c r="J31" i="3"/>
  <c r="J28" i="3"/>
  <c r="J25" i="3"/>
  <c r="J22" i="3"/>
  <c r="J19" i="3"/>
  <c r="J16" i="3"/>
  <c r="J13" i="3"/>
  <c r="J10" i="3"/>
  <c r="J7" i="3"/>
  <c r="J4" i="3"/>
  <c r="I73" i="3"/>
  <c r="I70" i="3"/>
  <c r="I67" i="3"/>
  <c r="I64" i="3"/>
  <c r="I61" i="3"/>
  <c r="I58" i="3"/>
  <c r="I55" i="3"/>
  <c r="I52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F56" i="2" l="1"/>
  <c r="F52" i="2"/>
  <c r="F48" i="2"/>
  <c r="F44" i="2"/>
  <c r="F40" i="2"/>
  <c r="F36" i="2"/>
  <c r="F32" i="2"/>
  <c r="F28" i="2"/>
  <c r="F24" i="2"/>
  <c r="F20" i="2"/>
  <c r="L18" i="2"/>
  <c r="K18" i="2"/>
  <c r="F16" i="2"/>
  <c r="P15" i="2"/>
  <c r="O15" i="2"/>
  <c r="P14" i="2"/>
  <c r="O14" i="2"/>
  <c r="P13" i="2"/>
  <c r="O13" i="2"/>
  <c r="P12" i="2"/>
  <c r="O12" i="2"/>
  <c r="F12" i="2"/>
  <c r="P11" i="2"/>
  <c r="O11" i="2"/>
  <c r="P10" i="2"/>
  <c r="O10" i="2"/>
  <c r="P9" i="2"/>
  <c r="O9" i="2"/>
  <c r="P8" i="2"/>
  <c r="O8" i="2"/>
  <c r="F8" i="2"/>
  <c r="P7" i="2"/>
  <c r="O7" i="2"/>
  <c r="P6" i="2"/>
  <c r="O6" i="2"/>
  <c r="P5" i="2"/>
  <c r="O5" i="2"/>
  <c r="P4" i="2"/>
  <c r="O4" i="2"/>
  <c r="F4" i="2"/>
  <c r="P3" i="2"/>
  <c r="O3" i="2"/>
  <c r="P2" i="2"/>
  <c r="O2" i="2"/>
</calcChain>
</file>

<file path=xl/sharedStrings.xml><?xml version="1.0" encoding="utf-8"?>
<sst xmlns="http://schemas.openxmlformats.org/spreadsheetml/2006/main" count="948" uniqueCount="402">
  <si>
    <t>OcupadosPME_M</t>
  </si>
  <si>
    <t>DesocupadosPME_M</t>
  </si>
  <si>
    <t>OcupadosPNAD</t>
  </si>
  <si>
    <t>Desocupados PNAD</t>
  </si>
  <si>
    <t>Ocupados RAIS</t>
  </si>
  <si>
    <t>OcupadosPNAD_N</t>
  </si>
  <si>
    <t>Desocupados PNAD_N</t>
  </si>
  <si>
    <t xml:space="preserve">Ocupados RAIS </t>
  </si>
  <si>
    <t>2T/02</t>
  </si>
  <si>
    <t>3T/02</t>
  </si>
  <si>
    <t>3T/03</t>
  </si>
  <si>
    <t>4T/02</t>
  </si>
  <si>
    <t>3T/04</t>
  </si>
  <si>
    <t>1T/03</t>
  </si>
  <si>
    <t>3T/05</t>
  </si>
  <si>
    <t>2T/03</t>
  </si>
  <si>
    <t>3T/06</t>
  </si>
  <si>
    <t>3T/07</t>
  </si>
  <si>
    <t>4T/03</t>
  </si>
  <si>
    <t>3T/08</t>
  </si>
  <si>
    <t>1T/04</t>
  </si>
  <si>
    <t>3T/09</t>
  </si>
  <si>
    <t>2T/04</t>
  </si>
  <si>
    <t>3T/10</t>
  </si>
  <si>
    <t>3T/11</t>
  </si>
  <si>
    <t>4T/04</t>
  </si>
  <si>
    <t>3T/12</t>
  </si>
  <si>
    <t>1T/05</t>
  </si>
  <si>
    <t>3T/13</t>
  </si>
  <si>
    <t>2T/05</t>
  </si>
  <si>
    <t>3T/14</t>
  </si>
  <si>
    <t>3T/15</t>
  </si>
  <si>
    <t>4T/05</t>
  </si>
  <si>
    <t>1T/06</t>
  </si>
  <si>
    <t>2T/06</t>
  </si>
  <si>
    <t>4T/06</t>
  </si>
  <si>
    <t>1T/07</t>
  </si>
  <si>
    <t>2T/07</t>
  </si>
  <si>
    <t>4T/07</t>
  </si>
  <si>
    <t>1T/08</t>
  </si>
  <si>
    <t>2T/08</t>
  </si>
  <si>
    <t>4T/08</t>
  </si>
  <si>
    <t>1T/09</t>
  </si>
  <si>
    <t>2T/09</t>
  </si>
  <si>
    <t>4T/09</t>
  </si>
  <si>
    <t>1T/10</t>
  </si>
  <si>
    <t>2T/10</t>
  </si>
  <si>
    <t>4T/10</t>
  </si>
  <si>
    <t>1T/11</t>
  </si>
  <si>
    <t>2T/11</t>
  </si>
  <si>
    <t>4T/11</t>
  </si>
  <si>
    <t>1T/12</t>
  </si>
  <si>
    <t>2T/12</t>
  </si>
  <si>
    <t>4T/12</t>
  </si>
  <si>
    <t>1T/13</t>
  </si>
  <si>
    <t>2T/13</t>
  </si>
  <si>
    <t>4T/13</t>
  </si>
  <si>
    <t>1T/14</t>
  </si>
  <si>
    <t>2T/14</t>
  </si>
  <si>
    <t>4T/14</t>
  </si>
  <si>
    <t>1T/15</t>
  </si>
  <si>
    <t>2T/15</t>
  </si>
  <si>
    <t>4T/15</t>
  </si>
  <si>
    <t>Trimestre</t>
  </si>
  <si>
    <t>MÊS</t>
  </si>
  <si>
    <t>Ano</t>
  </si>
  <si>
    <t>Taxa de Participação</t>
  </si>
  <si>
    <t>Taxa de desocupação</t>
  </si>
  <si>
    <t>Ocupados (em mil)</t>
  </si>
  <si>
    <t>Desocupados (em mil)</t>
  </si>
  <si>
    <t>Ocupados - trimestral (em mil)</t>
  </si>
  <si>
    <t>(3) Outros serviços incluem serviços de alojamento e alimentação; serviços de informação e comunicação; intermediação financeira, seguros e previdência complementar; atividades profissionais, científicas, técnicas e administrativas; educação e saúde privada; serviços domésticos; artes, cultura, esporte, recreação e outras atividades de serviços; e atividades imobiliárias e aluguéis (inserida ao agrupamento de outros serviços após a incorporação da retropolação e conclusão dos aperfeiçoamentos metodológicos na referência 2010).</t>
  </si>
  <si>
    <t>(2) Comércio inclusive manutenção e reparação de veículos automotores e motocicletas.</t>
  </si>
  <si>
    <t>(1) Os resultados trimestrais da série com ajuste sazonal são sempre preliminares dado que o modelo de ajustamento pode se alterar a cada divulgação. Além disso, o ajuste é realizado individualmente em cada uma das séries. Desde 2018 o ajuste sazonal passou a ser feito com o software X-13-ARIMA-SEATS (uma atualização mais recente do software anteriormente utilizado, o X-12-ARIMA-WIN X12). Esta atualização foi feita por que o IBGE nas Contas Nacionais Trimestrais também incorporou o X-13-ARIMA-SEATS no processo de ajustamento sazonal. A principal alteração foi no número de pontos estimados pelo modelo para frente. Passa a se estimar seis pontos para frente e nenhum para trás conforme o comando: forecast {maxlead = 6 maxback = 0}. Para maiores detalhes acesse: &lt;ftp://ftp.ibge.gov.br/Contas_Nacionais/Contas_Nacionais_Trimestrais/Ajuste_Sazonal/X13_NasContasTrimestrais.pdf&gt;.</t>
  </si>
  <si>
    <t>2021.IV</t>
  </si>
  <si>
    <t>2021.III</t>
  </si>
  <si>
    <t>2021.II</t>
  </si>
  <si>
    <t>2021.I</t>
  </si>
  <si>
    <t>2020.IV</t>
  </si>
  <si>
    <t>2020.III</t>
  </si>
  <si>
    <t>2020.II</t>
  </si>
  <si>
    <t>2020.I</t>
  </si>
  <si>
    <t>2019.IV</t>
  </si>
  <si>
    <t>2019.III</t>
  </si>
  <si>
    <t>2019.II</t>
  </si>
  <si>
    <t>2019.I</t>
  </si>
  <si>
    <t>2018.IV</t>
  </si>
  <si>
    <t>2018.III</t>
  </si>
  <si>
    <t>2018.II</t>
  </si>
  <si>
    <t>2018.I</t>
  </si>
  <si>
    <t>2017.IV</t>
  </si>
  <si>
    <t>2017.III</t>
  </si>
  <si>
    <t>2017.II</t>
  </si>
  <si>
    <t>2017.I</t>
  </si>
  <si>
    <t>2016.IV</t>
  </si>
  <si>
    <t>2016.III</t>
  </si>
  <si>
    <t>2016.II</t>
  </si>
  <si>
    <t>2016.I</t>
  </si>
  <si>
    <t>2015.IV</t>
  </si>
  <si>
    <t>2015.III</t>
  </si>
  <si>
    <t>2015.II</t>
  </si>
  <si>
    <t>2015.I</t>
  </si>
  <si>
    <t>2014.IV</t>
  </si>
  <si>
    <t>2014.III</t>
  </si>
  <si>
    <t>2014.II</t>
  </si>
  <si>
    <t>2014.I</t>
  </si>
  <si>
    <t>2013.IV</t>
  </si>
  <si>
    <t>2013.III</t>
  </si>
  <si>
    <t>2013.II</t>
  </si>
  <si>
    <t>2013.I</t>
  </si>
  <si>
    <t>2012.IV</t>
  </si>
  <si>
    <t>2012.III</t>
  </si>
  <si>
    <t>2012.II</t>
  </si>
  <si>
    <t>2012.I</t>
  </si>
  <si>
    <t>2011.IV</t>
  </si>
  <si>
    <t>2011.III</t>
  </si>
  <si>
    <t>2011.II</t>
  </si>
  <si>
    <t>2011.I</t>
  </si>
  <si>
    <t>2010.IV</t>
  </si>
  <si>
    <t>2010.III</t>
  </si>
  <si>
    <t>2010.II</t>
  </si>
  <si>
    <t>2010.I</t>
  </si>
  <si>
    <t>2009.IV</t>
  </si>
  <si>
    <t>2009.III</t>
  </si>
  <si>
    <t>2009.II</t>
  </si>
  <si>
    <t>2009.I</t>
  </si>
  <si>
    <t>2008.IV</t>
  </si>
  <si>
    <t>2008.III</t>
  </si>
  <si>
    <t>2008.II</t>
  </si>
  <si>
    <t>2008.I</t>
  </si>
  <si>
    <t>2007.IV</t>
  </si>
  <si>
    <t>2007.III</t>
  </si>
  <si>
    <t>2007.II</t>
  </si>
  <si>
    <t>2007.I</t>
  </si>
  <si>
    <t>2006.IV</t>
  </si>
  <si>
    <t>2006.III</t>
  </si>
  <si>
    <t>2006.II</t>
  </si>
  <si>
    <t>2006.I</t>
  </si>
  <si>
    <t>2005.IV</t>
  </si>
  <si>
    <t>2005.III</t>
  </si>
  <si>
    <t>2005.II</t>
  </si>
  <si>
    <t>2005.I</t>
  </si>
  <si>
    <t>2004.IV</t>
  </si>
  <si>
    <t>2004.III</t>
  </si>
  <si>
    <t>2004.II</t>
  </si>
  <si>
    <t>2004.I</t>
  </si>
  <si>
    <t>2003.IV</t>
  </si>
  <si>
    <t>2003.III</t>
  </si>
  <si>
    <t>2003.II</t>
  </si>
  <si>
    <t>2003.I</t>
  </si>
  <si>
    <t>2002.IV</t>
  </si>
  <si>
    <t>2002.III</t>
  </si>
  <si>
    <t>2002.II</t>
  </si>
  <si>
    <t>2002.I</t>
  </si>
  <si>
    <t>Total</t>
  </si>
  <si>
    <t>Administração Pública</t>
  </si>
  <si>
    <t>Outros (3)</t>
  </si>
  <si>
    <t>Transporte</t>
  </si>
  <si>
    <t>Comércio (2)</t>
  </si>
  <si>
    <t>Construção Civil</t>
  </si>
  <si>
    <t>Energia e Saneamento</t>
  </si>
  <si>
    <t>Transformação</t>
  </si>
  <si>
    <t>Extr. Mineral</t>
  </si>
  <si>
    <t>PIB</t>
  </si>
  <si>
    <t>Impostos</t>
  </si>
  <si>
    <t>VA</t>
  </si>
  <si>
    <t>SERVIÇOS</t>
  </si>
  <si>
    <t>INDÚSTRIA</t>
  </si>
  <si>
    <t>AGROPECUÁRIA</t>
  </si>
  <si>
    <t>Período  (1)</t>
  </si>
  <si>
    <t>Média de 2002 = 100</t>
  </si>
  <si>
    <t>VOLTAR</t>
  </si>
  <si>
    <t>SÉRIE ENCADEADA DO ÍNDICE DE VOLUME TRIMESTRAL COM AJUSTE SAZONAL</t>
  </si>
  <si>
    <t>Tabela 4092 - Pessoas de 14 anos ou mais de idade, por condição em relação à força de trabalho e condição de ocupação</t>
  </si>
  <si>
    <t>Variável</t>
  </si>
  <si>
    <t>Unidade da Federação x Condição em relação à força de trabalho e condição de ocupação</t>
  </si>
  <si>
    <t>Minas Gerais</t>
  </si>
  <si>
    <t>Força de trabalho</t>
  </si>
  <si>
    <t>Força de trabalho - ocupada</t>
  </si>
  <si>
    <t>Força de trabalho - desocupada</t>
  </si>
  <si>
    <t>Fora da força de trabalho</t>
  </si>
  <si>
    <t>Pessoas de 14 anos ou mais de idade (Mil pessoas)</t>
  </si>
  <si>
    <t>1º trimestre 2012</t>
  </si>
  <si>
    <t>2º trimestre 2012</t>
  </si>
  <si>
    <t>3º trimestre 2012</t>
  </si>
  <si>
    <t>4º trimestre 2012</t>
  </si>
  <si>
    <t>1º trimestre 2013</t>
  </si>
  <si>
    <t>2º trimestre 2013</t>
  </si>
  <si>
    <t>3º trimestre 2013</t>
  </si>
  <si>
    <t>4º trimestre 2013</t>
  </si>
  <si>
    <t>1º trimestre 2014</t>
  </si>
  <si>
    <t>2º trimestre 2014</t>
  </si>
  <si>
    <t>3º trimestre 2014</t>
  </si>
  <si>
    <t>4º trimestre 2014</t>
  </si>
  <si>
    <t>1º trimestre 2015</t>
  </si>
  <si>
    <t>2º trimestre 2015</t>
  </si>
  <si>
    <t>3º trimestre 2015</t>
  </si>
  <si>
    <t>4º trimestre 2015</t>
  </si>
  <si>
    <t>1º trimestre 2016</t>
  </si>
  <si>
    <t>2º trimestre 2016</t>
  </si>
  <si>
    <t>3º trimestre 2016</t>
  </si>
  <si>
    <t>4º trimestre 2016</t>
  </si>
  <si>
    <t>1º trimestre 2017</t>
  </si>
  <si>
    <t>2º trimestre 2017</t>
  </si>
  <si>
    <t>3º trimestre 2017</t>
  </si>
  <si>
    <t>4º trimestre 2017</t>
  </si>
  <si>
    <t>1º trimestre 2018</t>
  </si>
  <si>
    <t>2º trimestre 2018</t>
  </si>
  <si>
    <t>3º trimestre 2018</t>
  </si>
  <si>
    <t>4º trimestre 2018</t>
  </si>
  <si>
    <t>1º trimestre 2019</t>
  </si>
  <si>
    <t>2º trimestre 2019</t>
  </si>
  <si>
    <t>3º trimestre 2019</t>
  </si>
  <si>
    <t>4º trimestre 2019</t>
  </si>
  <si>
    <t>1º trimestre 2020</t>
  </si>
  <si>
    <t>2º trimestre 2020</t>
  </si>
  <si>
    <t>3º trimestre 2020</t>
  </si>
  <si>
    <t>4º trimestre 2020</t>
  </si>
  <si>
    <t>1º trimestre 2021</t>
  </si>
  <si>
    <t>2º trimestre 2021</t>
  </si>
  <si>
    <t>3º trimestre 2021</t>
  </si>
  <si>
    <t>4º trimestre 2021</t>
  </si>
  <si>
    <t>Fonte: IBGE - Pesquisa Nacional por Amostra de Domicílios Contínua trimestral</t>
  </si>
  <si>
    <t>Fonte: IBGE - Pesquisa Mensal de Emprego</t>
  </si>
  <si>
    <t>fevereiro 2016</t>
  </si>
  <si>
    <t>janeiro 2016</t>
  </si>
  <si>
    <t>dezembro 2015</t>
  </si>
  <si>
    <t>novembro 2015</t>
  </si>
  <si>
    <t>outubro 2015</t>
  </si>
  <si>
    <t>setembro 2015</t>
  </si>
  <si>
    <t>agosto 2015</t>
  </si>
  <si>
    <t>julho 2015</t>
  </si>
  <si>
    <t>junho 2015</t>
  </si>
  <si>
    <t>maio 2015</t>
  </si>
  <si>
    <t>abril 2015</t>
  </si>
  <si>
    <t>março 2015</t>
  </si>
  <si>
    <t>fevereiro 2015</t>
  </si>
  <si>
    <t>janeiro 2015</t>
  </si>
  <si>
    <t>dezembro 2014</t>
  </si>
  <si>
    <t>novembro 2014</t>
  </si>
  <si>
    <t>outubro 2014</t>
  </si>
  <si>
    <t>setembro 2014</t>
  </si>
  <si>
    <t>agosto 2014</t>
  </si>
  <si>
    <t>julho 2014</t>
  </si>
  <si>
    <t>junho 2014</t>
  </si>
  <si>
    <t>maio 2014</t>
  </si>
  <si>
    <t>abril 2014</t>
  </si>
  <si>
    <t>março 2014</t>
  </si>
  <si>
    <t>fevereiro 2014</t>
  </si>
  <si>
    <t>janeiro 2014</t>
  </si>
  <si>
    <t>dezembro 2013</t>
  </si>
  <si>
    <t>novembro 2013</t>
  </si>
  <si>
    <t>outubro 2013</t>
  </si>
  <si>
    <t>setembro 2013</t>
  </si>
  <si>
    <t>agosto 2013</t>
  </si>
  <si>
    <t>julho 2013</t>
  </si>
  <si>
    <t>junho 2013</t>
  </si>
  <si>
    <t>maio 2013</t>
  </si>
  <si>
    <t>abril 2013</t>
  </si>
  <si>
    <t>março 2013</t>
  </si>
  <si>
    <t>fevereiro 2013</t>
  </si>
  <si>
    <t>janeiro 2013</t>
  </si>
  <si>
    <t>dezembro 2012</t>
  </si>
  <si>
    <t>novembro 2012</t>
  </si>
  <si>
    <t>outubro 2012</t>
  </si>
  <si>
    <t>setembro 2012</t>
  </si>
  <si>
    <t>agosto 2012</t>
  </si>
  <si>
    <t>julho 2012</t>
  </si>
  <si>
    <t>junho 2012</t>
  </si>
  <si>
    <t>maio 2012</t>
  </si>
  <si>
    <t>abril 2012</t>
  </si>
  <si>
    <t>março 2012</t>
  </si>
  <si>
    <t>fevereiro 2012</t>
  </si>
  <si>
    <t>janeiro 2012</t>
  </si>
  <si>
    <t>dezembro 2011</t>
  </si>
  <si>
    <t>novembro 2011</t>
  </si>
  <si>
    <t>outubro 2011</t>
  </si>
  <si>
    <t>setembro 2011</t>
  </si>
  <si>
    <t>agosto 2011</t>
  </si>
  <si>
    <t>julho 2011</t>
  </si>
  <si>
    <t>junho 2011</t>
  </si>
  <si>
    <t>maio 2011</t>
  </si>
  <si>
    <t>abril 2011</t>
  </si>
  <si>
    <t>março 2011</t>
  </si>
  <si>
    <t>fevereiro 2011</t>
  </si>
  <si>
    <t>janeiro 2011</t>
  </si>
  <si>
    <t>dezembro 2010</t>
  </si>
  <si>
    <t>novembro 2010</t>
  </si>
  <si>
    <t>outubro 2010</t>
  </si>
  <si>
    <t>setembro 2010</t>
  </si>
  <si>
    <t>agosto 2010</t>
  </si>
  <si>
    <t>julho 2010</t>
  </si>
  <si>
    <t>junho 2010</t>
  </si>
  <si>
    <t>maio 2010</t>
  </si>
  <si>
    <t>abril 2010</t>
  </si>
  <si>
    <t>março 2010</t>
  </si>
  <si>
    <t>fevereiro 2010</t>
  </si>
  <si>
    <t>janeiro 2010</t>
  </si>
  <si>
    <t>dezembro 2009</t>
  </si>
  <si>
    <t>novembro 2009</t>
  </si>
  <si>
    <t>outubro 2009</t>
  </si>
  <si>
    <t>setembro 2009</t>
  </si>
  <si>
    <t>agosto 2009</t>
  </si>
  <si>
    <t>julho 2009</t>
  </si>
  <si>
    <t>junho 2009</t>
  </si>
  <si>
    <t>maio 2009</t>
  </si>
  <si>
    <t>abril 2009</t>
  </si>
  <si>
    <t>março 2009</t>
  </si>
  <si>
    <t>fevereiro 2009</t>
  </si>
  <si>
    <t>janeiro 2009</t>
  </si>
  <si>
    <t>dezembro 2008</t>
  </si>
  <si>
    <t>novembro 2008</t>
  </si>
  <si>
    <t>outubro 2008</t>
  </si>
  <si>
    <t>setembro 2008</t>
  </si>
  <si>
    <t>agosto 2008</t>
  </si>
  <si>
    <t>julho 2008</t>
  </si>
  <si>
    <t>junho 2008</t>
  </si>
  <si>
    <t>maio 2008</t>
  </si>
  <si>
    <t>abril 2008</t>
  </si>
  <si>
    <t>março 2008</t>
  </si>
  <si>
    <t>fevereiro 2008</t>
  </si>
  <si>
    <t>janeiro 2008</t>
  </si>
  <si>
    <t>dezembro 2007</t>
  </si>
  <si>
    <t>novembro 2007</t>
  </si>
  <si>
    <t>outubro 2007</t>
  </si>
  <si>
    <t>setembro 2007</t>
  </si>
  <si>
    <t>agosto 2007</t>
  </si>
  <si>
    <t>julho 2007</t>
  </si>
  <si>
    <t>junho 2007</t>
  </si>
  <si>
    <t>maio 2007</t>
  </si>
  <si>
    <t>abril 2007</t>
  </si>
  <si>
    <t>março 2007</t>
  </si>
  <si>
    <t>fevereiro 2007</t>
  </si>
  <si>
    <t>janeiro 2007</t>
  </si>
  <si>
    <t>dezembro 2006</t>
  </si>
  <si>
    <t>novembro 2006</t>
  </si>
  <si>
    <t>outubro 2006</t>
  </si>
  <si>
    <t>setembro 2006</t>
  </si>
  <si>
    <t>agosto 2006</t>
  </si>
  <si>
    <t>julho 2006</t>
  </si>
  <si>
    <t>junho 2006</t>
  </si>
  <si>
    <t>maio 2006</t>
  </si>
  <si>
    <t>abril 2006</t>
  </si>
  <si>
    <t>março 2006</t>
  </si>
  <si>
    <t>fevereiro 2006</t>
  </si>
  <si>
    <t>janeiro 2006</t>
  </si>
  <si>
    <t>dezembro 2005</t>
  </si>
  <si>
    <t>novembro 2005</t>
  </si>
  <si>
    <t>outubro 2005</t>
  </si>
  <si>
    <t>setembro 2005</t>
  </si>
  <si>
    <t>agosto 2005</t>
  </si>
  <si>
    <t>julho 2005</t>
  </si>
  <si>
    <t>junho 2005</t>
  </si>
  <si>
    <t>maio 2005</t>
  </si>
  <si>
    <t>abril 2005</t>
  </si>
  <si>
    <t>março 2005</t>
  </si>
  <si>
    <t>fevereiro 2005</t>
  </si>
  <si>
    <t>janeiro 2005</t>
  </si>
  <si>
    <t>dezembro 2004</t>
  </si>
  <si>
    <t>novembro 2004</t>
  </si>
  <si>
    <t>outubro 2004</t>
  </si>
  <si>
    <t>setembro 2004</t>
  </si>
  <si>
    <t>agosto 2004</t>
  </si>
  <si>
    <t>julho 2004</t>
  </si>
  <si>
    <t>junho 2004</t>
  </si>
  <si>
    <t>maio 2004</t>
  </si>
  <si>
    <t>abril 2004</t>
  </si>
  <si>
    <t>março 2004</t>
  </si>
  <si>
    <t>fevereiro 2004</t>
  </si>
  <si>
    <t>janeiro 2004</t>
  </si>
  <si>
    <t>dezembro 2003</t>
  </si>
  <si>
    <t>novembro 2003</t>
  </si>
  <si>
    <t>outubro 2003</t>
  </si>
  <si>
    <t>setembro 2003</t>
  </si>
  <si>
    <t>agosto 2003</t>
  </si>
  <si>
    <t>julho 2003</t>
  </si>
  <si>
    <t>junho 2003</t>
  </si>
  <si>
    <t>maio 2003</t>
  </si>
  <si>
    <t>abril 2003</t>
  </si>
  <si>
    <t>março 2003</t>
  </si>
  <si>
    <t>fevereiro 2003</t>
  </si>
  <si>
    <t>janeiro 2003</t>
  </si>
  <si>
    <t>dezembro 2002</t>
  </si>
  <si>
    <t>novembro 2002</t>
  </si>
  <si>
    <t>outubro 2002</t>
  </si>
  <si>
    <t>setembro 2002</t>
  </si>
  <si>
    <t>agosto 2002</t>
  </si>
  <si>
    <t>julho 2002</t>
  </si>
  <si>
    <t>junho 2002</t>
  </si>
  <si>
    <t>maio 2002</t>
  </si>
  <si>
    <t>abril 2002</t>
  </si>
  <si>
    <t>março 2002</t>
  </si>
  <si>
    <t>Total das áreas</t>
  </si>
  <si>
    <t>Belo Horizonte (MG)</t>
  </si>
  <si>
    <t>Total das áreas - PME e Região Metropolitana x Sexo</t>
  </si>
  <si>
    <t>Mês</t>
  </si>
  <si>
    <t>Variável - Pessoas de 10 anos ou mais de idade, ocupadas na semana de referência (Mil pessoas)</t>
  </si>
  <si>
    <t>Tabela 2050 - Pessoas de 10 anos ou mais de idade, ocupadas na semana de referência por sexo</t>
  </si>
  <si>
    <t>Tabela 2168 - Pessoas de 10 anos ou mais de idade, desocupadas na semana de referência por sexo</t>
  </si>
  <si>
    <t>Variável - Pessoas de 10 anos ou mais de idade, desocupadas na semana de referência (Mil pessoas)</t>
  </si>
  <si>
    <t>Médias trimestrais</t>
  </si>
  <si>
    <t>Desocupados  -  trimestral (em mil)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</si>
</sst>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0%"/>
    <numFmt numFmtId="166" formatCode="0.0"/>
    <numFmt numFmtId="167" formatCode="_(* #,##0.0_);_(* \(#,##0.0\);_(* &quot;-&quot;??_);_(@_)"/>
    <numFmt numFmtId="168" formatCode="0.000"/>
    <numFmt numFmtId="169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8"/>
      <name val="Calibri"/>
      <family val="2"/>
    </font>
    <font>
      <b/>
      <sz val="8"/>
      <name val="Calibri"/>
      <family val="2"/>
    </font>
    <font>
      <b/>
      <sz val="7"/>
      <color theme="0"/>
      <name val="Calibri"/>
      <family val="2"/>
    </font>
    <font>
      <sz val="7"/>
      <color indexed="9"/>
      <name val="Calibri"/>
      <family val="2"/>
    </font>
    <font>
      <b/>
      <sz val="10"/>
      <color theme="0"/>
      <name val="Calibri"/>
      <family val="2"/>
    </font>
    <font>
      <sz val="11"/>
      <color indexed="64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indexed="6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40404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3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</cellStyleXfs>
  <cellXfs count="102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3" fontId="0" fillId="0" borderId="0" xfId="0" applyNumberFormat="1"/>
    <xf numFmtId="165" fontId="0" fillId="0" borderId="0" xfId="1" applyNumberFormat="1" applyFont="1"/>
    <xf numFmtId="3" fontId="0" fillId="2" borderId="0" xfId="0" applyNumberFormat="1" applyFill="1"/>
    <xf numFmtId="0" fontId="0" fillId="0" borderId="0" xfId="0" applyAlignment="1">
      <alignment horizontal="center" vertical="center"/>
    </xf>
    <xf numFmtId="0" fontId="3" fillId="0" borderId="0" xfId="2" applyFont="1" applyAlignment="1">
      <alignment horizontal="center" vertical="center" wrapText="1"/>
    </xf>
    <xf numFmtId="166" fontId="3" fillId="0" borderId="0" xfId="3" applyNumberFormat="1" applyFont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3" fillId="0" borderId="0" xfId="3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0" borderId="0" xfId="4" applyFont="1"/>
    <xf numFmtId="0" fontId="4" fillId="0" borderId="0" xfId="4" applyFont="1" applyAlignment="1">
      <alignment wrapText="1"/>
    </xf>
    <xf numFmtId="0" fontId="4" fillId="3" borderId="0" xfId="4" applyFont="1" applyFill="1"/>
    <xf numFmtId="0" fontId="4" fillId="3" borderId="0" xfId="4" applyFont="1" applyFill="1" applyAlignment="1">
      <alignment wrapText="1"/>
    </xf>
    <xf numFmtId="49" fontId="4" fillId="3" borderId="1" xfId="4" applyNumberFormat="1" applyFont="1" applyFill="1" applyBorder="1"/>
    <xf numFmtId="49" fontId="4" fillId="3" borderId="0" xfId="4" applyNumberFormat="1" applyFont="1" applyFill="1"/>
    <xf numFmtId="49" fontId="4" fillId="3" borderId="0" xfId="4" applyNumberFormat="1" applyFont="1" applyFill="1" applyAlignment="1">
      <alignment horizontal="left"/>
    </xf>
    <xf numFmtId="166" fontId="4" fillId="3" borderId="0" xfId="4" applyNumberFormat="1" applyFont="1" applyFill="1"/>
    <xf numFmtId="166" fontId="4" fillId="3" borderId="0" xfId="4" applyNumberFormat="1" applyFont="1" applyFill="1" applyAlignment="1">
      <alignment wrapText="1"/>
    </xf>
    <xf numFmtId="0" fontId="4" fillId="0" borderId="0" xfId="4" applyFont="1" applyAlignment="1">
      <alignment vertical="center"/>
    </xf>
    <xf numFmtId="166" fontId="4" fillId="3" borderId="0" xfId="4" applyNumberFormat="1" applyFont="1" applyFill="1" applyAlignment="1">
      <alignment vertical="center"/>
    </xf>
    <xf numFmtId="166" fontId="4" fillId="3" borderId="0" xfId="4" applyNumberFormat="1" applyFont="1" applyFill="1" applyAlignment="1">
      <alignment vertical="center" wrapText="1"/>
    </xf>
    <xf numFmtId="49" fontId="4" fillId="3" borderId="0" xfId="4" applyNumberFormat="1" applyFont="1" applyFill="1" applyAlignment="1">
      <alignment vertical="center"/>
    </xf>
    <xf numFmtId="2" fontId="4" fillId="3" borderId="0" xfId="4" applyNumberFormat="1" applyFont="1" applyFill="1" applyAlignment="1">
      <alignment vertical="center" wrapText="1"/>
    </xf>
    <xf numFmtId="49" fontId="4" fillId="3" borderId="0" xfId="4" applyNumberFormat="1" applyFont="1" applyFill="1" applyAlignment="1">
      <alignment horizontal="left" vertical="center"/>
    </xf>
    <xf numFmtId="11" fontId="4" fillId="0" borderId="0" xfId="4" applyNumberFormat="1" applyFont="1" applyAlignment="1">
      <alignment vertical="center"/>
    </xf>
    <xf numFmtId="2" fontId="4" fillId="0" borderId="0" xfId="4" applyNumberFormat="1" applyFont="1" applyAlignment="1">
      <alignment vertical="center"/>
    </xf>
    <xf numFmtId="166" fontId="4" fillId="0" borderId="0" xfId="4" applyNumberFormat="1" applyFont="1" applyAlignment="1">
      <alignment vertical="center"/>
    </xf>
    <xf numFmtId="167" fontId="4" fillId="0" borderId="0" xfId="4" applyNumberFormat="1" applyFont="1" applyAlignment="1">
      <alignment vertical="center"/>
    </xf>
    <xf numFmtId="168" fontId="4" fillId="0" borderId="0" xfId="4" applyNumberFormat="1" applyFont="1" applyAlignment="1">
      <alignment vertical="center"/>
    </xf>
    <xf numFmtId="166" fontId="5" fillId="4" borderId="2" xfId="4" applyNumberFormat="1" applyFont="1" applyFill="1" applyBorder="1" applyAlignment="1">
      <alignment horizontal="right" vertical="center"/>
    </xf>
    <xf numFmtId="166" fontId="4" fillId="4" borderId="2" xfId="4" applyNumberFormat="1" applyFont="1" applyFill="1" applyBorder="1" applyAlignment="1">
      <alignment horizontal="right" vertical="center"/>
    </xf>
    <xf numFmtId="166" fontId="5" fillId="4" borderId="2" xfId="4" applyNumberFormat="1" applyFont="1" applyFill="1" applyBorder="1" applyAlignment="1">
      <alignment horizontal="right" vertical="center" wrapText="1"/>
    </xf>
    <xf numFmtId="166" fontId="4" fillId="4" borderId="2" xfId="4" applyNumberFormat="1" applyFont="1" applyFill="1" applyBorder="1" applyAlignment="1">
      <alignment horizontal="right" vertical="center" wrapText="1"/>
    </xf>
    <xf numFmtId="49" fontId="4" fillId="4" borderId="2" xfId="4" applyNumberFormat="1" applyFont="1" applyFill="1" applyBorder="1" applyAlignment="1">
      <alignment horizontal="left" vertical="center"/>
    </xf>
    <xf numFmtId="166" fontId="5" fillId="4" borderId="0" xfId="4" applyNumberFormat="1" applyFont="1" applyFill="1" applyAlignment="1">
      <alignment horizontal="right" vertical="center"/>
    </xf>
    <xf numFmtId="166" fontId="4" fillId="4" borderId="0" xfId="4" applyNumberFormat="1" applyFont="1" applyFill="1" applyAlignment="1">
      <alignment horizontal="right" vertical="center"/>
    </xf>
    <xf numFmtId="166" fontId="5" fillId="4" borderId="0" xfId="4" applyNumberFormat="1" applyFont="1" applyFill="1" applyAlignment="1">
      <alignment horizontal="right" vertical="center" wrapText="1"/>
    </xf>
    <xf numFmtId="166" fontId="4" fillId="4" borderId="0" xfId="4" applyNumberFormat="1" applyFont="1" applyFill="1" applyAlignment="1">
      <alignment horizontal="right" vertical="center" wrapText="1"/>
    </xf>
    <xf numFmtId="49" fontId="4" fillId="4" borderId="0" xfId="4" applyNumberFormat="1" applyFont="1" applyFill="1" applyAlignment="1">
      <alignment horizontal="left" vertical="center"/>
    </xf>
    <xf numFmtId="166" fontId="5" fillId="0" borderId="0" xfId="4" applyNumberFormat="1" applyFont="1" applyAlignment="1">
      <alignment horizontal="right" vertical="center"/>
    </xf>
    <xf numFmtId="166" fontId="4" fillId="0" borderId="0" xfId="4" applyNumberFormat="1" applyFont="1" applyAlignment="1">
      <alignment horizontal="right" vertical="center"/>
    </xf>
    <xf numFmtId="166" fontId="5" fillId="0" borderId="0" xfId="4" applyNumberFormat="1" applyFont="1" applyAlignment="1">
      <alignment horizontal="right" vertical="center" wrapText="1"/>
    </xf>
    <xf numFmtId="166" fontId="4" fillId="0" borderId="0" xfId="4" applyNumberFormat="1" applyFont="1" applyAlignment="1">
      <alignment horizontal="right" vertical="center" wrapText="1"/>
    </xf>
    <xf numFmtId="49" fontId="4" fillId="0" borderId="0" xfId="4" applyNumberFormat="1" applyFont="1" applyAlignment="1">
      <alignment horizontal="left" vertical="center"/>
    </xf>
    <xf numFmtId="166" fontId="5" fillId="5" borderId="0" xfId="4" applyNumberFormat="1" applyFont="1" applyFill="1" applyAlignment="1">
      <alignment horizontal="right" vertical="center"/>
    </xf>
    <xf numFmtId="166" fontId="4" fillId="5" borderId="0" xfId="4" applyNumberFormat="1" applyFont="1" applyFill="1" applyAlignment="1">
      <alignment horizontal="right" vertical="center"/>
    </xf>
    <xf numFmtId="166" fontId="5" fillId="5" borderId="0" xfId="4" applyNumberFormat="1" applyFont="1" applyFill="1" applyAlignment="1">
      <alignment horizontal="right" vertical="center" wrapText="1"/>
    </xf>
    <xf numFmtId="166" fontId="4" fillId="5" borderId="0" xfId="4" applyNumberFormat="1" applyFont="1" applyFill="1" applyAlignment="1">
      <alignment horizontal="right" vertical="center" wrapText="1"/>
    </xf>
    <xf numFmtId="49" fontId="4" fillId="5" borderId="0" xfId="4" applyNumberFormat="1" applyFont="1" applyFill="1" applyAlignment="1">
      <alignment horizontal="left" vertical="center"/>
    </xf>
    <xf numFmtId="164" fontId="4" fillId="0" borderId="0" xfId="4" applyNumberFormat="1" applyFont="1" applyAlignment="1">
      <alignment vertical="center"/>
    </xf>
    <xf numFmtId="166" fontId="5" fillId="3" borderId="0" xfId="4" applyNumberFormat="1" applyFont="1" applyFill="1" applyAlignment="1">
      <alignment vertical="center"/>
    </xf>
    <xf numFmtId="166" fontId="4" fillId="3" borderId="0" xfId="4" applyNumberFormat="1" applyFont="1" applyFill="1" applyAlignment="1">
      <alignment horizontal="right" vertical="center"/>
    </xf>
    <xf numFmtId="166" fontId="5" fillId="3" borderId="0" xfId="4" applyNumberFormat="1" applyFont="1" applyFill="1" applyAlignment="1">
      <alignment vertical="center" wrapText="1"/>
    </xf>
    <xf numFmtId="166" fontId="4" fillId="3" borderId="0" xfId="4" applyNumberFormat="1" applyFont="1" applyFill="1" applyAlignment="1">
      <alignment horizontal="right" vertical="center" wrapText="1"/>
    </xf>
    <xf numFmtId="166" fontId="5" fillId="5" borderId="0" xfId="4" applyNumberFormat="1" applyFont="1" applyFill="1" applyAlignment="1">
      <alignment vertical="center"/>
    </xf>
    <xf numFmtId="166" fontId="4" fillId="5" borderId="0" xfId="4" applyNumberFormat="1" applyFont="1" applyFill="1" applyAlignment="1">
      <alignment vertical="center"/>
    </xf>
    <xf numFmtId="166" fontId="5" fillId="5" borderId="0" xfId="4" applyNumberFormat="1" applyFont="1" applyFill="1" applyAlignment="1">
      <alignment vertical="center" wrapText="1"/>
    </xf>
    <xf numFmtId="166" fontId="4" fillId="5" borderId="0" xfId="4" applyNumberFormat="1" applyFont="1" applyFill="1" applyAlignment="1">
      <alignment vertical="center" wrapText="1"/>
    </xf>
    <xf numFmtId="166" fontId="5" fillId="0" borderId="0" xfId="4" applyNumberFormat="1" applyFont="1" applyAlignment="1">
      <alignment vertical="center"/>
    </xf>
    <xf numFmtId="166" fontId="5" fillId="0" borderId="0" xfId="4" applyNumberFormat="1" applyFont="1" applyAlignment="1">
      <alignment vertical="center" wrapText="1"/>
    </xf>
    <xf numFmtId="166" fontId="4" fillId="0" borderId="0" xfId="4" applyNumberFormat="1" applyFont="1" applyAlignment="1">
      <alignment vertical="center" wrapText="1"/>
    </xf>
    <xf numFmtId="166" fontId="4" fillId="0" borderId="0" xfId="5" applyNumberFormat="1" applyFont="1" applyAlignment="1">
      <alignment vertical="center"/>
    </xf>
    <xf numFmtId="0" fontId="4" fillId="0" borderId="0" xfId="5" applyNumberFormat="1" applyFont="1" applyAlignment="1">
      <alignment vertical="center"/>
    </xf>
    <xf numFmtId="166" fontId="5" fillId="0" borderId="0" xfId="6" applyNumberFormat="1" applyFont="1" applyAlignment="1">
      <alignment vertical="center"/>
    </xf>
    <xf numFmtId="169" fontId="4" fillId="0" borderId="0" xfId="4" applyNumberFormat="1" applyFont="1" applyAlignment="1">
      <alignment vertical="center"/>
    </xf>
    <xf numFmtId="0" fontId="4" fillId="0" borderId="0" xfId="4" applyFont="1" applyAlignment="1">
      <alignment horizontal="right" vertical="center"/>
    </xf>
    <xf numFmtId="0" fontId="6" fillId="6" borderId="4" xfId="4" applyFont="1" applyFill="1" applyBorder="1" applyAlignment="1">
      <alignment horizontal="center" vertical="center" wrapText="1"/>
    </xf>
    <xf numFmtId="0" fontId="7" fillId="6" borderId="4" xfId="4" applyFont="1" applyFill="1" applyBorder="1" applyAlignment="1">
      <alignment horizontal="center" vertical="center" wrapText="1"/>
    </xf>
    <xf numFmtId="0" fontId="9" fillId="0" borderId="0" xfId="7"/>
    <xf numFmtId="0" fontId="9" fillId="0" borderId="0" xfId="7" applyAlignment="1">
      <alignment horizontal="center" vertical="center" wrapText="1"/>
    </xf>
    <xf numFmtId="0" fontId="9" fillId="0" borderId="0" xfId="7" applyAlignment="1">
      <alignment horizontal="center" vertical="center"/>
    </xf>
    <xf numFmtId="0" fontId="9" fillId="0" borderId="0" xfId="7" applyAlignment="1">
      <alignment horizontal="center" vertical="center"/>
    </xf>
    <xf numFmtId="0" fontId="9" fillId="0" borderId="0" xfId="7" applyAlignment="1">
      <alignment horizontal="center" vertical="center"/>
    </xf>
    <xf numFmtId="0" fontId="9" fillId="0" borderId="0" xfId="7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7" applyAlignment="1">
      <alignment horizontal="center" vertical="center"/>
    </xf>
    <xf numFmtId="0" fontId="9" fillId="0" borderId="0" xfId="7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4" applyFont="1" applyAlignment="1">
      <alignment horizontal="left" vertical="center" wrapText="1"/>
    </xf>
    <xf numFmtId="0" fontId="4" fillId="0" borderId="0" xfId="4" applyFont="1" applyAlignment="1">
      <alignment horizontal="left" vertical="center"/>
    </xf>
    <xf numFmtId="0" fontId="8" fillId="8" borderId="8" xfId="4" applyFont="1" applyFill="1" applyBorder="1" applyAlignment="1">
      <alignment horizontal="center" vertical="center" wrapText="1"/>
    </xf>
    <xf numFmtId="0" fontId="8" fillId="8" borderId="7" xfId="4" applyFont="1" applyFill="1" applyBorder="1" applyAlignment="1">
      <alignment horizontal="center" vertical="center" wrapText="1"/>
    </xf>
    <xf numFmtId="0" fontId="6" fillId="7" borderId="8" xfId="4" applyFont="1" applyFill="1" applyBorder="1" applyAlignment="1">
      <alignment horizontal="left" vertical="center" wrapText="1"/>
    </xf>
    <xf numFmtId="0" fontId="6" fillId="7" borderId="7" xfId="4" applyFont="1" applyFill="1" applyBorder="1" applyAlignment="1">
      <alignment horizontal="left" vertical="center" wrapText="1"/>
    </xf>
    <xf numFmtId="0" fontId="6" fillId="7" borderId="6" xfId="4" applyFont="1" applyFill="1" applyBorder="1" applyAlignment="1">
      <alignment horizontal="left" vertical="center" wrapText="1"/>
    </xf>
    <xf numFmtId="0" fontId="6" fillId="6" borderId="5" xfId="4" applyFont="1" applyFill="1" applyBorder="1" applyAlignment="1">
      <alignment horizontal="center" vertical="center"/>
    </xf>
    <xf numFmtId="0" fontId="6" fillId="6" borderId="3" xfId="4" applyFont="1" applyFill="1" applyBorder="1" applyAlignment="1">
      <alignment horizontal="center" vertical="center"/>
    </xf>
    <xf numFmtId="0" fontId="6" fillId="6" borderId="8" xfId="4" applyFont="1" applyFill="1" applyBorder="1" applyAlignment="1">
      <alignment horizontal="center" vertical="center" wrapText="1"/>
    </xf>
    <xf numFmtId="0" fontId="6" fillId="6" borderId="7" xfId="4" applyFont="1" applyFill="1" applyBorder="1" applyAlignment="1">
      <alignment horizontal="center" vertical="center" wrapText="1"/>
    </xf>
    <xf numFmtId="0" fontId="6" fillId="6" borderId="6" xfId="4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3" fontId="9" fillId="0" borderId="0" xfId="7" applyNumberFormat="1" applyAlignment="1">
      <alignment horizontal="center" vertical="center"/>
    </xf>
    <xf numFmtId="0" fontId="11" fillId="0" borderId="0" xfId="7" applyFont="1"/>
    <xf numFmtId="0" fontId="11" fillId="0" borderId="0" xfId="7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8">
    <cellStyle name="Comma 2" xfId="5"/>
    <cellStyle name="Normal" xfId="0" builtinId="0"/>
    <cellStyle name="Normal 2" xfId="4"/>
    <cellStyle name="Normal 3" xfId="7"/>
    <cellStyle name="Normal_Planilha1" xfId="2"/>
    <cellStyle name="Normal_Planilha6" xfId="3"/>
    <cellStyle name="Percent 2" xfId="6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Ocupados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PNAD!$O$1</c:f>
              <c:strCache>
                <c:ptCount val="1"/>
                <c:pt idx="0">
                  <c:v>OcupadosPNAD_N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PNAD!$I$2:$I$15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PNAD!$O$2:$O$15</c:f>
              <c:numCache>
                <c:formatCode>#,##0</c:formatCode>
                <c:ptCount val="14"/>
                <c:pt idx="0">
                  <c:v>8737.0920000000006</c:v>
                </c:pt>
                <c:pt idx="1">
                  <c:v>8855.9230000000007</c:v>
                </c:pt>
                <c:pt idx="2">
                  <c:v>8999.2489999999998</c:v>
                </c:pt>
                <c:pt idx="3">
                  <c:v>9416.4869999999992</c:v>
                </c:pt>
                <c:pt idx="4">
                  <c:v>9713.4580000000005</c:v>
                </c:pt>
                <c:pt idx="5">
                  <c:v>9691.5730000000003</c:v>
                </c:pt>
                <c:pt idx="6">
                  <c:v>10081.365</c:v>
                </c:pt>
                <c:pt idx="7">
                  <c:v>10275.023999999999</c:v>
                </c:pt>
                <c:pt idx="8">
                  <c:v>10417.494999999999</c:v>
                </c:pt>
                <c:pt idx="9">
                  <c:v>10131.028</c:v>
                </c:pt>
                <c:pt idx="10">
                  <c:v>9741.9500000000007</c:v>
                </c:pt>
                <c:pt idx="11">
                  <c:v>9759.982</c:v>
                </c:pt>
                <c:pt idx="12">
                  <c:v>10023.732</c:v>
                </c:pt>
                <c:pt idx="13">
                  <c:v>9622.6810000000005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2-4F0F-A1EC-8B945DA937F4}"/>
            </c:ext>
          </c:extLst>
        </c:ser>
        <c:ser>
          <c:idx val="1"/>
          <c:order val="1"/>
          <c:tx>
            <c:strRef>
              <c:f>PNAD!$M$1</c:f>
              <c:strCache>
                <c:ptCount val="1"/>
                <c:pt idx="0">
                  <c:v>OcupadosPNAD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PNAD!$I$2:$I$15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PNAD!$M$2:$M$15</c:f>
              <c:numCache>
                <c:formatCode>#,##0</c:formatCode>
                <c:ptCount val="14"/>
                <c:pt idx="0">
                  <c:v>8737.0920000000006</c:v>
                </c:pt>
                <c:pt idx="1">
                  <c:v>8855.9230000000007</c:v>
                </c:pt>
                <c:pt idx="2">
                  <c:v>8999.2489999999998</c:v>
                </c:pt>
                <c:pt idx="3">
                  <c:v>9416.4869999999992</c:v>
                </c:pt>
                <c:pt idx="4">
                  <c:v>9713.4580000000005</c:v>
                </c:pt>
                <c:pt idx="5">
                  <c:v>9691.5730000000003</c:v>
                </c:pt>
                <c:pt idx="6">
                  <c:v>10081.365</c:v>
                </c:pt>
                <c:pt idx="7">
                  <c:v>10275.023999999999</c:v>
                </c:pt>
                <c:pt idx="9">
                  <c:v>10131.028</c:v>
                </c:pt>
                <c:pt idx="10">
                  <c:v>9741.9500000000007</c:v>
                </c:pt>
                <c:pt idx="11">
                  <c:v>9759.982</c:v>
                </c:pt>
                <c:pt idx="12">
                  <c:v>10023.732</c:v>
                </c:pt>
                <c:pt idx="13">
                  <c:v>9622.6810000000005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2-4F0F-A1EC-8B945DA93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653024"/>
        <c:axId val="372652240"/>
      </c:lineChart>
      <c:lineChart>
        <c:grouping val="standard"/>
        <c:varyColors val="0"/>
        <c:ser>
          <c:idx val="2"/>
          <c:order val="2"/>
          <c:tx>
            <c:strRef>
              <c:f>PNAD!$K$1</c:f>
              <c:strCache>
                <c:ptCount val="1"/>
                <c:pt idx="0">
                  <c:v>OcupadosPME_M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PNAD!$I$2:$I$15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PNAD!$K$2:$K$15</c:f>
              <c:numCache>
                <c:formatCode>#,##0</c:formatCode>
                <c:ptCount val="14"/>
                <c:pt idx="0">
                  <c:v>1840.6666666666667</c:v>
                </c:pt>
                <c:pt idx="1">
                  <c:v>1911.6666666666667</c:v>
                </c:pt>
                <c:pt idx="2">
                  <c:v>2013.3333333333333</c:v>
                </c:pt>
                <c:pt idx="3">
                  <c:v>2041</c:v>
                </c:pt>
                <c:pt idx="4">
                  <c:v>2183</c:v>
                </c:pt>
                <c:pt idx="5">
                  <c:v>2247.6666666666665</c:v>
                </c:pt>
                <c:pt idx="6">
                  <c:v>2326.6666666666665</c:v>
                </c:pt>
                <c:pt idx="7">
                  <c:v>2348.3333333333335</c:v>
                </c:pt>
                <c:pt idx="8">
                  <c:v>2456.6666666666665</c:v>
                </c:pt>
                <c:pt idx="9">
                  <c:v>2513</c:v>
                </c:pt>
                <c:pt idx="10">
                  <c:v>2551.3333333333335</c:v>
                </c:pt>
                <c:pt idx="11">
                  <c:v>2488.3333333333335</c:v>
                </c:pt>
                <c:pt idx="12">
                  <c:v>2441</c:v>
                </c:pt>
                <c:pt idx="13">
                  <c:v>2406.3333333333335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2-4F0F-A1EC-8B945DA93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651848"/>
        <c:axId val="372654592"/>
      </c:lineChart>
      <c:catAx>
        <c:axId val="3726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652240"/>
        <c:crosses val="autoZero"/>
        <c:auto val="1"/>
        <c:lblAlgn val="ctr"/>
        <c:lblOffset val="100"/>
        <c:noMultiLvlLbl val="0"/>
      </c:catAx>
      <c:valAx>
        <c:axId val="3726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653024"/>
        <c:crosses val="autoZero"/>
        <c:crossBetween val="between"/>
      </c:valAx>
      <c:valAx>
        <c:axId val="37265459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651848"/>
        <c:crosses val="max"/>
        <c:crossBetween val="between"/>
      </c:valAx>
      <c:catAx>
        <c:axId val="372651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65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Desocupados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PNAD!$P$1</c:f>
              <c:strCache>
                <c:ptCount val="1"/>
                <c:pt idx="0">
                  <c:v>Desocupados PNAD_N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PNAD!$I$2:$I$15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PNAD!$P$2:$P$15</c:f>
              <c:numCache>
                <c:formatCode>#,##0</c:formatCode>
                <c:ptCount val="14"/>
                <c:pt idx="0">
                  <c:v>854.04399999999998</c:v>
                </c:pt>
                <c:pt idx="1">
                  <c:v>872.846</c:v>
                </c:pt>
                <c:pt idx="2">
                  <c:v>874.96799999999996</c:v>
                </c:pt>
                <c:pt idx="3">
                  <c:v>867.82799999999997</c:v>
                </c:pt>
                <c:pt idx="4">
                  <c:v>803.6</c:v>
                </c:pt>
                <c:pt idx="5">
                  <c:v>768.06200000000001</c:v>
                </c:pt>
                <c:pt idx="6">
                  <c:v>650.14800000000002</c:v>
                </c:pt>
                <c:pt idx="7">
                  <c:v>799.86900000000003</c:v>
                </c:pt>
                <c:pt idx="8">
                  <c:v>582.4896</c:v>
                </c:pt>
                <c:pt idx="9">
                  <c:v>643.39300000000003</c:v>
                </c:pt>
                <c:pt idx="10">
                  <c:v>641.09799999999996</c:v>
                </c:pt>
                <c:pt idx="11">
                  <c:v>686.72900000000004</c:v>
                </c:pt>
                <c:pt idx="12">
                  <c:v>745.37800000000004</c:v>
                </c:pt>
                <c:pt idx="13">
                  <c:v>1074.8979999999999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AD-43A2-8D25-84B76017BF4F}"/>
            </c:ext>
          </c:extLst>
        </c:ser>
        <c:ser>
          <c:idx val="1"/>
          <c:order val="1"/>
          <c:tx>
            <c:strRef>
              <c:f>PNAD!$N$1</c:f>
              <c:strCache>
                <c:ptCount val="1"/>
                <c:pt idx="0">
                  <c:v>Desocupados PNAD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PNAD!$I$2:$I$15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PNAD!$N$2:$N$15</c:f>
              <c:numCache>
                <c:formatCode>#,##0</c:formatCode>
                <c:ptCount val="14"/>
                <c:pt idx="0">
                  <c:v>854.04399999999998</c:v>
                </c:pt>
                <c:pt idx="1">
                  <c:v>872.846</c:v>
                </c:pt>
                <c:pt idx="2">
                  <c:v>874.96799999999996</c:v>
                </c:pt>
                <c:pt idx="3">
                  <c:v>867.82799999999997</c:v>
                </c:pt>
                <c:pt idx="4">
                  <c:v>803.6</c:v>
                </c:pt>
                <c:pt idx="5">
                  <c:v>768.06200000000001</c:v>
                </c:pt>
                <c:pt idx="6">
                  <c:v>650.14800000000002</c:v>
                </c:pt>
                <c:pt idx="7">
                  <c:v>799.86900000000003</c:v>
                </c:pt>
                <c:pt idx="9">
                  <c:v>643.39300000000003</c:v>
                </c:pt>
                <c:pt idx="10">
                  <c:v>641.09799999999996</c:v>
                </c:pt>
                <c:pt idx="11">
                  <c:v>686.72900000000004</c:v>
                </c:pt>
                <c:pt idx="12">
                  <c:v>745.37800000000004</c:v>
                </c:pt>
                <c:pt idx="13">
                  <c:v>1074.8979999999999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AD-43A2-8D25-84B76017B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811840"/>
        <c:axId val="404817720"/>
      </c:lineChart>
      <c:lineChart>
        <c:grouping val="standard"/>
        <c:varyColors val="0"/>
        <c:ser>
          <c:idx val="2"/>
          <c:order val="2"/>
          <c:tx>
            <c:strRef>
              <c:f>PNAD!$L$1</c:f>
              <c:strCache>
                <c:ptCount val="1"/>
                <c:pt idx="0">
                  <c:v>DesocupadosPME_M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PNAD!$I$2:$I$15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PNAD!$L$2:$L$15</c:f>
              <c:numCache>
                <c:formatCode>#,##0</c:formatCode>
                <c:ptCount val="14"/>
                <c:pt idx="0">
                  <c:v>224.33333333333334</c:v>
                </c:pt>
                <c:pt idx="1">
                  <c:v>247.33333333333334</c:v>
                </c:pt>
                <c:pt idx="2">
                  <c:v>232.33333333333334</c:v>
                </c:pt>
                <c:pt idx="3">
                  <c:v>182.33333333333334</c:v>
                </c:pt>
                <c:pt idx="4">
                  <c:v>204</c:v>
                </c:pt>
                <c:pt idx="5">
                  <c:v>179.66666666666666</c:v>
                </c:pt>
                <c:pt idx="6">
                  <c:v>156</c:v>
                </c:pt>
                <c:pt idx="7">
                  <c:v>167</c:v>
                </c:pt>
                <c:pt idx="8">
                  <c:v>131.33333333333334</c:v>
                </c:pt>
                <c:pt idx="9">
                  <c:v>127.66666666666667</c:v>
                </c:pt>
                <c:pt idx="10">
                  <c:v>112.33333333333333</c:v>
                </c:pt>
                <c:pt idx="11">
                  <c:v>113.66666666666667</c:v>
                </c:pt>
                <c:pt idx="12">
                  <c:v>102.33333333333333</c:v>
                </c:pt>
                <c:pt idx="13">
                  <c:v>160.33333333333334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6AD-43A2-8D25-84B76017B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815368"/>
        <c:axId val="404813016"/>
      </c:lineChart>
      <c:catAx>
        <c:axId val="4048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817720"/>
        <c:crosses val="autoZero"/>
        <c:auto val="1"/>
        <c:lblAlgn val="ctr"/>
        <c:lblOffset val="100"/>
        <c:noMultiLvlLbl val="0"/>
      </c:catAx>
      <c:valAx>
        <c:axId val="40481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811840"/>
        <c:crosses val="autoZero"/>
        <c:crossBetween val="between"/>
      </c:valAx>
      <c:valAx>
        <c:axId val="40481301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815368"/>
        <c:crosses val="max"/>
        <c:crossBetween val="between"/>
      </c:valAx>
      <c:catAx>
        <c:axId val="404815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4813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Ocupados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PNAD!$K$2:$K$15</c:f>
              <c:numCache>
                <c:formatCode>#,##0</c:formatCode>
                <c:ptCount val="14"/>
                <c:pt idx="0">
                  <c:v>1840.6666666666667</c:v>
                </c:pt>
                <c:pt idx="1">
                  <c:v>1911.6666666666667</c:v>
                </c:pt>
                <c:pt idx="2">
                  <c:v>2013.3333333333333</c:v>
                </c:pt>
                <c:pt idx="3">
                  <c:v>2041</c:v>
                </c:pt>
                <c:pt idx="4">
                  <c:v>2183</c:v>
                </c:pt>
                <c:pt idx="5">
                  <c:v>2247.6666666666665</c:v>
                </c:pt>
                <c:pt idx="6">
                  <c:v>2326.6666666666665</c:v>
                </c:pt>
                <c:pt idx="7">
                  <c:v>2348.3333333333335</c:v>
                </c:pt>
                <c:pt idx="8">
                  <c:v>2456.6666666666665</c:v>
                </c:pt>
                <c:pt idx="9">
                  <c:v>2513</c:v>
                </c:pt>
                <c:pt idx="10">
                  <c:v>2551.3333333333335</c:v>
                </c:pt>
                <c:pt idx="11">
                  <c:v>2488.3333333333335</c:v>
                </c:pt>
                <c:pt idx="12">
                  <c:v>2441</c:v>
                </c:pt>
                <c:pt idx="13">
                  <c:v>2406.3333333333335</c:v>
                </c:pt>
              </c:numCache>
            </c:numRef>
          </c:xVal>
          <c:yVal>
            <c:numRef>
              <c:f>PNAD!$M$2:$M$15</c:f>
              <c:numCache>
                <c:formatCode>#,##0</c:formatCode>
                <c:ptCount val="14"/>
                <c:pt idx="0">
                  <c:v>8737.0920000000006</c:v>
                </c:pt>
                <c:pt idx="1">
                  <c:v>8855.9230000000007</c:v>
                </c:pt>
                <c:pt idx="2">
                  <c:v>8999.2489999999998</c:v>
                </c:pt>
                <c:pt idx="3">
                  <c:v>9416.4869999999992</c:v>
                </c:pt>
                <c:pt idx="4">
                  <c:v>9713.4580000000005</c:v>
                </c:pt>
                <c:pt idx="5">
                  <c:v>9691.5730000000003</c:v>
                </c:pt>
                <c:pt idx="6">
                  <c:v>10081.365</c:v>
                </c:pt>
                <c:pt idx="7">
                  <c:v>10275.023999999999</c:v>
                </c:pt>
                <c:pt idx="9">
                  <c:v>10131.028</c:v>
                </c:pt>
                <c:pt idx="10">
                  <c:v>9741.9500000000007</c:v>
                </c:pt>
                <c:pt idx="11">
                  <c:v>9759.982</c:v>
                </c:pt>
                <c:pt idx="12">
                  <c:v>10023.732</c:v>
                </c:pt>
                <c:pt idx="13">
                  <c:v>9622.6810000000005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E5-41C6-9F83-D95E255B8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14584"/>
        <c:axId val="404818112"/>
      </c:scatterChart>
      <c:valAx>
        <c:axId val="40481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818112"/>
        <c:crosses val="autoZero"/>
        <c:crossBetween val="midCat"/>
      </c:valAx>
      <c:valAx>
        <c:axId val="4048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81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Desocupados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PNAD!$L$2:$L$15</c:f>
              <c:numCache>
                <c:formatCode>#,##0</c:formatCode>
                <c:ptCount val="14"/>
                <c:pt idx="0">
                  <c:v>224.33333333333334</c:v>
                </c:pt>
                <c:pt idx="1">
                  <c:v>247.33333333333334</c:v>
                </c:pt>
                <c:pt idx="2">
                  <c:v>232.33333333333334</c:v>
                </c:pt>
                <c:pt idx="3">
                  <c:v>182.33333333333334</c:v>
                </c:pt>
                <c:pt idx="4">
                  <c:v>204</c:v>
                </c:pt>
                <c:pt idx="5">
                  <c:v>179.66666666666666</c:v>
                </c:pt>
                <c:pt idx="6">
                  <c:v>156</c:v>
                </c:pt>
                <c:pt idx="7">
                  <c:v>167</c:v>
                </c:pt>
                <c:pt idx="8">
                  <c:v>131.33333333333334</c:v>
                </c:pt>
                <c:pt idx="9">
                  <c:v>127.66666666666667</c:v>
                </c:pt>
                <c:pt idx="10">
                  <c:v>112.33333333333333</c:v>
                </c:pt>
                <c:pt idx="11">
                  <c:v>113.66666666666667</c:v>
                </c:pt>
                <c:pt idx="12">
                  <c:v>102.33333333333333</c:v>
                </c:pt>
                <c:pt idx="13">
                  <c:v>160.33333333333334</c:v>
                </c:pt>
              </c:numCache>
            </c:numRef>
          </c:xVal>
          <c:yVal>
            <c:numRef>
              <c:f>PNAD!$N$2:$N$15</c:f>
              <c:numCache>
                <c:formatCode>#,##0</c:formatCode>
                <c:ptCount val="14"/>
                <c:pt idx="0">
                  <c:v>854.04399999999998</c:v>
                </c:pt>
                <c:pt idx="1">
                  <c:v>872.846</c:v>
                </c:pt>
                <c:pt idx="2">
                  <c:v>874.96799999999996</c:v>
                </c:pt>
                <c:pt idx="3">
                  <c:v>867.82799999999997</c:v>
                </c:pt>
                <c:pt idx="4">
                  <c:v>803.6</c:v>
                </c:pt>
                <c:pt idx="5">
                  <c:v>768.06200000000001</c:v>
                </c:pt>
                <c:pt idx="6">
                  <c:v>650.14800000000002</c:v>
                </c:pt>
                <c:pt idx="7">
                  <c:v>799.86900000000003</c:v>
                </c:pt>
                <c:pt idx="9">
                  <c:v>643.39300000000003</c:v>
                </c:pt>
                <c:pt idx="10">
                  <c:v>641.09799999999996</c:v>
                </c:pt>
                <c:pt idx="11">
                  <c:v>686.72900000000004</c:v>
                </c:pt>
                <c:pt idx="12">
                  <c:v>745.37800000000004</c:v>
                </c:pt>
                <c:pt idx="13">
                  <c:v>1074.8979999999999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E0-4561-9592-3CFE3900F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13800"/>
        <c:axId val="404816152"/>
      </c:scatterChart>
      <c:valAx>
        <c:axId val="40481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816152"/>
        <c:crosses val="autoZero"/>
        <c:crossBetween val="midCat"/>
      </c:valAx>
      <c:valAx>
        <c:axId val="40481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813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238125</xdr:colOff>
      <xdr:row>0</xdr:row>
      <xdr:rowOff>157162</xdr:rowOff>
    </xdr:from>
    <xdr:to>
      <xdr:col>24</xdr:col>
      <xdr:colOff>542925</xdr:colOff>
      <xdr:row>15</xdr:row>
      <xdr:rowOff>42862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xmlns="" id="{51AFBAA6-DAFF-4766-AA13-6EEC8C18E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466725</xdr:colOff>
      <xdr:row>16</xdr:row>
      <xdr:rowOff>47625</xdr:rowOff>
    </xdr:from>
    <xdr:to>
      <xdr:col>31</xdr:col>
      <xdr:colOff>161925</xdr:colOff>
      <xdr:row>30</xdr:row>
      <xdr:rowOff>123825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xmlns="" id="{D4E7F719-93A2-498B-AEBA-8FC226721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19</xdr:row>
      <xdr:rowOff>185737</xdr:rowOff>
    </xdr:from>
    <xdr:to>
      <xdr:col>15</xdr:col>
      <xdr:colOff>228600</xdr:colOff>
      <xdr:row>34</xdr:row>
      <xdr:rowOff>71437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xmlns="" id="{89BC9CF7-DA07-4B95-B83D-3320EE354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500062</xdr:colOff>
      <xdr:row>20</xdr:row>
      <xdr:rowOff>42862</xdr:rowOff>
    </xdr:from>
    <xdr:to>
      <xdr:col>23</xdr:col>
      <xdr:colOff>195262</xdr:colOff>
      <xdr:row>34</xdr:row>
      <xdr:rowOff>119062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5CD88CB8-87DA-4297-A6C4-FF849715E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5" max="15" width="10.5703125" bestFit="1" customWidth="1"/>
    <col min="16" max="16" width="9.42578125" bestFit="1" customWidth="1"/>
  </cols>
  <sheetData>
    <row r="1" spans="1:17" s="1" customFormat="1" ht="4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K1" s="1" t="s">
        <v>0</v>
      </c>
      <c r="L1" s="1" t="s">
        <v>1</v>
      </c>
      <c r="M1" s="1" t="s">
        <v>2</v>
      </c>
      <c r="N1" s="1" t="s">
        <v>3</v>
      </c>
      <c r="O1" s="2" t="s">
        <v>5</v>
      </c>
      <c r="P1" s="2" t="s">
        <v>6</v>
      </c>
      <c r="Q1" s="1" t="s">
        <v>7</v>
      </c>
    </row>
    <row r="2" spans="1:17" x14ac:dyDescent="0.25">
      <c r="A2" t="s">
        <v>8</v>
      </c>
      <c r="B2" s="3">
        <v>1758.3333333333333</v>
      </c>
      <c r="C2" s="3">
        <v>218</v>
      </c>
      <c r="D2" s="3"/>
      <c r="E2" s="3"/>
      <c r="G2" s="4"/>
      <c r="I2">
        <v>2002</v>
      </c>
      <c r="J2" t="s">
        <v>9</v>
      </c>
      <c r="K2" s="3">
        <v>1840.6666666666667</v>
      </c>
      <c r="L2" s="3">
        <v>224.33333333333334</v>
      </c>
      <c r="M2" s="3">
        <v>8737.0920000000006</v>
      </c>
      <c r="N2" s="3">
        <v>854.04399999999998</v>
      </c>
      <c r="O2" s="5">
        <f>M2</f>
        <v>8737.0920000000006</v>
      </c>
      <c r="P2" s="5">
        <f>N2</f>
        <v>854.04399999999998</v>
      </c>
      <c r="Q2" s="3">
        <v>3046.3620000000001</v>
      </c>
    </row>
    <row r="3" spans="1:17" x14ac:dyDescent="0.25">
      <c r="A3" t="s">
        <v>9</v>
      </c>
      <c r="B3" s="3">
        <v>1840.6666666666667</v>
      </c>
      <c r="C3" s="3">
        <v>224.33333333333334</v>
      </c>
      <c r="D3" s="3">
        <v>8737.0920000000006</v>
      </c>
      <c r="E3" s="3">
        <v>854.04399999999998</v>
      </c>
      <c r="F3" s="3"/>
      <c r="G3" s="4"/>
      <c r="I3">
        <v>2003</v>
      </c>
      <c r="J3" t="s">
        <v>10</v>
      </c>
      <c r="K3" s="3">
        <v>1911.6666666666667</v>
      </c>
      <c r="L3" s="3">
        <v>247.33333333333334</v>
      </c>
      <c r="M3" s="3">
        <v>8855.9230000000007</v>
      </c>
      <c r="N3" s="3">
        <v>872.846</v>
      </c>
      <c r="O3" s="5">
        <f t="shared" ref="O3:P9" si="0">M3</f>
        <v>8855.9230000000007</v>
      </c>
      <c r="P3" s="5">
        <f t="shared" si="0"/>
        <v>872.846</v>
      </c>
      <c r="Q3" s="3">
        <v>3138.0259999999998</v>
      </c>
    </row>
    <row r="4" spans="1:17" x14ac:dyDescent="0.25">
      <c r="A4" t="s">
        <v>11</v>
      </c>
      <c r="B4" s="3">
        <v>1879</v>
      </c>
      <c r="C4" s="3">
        <v>189.33333333333334</v>
      </c>
      <c r="D4" s="3"/>
      <c r="E4" s="3"/>
      <c r="F4" s="3">
        <f>3046362/1000</f>
        <v>3046.3620000000001</v>
      </c>
      <c r="G4" s="4"/>
      <c r="I4">
        <v>2004</v>
      </c>
      <c r="J4" t="s">
        <v>12</v>
      </c>
      <c r="K4" s="3">
        <v>2013.3333333333333</v>
      </c>
      <c r="L4" s="3">
        <v>232.33333333333334</v>
      </c>
      <c r="M4" s="3">
        <v>8999.2489999999998</v>
      </c>
      <c r="N4" s="3">
        <v>874.96799999999996</v>
      </c>
      <c r="O4" s="5">
        <f t="shared" si="0"/>
        <v>8999.2489999999998</v>
      </c>
      <c r="P4" s="5">
        <f t="shared" si="0"/>
        <v>874.96799999999996</v>
      </c>
      <c r="Q4" s="3">
        <v>3332.7750000000001</v>
      </c>
    </row>
    <row r="5" spans="1:17" x14ac:dyDescent="0.25">
      <c r="A5" t="s">
        <v>13</v>
      </c>
      <c r="B5" s="3">
        <v>1859.6666666666667</v>
      </c>
      <c r="C5" s="3">
        <v>207.33333333333334</v>
      </c>
      <c r="D5" s="3"/>
      <c r="E5" s="3"/>
      <c r="G5" s="4"/>
      <c r="I5">
        <v>2005</v>
      </c>
      <c r="J5" t="s">
        <v>14</v>
      </c>
      <c r="K5" s="3">
        <v>2041</v>
      </c>
      <c r="L5" s="3">
        <v>182.33333333333334</v>
      </c>
      <c r="M5" s="3">
        <v>9416.4869999999992</v>
      </c>
      <c r="N5" s="3">
        <v>867.82799999999997</v>
      </c>
      <c r="O5" s="5">
        <f t="shared" si="0"/>
        <v>9416.4869999999992</v>
      </c>
      <c r="P5" s="5">
        <f t="shared" si="0"/>
        <v>867.82799999999997</v>
      </c>
      <c r="Q5" s="3">
        <v>3592.56</v>
      </c>
    </row>
    <row r="6" spans="1:17" x14ac:dyDescent="0.25">
      <c r="A6" t="s">
        <v>15</v>
      </c>
      <c r="B6" s="3">
        <v>1894.6666666666667</v>
      </c>
      <c r="C6" s="3">
        <v>239</v>
      </c>
      <c r="D6" s="3"/>
      <c r="E6" s="3"/>
      <c r="G6" s="4"/>
      <c r="I6">
        <v>2006</v>
      </c>
      <c r="J6" t="s">
        <v>16</v>
      </c>
      <c r="K6" s="3">
        <v>2183</v>
      </c>
      <c r="L6" s="3">
        <v>204</v>
      </c>
      <c r="M6" s="3">
        <v>9713.4580000000005</v>
      </c>
      <c r="N6" s="3">
        <v>803.6</v>
      </c>
      <c r="O6" s="5">
        <f t="shared" si="0"/>
        <v>9713.4580000000005</v>
      </c>
      <c r="P6" s="5">
        <f t="shared" si="0"/>
        <v>803.6</v>
      </c>
      <c r="Q6" s="3">
        <v>3744.0430000000001</v>
      </c>
    </row>
    <row r="7" spans="1:17" x14ac:dyDescent="0.25">
      <c r="A7" t="s">
        <v>10</v>
      </c>
      <c r="B7" s="3">
        <v>1911.6666666666667</v>
      </c>
      <c r="C7" s="3">
        <v>247.33333333333334</v>
      </c>
      <c r="D7" s="3">
        <v>8855.9230000000007</v>
      </c>
      <c r="E7" s="3">
        <v>872.846</v>
      </c>
      <c r="G7" s="4"/>
      <c r="I7">
        <v>2007</v>
      </c>
      <c r="J7" t="s">
        <v>17</v>
      </c>
      <c r="K7" s="3">
        <v>2247.6666666666665</v>
      </c>
      <c r="L7" s="3">
        <v>179.66666666666666</v>
      </c>
      <c r="M7" s="3">
        <v>9691.5730000000003</v>
      </c>
      <c r="N7" s="3">
        <v>768.06200000000001</v>
      </c>
      <c r="O7" s="5">
        <f t="shared" si="0"/>
        <v>9691.5730000000003</v>
      </c>
      <c r="P7" s="5">
        <f t="shared" si="0"/>
        <v>768.06200000000001</v>
      </c>
      <c r="Q7" s="3">
        <v>4036.203</v>
      </c>
    </row>
    <row r="8" spans="1:17" x14ac:dyDescent="0.25">
      <c r="A8" t="s">
        <v>18</v>
      </c>
      <c r="B8" s="3">
        <v>1945</v>
      </c>
      <c r="C8" s="3">
        <v>231.33333333333334</v>
      </c>
      <c r="D8" s="3"/>
      <c r="E8" s="3"/>
      <c r="F8" s="3">
        <f>3138026/1000</f>
        <v>3138.0259999999998</v>
      </c>
      <c r="G8" s="4"/>
      <c r="I8">
        <v>2008</v>
      </c>
      <c r="J8" t="s">
        <v>19</v>
      </c>
      <c r="K8" s="3">
        <v>2326.6666666666665</v>
      </c>
      <c r="L8" s="3">
        <v>156</v>
      </c>
      <c r="M8" s="3">
        <v>10081.365</v>
      </c>
      <c r="N8" s="3">
        <v>650.14800000000002</v>
      </c>
      <c r="O8" s="5">
        <f t="shared" si="0"/>
        <v>10081.365</v>
      </c>
      <c r="P8" s="5">
        <f t="shared" si="0"/>
        <v>650.14800000000002</v>
      </c>
      <c r="Q8" s="3">
        <v>4184.183</v>
      </c>
    </row>
    <row r="9" spans="1:17" x14ac:dyDescent="0.25">
      <c r="A9" t="s">
        <v>20</v>
      </c>
      <c r="B9" s="3">
        <v>1914</v>
      </c>
      <c r="C9" s="3">
        <v>263.66666666666669</v>
      </c>
      <c r="D9" s="3"/>
      <c r="E9" s="3"/>
      <c r="F9" s="3"/>
      <c r="G9" s="4"/>
      <c r="I9">
        <v>2009</v>
      </c>
      <c r="J9" t="s">
        <v>21</v>
      </c>
      <c r="K9" s="3">
        <v>2348.3333333333335</v>
      </c>
      <c r="L9" s="3">
        <v>167</v>
      </c>
      <c r="M9" s="3">
        <v>10275.023999999999</v>
      </c>
      <c r="N9" s="3">
        <v>799.86900000000003</v>
      </c>
      <c r="O9" s="5">
        <f t="shared" si="0"/>
        <v>10275.023999999999</v>
      </c>
      <c r="P9" s="5">
        <f t="shared" si="0"/>
        <v>799.86900000000003</v>
      </c>
      <c r="Q9" s="3">
        <v>4350.8389999999999</v>
      </c>
    </row>
    <row r="10" spans="1:17" x14ac:dyDescent="0.25">
      <c r="A10" t="s">
        <v>22</v>
      </c>
      <c r="B10" s="3">
        <v>1958.6666666666667</v>
      </c>
      <c r="C10" s="3">
        <v>240.33333333333334</v>
      </c>
      <c r="D10" s="3"/>
      <c r="E10" s="3"/>
      <c r="F10" s="3"/>
      <c r="G10" s="4"/>
      <c r="I10">
        <v>2010</v>
      </c>
      <c r="J10" t="s">
        <v>23</v>
      </c>
      <c r="K10" s="3">
        <v>2456.6666666666665</v>
      </c>
      <c r="L10" s="3">
        <v>131.33333333333334</v>
      </c>
      <c r="M10" s="3"/>
      <c r="N10" s="3"/>
      <c r="O10" s="5">
        <f>4.2405*K10</f>
        <v>10417.494999999999</v>
      </c>
      <c r="P10" s="5">
        <f>4.4352*L10</f>
        <v>582.4896</v>
      </c>
      <c r="Q10" s="3">
        <v>4646.8909999999996</v>
      </c>
    </row>
    <row r="11" spans="1:17" x14ac:dyDescent="0.25">
      <c r="A11" t="s">
        <v>12</v>
      </c>
      <c r="B11" s="3">
        <v>2013.3333333333333</v>
      </c>
      <c r="C11" s="3">
        <v>232.33333333333334</v>
      </c>
      <c r="D11" s="3">
        <v>8999.2489999999998</v>
      </c>
      <c r="E11" s="3">
        <v>874.96799999999996</v>
      </c>
      <c r="F11" s="3"/>
      <c r="G11" s="4"/>
      <c r="I11">
        <v>2011</v>
      </c>
      <c r="J11" t="s">
        <v>24</v>
      </c>
      <c r="K11" s="3">
        <v>2513</v>
      </c>
      <c r="L11" s="3">
        <v>127.66666666666667</v>
      </c>
      <c r="M11" s="3">
        <v>10131.028</v>
      </c>
      <c r="N11" s="3">
        <v>643.39300000000003</v>
      </c>
      <c r="O11" s="5">
        <f>M11</f>
        <v>10131.028</v>
      </c>
      <c r="P11" s="5">
        <f>N11</f>
        <v>643.39300000000003</v>
      </c>
      <c r="Q11" s="3">
        <v>4850.9759999999997</v>
      </c>
    </row>
    <row r="12" spans="1:17" x14ac:dyDescent="0.25">
      <c r="A12" t="s">
        <v>25</v>
      </c>
      <c r="B12" s="3">
        <v>2025.3333333333333</v>
      </c>
      <c r="C12" s="3">
        <v>203</v>
      </c>
      <c r="D12" s="3"/>
      <c r="E12" s="3"/>
      <c r="F12" s="3">
        <f>3332775/1000</f>
        <v>3332.7750000000001</v>
      </c>
      <c r="G12" s="4"/>
      <c r="I12">
        <v>2012</v>
      </c>
      <c r="J12" t="s">
        <v>26</v>
      </c>
      <c r="K12" s="3">
        <v>2551.3333333333335</v>
      </c>
      <c r="L12" s="3">
        <v>112.33333333333333</v>
      </c>
      <c r="M12" s="3">
        <v>9741.9500000000007</v>
      </c>
      <c r="N12" s="3">
        <v>641.09799999999996</v>
      </c>
      <c r="O12" s="5">
        <f t="shared" ref="O12:P15" si="1">M12</f>
        <v>9741.9500000000007</v>
      </c>
      <c r="P12" s="5">
        <f t="shared" si="1"/>
        <v>641.09799999999996</v>
      </c>
      <c r="Q12" s="3">
        <v>4928.2250000000004</v>
      </c>
    </row>
    <row r="13" spans="1:17" x14ac:dyDescent="0.25">
      <c r="A13" t="s">
        <v>27</v>
      </c>
      <c r="B13" s="3">
        <v>1959.3333333333333</v>
      </c>
      <c r="C13" s="3">
        <v>221</v>
      </c>
      <c r="D13" s="3"/>
      <c r="E13" s="3"/>
      <c r="F13" s="3"/>
      <c r="G13" s="4"/>
      <c r="I13">
        <v>2013</v>
      </c>
      <c r="J13" t="s">
        <v>28</v>
      </c>
      <c r="K13" s="3">
        <v>2488.3333333333335</v>
      </c>
      <c r="L13" s="3">
        <v>113.66666666666667</v>
      </c>
      <c r="M13" s="3">
        <v>9759.982</v>
      </c>
      <c r="N13" s="3">
        <v>686.72900000000004</v>
      </c>
      <c r="O13" s="5">
        <f t="shared" si="1"/>
        <v>9759.982</v>
      </c>
      <c r="P13" s="5">
        <f t="shared" si="1"/>
        <v>686.72900000000004</v>
      </c>
      <c r="Q13" s="3">
        <v>5057.08</v>
      </c>
    </row>
    <row r="14" spans="1:17" x14ac:dyDescent="0.25">
      <c r="A14" t="s">
        <v>29</v>
      </c>
      <c r="B14" s="3">
        <v>2025.6666666666667</v>
      </c>
      <c r="C14" s="3">
        <v>198.33333333333334</v>
      </c>
      <c r="D14" s="3"/>
      <c r="E14" s="3"/>
      <c r="F14" s="3"/>
      <c r="G14" s="4"/>
      <c r="I14">
        <v>2014</v>
      </c>
      <c r="J14" t="s">
        <v>30</v>
      </c>
      <c r="K14" s="3">
        <v>2441</v>
      </c>
      <c r="L14" s="3">
        <v>102.33333333333333</v>
      </c>
      <c r="M14" s="3">
        <v>10023.732</v>
      </c>
      <c r="N14" s="3">
        <v>745.37800000000004</v>
      </c>
      <c r="O14" s="5">
        <f t="shared" si="1"/>
        <v>10023.732</v>
      </c>
      <c r="P14" s="5">
        <f t="shared" si="1"/>
        <v>745.37800000000004</v>
      </c>
      <c r="Q14" s="3">
        <v>5071.9059999999999</v>
      </c>
    </row>
    <row r="15" spans="1:17" x14ac:dyDescent="0.25">
      <c r="A15" t="s">
        <v>14</v>
      </c>
      <c r="B15" s="3">
        <v>2041</v>
      </c>
      <c r="C15" s="3">
        <v>182.33333333333334</v>
      </c>
      <c r="D15" s="3">
        <v>9416.4869999999992</v>
      </c>
      <c r="E15" s="3">
        <v>867.82799999999997</v>
      </c>
      <c r="F15" s="3"/>
      <c r="G15" s="4"/>
      <c r="I15">
        <v>2015</v>
      </c>
      <c r="J15" t="s">
        <v>31</v>
      </c>
      <c r="K15" s="3">
        <v>2406.3333333333335</v>
      </c>
      <c r="L15" s="3">
        <v>160.33333333333334</v>
      </c>
      <c r="M15" s="3">
        <v>9622.6810000000005</v>
      </c>
      <c r="N15" s="3">
        <v>1074.8979999999999</v>
      </c>
      <c r="O15" s="5">
        <f t="shared" si="1"/>
        <v>9622.6810000000005</v>
      </c>
      <c r="P15" s="5">
        <f t="shared" si="1"/>
        <v>1074.8979999999999</v>
      </c>
      <c r="Q15" s="3">
        <v>4821.116</v>
      </c>
    </row>
    <row r="16" spans="1:17" x14ac:dyDescent="0.25">
      <c r="A16" t="s">
        <v>32</v>
      </c>
      <c r="B16" s="3">
        <v>2082.6666666666665</v>
      </c>
      <c r="C16" s="3">
        <v>178.66666666666666</v>
      </c>
      <c r="D16" s="3"/>
      <c r="E16" s="3"/>
      <c r="F16" s="3">
        <f>3592560/1000</f>
        <v>3592.56</v>
      </c>
      <c r="G16" s="4"/>
    </row>
    <row r="17" spans="1:12" x14ac:dyDescent="0.25">
      <c r="A17" t="s">
        <v>33</v>
      </c>
      <c r="B17" s="3">
        <v>2048.6666666666665</v>
      </c>
      <c r="C17" s="3">
        <v>198.66666666666666</v>
      </c>
      <c r="D17" s="3"/>
      <c r="E17" s="3"/>
      <c r="F17" s="3"/>
      <c r="G17" s="4"/>
    </row>
    <row r="18" spans="1:12" x14ac:dyDescent="0.25">
      <c r="A18" t="s">
        <v>34</v>
      </c>
      <c r="B18" s="3">
        <v>2111.3333333333335</v>
      </c>
      <c r="C18" s="3">
        <v>201.66666666666666</v>
      </c>
      <c r="D18" s="3"/>
      <c r="E18" s="3"/>
      <c r="F18" s="3"/>
      <c r="G18" s="4"/>
      <c r="K18">
        <f>CORREL(K2:K9,M2:M9)</f>
        <v>0.97626134074232163</v>
      </c>
      <c r="L18">
        <f>CORREL(L2:L9,N2:N9)</f>
        <v>0.75424629050438474</v>
      </c>
    </row>
    <row r="19" spans="1:12" x14ac:dyDescent="0.25">
      <c r="A19" t="s">
        <v>16</v>
      </c>
      <c r="B19" s="3">
        <v>2183</v>
      </c>
      <c r="C19" s="3">
        <v>204</v>
      </c>
      <c r="D19" s="3">
        <v>9713.4580000000005</v>
      </c>
      <c r="E19" s="3">
        <v>803.6</v>
      </c>
      <c r="F19" s="3"/>
      <c r="G19" s="4"/>
    </row>
    <row r="20" spans="1:12" x14ac:dyDescent="0.25">
      <c r="A20" t="s">
        <v>35</v>
      </c>
      <c r="B20" s="3">
        <v>2187.6666666666665</v>
      </c>
      <c r="C20" s="3">
        <v>189.66666666666666</v>
      </c>
      <c r="D20" s="3"/>
      <c r="E20" s="3"/>
      <c r="F20" s="3">
        <f>3744043/1000</f>
        <v>3744.0430000000001</v>
      </c>
      <c r="G20" s="4"/>
    </row>
    <row r="21" spans="1:12" x14ac:dyDescent="0.25">
      <c r="A21" t="s">
        <v>36</v>
      </c>
      <c r="B21" s="3">
        <v>2159.3333333333335</v>
      </c>
      <c r="C21" s="3">
        <v>207.33333333333334</v>
      </c>
      <c r="D21" s="3"/>
      <c r="E21" s="3"/>
      <c r="F21" s="3"/>
      <c r="G21" s="4"/>
    </row>
    <row r="22" spans="1:12" x14ac:dyDescent="0.25">
      <c r="A22" t="s">
        <v>37</v>
      </c>
      <c r="B22" s="3">
        <v>2187</v>
      </c>
      <c r="C22" s="3">
        <v>192</v>
      </c>
      <c r="D22" s="3"/>
      <c r="E22" s="3"/>
      <c r="F22" s="3"/>
      <c r="G22" s="4"/>
    </row>
    <row r="23" spans="1:12" x14ac:dyDescent="0.25">
      <c r="A23" t="s">
        <v>17</v>
      </c>
      <c r="B23" s="3">
        <v>2247.6666666666665</v>
      </c>
      <c r="C23" s="3">
        <v>179.66666666666666</v>
      </c>
      <c r="D23" s="3">
        <v>9691.5730000000003</v>
      </c>
      <c r="E23" s="3">
        <v>768.06200000000001</v>
      </c>
      <c r="F23" s="3"/>
      <c r="G23" s="4"/>
    </row>
    <row r="24" spans="1:12" x14ac:dyDescent="0.25">
      <c r="A24" t="s">
        <v>38</v>
      </c>
      <c r="B24" s="3">
        <v>2272</v>
      </c>
      <c r="C24" s="3">
        <v>152.66666666666666</v>
      </c>
      <c r="D24" s="3"/>
      <c r="E24" s="3"/>
      <c r="F24" s="3">
        <f>4036203/1000</f>
        <v>4036.203</v>
      </c>
      <c r="G24" s="4"/>
    </row>
    <row r="25" spans="1:12" x14ac:dyDescent="0.25">
      <c r="A25" t="s">
        <v>39</v>
      </c>
      <c r="B25" s="3">
        <v>2250.6666666666665</v>
      </c>
      <c r="C25" s="3">
        <v>174.33333333333334</v>
      </c>
      <c r="D25" s="3"/>
      <c r="E25" s="3"/>
      <c r="F25" s="3"/>
      <c r="G25" s="4"/>
    </row>
    <row r="26" spans="1:12" x14ac:dyDescent="0.25">
      <c r="A26" t="s">
        <v>40</v>
      </c>
      <c r="B26" s="3">
        <v>2293.6666666666665</v>
      </c>
      <c r="C26" s="3">
        <v>173</v>
      </c>
      <c r="D26" s="3"/>
      <c r="E26" s="3"/>
      <c r="F26" s="3"/>
      <c r="G26" s="4"/>
    </row>
    <row r="27" spans="1:12" x14ac:dyDescent="0.25">
      <c r="A27" t="s">
        <v>19</v>
      </c>
      <c r="B27" s="3">
        <v>2326.6666666666665</v>
      </c>
      <c r="C27" s="3">
        <v>156</v>
      </c>
      <c r="D27" s="3">
        <v>10081.365</v>
      </c>
      <c r="E27" s="3">
        <v>650.14800000000002</v>
      </c>
      <c r="F27" s="3"/>
      <c r="G27" s="4"/>
    </row>
    <row r="28" spans="1:12" x14ac:dyDescent="0.25">
      <c r="A28" t="s">
        <v>41</v>
      </c>
      <c r="B28" s="3">
        <v>2348.3333333333335</v>
      </c>
      <c r="C28" s="3">
        <v>137.33333333333334</v>
      </c>
      <c r="D28" s="3"/>
      <c r="E28" s="3"/>
      <c r="F28" s="3">
        <f>4184183/1000</f>
        <v>4184.183</v>
      </c>
      <c r="G28" s="4"/>
    </row>
    <row r="29" spans="1:12" x14ac:dyDescent="0.25">
      <c r="A29" t="s">
        <v>42</v>
      </c>
      <c r="B29" s="3">
        <v>2261</v>
      </c>
      <c r="C29" s="3">
        <v>159</v>
      </c>
      <c r="D29" s="3"/>
      <c r="E29" s="3"/>
      <c r="F29" s="3"/>
    </row>
    <row r="30" spans="1:12" x14ac:dyDescent="0.25">
      <c r="A30" t="s">
        <v>43</v>
      </c>
      <c r="B30" s="3">
        <v>2301.6666666666665</v>
      </c>
      <c r="C30" s="3">
        <v>168.33333333333334</v>
      </c>
      <c r="D30" s="3"/>
      <c r="E30" s="3"/>
      <c r="F30" s="3"/>
    </row>
    <row r="31" spans="1:12" x14ac:dyDescent="0.25">
      <c r="A31" t="s">
        <v>21</v>
      </c>
      <c r="B31" s="3">
        <v>2348.3333333333335</v>
      </c>
      <c r="C31" s="3">
        <v>167</v>
      </c>
      <c r="D31" s="3">
        <v>10275.023999999999</v>
      </c>
      <c r="E31" s="3">
        <v>799.86900000000003</v>
      </c>
      <c r="F31" s="3"/>
    </row>
    <row r="32" spans="1:12" x14ac:dyDescent="0.25">
      <c r="A32" t="s">
        <v>44</v>
      </c>
      <c r="B32" s="3">
        <v>2390.6666666666665</v>
      </c>
      <c r="C32" s="3">
        <v>144</v>
      </c>
      <c r="D32" s="3"/>
      <c r="E32" s="3"/>
      <c r="F32" s="3">
        <f>4350839/1000</f>
        <v>4350.8389999999999</v>
      </c>
    </row>
    <row r="33" spans="1:6" x14ac:dyDescent="0.25">
      <c r="A33" t="s">
        <v>45</v>
      </c>
      <c r="B33" s="3">
        <v>2367</v>
      </c>
      <c r="C33" s="3">
        <v>158.66666666666666</v>
      </c>
      <c r="D33" s="3"/>
      <c r="E33" s="3"/>
      <c r="F33" s="3"/>
    </row>
    <row r="34" spans="1:6" x14ac:dyDescent="0.25">
      <c r="A34" t="s">
        <v>46</v>
      </c>
      <c r="B34" s="3">
        <v>2418.6666666666665</v>
      </c>
      <c r="C34" s="3">
        <v>142.66666666666666</v>
      </c>
      <c r="D34" s="3"/>
      <c r="E34" s="3"/>
      <c r="F34" s="3"/>
    </row>
    <row r="35" spans="1:6" x14ac:dyDescent="0.25">
      <c r="A35" t="s">
        <v>23</v>
      </c>
      <c r="B35" s="3">
        <v>2456.6666666666665</v>
      </c>
      <c r="C35" s="3">
        <v>131.33333333333334</v>
      </c>
      <c r="D35" s="3"/>
      <c r="E35" s="3"/>
      <c r="F35" s="3"/>
    </row>
    <row r="36" spans="1:6" x14ac:dyDescent="0.25">
      <c r="A36" t="s">
        <v>47</v>
      </c>
      <c r="B36" s="3">
        <v>2467</v>
      </c>
      <c r="C36" s="3">
        <v>129</v>
      </c>
      <c r="D36" s="3"/>
      <c r="E36" s="3"/>
      <c r="F36" s="3">
        <f>4646891/1000</f>
        <v>4646.8909999999996</v>
      </c>
    </row>
    <row r="37" spans="1:6" x14ac:dyDescent="0.25">
      <c r="A37" t="s">
        <v>48</v>
      </c>
      <c r="B37" s="3">
        <v>2433</v>
      </c>
      <c r="C37" s="3">
        <v>146</v>
      </c>
      <c r="D37" s="3"/>
      <c r="E37" s="3"/>
      <c r="F37" s="3"/>
    </row>
    <row r="38" spans="1:6" x14ac:dyDescent="0.25">
      <c r="A38" t="s">
        <v>49</v>
      </c>
      <c r="B38" s="3">
        <v>2493</v>
      </c>
      <c r="C38" s="3">
        <v>127.66666666666667</v>
      </c>
      <c r="D38" s="3"/>
      <c r="E38" s="3"/>
      <c r="F38" s="3"/>
    </row>
    <row r="39" spans="1:6" x14ac:dyDescent="0.25">
      <c r="A39" t="s">
        <v>24</v>
      </c>
      <c r="B39" s="3">
        <v>2513</v>
      </c>
      <c r="C39" s="3">
        <v>127.66666666666667</v>
      </c>
      <c r="D39" s="3">
        <v>10131.028</v>
      </c>
      <c r="E39" s="3">
        <v>643.39300000000003</v>
      </c>
      <c r="F39" s="3"/>
    </row>
    <row r="40" spans="1:6" x14ac:dyDescent="0.25">
      <c r="A40" t="s">
        <v>50</v>
      </c>
      <c r="B40" s="3">
        <v>2509.3333333333335</v>
      </c>
      <c r="C40" s="3">
        <v>108</v>
      </c>
      <c r="D40" s="3"/>
      <c r="E40" s="3"/>
      <c r="F40" s="3">
        <f>4850976/1000</f>
        <v>4850.9759999999997</v>
      </c>
    </row>
    <row r="41" spans="1:6" x14ac:dyDescent="0.25">
      <c r="A41" t="s">
        <v>51</v>
      </c>
      <c r="B41" s="3">
        <v>2514.6666666666665</v>
      </c>
      <c r="C41" s="3">
        <v>126</v>
      </c>
      <c r="D41" s="3"/>
      <c r="E41" s="3"/>
      <c r="F41" s="3"/>
    </row>
    <row r="42" spans="1:6" x14ac:dyDescent="0.25">
      <c r="A42" t="s">
        <v>52</v>
      </c>
      <c r="B42" s="3">
        <v>2543.3333333333335</v>
      </c>
      <c r="C42" s="3">
        <v>129.33333333333334</v>
      </c>
      <c r="D42" s="3"/>
      <c r="E42" s="3"/>
      <c r="F42" s="3"/>
    </row>
    <row r="43" spans="1:6" x14ac:dyDescent="0.25">
      <c r="A43" t="s">
        <v>26</v>
      </c>
      <c r="B43" s="3">
        <v>2551.3333333333335</v>
      </c>
      <c r="C43" s="3">
        <v>112.33333333333333</v>
      </c>
      <c r="D43" s="3">
        <v>9741.9500000000007</v>
      </c>
      <c r="E43" s="3">
        <v>641.09799999999996</v>
      </c>
      <c r="F43" s="3"/>
    </row>
    <row r="44" spans="1:6" x14ac:dyDescent="0.25">
      <c r="A44" t="s">
        <v>53</v>
      </c>
      <c r="B44" s="3">
        <v>2580.3333333333335</v>
      </c>
      <c r="C44" s="3">
        <v>101.66666666666667</v>
      </c>
      <c r="D44" s="3"/>
      <c r="E44" s="3"/>
      <c r="F44" s="3">
        <f>4928225/1000</f>
        <v>4928.2250000000004</v>
      </c>
    </row>
    <row r="45" spans="1:6" x14ac:dyDescent="0.25">
      <c r="A45" t="s">
        <v>54</v>
      </c>
      <c r="B45" s="3">
        <v>2504.6666666666665</v>
      </c>
      <c r="C45" s="3">
        <v>114</v>
      </c>
      <c r="D45" s="3"/>
      <c r="E45" s="3"/>
      <c r="F45" s="3"/>
    </row>
    <row r="46" spans="1:6" x14ac:dyDescent="0.25">
      <c r="A46" t="s">
        <v>55</v>
      </c>
      <c r="B46" s="3">
        <v>2495.6666666666665</v>
      </c>
      <c r="C46" s="3">
        <v>109.33333333333333</v>
      </c>
      <c r="D46" s="3"/>
      <c r="E46" s="3"/>
      <c r="F46" s="3"/>
    </row>
    <row r="47" spans="1:6" x14ac:dyDescent="0.25">
      <c r="A47" t="s">
        <v>28</v>
      </c>
      <c r="B47" s="3">
        <v>2488.3333333333335</v>
      </c>
      <c r="C47" s="3">
        <v>113.66666666666667</v>
      </c>
      <c r="D47" s="3">
        <v>9759.982</v>
      </c>
      <c r="E47" s="3">
        <v>686.72900000000004</v>
      </c>
      <c r="F47" s="3"/>
    </row>
    <row r="48" spans="1:6" x14ac:dyDescent="0.25">
      <c r="A48" t="s">
        <v>56</v>
      </c>
      <c r="B48" s="3">
        <v>2529.6666666666665</v>
      </c>
      <c r="C48" s="3">
        <v>101</v>
      </c>
      <c r="D48" s="3"/>
      <c r="E48" s="3"/>
      <c r="F48" s="3">
        <f>5057080/1000</f>
        <v>5057.08</v>
      </c>
    </row>
    <row r="49" spans="1:6" x14ac:dyDescent="0.25">
      <c r="A49" t="s">
        <v>57</v>
      </c>
      <c r="B49" s="3">
        <v>2470</v>
      </c>
      <c r="C49" s="3">
        <v>97</v>
      </c>
      <c r="D49" s="3"/>
      <c r="E49" s="3"/>
      <c r="F49" s="3"/>
    </row>
    <row r="50" spans="1:6" x14ac:dyDescent="0.25">
      <c r="A50" t="s">
        <v>58</v>
      </c>
      <c r="B50" s="3">
        <v>2461.3333333333335</v>
      </c>
      <c r="C50" s="3">
        <v>97</v>
      </c>
      <c r="D50" s="3"/>
      <c r="E50" s="3"/>
      <c r="F50" s="3"/>
    </row>
    <row r="51" spans="1:6" x14ac:dyDescent="0.25">
      <c r="A51" t="s">
        <v>30</v>
      </c>
      <c r="B51" s="3">
        <v>2441</v>
      </c>
      <c r="C51" s="3">
        <v>102.33333333333333</v>
      </c>
      <c r="D51" s="3">
        <v>10023.732</v>
      </c>
      <c r="E51" s="3">
        <v>745.37800000000004</v>
      </c>
      <c r="F51" s="3"/>
    </row>
    <row r="52" spans="1:6" x14ac:dyDescent="0.25">
      <c r="A52" t="s">
        <v>59</v>
      </c>
      <c r="B52" s="3">
        <v>2458.3333333333335</v>
      </c>
      <c r="C52" s="3">
        <v>86.333333333333329</v>
      </c>
      <c r="D52" s="3"/>
      <c r="E52" s="3"/>
      <c r="F52" s="3">
        <f>5071906/1000</f>
        <v>5071.9059999999999</v>
      </c>
    </row>
    <row r="53" spans="1:6" x14ac:dyDescent="0.25">
      <c r="A53" t="s">
        <v>60</v>
      </c>
      <c r="B53" s="3">
        <v>2429</v>
      </c>
      <c r="C53" s="3">
        <v>116.66666666666667</v>
      </c>
      <c r="D53" s="3"/>
      <c r="E53" s="3"/>
      <c r="F53" s="3"/>
    </row>
    <row r="54" spans="1:6" x14ac:dyDescent="0.25">
      <c r="A54" t="s">
        <v>61</v>
      </c>
      <c r="B54" s="3">
        <v>2412</v>
      </c>
      <c r="C54" s="3">
        <v>143</v>
      </c>
      <c r="D54" s="3"/>
      <c r="E54" s="3"/>
      <c r="F54" s="3"/>
    </row>
    <row r="55" spans="1:6" x14ac:dyDescent="0.25">
      <c r="A55" t="s">
        <v>31</v>
      </c>
      <c r="B55" s="3">
        <v>2406.3333333333335</v>
      </c>
      <c r="C55" s="3">
        <v>160.33333333333334</v>
      </c>
      <c r="D55" s="3">
        <v>9622.6810000000005</v>
      </c>
      <c r="E55" s="3">
        <v>1074.8979999999999</v>
      </c>
      <c r="F55" s="3"/>
    </row>
    <row r="56" spans="1:6" x14ac:dyDescent="0.25">
      <c r="A56" t="s">
        <v>62</v>
      </c>
      <c r="B56" s="3">
        <v>2344.3333333333335</v>
      </c>
      <c r="C56" s="3">
        <v>154.33333333333334</v>
      </c>
      <c r="D56" s="3"/>
      <c r="E56" s="3"/>
      <c r="F56" s="3">
        <f>4821116/1000</f>
        <v>4821.116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4" workbookViewId="0">
      <selection activeCell="E5" sqref="E5"/>
    </sheetView>
  </sheetViews>
  <sheetFormatPr defaultColWidth="8.85546875" defaultRowHeight="15" x14ac:dyDescent="0.25"/>
  <cols>
    <col min="1" max="7" width="15.7109375" style="75" customWidth="1"/>
    <col min="8" max="16384" width="8.85546875" style="73"/>
  </cols>
  <sheetData>
    <row r="1" spans="1:7" x14ac:dyDescent="0.25">
      <c r="A1" s="82" t="s">
        <v>173</v>
      </c>
      <c r="B1" s="82"/>
      <c r="C1" s="82"/>
      <c r="D1" s="82"/>
      <c r="E1" s="82"/>
      <c r="F1" s="82"/>
      <c r="G1" s="82"/>
    </row>
    <row r="2" spans="1:7" x14ac:dyDescent="0.25">
      <c r="A2" s="82" t="s">
        <v>174</v>
      </c>
      <c r="B2" s="82" t="s">
        <v>63</v>
      </c>
      <c r="C2" s="82" t="s">
        <v>175</v>
      </c>
      <c r="D2" s="82"/>
      <c r="E2" s="82"/>
      <c r="F2" s="82"/>
      <c r="G2" s="82"/>
    </row>
    <row r="3" spans="1:7" x14ac:dyDescent="0.25">
      <c r="A3" s="82"/>
      <c r="B3" s="82"/>
      <c r="C3" s="82" t="s">
        <v>176</v>
      </c>
      <c r="D3" s="82"/>
      <c r="E3" s="82"/>
      <c r="F3" s="82"/>
      <c r="G3" s="82"/>
    </row>
    <row r="4" spans="1:7" ht="45" x14ac:dyDescent="0.25">
      <c r="A4" s="82"/>
      <c r="B4" s="82"/>
      <c r="C4" s="74" t="s">
        <v>154</v>
      </c>
      <c r="D4" s="74" t="s">
        <v>177</v>
      </c>
      <c r="E4" s="74" t="s">
        <v>178</v>
      </c>
      <c r="F4" s="74" t="s">
        <v>179</v>
      </c>
      <c r="G4" s="74" t="s">
        <v>180</v>
      </c>
    </row>
    <row r="5" spans="1:7" x14ac:dyDescent="0.25">
      <c r="A5" s="82" t="s">
        <v>181</v>
      </c>
      <c r="B5" s="75" t="s">
        <v>182</v>
      </c>
      <c r="C5" s="75">
        <v>15985</v>
      </c>
      <c r="D5" s="75">
        <v>10115</v>
      </c>
      <c r="E5" s="75">
        <v>9316</v>
      </c>
      <c r="F5" s="75">
        <v>799</v>
      </c>
      <c r="G5" s="75">
        <v>5870</v>
      </c>
    </row>
    <row r="6" spans="1:7" x14ac:dyDescent="0.25">
      <c r="A6" s="82"/>
      <c r="B6" s="75" t="s">
        <v>183</v>
      </c>
      <c r="C6" s="75">
        <v>16093</v>
      </c>
      <c r="D6" s="75">
        <v>10448</v>
      </c>
      <c r="E6" s="75">
        <v>9690</v>
      </c>
      <c r="F6" s="75">
        <v>758</v>
      </c>
      <c r="G6" s="75">
        <v>5645</v>
      </c>
    </row>
    <row r="7" spans="1:7" x14ac:dyDescent="0.25">
      <c r="A7" s="82"/>
      <c r="B7" s="75" t="s">
        <v>184</v>
      </c>
      <c r="C7" s="75">
        <v>16118</v>
      </c>
      <c r="D7" s="75">
        <v>10414</v>
      </c>
      <c r="E7" s="75">
        <v>9744</v>
      </c>
      <c r="F7" s="75">
        <v>670</v>
      </c>
      <c r="G7" s="75">
        <v>5703</v>
      </c>
    </row>
    <row r="8" spans="1:7" x14ac:dyDescent="0.25">
      <c r="A8" s="82"/>
      <c r="B8" s="75" t="s">
        <v>185</v>
      </c>
      <c r="C8" s="75">
        <v>16175</v>
      </c>
      <c r="D8" s="75">
        <v>10352</v>
      </c>
      <c r="E8" s="75">
        <v>9700</v>
      </c>
      <c r="F8" s="75">
        <v>652</v>
      </c>
      <c r="G8" s="75">
        <v>5822</v>
      </c>
    </row>
    <row r="9" spans="1:7" x14ac:dyDescent="0.25">
      <c r="A9" s="82"/>
      <c r="B9" s="75" t="s">
        <v>186</v>
      </c>
      <c r="C9" s="75">
        <v>16202</v>
      </c>
      <c r="D9" s="75">
        <v>10287</v>
      </c>
      <c r="E9" s="75">
        <v>9513</v>
      </c>
      <c r="F9" s="75">
        <v>774</v>
      </c>
      <c r="G9" s="75">
        <v>5915</v>
      </c>
    </row>
    <row r="10" spans="1:7" x14ac:dyDescent="0.25">
      <c r="A10" s="82"/>
      <c r="B10" s="75" t="s">
        <v>187</v>
      </c>
      <c r="C10" s="75">
        <v>16275</v>
      </c>
      <c r="D10" s="75">
        <v>10548</v>
      </c>
      <c r="E10" s="75">
        <v>9807</v>
      </c>
      <c r="F10" s="75">
        <v>742</v>
      </c>
      <c r="G10" s="75">
        <v>5726</v>
      </c>
    </row>
    <row r="11" spans="1:7" x14ac:dyDescent="0.25">
      <c r="A11" s="82"/>
      <c r="B11" s="75" t="s">
        <v>188</v>
      </c>
      <c r="C11" s="75">
        <v>16319</v>
      </c>
      <c r="D11" s="75">
        <v>10506</v>
      </c>
      <c r="E11" s="75">
        <v>9839</v>
      </c>
      <c r="F11" s="75">
        <v>666</v>
      </c>
      <c r="G11" s="75">
        <v>5813</v>
      </c>
    </row>
    <row r="12" spans="1:7" x14ac:dyDescent="0.25">
      <c r="A12" s="82"/>
      <c r="B12" s="75" t="s">
        <v>189</v>
      </c>
      <c r="C12" s="75">
        <v>16399</v>
      </c>
      <c r="D12" s="75">
        <v>10429</v>
      </c>
      <c r="E12" s="75">
        <v>9826</v>
      </c>
      <c r="F12" s="75">
        <v>603</v>
      </c>
      <c r="G12" s="75">
        <v>5970</v>
      </c>
    </row>
    <row r="13" spans="1:7" x14ac:dyDescent="0.25">
      <c r="A13" s="82"/>
      <c r="B13" s="75" t="s">
        <v>190</v>
      </c>
      <c r="C13" s="75">
        <v>16440</v>
      </c>
      <c r="D13" s="75">
        <v>10436</v>
      </c>
      <c r="E13" s="75">
        <v>9695</v>
      </c>
      <c r="F13" s="75">
        <v>741</v>
      </c>
      <c r="G13" s="75">
        <v>6004</v>
      </c>
    </row>
    <row r="14" spans="1:7" x14ac:dyDescent="0.25">
      <c r="A14" s="82"/>
      <c r="B14" s="75" t="s">
        <v>191</v>
      </c>
      <c r="C14" s="75">
        <v>16484</v>
      </c>
      <c r="D14" s="75">
        <v>10486</v>
      </c>
      <c r="E14" s="75">
        <v>9760</v>
      </c>
      <c r="F14" s="75">
        <v>726</v>
      </c>
      <c r="G14" s="75">
        <v>5999</v>
      </c>
    </row>
    <row r="15" spans="1:7" x14ac:dyDescent="0.25">
      <c r="A15" s="82"/>
      <c r="B15" s="75" t="s">
        <v>192</v>
      </c>
      <c r="C15" s="75">
        <v>16532</v>
      </c>
      <c r="D15" s="75">
        <v>10453</v>
      </c>
      <c r="E15" s="75">
        <v>9728</v>
      </c>
      <c r="F15" s="75">
        <v>725</v>
      </c>
      <c r="G15" s="75">
        <v>6079</v>
      </c>
    </row>
    <row r="16" spans="1:7" x14ac:dyDescent="0.25">
      <c r="A16" s="82"/>
      <c r="B16" s="75" t="s">
        <v>193</v>
      </c>
      <c r="C16" s="75">
        <v>16560</v>
      </c>
      <c r="D16" s="75">
        <v>10501</v>
      </c>
      <c r="E16" s="75">
        <v>9836</v>
      </c>
      <c r="F16" s="75">
        <v>665</v>
      </c>
      <c r="G16" s="75">
        <v>6059</v>
      </c>
    </row>
    <row r="17" spans="1:7" x14ac:dyDescent="0.25">
      <c r="A17" s="82"/>
      <c r="B17" s="75" t="s">
        <v>194</v>
      </c>
      <c r="C17" s="75">
        <v>16606</v>
      </c>
      <c r="D17" s="75">
        <v>10537</v>
      </c>
      <c r="E17" s="75">
        <v>9659</v>
      </c>
      <c r="F17" s="75">
        <v>878</v>
      </c>
      <c r="G17" s="75">
        <v>6069</v>
      </c>
    </row>
    <row r="18" spans="1:7" x14ac:dyDescent="0.25">
      <c r="A18" s="82"/>
      <c r="B18" s="75" t="s">
        <v>195</v>
      </c>
      <c r="C18" s="75">
        <v>16665</v>
      </c>
      <c r="D18" s="75">
        <v>10678</v>
      </c>
      <c r="E18" s="75">
        <v>9828</v>
      </c>
      <c r="F18" s="75">
        <v>850</v>
      </c>
      <c r="G18" s="75">
        <v>5988</v>
      </c>
    </row>
    <row r="19" spans="1:7" x14ac:dyDescent="0.25">
      <c r="A19" s="82"/>
      <c r="B19" s="75" t="s">
        <v>196</v>
      </c>
      <c r="C19" s="75">
        <v>16758</v>
      </c>
      <c r="D19" s="75">
        <v>10844</v>
      </c>
      <c r="E19" s="75">
        <v>9891</v>
      </c>
      <c r="F19" s="75">
        <v>953</v>
      </c>
      <c r="G19" s="75">
        <v>5913</v>
      </c>
    </row>
    <row r="20" spans="1:7" x14ac:dyDescent="0.25">
      <c r="A20" s="82"/>
      <c r="B20" s="75" t="s">
        <v>197</v>
      </c>
      <c r="C20" s="75">
        <v>16836</v>
      </c>
      <c r="D20" s="75">
        <v>10813</v>
      </c>
      <c r="E20" s="75">
        <v>9798</v>
      </c>
      <c r="F20" s="75">
        <v>1016</v>
      </c>
      <c r="G20" s="75">
        <v>6023</v>
      </c>
    </row>
    <row r="21" spans="1:7" x14ac:dyDescent="0.25">
      <c r="A21" s="82"/>
      <c r="B21" s="75" t="s">
        <v>198</v>
      </c>
      <c r="C21" s="75">
        <v>16871</v>
      </c>
      <c r="D21" s="75">
        <v>10819</v>
      </c>
      <c r="E21" s="75">
        <v>9596</v>
      </c>
      <c r="F21" s="75">
        <v>1223</v>
      </c>
      <c r="G21" s="75">
        <v>6052</v>
      </c>
    </row>
    <row r="22" spans="1:7" x14ac:dyDescent="0.25">
      <c r="A22" s="82"/>
      <c r="B22" s="75" t="s">
        <v>199</v>
      </c>
      <c r="C22" s="75">
        <v>16899</v>
      </c>
      <c r="D22" s="75">
        <v>10946</v>
      </c>
      <c r="E22" s="75">
        <v>9738</v>
      </c>
      <c r="F22" s="75">
        <v>1208</v>
      </c>
      <c r="G22" s="75">
        <v>5953</v>
      </c>
    </row>
    <row r="23" spans="1:7" x14ac:dyDescent="0.25">
      <c r="A23" s="82"/>
      <c r="B23" s="75" t="s">
        <v>200</v>
      </c>
      <c r="C23" s="75">
        <v>16858</v>
      </c>
      <c r="D23" s="75">
        <v>10950</v>
      </c>
      <c r="E23" s="75">
        <v>9714</v>
      </c>
      <c r="F23" s="75">
        <v>1235</v>
      </c>
      <c r="G23" s="75">
        <v>5908</v>
      </c>
    </row>
    <row r="24" spans="1:7" x14ac:dyDescent="0.25">
      <c r="A24" s="82"/>
      <c r="B24" s="75" t="s">
        <v>201</v>
      </c>
      <c r="C24" s="75">
        <v>16872</v>
      </c>
      <c r="D24" s="75">
        <v>10936</v>
      </c>
      <c r="E24" s="75">
        <v>9710</v>
      </c>
      <c r="F24" s="75">
        <v>1226</v>
      </c>
      <c r="G24" s="75">
        <v>5936</v>
      </c>
    </row>
    <row r="25" spans="1:7" x14ac:dyDescent="0.25">
      <c r="A25" s="82"/>
      <c r="B25" s="75" t="s">
        <v>202</v>
      </c>
      <c r="C25" s="75">
        <v>16895</v>
      </c>
      <c r="D25" s="75">
        <v>10978</v>
      </c>
      <c r="E25" s="75">
        <v>9467</v>
      </c>
      <c r="F25" s="75">
        <v>1512</v>
      </c>
      <c r="G25" s="75">
        <v>5917</v>
      </c>
    </row>
    <row r="26" spans="1:7" x14ac:dyDescent="0.25">
      <c r="A26" s="82"/>
      <c r="B26" s="75" t="s">
        <v>203</v>
      </c>
      <c r="C26" s="75">
        <v>16957</v>
      </c>
      <c r="D26" s="75">
        <v>11075</v>
      </c>
      <c r="E26" s="75">
        <v>9724</v>
      </c>
      <c r="F26" s="75">
        <v>1351</v>
      </c>
      <c r="G26" s="75">
        <v>5882</v>
      </c>
    </row>
    <row r="27" spans="1:7" x14ac:dyDescent="0.25">
      <c r="A27" s="82"/>
      <c r="B27" s="75" t="s">
        <v>204</v>
      </c>
      <c r="C27" s="75">
        <v>16981</v>
      </c>
      <c r="D27" s="75">
        <v>11129</v>
      </c>
      <c r="E27" s="75">
        <v>9761</v>
      </c>
      <c r="F27" s="75">
        <v>1369</v>
      </c>
      <c r="G27" s="75">
        <v>5852</v>
      </c>
    </row>
    <row r="28" spans="1:7" x14ac:dyDescent="0.25">
      <c r="A28" s="82"/>
      <c r="B28" s="75" t="s">
        <v>205</v>
      </c>
      <c r="C28" s="75">
        <v>17084</v>
      </c>
      <c r="D28" s="75">
        <v>11179</v>
      </c>
      <c r="E28" s="75">
        <v>9986</v>
      </c>
      <c r="F28" s="75">
        <v>1194</v>
      </c>
      <c r="G28" s="75">
        <v>5905</v>
      </c>
    </row>
    <row r="29" spans="1:7" x14ac:dyDescent="0.25">
      <c r="A29" s="82"/>
      <c r="B29" s="75" t="s">
        <v>206</v>
      </c>
      <c r="C29" s="75">
        <v>17099</v>
      </c>
      <c r="D29" s="75">
        <v>11200</v>
      </c>
      <c r="E29" s="75">
        <v>9780</v>
      </c>
      <c r="F29" s="75">
        <v>1419</v>
      </c>
      <c r="G29" s="75">
        <v>5900</v>
      </c>
    </row>
    <row r="30" spans="1:7" x14ac:dyDescent="0.25">
      <c r="A30" s="82"/>
      <c r="B30" s="75" t="s">
        <v>207</v>
      </c>
      <c r="C30" s="75">
        <v>17164</v>
      </c>
      <c r="D30" s="75">
        <v>11278</v>
      </c>
      <c r="E30" s="75">
        <v>10051</v>
      </c>
      <c r="F30" s="75">
        <v>1227</v>
      </c>
      <c r="G30" s="75">
        <v>5886</v>
      </c>
    </row>
    <row r="31" spans="1:7" x14ac:dyDescent="0.25">
      <c r="A31" s="82"/>
      <c r="B31" s="75" t="s">
        <v>208</v>
      </c>
      <c r="C31" s="75">
        <v>17144</v>
      </c>
      <c r="D31" s="75">
        <v>11280</v>
      </c>
      <c r="E31" s="75">
        <v>10175</v>
      </c>
      <c r="F31" s="75">
        <v>1105</v>
      </c>
      <c r="G31" s="75">
        <v>5865</v>
      </c>
    </row>
    <row r="32" spans="1:7" x14ac:dyDescent="0.25">
      <c r="A32" s="82"/>
      <c r="B32" s="75" t="s">
        <v>209</v>
      </c>
      <c r="C32" s="75">
        <v>17164</v>
      </c>
      <c r="D32" s="75">
        <v>11224</v>
      </c>
      <c r="E32" s="75">
        <v>10131</v>
      </c>
      <c r="F32" s="75">
        <v>1093</v>
      </c>
      <c r="G32" s="75">
        <v>5940</v>
      </c>
    </row>
    <row r="33" spans="1:7" x14ac:dyDescent="0.25">
      <c r="A33" s="82"/>
      <c r="B33" s="75" t="s">
        <v>210</v>
      </c>
      <c r="C33" s="75">
        <v>17188</v>
      </c>
      <c r="D33" s="75">
        <v>11183</v>
      </c>
      <c r="E33" s="75">
        <v>9926</v>
      </c>
      <c r="F33" s="75">
        <v>1257</v>
      </c>
      <c r="G33" s="75">
        <v>6005</v>
      </c>
    </row>
    <row r="34" spans="1:7" x14ac:dyDescent="0.25">
      <c r="A34" s="82"/>
      <c r="B34" s="75" t="s">
        <v>211</v>
      </c>
      <c r="C34" s="75">
        <v>17297</v>
      </c>
      <c r="D34" s="75">
        <v>11389</v>
      </c>
      <c r="E34" s="75">
        <v>10293</v>
      </c>
      <c r="F34" s="75">
        <v>1096</v>
      </c>
      <c r="G34" s="75">
        <v>5909</v>
      </c>
    </row>
    <row r="35" spans="1:7" x14ac:dyDescent="0.25">
      <c r="A35" s="82"/>
      <c r="B35" s="75" t="s">
        <v>212</v>
      </c>
      <c r="C35" s="75">
        <v>17339</v>
      </c>
      <c r="D35" s="75">
        <v>11483</v>
      </c>
      <c r="E35" s="75">
        <v>10334</v>
      </c>
      <c r="F35" s="75">
        <v>1149</v>
      </c>
      <c r="G35" s="75">
        <v>5856</v>
      </c>
    </row>
    <row r="36" spans="1:7" x14ac:dyDescent="0.25">
      <c r="A36" s="82"/>
      <c r="B36" s="75" t="s">
        <v>213</v>
      </c>
      <c r="C36" s="75">
        <v>17383</v>
      </c>
      <c r="D36" s="75">
        <v>11461</v>
      </c>
      <c r="E36" s="75">
        <v>10363</v>
      </c>
      <c r="F36" s="75">
        <v>1098</v>
      </c>
      <c r="G36" s="75">
        <v>5921</v>
      </c>
    </row>
    <row r="37" spans="1:7" x14ac:dyDescent="0.25">
      <c r="A37" s="82"/>
      <c r="B37" s="75" t="s">
        <v>214</v>
      </c>
      <c r="C37" s="75">
        <v>17401</v>
      </c>
      <c r="D37" s="75">
        <v>11286</v>
      </c>
      <c r="E37" s="75">
        <v>9967</v>
      </c>
      <c r="F37" s="75">
        <v>1320</v>
      </c>
      <c r="G37" s="75">
        <v>6114</v>
      </c>
    </row>
    <row r="38" spans="1:7" x14ac:dyDescent="0.25">
      <c r="A38" s="82"/>
      <c r="B38" s="75" t="s">
        <v>215</v>
      </c>
      <c r="C38" s="75">
        <v>17310</v>
      </c>
      <c r="D38" s="75">
        <v>10507</v>
      </c>
      <c r="E38" s="75">
        <v>9121</v>
      </c>
      <c r="F38" s="75">
        <v>1385</v>
      </c>
      <c r="G38" s="75">
        <v>6803</v>
      </c>
    </row>
    <row r="39" spans="1:7" x14ac:dyDescent="0.25">
      <c r="A39" s="82"/>
      <c r="B39" s="75" t="s">
        <v>216</v>
      </c>
      <c r="C39" s="75">
        <v>17318</v>
      </c>
      <c r="D39" s="75">
        <v>10605</v>
      </c>
      <c r="E39" s="75">
        <v>9162</v>
      </c>
      <c r="F39" s="75">
        <v>1443</v>
      </c>
      <c r="G39" s="75">
        <v>6713</v>
      </c>
    </row>
    <row r="40" spans="1:7" x14ac:dyDescent="0.25">
      <c r="A40" s="82"/>
      <c r="B40" s="75" t="s">
        <v>217</v>
      </c>
      <c r="C40" s="75">
        <v>17361</v>
      </c>
      <c r="D40" s="75">
        <v>10785</v>
      </c>
      <c r="E40" s="75">
        <v>9440</v>
      </c>
      <c r="F40" s="75">
        <v>1344</v>
      </c>
      <c r="G40" s="75">
        <v>6576</v>
      </c>
    </row>
    <row r="41" spans="1:7" x14ac:dyDescent="0.25">
      <c r="A41" s="82"/>
      <c r="B41" s="75" t="s">
        <v>218</v>
      </c>
      <c r="C41" s="75">
        <v>17348</v>
      </c>
      <c r="D41" s="75">
        <v>10942</v>
      </c>
      <c r="E41" s="75">
        <v>9418</v>
      </c>
      <c r="F41" s="75">
        <v>1523</v>
      </c>
      <c r="G41" s="75">
        <v>6406</v>
      </c>
    </row>
    <row r="42" spans="1:7" x14ac:dyDescent="0.25">
      <c r="A42" s="82"/>
      <c r="B42" s="75" t="s">
        <v>219</v>
      </c>
      <c r="C42" s="75">
        <v>17335</v>
      </c>
      <c r="D42" s="75">
        <v>11037</v>
      </c>
      <c r="E42" s="75">
        <v>9644</v>
      </c>
      <c r="F42" s="75">
        <v>1393</v>
      </c>
      <c r="G42" s="75">
        <v>6298</v>
      </c>
    </row>
    <row r="43" spans="1:7" x14ac:dyDescent="0.25">
      <c r="A43" s="82"/>
      <c r="B43" s="75" t="s">
        <v>220</v>
      </c>
      <c r="C43" s="75">
        <v>17474</v>
      </c>
      <c r="D43" s="75">
        <v>11314</v>
      </c>
      <c r="E43" s="75">
        <v>10104</v>
      </c>
      <c r="F43" s="75">
        <v>1210</v>
      </c>
      <c r="G43" s="75">
        <v>6160</v>
      </c>
    </row>
    <row r="44" spans="1:7" x14ac:dyDescent="0.25">
      <c r="A44" s="82"/>
      <c r="B44" s="75" t="s">
        <v>221</v>
      </c>
      <c r="C44" s="75">
        <v>17525</v>
      </c>
      <c r="D44" s="75">
        <v>11341</v>
      </c>
      <c r="E44" s="75">
        <v>10271</v>
      </c>
      <c r="F44" s="75">
        <v>1070</v>
      </c>
      <c r="G44" s="75">
        <v>6184</v>
      </c>
    </row>
    <row r="45" spans="1:7" x14ac:dyDescent="0.25">
      <c r="A45" s="81" t="s">
        <v>222</v>
      </c>
      <c r="B45" s="81"/>
      <c r="C45" s="81"/>
      <c r="D45" s="81"/>
      <c r="E45" s="81"/>
      <c r="F45" s="81"/>
      <c r="G45" s="81"/>
    </row>
  </sheetData>
  <mergeCells count="7">
    <mergeCell ref="A45:G45"/>
    <mergeCell ref="A1:G1"/>
    <mergeCell ref="A2:A4"/>
    <mergeCell ref="B2:B4"/>
    <mergeCell ref="C2:G2"/>
    <mergeCell ref="C3:G3"/>
    <mergeCell ref="A5:A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4"/>
  <sheetViews>
    <sheetView workbookViewId="0">
      <selection activeCell="O32" sqref="O32"/>
    </sheetView>
  </sheetViews>
  <sheetFormatPr defaultColWidth="8.85546875" defaultRowHeight="15" x14ac:dyDescent="0.25"/>
  <cols>
    <col min="1" max="3" width="15.7109375" style="73" customWidth="1"/>
    <col min="4" max="4" width="8.85546875" style="73"/>
    <col min="5" max="7" width="15.7109375" style="73" customWidth="1"/>
    <col min="8" max="9" width="8.85546875" style="73"/>
    <col min="10" max="12" width="15.7109375" style="73" customWidth="1"/>
    <col min="13" max="13" width="8.85546875" style="73"/>
    <col min="14" max="16" width="15.7109375" style="73" customWidth="1"/>
    <col min="17" max="16384" width="8.85546875" style="73"/>
  </cols>
  <sheetData>
    <row r="1" spans="1:19" x14ac:dyDescent="0.25">
      <c r="A1" s="82" t="s">
        <v>397</v>
      </c>
      <c r="B1" s="82"/>
      <c r="C1" s="82"/>
      <c r="E1" s="83" t="s">
        <v>398</v>
      </c>
      <c r="F1" s="83"/>
      <c r="G1" s="83"/>
      <c r="J1" s="81" t="s">
        <v>400</v>
      </c>
      <c r="K1" s="81"/>
      <c r="L1" s="81"/>
      <c r="M1" s="81"/>
      <c r="N1" s="81"/>
      <c r="O1" s="81"/>
      <c r="P1" s="81"/>
    </row>
    <row r="2" spans="1:19" x14ac:dyDescent="0.25">
      <c r="A2" s="82" t="s">
        <v>396</v>
      </c>
      <c r="B2" s="82"/>
      <c r="C2" s="82"/>
      <c r="E2" s="83" t="s">
        <v>399</v>
      </c>
      <c r="F2" s="83"/>
      <c r="G2" s="83"/>
      <c r="J2" s="81"/>
      <c r="K2" s="81"/>
      <c r="L2" s="81"/>
      <c r="M2" s="81"/>
      <c r="N2" s="81"/>
      <c r="O2" s="81"/>
      <c r="P2" s="81"/>
    </row>
    <row r="3" spans="1:19" x14ac:dyDescent="0.25">
      <c r="A3" s="81" t="s">
        <v>395</v>
      </c>
      <c r="B3" s="82" t="s">
        <v>394</v>
      </c>
      <c r="C3" s="82"/>
      <c r="E3" s="83" t="s">
        <v>395</v>
      </c>
      <c r="F3" s="83" t="s">
        <v>394</v>
      </c>
      <c r="G3" s="83"/>
      <c r="J3" s="100" t="s">
        <v>395</v>
      </c>
      <c r="K3" s="82" t="s">
        <v>394</v>
      </c>
      <c r="L3" s="82"/>
      <c r="N3" s="83" t="s">
        <v>395</v>
      </c>
      <c r="O3" s="83" t="s">
        <v>394</v>
      </c>
      <c r="P3" s="83"/>
    </row>
    <row r="4" spans="1:19" ht="30" x14ac:dyDescent="0.25">
      <c r="A4" s="81"/>
      <c r="B4" s="74" t="s">
        <v>393</v>
      </c>
      <c r="C4" s="76" t="s">
        <v>392</v>
      </c>
      <c r="E4" s="83"/>
      <c r="F4" s="80" t="s">
        <v>393</v>
      </c>
      <c r="G4" s="80" t="s">
        <v>392</v>
      </c>
      <c r="J4" s="100"/>
      <c r="K4" s="78" t="s">
        <v>393</v>
      </c>
      <c r="L4" s="77" t="s">
        <v>392</v>
      </c>
      <c r="N4" s="83"/>
      <c r="O4" s="80" t="s">
        <v>393</v>
      </c>
      <c r="P4" s="80" t="s">
        <v>392</v>
      </c>
    </row>
    <row r="5" spans="1:19" x14ac:dyDescent="0.25">
      <c r="A5" s="81"/>
      <c r="B5" s="76" t="s">
        <v>154</v>
      </c>
      <c r="C5" s="76" t="s">
        <v>154</v>
      </c>
      <c r="E5" s="83"/>
      <c r="F5" s="80" t="s">
        <v>154</v>
      </c>
      <c r="G5" s="80" t="s">
        <v>154</v>
      </c>
      <c r="J5" s="100"/>
      <c r="K5" s="77" t="s">
        <v>154</v>
      </c>
      <c r="L5" s="77" t="s">
        <v>154</v>
      </c>
      <c r="N5" s="83"/>
      <c r="O5" s="80" t="s">
        <v>154</v>
      </c>
      <c r="P5" s="80" t="s">
        <v>154</v>
      </c>
    </row>
    <row r="6" spans="1:19" x14ac:dyDescent="0.25">
      <c r="A6" s="76" t="s">
        <v>391</v>
      </c>
      <c r="B6" s="76">
        <v>1733</v>
      </c>
      <c r="C6" s="76">
        <v>17561</v>
      </c>
      <c r="E6" s="6" t="s">
        <v>391</v>
      </c>
      <c r="F6" s="6">
        <v>255</v>
      </c>
      <c r="G6" s="6">
        <v>2606</v>
      </c>
      <c r="J6" s="79" t="s">
        <v>391</v>
      </c>
      <c r="K6" s="98"/>
      <c r="L6" s="98"/>
      <c r="N6" s="79" t="s">
        <v>391</v>
      </c>
      <c r="O6" s="98"/>
      <c r="P6" s="98"/>
    </row>
    <row r="7" spans="1:19" x14ac:dyDescent="0.25">
      <c r="A7" s="76" t="s">
        <v>390</v>
      </c>
      <c r="B7" s="76">
        <v>1741</v>
      </c>
      <c r="C7" s="76">
        <v>17678</v>
      </c>
      <c r="E7" s="6" t="s">
        <v>390</v>
      </c>
      <c r="F7" s="6">
        <v>228</v>
      </c>
      <c r="G7" s="6">
        <v>2528</v>
      </c>
      <c r="J7" s="79" t="s">
        <v>390</v>
      </c>
      <c r="K7" s="98"/>
      <c r="L7" s="98"/>
      <c r="N7" s="79" t="s">
        <v>390</v>
      </c>
      <c r="O7" s="98"/>
      <c r="P7" s="98"/>
    </row>
    <row r="8" spans="1:19" x14ac:dyDescent="0.25">
      <c r="A8" s="76" t="s">
        <v>389</v>
      </c>
      <c r="B8" s="76">
        <v>1750</v>
      </c>
      <c r="C8" s="76">
        <v>17736</v>
      </c>
      <c r="E8" s="6" t="s">
        <v>389</v>
      </c>
      <c r="F8" s="6">
        <v>214</v>
      </c>
      <c r="G8" s="6">
        <v>2391</v>
      </c>
      <c r="J8" s="79" t="s">
        <v>389</v>
      </c>
      <c r="K8" s="98"/>
      <c r="L8" s="98"/>
      <c r="N8" s="79" t="s">
        <v>389</v>
      </c>
      <c r="O8" s="98"/>
      <c r="P8" s="98"/>
    </row>
    <row r="9" spans="1:19" x14ac:dyDescent="0.25">
      <c r="A9" s="76" t="s">
        <v>388</v>
      </c>
      <c r="B9" s="76">
        <v>1784</v>
      </c>
      <c r="C9" s="76">
        <v>17839</v>
      </c>
      <c r="E9" s="6" t="s">
        <v>388</v>
      </c>
      <c r="F9" s="6">
        <v>212</v>
      </c>
      <c r="G9" s="6">
        <v>2335</v>
      </c>
      <c r="J9" s="79" t="s">
        <v>388</v>
      </c>
      <c r="K9" s="98">
        <f>AVERAGE(B7:B9)</f>
        <v>1758.3333333333333</v>
      </c>
      <c r="L9" s="98">
        <f>AVERAGE(C7:C9)</f>
        <v>17751</v>
      </c>
      <c r="N9" s="79" t="s">
        <v>388</v>
      </c>
      <c r="O9" s="98">
        <f>AVERAGE(F7:F9)</f>
        <v>218</v>
      </c>
      <c r="P9" s="98">
        <f>AVERAGE(G7:G9)</f>
        <v>2418</v>
      </c>
    </row>
    <row r="10" spans="1:19" x14ac:dyDescent="0.25">
      <c r="A10" s="76" t="s">
        <v>387</v>
      </c>
      <c r="B10" s="76">
        <v>1821</v>
      </c>
      <c r="C10" s="76">
        <v>17941</v>
      </c>
      <c r="E10" s="6" t="s">
        <v>387</v>
      </c>
      <c r="F10" s="6">
        <v>214</v>
      </c>
      <c r="G10" s="6">
        <v>2415</v>
      </c>
      <c r="J10" s="79" t="s">
        <v>387</v>
      </c>
      <c r="K10" s="98"/>
      <c r="L10" s="98"/>
      <c r="N10" s="79" t="s">
        <v>387</v>
      </c>
      <c r="O10" s="98"/>
      <c r="P10" s="98"/>
      <c r="S10" s="99"/>
    </row>
    <row r="11" spans="1:19" x14ac:dyDescent="0.25">
      <c r="A11" s="76" t="s">
        <v>386</v>
      </c>
      <c r="B11" s="76">
        <v>1836</v>
      </c>
      <c r="C11" s="76">
        <v>18221</v>
      </c>
      <c r="E11" s="6" t="s">
        <v>386</v>
      </c>
      <c r="F11" s="6">
        <v>235</v>
      </c>
      <c r="G11" s="6">
        <v>2420</v>
      </c>
      <c r="J11" s="79" t="s">
        <v>386</v>
      </c>
      <c r="K11" s="98"/>
      <c r="L11" s="98"/>
      <c r="N11" s="79" t="s">
        <v>386</v>
      </c>
      <c r="O11" s="98"/>
      <c r="P11" s="98"/>
    </row>
    <row r="12" spans="1:19" x14ac:dyDescent="0.25">
      <c r="A12" s="76" t="s">
        <v>385</v>
      </c>
      <c r="B12" s="76">
        <v>1865</v>
      </c>
      <c r="C12" s="76">
        <v>18300</v>
      </c>
      <c r="E12" s="6" t="s">
        <v>385</v>
      </c>
      <c r="F12" s="6">
        <v>224</v>
      </c>
      <c r="G12" s="6">
        <v>2375</v>
      </c>
      <c r="J12" s="79" t="s">
        <v>385</v>
      </c>
      <c r="K12" s="98">
        <f>AVERAGE(B10:B12)</f>
        <v>1840.6666666666667</v>
      </c>
      <c r="L12" s="98">
        <f>AVERAGE(C10:C12)</f>
        <v>18154</v>
      </c>
      <c r="N12" s="79" t="s">
        <v>385</v>
      </c>
      <c r="O12" s="98">
        <f>AVERAGE(F10:F12)</f>
        <v>224.33333333333334</v>
      </c>
      <c r="P12" s="98">
        <f>AVERAGE(G10:G12)</f>
        <v>2403.3333333333335</v>
      </c>
    </row>
    <row r="13" spans="1:19" x14ac:dyDescent="0.25">
      <c r="A13" s="76" t="s">
        <v>384</v>
      </c>
      <c r="B13" s="76">
        <v>1900</v>
      </c>
      <c r="C13" s="76">
        <v>18446</v>
      </c>
      <c r="E13" s="6" t="s">
        <v>384</v>
      </c>
      <c r="F13" s="6">
        <v>201</v>
      </c>
      <c r="G13" s="6">
        <v>2321</v>
      </c>
      <c r="J13" s="79" t="s">
        <v>384</v>
      </c>
      <c r="K13" s="98"/>
      <c r="L13" s="98"/>
      <c r="N13" s="79" t="s">
        <v>384</v>
      </c>
      <c r="O13" s="98"/>
      <c r="P13" s="98"/>
    </row>
    <row r="14" spans="1:19" x14ac:dyDescent="0.25">
      <c r="A14" s="76" t="s">
        <v>383</v>
      </c>
      <c r="B14" s="76">
        <v>1883</v>
      </c>
      <c r="C14" s="76">
        <v>18578</v>
      </c>
      <c r="E14" s="6" t="s">
        <v>383</v>
      </c>
      <c r="F14" s="6">
        <v>198</v>
      </c>
      <c r="G14" s="6">
        <v>2274</v>
      </c>
      <c r="J14" s="79" t="s">
        <v>383</v>
      </c>
      <c r="K14" s="98"/>
      <c r="L14" s="98"/>
      <c r="N14" s="79" t="s">
        <v>383</v>
      </c>
      <c r="O14" s="98"/>
      <c r="P14" s="98"/>
    </row>
    <row r="15" spans="1:19" x14ac:dyDescent="0.25">
      <c r="A15" s="76" t="s">
        <v>382</v>
      </c>
      <c r="B15" s="76">
        <v>1854</v>
      </c>
      <c r="C15" s="76">
        <v>18449</v>
      </c>
      <c r="E15" s="6" t="s">
        <v>382</v>
      </c>
      <c r="F15" s="6">
        <v>169</v>
      </c>
      <c r="G15" s="6">
        <v>2165</v>
      </c>
      <c r="J15" s="79" t="s">
        <v>382</v>
      </c>
      <c r="K15" s="98">
        <f>AVERAGE(B13:B15)</f>
        <v>1879</v>
      </c>
      <c r="L15" s="98">
        <f>AVERAGE(C13:C15)</f>
        <v>18491</v>
      </c>
      <c r="N15" s="79" t="s">
        <v>382</v>
      </c>
      <c r="O15" s="98">
        <f>AVERAGE(F13:F15)</f>
        <v>189.33333333333334</v>
      </c>
      <c r="P15" s="98">
        <f>AVERAGE(G13:G15)</f>
        <v>2253.3333333333335</v>
      </c>
    </row>
    <row r="16" spans="1:19" x14ac:dyDescent="0.25">
      <c r="A16" s="76" t="s">
        <v>381</v>
      </c>
      <c r="B16" s="76">
        <v>1868</v>
      </c>
      <c r="C16" s="76">
        <v>18622</v>
      </c>
      <c r="E16" s="6" t="s">
        <v>381</v>
      </c>
      <c r="F16" s="6">
        <v>202</v>
      </c>
      <c r="G16" s="6">
        <v>2342</v>
      </c>
      <c r="J16" s="79" t="s">
        <v>381</v>
      </c>
      <c r="K16" s="98"/>
      <c r="L16" s="98"/>
      <c r="N16" s="79" t="s">
        <v>381</v>
      </c>
      <c r="O16" s="98"/>
      <c r="P16" s="98"/>
    </row>
    <row r="17" spans="1:16" x14ac:dyDescent="0.25">
      <c r="A17" s="76" t="s">
        <v>380</v>
      </c>
      <c r="B17" s="76">
        <v>1857</v>
      </c>
      <c r="C17" s="76">
        <v>18596</v>
      </c>
      <c r="E17" s="6" t="s">
        <v>380</v>
      </c>
      <c r="F17" s="6">
        <v>208</v>
      </c>
      <c r="G17" s="6">
        <v>2438</v>
      </c>
      <c r="J17" s="79" t="s">
        <v>380</v>
      </c>
      <c r="K17" s="98"/>
      <c r="L17" s="98"/>
      <c r="N17" s="79" t="s">
        <v>380</v>
      </c>
      <c r="O17" s="98"/>
      <c r="P17" s="98"/>
    </row>
    <row r="18" spans="1:16" x14ac:dyDescent="0.25">
      <c r="A18" s="76" t="s">
        <v>379</v>
      </c>
      <c r="B18" s="76">
        <v>1854</v>
      </c>
      <c r="C18" s="76">
        <v>18617</v>
      </c>
      <c r="E18" s="6" t="s">
        <v>379</v>
      </c>
      <c r="F18" s="6">
        <v>212</v>
      </c>
      <c r="G18" s="6">
        <v>2568</v>
      </c>
      <c r="J18" s="79" t="s">
        <v>379</v>
      </c>
      <c r="K18" s="98">
        <f>AVERAGE(B16:B18)</f>
        <v>1859.6666666666667</v>
      </c>
      <c r="L18" s="98">
        <f>AVERAGE(C16:C18)</f>
        <v>18611.666666666668</v>
      </c>
      <c r="N18" s="79" t="s">
        <v>379</v>
      </c>
      <c r="O18" s="98">
        <f>AVERAGE(F16:F18)</f>
        <v>207.33333333333334</v>
      </c>
      <c r="P18" s="98">
        <f>AVERAGE(G16:G18)</f>
        <v>2449.3333333333335</v>
      </c>
    </row>
    <row r="19" spans="1:16" x14ac:dyDescent="0.25">
      <c r="A19" s="76" t="s">
        <v>378</v>
      </c>
      <c r="B19" s="76">
        <v>1900</v>
      </c>
      <c r="C19" s="76">
        <v>18627</v>
      </c>
      <c r="E19" s="6" t="s">
        <v>378</v>
      </c>
      <c r="F19" s="6">
        <v>224</v>
      </c>
      <c r="G19" s="6">
        <v>2648</v>
      </c>
      <c r="J19" s="79" t="s">
        <v>378</v>
      </c>
      <c r="K19" s="98"/>
      <c r="L19" s="98"/>
      <c r="N19" s="79" t="s">
        <v>378</v>
      </c>
      <c r="O19" s="98"/>
      <c r="P19" s="98"/>
    </row>
    <row r="20" spans="1:16" x14ac:dyDescent="0.25">
      <c r="A20" s="76" t="s">
        <v>377</v>
      </c>
      <c r="B20" s="76">
        <v>1892</v>
      </c>
      <c r="C20" s="76">
        <v>18698</v>
      </c>
      <c r="E20" s="6" t="s">
        <v>377</v>
      </c>
      <c r="F20" s="6">
        <v>234</v>
      </c>
      <c r="G20" s="6">
        <v>2759</v>
      </c>
      <c r="J20" s="79" t="s">
        <v>377</v>
      </c>
      <c r="K20" s="98"/>
      <c r="L20" s="98"/>
      <c r="N20" s="79" t="s">
        <v>377</v>
      </c>
      <c r="O20" s="98"/>
      <c r="P20" s="98"/>
    </row>
    <row r="21" spans="1:16" x14ac:dyDescent="0.25">
      <c r="A21" s="76" t="s">
        <v>376</v>
      </c>
      <c r="B21" s="76">
        <v>1892</v>
      </c>
      <c r="C21" s="76">
        <v>18718</v>
      </c>
      <c r="E21" s="6" t="s">
        <v>376</v>
      </c>
      <c r="F21" s="6">
        <v>259</v>
      </c>
      <c r="G21" s="6">
        <v>2794</v>
      </c>
      <c r="J21" s="79" t="s">
        <v>376</v>
      </c>
      <c r="K21" s="98">
        <f>AVERAGE(B19:B21)</f>
        <v>1894.6666666666667</v>
      </c>
      <c r="L21" s="98">
        <f>AVERAGE(C19:C21)</f>
        <v>18681</v>
      </c>
      <c r="N21" s="79" t="s">
        <v>376</v>
      </c>
      <c r="O21" s="98">
        <f>AVERAGE(F19:F21)</f>
        <v>239</v>
      </c>
      <c r="P21" s="98">
        <f>AVERAGE(G19:G21)</f>
        <v>2733.6666666666665</v>
      </c>
    </row>
    <row r="22" spans="1:16" x14ac:dyDescent="0.25">
      <c r="A22" s="76" t="s">
        <v>375</v>
      </c>
      <c r="B22" s="76">
        <v>1867</v>
      </c>
      <c r="C22" s="76">
        <v>18708</v>
      </c>
      <c r="E22" s="6" t="s">
        <v>375</v>
      </c>
      <c r="F22" s="6">
        <v>241</v>
      </c>
      <c r="G22" s="6">
        <v>2740</v>
      </c>
      <c r="J22" s="79" t="s">
        <v>375</v>
      </c>
      <c r="K22" s="98"/>
      <c r="L22" s="98"/>
      <c r="N22" s="79" t="s">
        <v>375</v>
      </c>
      <c r="O22" s="98"/>
      <c r="P22" s="98"/>
    </row>
    <row r="23" spans="1:16" x14ac:dyDescent="0.25">
      <c r="A23" s="76" t="s">
        <v>374</v>
      </c>
      <c r="B23" s="76">
        <v>1913</v>
      </c>
      <c r="C23" s="76">
        <v>18852</v>
      </c>
      <c r="E23" s="6" t="s">
        <v>374</v>
      </c>
      <c r="F23" s="6">
        <v>264</v>
      </c>
      <c r="G23" s="6">
        <v>2828</v>
      </c>
      <c r="J23" s="79" t="s">
        <v>374</v>
      </c>
      <c r="K23" s="98"/>
      <c r="L23" s="98"/>
      <c r="N23" s="79" t="s">
        <v>374</v>
      </c>
      <c r="O23" s="98"/>
      <c r="P23" s="98"/>
    </row>
    <row r="24" spans="1:16" x14ac:dyDescent="0.25">
      <c r="A24" s="76" t="s">
        <v>373</v>
      </c>
      <c r="B24" s="76">
        <v>1955</v>
      </c>
      <c r="C24" s="76">
        <v>19080</v>
      </c>
      <c r="E24" s="6" t="s">
        <v>373</v>
      </c>
      <c r="F24" s="6">
        <v>237</v>
      </c>
      <c r="G24" s="6">
        <v>2841</v>
      </c>
      <c r="J24" s="79" t="s">
        <v>373</v>
      </c>
      <c r="K24" s="98">
        <f>AVERAGE(B22:B24)</f>
        <v>1911.6666666666667</v>
      </c>
      <c r="L24" s="98">
        <f>AVERAGE(C22:C24)</f>
        <v>18880</v>
      </c>
      <c r="N24" s="79" t="s">
        <v>373</v>
      </c>
      <c r="O24" s="98">
        <f>AVERAGE(F22:F24)</f>
        <v>247.33333333333334</v>
      </c>
      <c r="P24" s="98">
        <f>AVERAGE(G22:G24)</f>
        <v>2803</v>
      </c>
    </row>
    <row r="25" spans="1:16" x14ac:dyDescent="0.25">
      <c r="A25" s="76" t="s">
        <v>372</v>
      </c>
      <c r="B25" s="76">
        <v>1932</v>
      </c>
      <c r="C25" s="76">
        <v>19006</v>
      </c>
      <c r="E25" s="6" t="s">
        <v>372</v>
      </c>
      <c r="F25" s="6">
        <v>244</v>
      </c>
      <c r="G25" s="6">
        <v>2826</v>
      </c>
      <c r="J25" s="79" t="s">
        <v>372</v>
      </c>
      <c r="K25" s="98"/>
      <c r="L25" s="98"/>
      <c r="N25" s="79" t="s">
        <v>372</v>
      </c>
      <c r="O25" s="98"/>
      <c r="P25" s="98"/>
    </row>
    <row r="26" spans="1:16" x14ac:dyDescent="0.25">
      <c r="A26" s="76" t="s">
        <v>371</v>
      </c>
      <c r="B26" s="76">
        <v>1957</v>
      </c>
      <c r="C26" s="76">
        <v>19222</v>
      </c>
      <c r="E26" s="6" t="s">
        <v>371</v>
      </c>
      <c r="F26" s="6">
        <v>224</v>
      </c>
      <c r="G26" s="6">
        <v>2665</v>
      </c>
      <c r="J26" s="79" t="s">
        <v>371</v>
      </c>
      <c r="K26" s="98"/>
      <c r="L26" s="98"/>
      <c r="N26" s="79" t="s">
        <v>371</v>
      </c>
      <c r="O26" s="98"/>
      <c r="P26" s="98"/>
    </row>
    <row r="27" spans="1:16" x14ac:dyDescent="0.25">
      <c r="A27" s="76" t="s">
        <v>370</v>
      </c>
      <c r="B27" s="76">
        <v>1946</v>
      </c>
      <c r="C27" s="76">
        <v>19270</v>
      </c>
      <c r="E27" s="6" t="s">
        <v>370</v>
      </c>
      <c r="F27" s="6">
        <v>226</v>
      </c>
      <c r="G27" s="6">
        <v>2351</v>
      </c>
      <c r="J27" s="79" t="s">
        <v>370</v>
      </c>
      <c r="K27" s="98">
        <f>AVERAGE(B25:B27)</f>
        <v>1945</v>
      </c>
      <c r="L27" s="98">
        <f>AVERAGE(C25:C27)</f>
        <v>19166</v>
      </c>
      <c r="N27" s="79" t="s">
        <v>370</v>
      </c>
      <c r="O27" s="98">
        <f>AVERAGE(F25:F27)</f>
        <v>231.33333333333334</v>
      </c>
      <c r="P27" s="98">
        <f>AVERAGE(G25:G27)</f>
        <v>2614</v>
      </c>
    </row>
    <row r="28" spans="1:16" x14ac:dyDescent="0.25">
      <c r="A28" s="76" t="s">
        <v>369</v>
      </c>
      <c r="B28" s="76">
        <v>1893</v>
      </c>
      <c r="C28" s="76">
        <v>18872</v>
      </c>
      <c r="E28" s="6" t="s">
        <v>369</v>
      </c>
      <c r="F28" s="6">
        <v>265</v>
      </c>
      <c r="G28" s="6">
        <v>2494</v>
      </c>
      <c r="J28" s="79" t="s">
        <v>369</v>
      </c>
      <c r="K28" s="98"/>
      <c r="L28" s="98"/>
      <c r="N28" s="79" t="s">
        <v>369</v>
      </c>
      <c r="O28" s="98"/>
      <c r="P28" s="98"/>
    </row>
    <row r="29" spans="1:16" x14ac:dyDescent="0.25">
      <c r="A29" s="76" t="s">
        <v>368</v>
      </c>
      <c r="B29" s="76">
        <v>1918</v>
      </c>
      <c r="C29" s="76">
        <v>18874</v>
      </c>
      <c r="E29" s="6" t="s">
        <v>368</v>
      </c>
      <c r="F29" s="6">
        <v>260</v>
      </c>
      <c r="G29" s="6">
        <v>2576</v>
      </c>
      <c r="J29" s="79" t="s">
        <v>368</v>
      </c>
      <c r="K29" s="98"/>
      <c r="L29" s="98"/>
      <c r="N29" s="79" t="s">
        <v>368</v>
      </c>
      <c r="O29" s="98"/>
      <c r="P29" s="98"/>
    </row>
    <row r="30" spans="1:16" x14ac:dyDescent="0.25">
      <c r="A30" s="76" t="s">
        <v>367</v>
      </c>
      <c r="B30" s="76">
        <v>1931</v>
      </c>
      <c r="C30" s="76">
        <v>18955</v>
      </c>
      <c r="E30" s="6" t="s">
        <v>367</v>
      </c>
      <c r="F30" s="6">
        <v>266</v>
      </c>
      <c r="G30" s="6">
        <v>2783</v>
      </c>
      <c r="J30" s="79" t="s">
        <v>367</v>
      </c>
      <c r="K30" s="98">
        <f>AVERAGE(B28:B30)</f>
        <v>1914</v>
      </c>
      <c r="L30" s="98">
        <f>AVERAGE(C28:C30)</f>
        <v>18900.333333333332</v>
      </c>
      <c r="N30" s="79" t="s">
        <v>367</v>
      </c>
      <c r="O30" s="98">
        <f>AVERAGE(F28:F30)</f>
        <v>263.66666666666669</v>
      </c>
      <c r="P30" s="98">
        <f>AVERAGE(G28:G30)</f>
        <v>2617.6666666666665</v>
      </c>
    </row>
    <row r="31" spans="1:16" x14ac:dyDescent="0.25">
      <c r="A31" s="76" t="s">
        <v>366</v>
      </c>
      <c r="B31" s="76">
        <v>1949</v>
      </c>
      <c r="C31" s="76">
        <v>19087</v>
      </c>
      <c r="E31" s="6" t="s">
        <v>366</v>
      </c>
      <c r="F31" s="6">
        <v>251</v>
      </c>
      <c r="G31" s="6">
        <v>2871</v>
      </c>
      <c r="J31" s="79" t="s">
        <v>366</v>
      </c>
      <c r="K31" s="98"/>
      <c r="L31" s="98"/>
      <c r="N31" s="79" t="s">
        <v>366</v>
      </c>
      <c r="O31" s="98"/>
      <c r="P31" s="98"/>
    </row>
    <row r="32" spans="1:16" x14ac:dyDescent="0.25">
      <c r="A32" s="76" t="s">
        <v>365</v>
      </c>
      <c r="B32" s="76">
        <v>1950</v>
      </c>
      <c r="C32" s="76">
        <v>19237</v>
      </c>
      <c r="E32" s="6" t="s">
        <v>365</v>
      </c>
      <c r="F32" s="6">
        <v>238</v>
      </c>
      <c r="G32" s="6">
        <v>2679</v>
      </c>
      <c r="J32" s="79" t="s">
        <v>365</v>
      </c>
      <c r="K32" s="98"/>
      <c r="L32" s="98"/>
      <c r="N32" s="79" t="s">
        <v>365</v>
      </c>
      <c r="O32" s="98"/>
      <c r="P32" s="98"/>
    </row>
    <row r="33" spans="1:16" x14ac:dyDescent="0.25">
      <c r="A33" s="76" t="s">
        <v>364</v>
      </c>
      <c r="B33" s="76">
        <v>1977</v>
      </c>
      <c r="C33" s="76">
        <v>19317</v>
      </c>
      <c r="E33" s="6" t="s">
        <v>364</v>
      </c>
      <c r="F33" s="6">
        <v>232</v>
      </c>
      <c r="G33" s="6">
        <v>2567</v>
      </c>
      <c r="J33" s="79" t="s">
        <v>364</v>
      </c>
      <c r="K33" s="98">
        <f>AVERAGE(B31:B33)</f>
        <v>1958.6666666666667</v>
      </c>
      <c r="L33" s="98">
        <f>AVERAGE(C31:C33)</f>
        <v>19213.666666666668</v>
      </c>
      <c r="N33" s="79" t="s">
        <v>364</v>
      </c>
      <c r="O33" s="98">
        <f>AVERAGE(F31:F33)</f>
        <v>240.33333333333334</v>
      </c>
      <c r="P33" s="98">
        <f>AVERAGE(G31:G33)</f>
        <v>2705.6666666666665</v>
      </c>
    </row>
    <row r="34" spans="1:16" x14ac:dyDescent="0.25">
      <c r="A34" s="76" t="s">
        <v>363</v>
      </c>
      <c r="B34" s="76">
        <v>1987</v>
      </c>
      <c r="C34" s="76">
        <v>19499</v>
      </c>
      <c r="E34" s="6" t="s">
        <v>363</v>
      </c>
      <c r="F34" s="6">
        <v>238</v>
      </c>
      <c r="G34" s="6">
        <v>2461</v>
      </c>
      <c r="J34" s="79" t="s">
        <v>363</v>
      </c>
      <c r="K34" s="98"/>
      <c r="L34" s="98"/>
      <c r="N34" s="79" t="s">
        <v>363</v>
      </c>
      <c r="O34" s="98"/>
      <c r="P34" s="98"/>
    </row>
    <row r="35" spans="1:16" x14ac:dyDescent="0.25">
      <c r="A35" s="76" t="s">
        <v>362</v>
      </c>
      <c r="B35" s="76">
        <v>2025</v>
      </c>
      <c r="C35" s="76">
        <v>19551</v>
      </c>
      <c r="E35" s="6" t="s">
        <v>362</v>
      </c>
      <c r="F35" s="6">
        <v>230</v>
      </c>
      <c r="G35" s="6">
        <v>2511</v>
      </c>
      <c r="J35" s="79" t="s">
        <v>362</v>
      </c>
      <c r="K35" s="98"/>
      <c r="L35" s="98"/>
      <c r="N35" s="79" t="s">
        <v>362</v>
      </c>
      <c r="O35" s="98"/>
      <c r="P35" s="98"/>
    </row>
    <row r="36" spans="1:16" x14ac:dyDescent="0.25">
      <c r="A36" s="76" t="s">
        <v>361</v>
      </c>
      <c r="B36" s="76">
        <v>2028</v>
      </c>
      <c r="C36" s="76">
        <v>19747</v>
      </c>
      <c r="E36" s="6" t="s">
        <v>361</v>
      </c>
      <c r="F36" s="6">
        <v>229</v>
      </c>
      <c r="G36" s="6">
        <v>2418</v>
      </c>
      <c r="J36" s="79" t="s">
        <v>361</v>
      </c>
      <c r="K36" s="98">
        <f>AVERAGE(B34:B36)</f>
        <v>2013.3333333333333</v>
      </c>
      <c r="L36" s="98">
        <f>AVERAGE(C34:C36)</f>
        <v>19599</v>
      </c>
      <c r="N36" s="79" t="s">
        <v>361</v>
      </c>
      <c r="O36" s="98">
        <f>AVERAGE(F34:F36)</f>
        <v>232.33333333333334</v>
      </c>
      <c r="P36" s="98">
        <f>AVERAGE(G34:G36)</f>
        <v>2463.3333333333335</v>
      </c>
    </row>
    <row r="37" spans="1:16" x14ac:dyDescent="0.25">
      <c r="A37" s="76" t="s">
        <v>360</v>
      </c>
      <c r="B37" s="76">
        <v>2025</v>
      </c>
      <c r="C37" s="76">
        <v>19785</v>
      </c>
      <c r="E37" s="6" t="s">
        <v>360</v>
      </c>
      <c r="F37" s="6">
        <v>216</v>
      </c>
      <c r="G37" s="6">
        <v>2319</v>
      </c>
      <c r="J37" s="79" t="s">
        <v>360</v>
      </c>
      <c r="K37" s="98"/>
      <c r="L37" s="98"/>
      <c r="N37" s="79" t="s">
        <v>360</v>
      </c>
      <c r="O37" s="98"/>
      <c r="P37" s="98"/>
    </row>
    <row r="38" spans="1:16" x14ac:dyDescent="0.25">
      <c r="A38" s="76" t="s">
        <v>359</v>
      </c>
      <c r="B38" s="76">
        <v>2034</v>
      </c>
      <c r="C38" s="76">
        <v>19856</v>
      </c>
      <c r="E38" s="6" t="s">
        <v>359</v>
      </c>
      <c r="F38" s="6">
        <v>207</v>
      </c>
      <c r="G38" s="6">
        <v>2369</v>
      </c>
      <c r="J38" s="79" t="s">
        <v>359</v>
      </c>
      <c r="K38" s="98"/>
      <c r="L38" s="98"/>
      <c r="N38" s="79" t="s">
        <v>359</v>
      </c>
      <c r="O38" s="98"/>
      <c r="P38" s="98"/>
    </row>
    <row r="39" spans="1:16" x14ac:dyDescent="0.25">
      <c r="A39" s="76" t="s">
        <v>358</v>
      </c>
      <c r="B39" s="76">
        <v>2017</v>
      </c>
      <c r="C39" s="76">
        <v>19876</v>
      </c>
      <c r="E39" s="6" t="s">
        <v>358</v>
      </c>
      <c r="F39" s="6">
        <v>186</v>
      </c>
      <c r="G39" s="6">
        <v>2114</v>
      </c>
      <c r="J39" s="79" t="s">
        <v>358</v>
      </c>
      <c r="K39" s="98">
        <f>AVERAGE(B37:B39)</f>
        <v>2025.3333333333333</v>
      </c>
      <c r="L39" s="98">
        <f>AVERAGE(C37:C39)</f>
        <v>19839</v>
      </c>
      <c r="N39" s="79" t="s">
        <v>358</v>
      </c>
      <c r="O39" s="98">
        <f>AVERAGE(F37:F39)</f>
        <v>203</v>
      </c>
      <c r="P39" s="98">
        <f>AVERAGE(G37:G39)</f>
        <v>2267.3333333333335</v>
      </c>
    </row>
    <row r="40" spans="1:16" x14ac:dyDescent="0.25">
      <c r="A40" s="76" t="s">
        <v>357</v>
      </c>
      <c r="B40" s="76">
        <v>1956</v>
      </c>
      <c r="C40" s="76">
        <v>19604</v>
      </c>
      <c r="E40" s="6" t="s">
        <v>357</v>
      </c>
      <c r="F40" s="6">
        <v>213</v>
      </c>
      <c r="G40" s="6">
        <v>2219</v>
      </c>
      <c r="J40" s="79" t="s">
        <v>357</v>
      </c>
      <c r="K40" s="98"/>
      <c r="L40" s="98"/>
      <c r="N40" s="79" t="s">
        <v>357</v>
      </c>
      <c r="O40" s="98"/>
      <c r="P40" s="98"/>
    </row>
    <row r="41" spans="1:16" x14ac:dyDescent="0.25">
      <c r="A41" s="76" t="s">
        <v>356</v>
      </c>
      <c r="B41" s="76">
        <v>1961</v>
      </c>
      <c r="C41" s="76">
        <v>19534</v>
      </c>
      <c r="E41" s="6" t="s">
        <v>356</v>
      </c>
      <c r="F41" s="6">
        <v>215</v>
      </c>
      <c r="G41" s="6">
        <v>2329</v>
      </c>
      <c r="J41" s="79" t="s">
        <v>356</v>
      </c>
      <c r="K41" s="98"/>
      <c r="L41" s="98"/>
      <c r="N41" s="79" t="s">
        <v>356</v>
      </c>
      <c r="O41" s="98"/>
      <c r="P41" s="98"/>
    </row>
    <row r="42" spans="1:16" x14ac:dyDescent="0.25">
      <c r="A42" s="76" t="s">
        <v>355</v>
      </c>
      <c r="B42" s="76">
        <v>1961</v>
      </c>
      <c r="C42" s="76">
        <v>19660</v>
      </c>
      <c r="E42" s="6" t="s">
        <v>355</v>
      </c>
      <c r="F42" s="6">
        <v>235</v>
      </c>
      <c r="G42" s="6">
        <v>2391</v>
      </c>
      <c r="J42" s="79" t="s">
        <v>355</v>
      </c>
      <c r="K42" s="98">
        <f>AVERAGE(B40:B42)</f>
        <v>1959.3333333333333</v>
      </c>
      <c r="L42" s="98">
        <f>AVERAGE(C40:C42)</f>
        <v>19599.333333333332</v>
      </c>
      <c r="N42" s="79" t="s">
        <v>355</v>
      </c>
      <c r="O42" s="98">
        <f>AVERAGE(F40:F42)</f>
        <v>221</v>
      </c>
      <c r="P42" s="98">
        <f>AVERAGE(G40:G42)</f>
        <v>2313</v>
      </c>
    </row>
    <row r="43" spans="1:16" x14ac:dyDescent="0.25">
      <c r="A43" s="76" t="s">
        <v>354</v>
      </c>
      <c r="B43" s="76">
        <v>1986</v>
      </c>
      <c r="C43" s="76">
        <v>19676</v>
      </c>
      <c r="E43" s="6" t="s">
        <v>354</v>
      </c>
      <c r="F43" s="6">
        <v>207</v>
      </c>
      <c r="G43" s="6">
        <v>2380</v>
      </c>
      <c r="J43" s="79" t="s">
        <v>354</v>
      </c>
      <c r="K43" s="98"/>
      <c r="L43" s="98"/>
      <c r="N43" s="79" t="s">
        <v>354</v>
      </c>
      <c r="O43" s="98"/>
      <c r="P43" s="98"/>
    </row>
    <row r="44" spans="1:16" x14ac:dyDescent="0.25">
      <c r="A44" s="76" t="s">
        <v>353</v>
      </c>
      <c r="B44" s="76">
        <v>2043</v>
      </c>
      <c r="C44" s="76">
        <v>19914</v>
      </c>
      <c r="E44" s="6" t="s">
        <v>353</v>
      </c>
      <c r="F44" s="6">
        <v>198</v>
      </c>
      <c r="G44" s="6">
        <v>2257</v>
      </c>
      <c r="J44" s="79" t="s">
        <v>353</v>
      </c>
      <c r="K44" s="98"/>
      <c r="L44" s="98"/>
      <c r="N44" s="79" t="s">
        <v>353</v>
      </c>
      <c r="O44" s="98"/>
      <c r="P44" s="98"/>
    </row>
    <row r="45" spans="1:16" x14ac:dyDescent="0.25">
      <c r="A45" s="76" t="s">
        <v>352</v>
      </c>
      <c r="B45" s="76">
        <v>2048</v>
      </c>
      <c r="C45" s="76">
        <v>19921</v>
      </c>
      <c r="E45" s="6" t="s">
        <v>352</v>
      </c>
      <c r="F45" s="6">
        <v>190</v>
      </c>
      <c r="G45" s="6">
        <v>2063</v>
      </c>
      <c r="J45" s="79" t="s">
        <v>352</v>
      </c>
      <c r="K45" s="98">
        <f>AVERAGE(B43:B45)</f>
        <v>2025.6666666666667</v>
      </c>
      <c r="L45" s="98">
        <f>AVERAGE(C43:C45)</f>
        <v>19837</v>
      </c>
      <c r="N45" s="79" t="s">
        <v>352</v>
      </c>
      <c r="O45" s="98">
        <f>AVERAGE(F43:F45)</f>
        <v>198.33333333333334</v>
      </c>
      <c r="P45" s="98">
        <f>AVERAGE(G43:G45)</f>
        <v>2233.3333333333335</v>
      </c>
    </row>
    <row r="46" spans="1:16" x14ac:dyDescent="0.25">
      <c r="A46" s="76" t="s">
        <v>351</v>
      </c>
      <c r="B46" s="76">
        <v>2015</v>
      </c>
      <c r="C46" s="76">
        <v>19899</v>
      </c>
      <c r="E46" s="6" t="s">
        <v>351</v>
      </c>
      <c r="F46" s="6">
        <v>180</v>
      </c>
      <c r="G46" s="6">
        <v>2074</v>
      </c>
      <c r="J46" s="79" t="s">
        <v>351</v>
      </c>
      <c r="K46" s="98"/>
      <c r="L46" s="98"/>
      <c r="N46" s="79" t="s">
        <v>351</v>
      </c>
      <c r="O46" s="98"/>
      <c r="P46" s="98"/>
    </row>
    <row r="47" spans="1:16" x14ac:dyDescent="0.25">
      <c r="A47" s="76" t="s">
        <v>350</v>
      </c>
      <c r="B47" s="76">
        <v>2028</v>
      </c>
      <c r="C47" s="76">
        <v>19976</v>
      </c>
      <c r="E47" s="6" t="s">
        <v>350</v>
      </c>
      <c r="F47" s="6">
        <v>183</v>
      </c>
      <c r="G47" s="6">
        <v>2076</v>
      </c>
      <c r="J47" s="79" t="s">
        <v>350</v>
      </c>
      <c r="K47" s="98"/>
      <c r="L47" s="98"/>
      <c r="N47" s="79" t="s">
        <v>350</v>
      </c>
      <c r="O47" s="98"/>
      <c r="P47" s="98"/>
    </row>
    <row r="48" spans="1:16" x14ac:dyDescent="0.25">
      <c r="A48" s="76" t="s">
        <v>349</v>
      </c>
      <c r="B48" s="76">
        <v>2080</v>
      </c>
      <c r="C48" s="76">
        <v>20146</v>
      </c>
      <c r="E48" s="6" t="s">
        <v>349</v>
      </c>
      <c r="F48" s="6">
        <v>184</v>
      </c>
      <c r="G48" s="6">
        <v>2151</v>
      </c>
      <c r="J48" s="79" t="s">
        <v>349</v>
      </c>
      <c r="K48" s="98">
        <f>AVERAGE(B46:B48)</f>
        <v>2041</v>
      </c>
      <c r="L48" s="98">
        <f>AVERAGE(C46:C48)</f>
        <v>20007</v>
      </c>
      <c r="N48" s="79" t="s">
        <v>349</v>
      </c>
      <c r="O48" s="98">
        <f>AVERAGE(F46:F48)</f>
        <v>182.33333333333334</v>
      </c>
      <c r="P48" s="98">
        <f>AVERAGE(G46:G48)</f>
        <v>2100.3333333333335</v>
      </c>
    </row>
    <row r="49" spans="1:16" x14ac:dyDescent="0.25">
      <c r="A49" s="76" t="s">
        <v>348</v>
      </c>
      <c r="B49" s="76">
        <v>2071</v>
      </c>
      <c r="C49" s="76">
        <v>20151</v>
      </c>
      <c r="E49" s="6" t="s">
        <v>348</v>
      </c>
      <c r="F49" s="6">
        <v>192</v>
      </c>
      <c r="G49" s="6">
        <v>2144</v>
      </c>
      <c r="J49" s="79" t="s">
        <v>348</v>
      </c>
      <c r="K49" s="98"/>
      <c r="L49" s="98"/>
      <c r="N49" s="79" t="s">
        <v>348</v>
      </c>
      <c r="O49" s="98"/>
      <c r="P49" s="98"/>
    </row>
    <row r="50" spans="1:16" x14ac:dyDescent="0.25">
      <c r="A50" s="76" t="s">
        <v>347</v>
      </c>
      <c r="B50" s="76">
        <v>2082</v>
      </c>
      <c r="C50" s="76">
        <v>20201</v>
      </c>
      <c r="E50" s="6" t="s">
        <v>347</v>
      </c>
      <c r="F50" s="6">
        <v>186</v>
      </c>
      <c r="G50" s="6">
        <v>2143</v>
      </c>
      <c r="J50" s="79" t="s">
        <v>347</v>
      </c>
      <c r="K50" s="98"/>
      <c r="L50" s="98"/>
      <c r="N50" s="79" t="s">
        <v>347</v>
      </c>
      <c r="O50" s="98"/>
      <c r="P50" s="98"/>
    </row>
    <row r="51" spans="1:16" x14ac:dyDescent="0.25">
      <c r="A51" s="76" t="s">
        <v>346</v>
      </c>
      <c r="B51" s="76">
        <v>2095</v>
      </c>
      <c r="C51" s="76">
        <v>20304</v>
      </c>
      <c r="E51" s="6" t="s">
        <v>346</v>
      </c>
      <c r="F51" s="6">
        <v>158</v>
      </c>
      <c r="G51" s="6">
        <v>1850</v>
      </c>
      <c r="J51" s="79" t="s">
        <v>346</v>
      </c>
      <c r="K51" s="98">
        <f>AVERAGE(B49:B51)</f>
        <v>2082.6666666666665</v>
      </c>
      <c r="L51" s="98">
        <f>AVERAGE(C49:C51)</f>
        <v>20218.666666666668</v>
      </c>
      <c r="N51" s="79" t="s">
        <v>346</v>
      </c>
      <c r="O51" s="98">
        <f>AVERAGE(F49:F51)</f>
        <v>178.66666666666666</v>
      </c>
      <c r="P51" s="98">
        <f>AVERAGE(G49:G51)</f>
        <v>2045.6666666666667</v>
      </c>
    </row>
    <row r="52" spans="1:16" x14ac:dyDescent="0.25">
      <c r="A52" s="76" t="s">
        <v>345</v>
      </c>
      <c r="B52" s="76">
        <v>2042</v>
      </c>
      <c r="C52" s="76">
        <v>20071</v>
      </c>
      <c r="E52" s="6" t="s">
        <v>345</v>
      </c>
      <c r="F52" s="6">
        <v>181</v>
      </c>
      <c r="G52" s="6">
        <v>2047</v>
      </c>
      <c r="J52" s="79" t="s">
        <v>345</v>
      </c>
      <c r="K52" s="98"/>
      <c r="L52" s="98"/>
      <c r="N52" s="79" t="s">
        <v>345</v>
      </c>
      <c r="O52" s="98"/>
      <c r="P52" s="98"/>
    </row>
    <row r="53" spans="1:16" x14ac:dyDescent="0.25">
      <c r="A53" s="76" t="s">
        <v>344</v>
      </c>
      <c r="B53" s="76">
        <v>2041</v>
      </c>
      <c r="C53" s="76">
        <v>19980</v>
      </c>
      <c r="E53" s="6" t="s">
        <v>344</v>
      </c>
      <c r="F53" s="6">
        <v>204</v>
      </c>
      <c r="G53" s="6">
        <v>2239</v>
      </c>
      <c r="J53" s="79" t="s">
        <v>344</v>
      </c>
      <c r="K53" s="98"/>
      <c r="L53" s="98"/>
      <c r="N53" s="79" t="s">
        <v>344</v>
      </c>
      <c r="O53" s="98"/>
      <c r="P53" s="98"/>
    </row>
    <row r="54" spans="1:16" x14ac:dyDescent="0.25">
      <c r="A54" s="76" t="s">
        <v>343</v>
      </c>
      <c r="B54" s="76">
        <v>2063</v>
      </c>
      <c r="C54" s="76">
        <v>19974</v>
      </c>
      <c r="E54" s="6" t="s">
        <v>343</v>
      </c>
      <c r="F54" s="6">
        <v>211</v>
      </c>
      <c r="G54" s="6">
        <v>2320</v>
      </c>
      <c r="J54" s="79" t="s">
        <v>343</v>
      </c>
      <c r="K54" s="98">
        <f>AVERAGE(B52:B54)</f>
        <v>2048.6666666666665</v>
      </c>
      <c r="L54" s="98">
        <f>AVERAGE(C52:C54)</f>
        <v>20008.333333333332</v>
      </c>
      <c r="N54" s="79" t="s">
        <v>343</v>
      </c>
      <c r="O54" s="98">
        <f>AVERAGE(F52:F54)</f>
        <v>198.66666666666666</v>
      </c>
      <c r="P54" s="98">
        <f>AVERAGE(G52:G54)</f>
        <v>2202</v>
      </c>
    </row>
    <row r="55" spans="1:16" x14ac:dyDescent="0.25">
      <c r="A55" s="76" t="s">
        <v>342</v>
      </c>
      <c r="B55" s="76">
        <v>2063</v>
      </c>
      <c r="C55" s="76">
        <v>19902</v>
      </c>
      <c r="E55" s="6" t="s">
        <v>342</v>
      </c>
      <c r="F55" s="6">
        <v>207</v>
      </c>
      <c r="G55" s="6">
        <v>2306</v>
      </c>
      <c r="J55" s="79" t="s">
        <v>342</v>
      </c>
      <c r="K55" s="98"/>
      <c r="L55" s="98"/>
      <c r="N55" s="79" t="s">
        <v>342</v>
      </c>
      <c r="O55" s="98"/>
      <c r="P55" s="98"/>
    </row>
    <row r="56" spans="1:16" x14ac:dyDescent="0.25">
      <c r="A56" s="76" t="s">
        <v>341</v>
      </c>
      <c r="B56" s="76">
        <v>2125</v>
      </c>
      <c r="C56" s="76">
        <v>20010</v>
      </c>
      <c r="E56" s="6" t="s">
        <v>341</v>
      </c>
      <c r="F56" s="6">
        <v>197</v>
      </c>
      <c r="G56" s="6">
        <v>2268</v>
      </c>
      <c r="J56" s="79" t="s">
        <v>341</v>
      </c>
      <c r="K56" s="98"/>
      <c r="L56" s="98"/>
      <c r="N56" s="79" t="s">
        <v>341</v>
      </c>
      <c r="O56" s="98"/>
      <c r="P56" s="98"/>
    </row>
    <row r="57" spans="1:16" x14ac:dyDescent="0.25">
      <c r="A57" s="76" t="s">
        <v>340</v>
      </c>
      <c r="B57" s="76">
        <v>2146</v>
      </c>
      <c r="C57" s="76">
        <v>20176</v>
      </c>
      <c r="E57" s="6" t="s">
        <v>340</v>
      </c>
      <c r="F57" s="6">
        <v>201</v>
      </c>
      <c r="G57" s="6">
        <v>2347</v>
      </c>
      <c r="J57" s="79" t="s">
        <v>340</v>
      </c>
      <c r="K57" s="98">
        <f>AVERAGE(B55:B57)</f>
        <v>2111.3333333333335</v>
      </c>
      <c r="L57" s="98">
        <f>AVERAGE(C55:C57)</f>
        <v>20029.333333333332</v>
      </c>
      <c r="N57" s="79" t="s">
        <v>340</v>
      </c>
      <c r="O57" s="98">
        <f>AVERAGE(F55:F57)</f>
        <v>201.66666666666666</v>
      </c>
      <c r="P57" s="98">
        <f>AVERAGE(G55:G57)</f>
        <v>2307</v>
      </c>
    </row>
    <row r="58" spans="1:16" x14ac:dyDescent="0.25">
      <c r="A58" s="76" t="s">
        <v>339</v>
      </c>
      <c r="B58" s="76">
        <v>2158</v>
      </c>
      <c r="C58" s="76">
        <v>20256</v>
      </c>
      <c r="E58" s="6" t="s">
        <v>339</v>
      </c>
      <c r="F58" s="6">
        <v>217</v>
      </c>
      <c r="G58" s="6">
        <v>2437</v>
      </c>
      <c r="J58" s="79" t="s">
        <v>339</v>
      </c>
      <c r="K58" s="98"/>
      <c r="L58" s="98"/>
      <c r="N58" s="79" t="s">
        <v>339</v>
      </c>
      <c r="O58" s="98"/>
      <c r="P58" s="98"/>
    </row>
    <row r="59" spans="1:16" x14ac:dyDescent="0.25">
      <c r="A59" s="76" t="s">
        <v>338</v>
      </c>
      <c r="B59" s="76">
        <v>2185</v>
      </c>
      <c r="C59" s="76">
        <v>20478</v>
      </c>
      <c r="E59" s="6" t="s">
        <v>338</v>
      </c>
      <c r="F59" s="6">
        <v>208</v>
      </c>
      <c r="G59" s="6">
        <v>2428</v>
      </c>
      <c r="J59" s="79" t="s">
        <v>338</v>
      </c>
      <c r="K59" s="98"/>
      <c r="L59" s="98"/>
      <c r="N59" s="79" t="s">
        <v>338</v>
      </c>
      <c r="O59" s="98"/>
      <c r="P59" s="98"/>
    </row>
    <row r="60" spans="1:16" x14ac:dyDescent="0.25">
      <c r="A60" s="76" t="s">
        <v>337</v>
      </c>
      <c r="B60" s="76">
        <v>2206</v>
      </c>
      <c r="C60" s="76">
        <v>20718</v>
      </c>
      <c r="E60" s="6" t="s">
        <v>337</v>
      </c>
      <c r="F60" s="6">
        <v>187</v>
      </c>
      <c r="G60" s="6">
        <v>2300</v>
      </c>
      <c r="J60" s="79" t="s">
        <v>337</v>
      </c>
      <c r="K60" s="98">
        <f>AVERAGE(B58:B60)</f>
        <v>2183</v>
      </c>
      <c r="L60" s="98">
        <f>AVERAGE(C58:C60)</f>
        <v>20484</v>
      </c>
      <c r="N60" s="79" t="s">
        <v>337</v>
      </c>
      <c r="O60" s="98">
        <f>AVERAGE(F58:F60)</f>
        <v>204</v>
      </c>
      <c r="P60" s="98">
        <f>AVERAGE(G58:G60)</f>
        <v>2388.3333333333335</v>
      </c>
    </row>
    <row r="61" spans="1:16" x14ac:dyDescent="0.25">
      <c r="A61" s="76" t="s">
        <v>336</v>
      </c>
      <c r="B61" s="76">
        <v>2190</v>
      </c>
      <c r="C61" s="76">
        <v>20676</v>
      </c>
      <c r="E61" s="6" t="s">
        <v>336</v>
      </c>
      <c r="F61" s="6">
        <v>208</v>
      </c>
      <c r="G61" s="6">
        <v>2249</v>
      </c>
      <c r="J61" s="79" t="s">
        <v>336</v>
      </c>
      <c r="K61" s="98"/>
      <c r="L61" s="98"/>
      <c r="N61" s="79" t="s">
        <v>336</v>
      </c>
      <c r="O61" s="98"/>
      <c r="P61" s="98"/>
    </row>
    <row r="62" spans="1:16" x14ac:dyDescent="0.25">
      <c r="A62" s="76" t="s">
        <v>335</v>
      </c>
      <c r="B62" s="76">
        <v>2184</v>
      </c>
      <c r="C62" s="76">
        <v>20742</v>
      </c>
      <c r="E62" s="6" t="s">
        <v>335</v>
      </c>
      <c r="F62" s="6">
        <v>194</v>
      </c>
      <c r="G62" s="6">
        <v>2190</v>
      </c>
      <c r="J62" s="79" t="s">
        <v>335</v>
      </c>
      <c r="K62" s="98"/>
      <c r="L62" s="98"/>
      <c r="N62" s="79" t="s">
        <v>335</v>
      </c>
      <c r="O62" s="98"/>
      <c r="P62" s="98"/>
    </row>
    <row r="63" spans="1:16" x14ac:dyDescent="0.25">
      <c r="A63" s="76" t="s">
        <v>334</v>
      </c>
      <c r="B63" s="76">
        <v>2189</v>
      </c>
      <c r="C63" s="76">
        <v>20765</v>
      </c>
      <c r="E63" s="6" t="s">
        <v>334</v>
      </c>
      <c r="F63" s="6">
        <v>167</v>
      </c>
      <c r="G63" s="6">
        <v>1898</v>
      </c>
      <c r="J63" s="79" t="s">
        <v>334</v>
      </c>
      <c r="K63" s="98">
        <f>AVERAGE(B61:B63)</f>
        <v>2187.6666666666665</v>
      </c>
      <c r="L63" s="98">
        <f>AVERAGE(C61:C63)</f>
        <v>20727.666666666668</v>
      </c>
      <c r="N63" s="79" t="s">
        <v>334</v>
      </c>
      <c r="O63" s="98">
        <f>AVERAGE(F61:F63)</f>
        <v>189.66666666666666</v>
      </c>
      <c r="P63" s="98">
        <f>AVERAGE(G61:G63)</f>
        <v>2112.3333333333335</v>
      </c>
    </row>
    <row r="64" spans="1:16" x14ac:dyDescent="0.25">
      <c r="A64" s="76" t="s">
        <v>333</v>
      </c>
      <c r="B64" s="76">
        <v>2156</v>
      </c>
      <c r="C64" s="76">
        <v>20520</v>
      </c>
      <c r="E64" s="6" t="s">
        <v>333</v>
      </c>
      <c r="F64" s="6">
        <v>197</v>
      </c>
      <c r="G64" s="6">
        <v>2100</v>
      </c>
      <c r="J64" s="79" t="s">
        <v>333</v>
      </c>
      <c r="K64" s="98"/>
      <c r="L64" s="98"/>
      <c r="N64" s="79" t="s">
        <v>333</v>
      </c>
      <c r="O64" s="98"/>
      <c r="P64" s="98"/>
    </row>
    <row r="65" spans="1:16" x14ac:dyDescent="0.25">
      <c r="A65" s="76" t="s">
        <v>332</v>
      </c>
      <c r="B65" s="76">
        <v>2150</v>
      </c>
      <c r="C65" s="76">
        <v>20424</v>
      </c>
      <c r="E65" s="6" t="s">
        <v>332</v>
      </c>
      <c r="F65" s="6">
        <v>220</v>
      </c>
      <c r="G65" s="6">
        <v>2235</v>
      </c>
      <c r="J65" s="79" t="s">
        <v>332</v>
      </c>
      <c r="K65" s="98"/>
      <c r="L65" s="98"/>
      <c r="N65" s="79" t="s">
        <v>332</v>
      </c>
      <c r="O65" s="98"/>
      <c r="P65" s="98"/>
    </row>
    <row r="66" spans="1:16" x14ac:dyDescent="0.25">
      <c r="A66" s="76" t="s">
        <v>331</v>
      </c>
      <c r="B66" s="76">
        <v>2172</v>
      </c>
      <c r="C66" s="76">
        <v>20560</v>
      </c>
      <c r="E66" s="6" t="s">
        <v>331</v>
      </c>
      <c r="F66" s="6">
        <v>205</v>
      </c>
      <c r="G66" s="6">
        <v>2326</v>
      </c>
      <c r="J66" s="79" t="s">
        <v>331</v>
      </c>
      <c r="K66" s="98">
        <f>AVERAGE(B64:B66)</f>
        <v>2159.3333333333335</v>
      </c>
      <c r="L66" s="98">
        <f>AVERAGE(C64:C66)</f>
        <v>20501.333333333332</v>
      </c>
      <c r="N66" s="79" t="s">
        <v>331</v>
      </c>
      <c r="O66" s="98">
        <f>AVERAGE(F64:F66)</f>
        <v>207.33333333333334</v>
      </c>
      <c r="P66" s="98">
        <f>AVERAGE(G64:G66)</f>
        <v>2220.3333333333335</v>
      </c>
    </row>
    <row r="67" spans="1:16" x14ac:dyDescent="0.25">
      <c r="A67" s="76" t="s">
        <v>330</v>
      </c>
      <c r="B67" s="76">
        <v>2192</v>
      </c>
      <c r="C67" s="76">
        <v>20485</v>
      </c>
      <c r="E67" s="6" t="s">
        <v>330</v>
      </c>
      <c r="F67" s="6">
        <v>193</v>
      </c>
      <c r="G67" s="6">
        <v>2317</v>
      </c>
      <c r="J67" s="79" t="s">
        <v>330</v>
      </c>
      <c r="K67" s="98"/>
      <c r="L67" s="98"/>
      <c r="N67" s="79" t="s">
        <v>330</v>
      </c>
      <c r="O67" s="98"/>
      <c r="P67" s="98"/>
    </row>
    <row r="68" spans="1:16" x14ac:dyDescent="0.25">
      <c r="A68" s="76" t="s">
        <v>329</v>
      </c>
      <c r="B68" s="76">
        <v>2173</v>
      </c>
      <c r="C68" s="76">
        <v>20502</v>
      </c>
      <c r="E68" s="6" t="s">
        <v>329</v>
      </c>
      <c r="F68" s="6">
        <v>196</v>
      </c>
      <c r="G68" s="6">
        <v>2317</v>
      </c>
      <c r="J68" s="79" t="s">
        <v>329</v>
      </c>
      <c r="K68" s="98"/>
      <c r="L68" s="98"/>
      <c r="N68" s="79" t="s">
        <v>329</v>
      </c>
      <c r="O68" s="98"/>
      <c r="P68" s="98"/>
    </row>
    <row r="69" spans="1:16" x14ac:dyDescent="0.25">
      <c r="A69" s="76" t="s">
        <v>328</v>
      </c>
      <c r="B69" s="76">
        <v>2196</v>
      </c>
      <c r="C69" s="76">
        <v>20766</v>
      </c>
      <c r="E69" s="6" t="s">
        <v>328</v>
      </c>
      <c r="F69" s="6">
        <v>187</v>
      </c>
      <c r="G69" s="6">
        <v>2227</v>
      </c>
      <c r="J69" s="79" t="s">
        <v>328</v>
      </c>
      <c r="K69" s="98">
        <f>AVERAGE(B67:B69)</f>
        <v>2187</v>
      </c>
      <c r="L69" s="98">
        <f>AVERAGE(C67:C69)</f>
        <v>20584.333333333332</v>
      </c>
      <c r="N69" s="79" t="s">
        <v>328</v>
      </c>
      <c r="O69" s="98">
        <f>AVERAGE(F67:F69)</f>
        <v>192</v>
      </c>
      <c r="P69" s="98">
        <f>AVERAGE(G67:G69)</f>
        <v>2287</v>
      </c>
    </row>
    <row r="70" spans="1:16" x14ac:dyDescent="0.25">
      <c r="A70" s="76" t="s">
        <v>327</v>
      </c>
      <c r="B70" s="76">
        <v>2240</v>
      </c>
      <c r="C70" s="76">
        <v>20800</v>
      </c>
      <c r="E70" s="6" t="s">
        <v>327</v>
      </c>
      <c r="F70" s="6">
        <v>177</v>
      </c>
      <c r="G70" s="6">
        <v>2178</v>
      </c>
      <c r="J70" s="79" t="s">
        <v>327</v>
      </c>
      <c r="K70" s="98"/>
      <c r="L70" s="98"/>
      <c r="N70" s="79" t="s">
        <v>327</v>
      </c>
      <c r="O70" s="98"/>
      <c r="P70" s="98"/>
    </row>
    <row r="71" spans="1:16" x14ac:dyDescent="0.25">
      <c r="A71" s="76" t="s">
        <v>326</v>
      </c>
      <c r="B71" s="76">
        <v>2252</v>
      </c>
      <c r="C71" s="76">
        <v>21011</v>
      </c>
      <c r="E71" s="6" t="s">
        <v>326</v>
      </c>
      <c r="F71" s="6">
        <v>180</v>
      </c>
      <c r="G71" s="6">
        <v>2218</v>
      </c>
      <c r="J71" s="79" t="s">
        <v>326</v>
      </c>
      <c r="K71" s="98"/>
      <c r="L71" s="98"/>
      <c r="N71" s="79" t="s">
        <v>326</v>
      </c>
      <c r="O71" s="98"/>
      <c r="P71" s="98"/>
    </row>
    <row r="72" spans="1:16" x14ac:dyDescent="0.25">
      <c r="A72" s="76" t="s">
        <v>325</v>
      </c>
      <c r="B72" s="76">
        <v>2251</v>
      </c>
      <c r="C72" s="76">
        <v>21208</v>
      </c>
      <c r="E72" s="6" t="s">
        <v>325</v>
      </c>
      <c r="F72" s="6">
        <v>182</v>
      </c>
      <c r="G72" s="6">
        <v>2096</v>
      </c>
      <c r="J72" s="79" t="s">
        <v>325</v>
      </c>
      <c r="K72" s="98">
        <f>AVERAGE(B70:B72)</f>
        <v>2247.6666666666665</v>
      </c>
      <c r="L72" s="98">
        <f>AVERAGE(C70:C72)</f>
        <v>21006.333333333332</v>
      </c>
      <c r="N72" s="79" t="s">
        <v>325</v>
      </c>
      <c r="O72" s="98">
        <f>AVERAGE(F70:F72)</f>
        <v>179.66666666666666</v>
      </c>
      <c r="P72" s="98">
        <f>AVERAGE(G70:G72)</f>
        <v>2164</v>
      </c>
    </row>
    <row r="73" spans="1:16" x14ac:dyDescent="0.25">
      <c r="A73" s="76" t="s">
        <v>324</v>
      </c>
      <c r="B73" s="76">
        <v>2253</v>
      </c>
      <c r="C73" s="76">
        <v>21253</v>
      </c>
      <c r="E73" s="6" t="s">
        <v>324</v>
      </c>
      <c r="F73" s="6">
        <v>167</v>
      </c>
      <c r="G73" s="6">
        <v>2025</v>
      </c>
      <c r="J73" s="79" t="s">
        <v>324</v>
      </c>
      <c r="K73" s="98"/>
      <c r="L73" s="98"/>
      <c r="N73" s="79" t="s">
        <v>324</v>
      </c>
      <c r="O73" s="98"/>
      <c r="P73" s="98"/>
    </row>
    <row r="74" spans="1:16" x14ac:dyDescent="0.25">
      <c r="A74" s="76" t="s">
        <v>323</v>
      </c>
      <c r="B74" s="76">
        <v>2283</v>
      </c>
      <c r="C74" s="76">
        <v>21395</v>
      </c>
      <c r="E74" s="6" t="s">
        <v>323</v>
      </c>
      <c r="F74" s="6">
        <v>157</v>
      </c>
      <c r="G74" s="6">
        <v>1923</v>
      </c>
      <c r="J74" s="79" t="s">
        <v>323</v>
      </c>
      <c r="K74" s="98"/>
      <c r="L74" s="98"/>
      <c r="N74" s="79" t="s">
        <v>323</v>
      </c>
      <c r="O74" s="98"/>
      <c r="P74" s="98"/>
    </row>
    <row r="75" spans="1:16" x14ac:dyDescent="0.25">
      <c r="A75" s="76" t="s">
        <v>322</v>
      </c>
      <c r="B75" s="76">
        <v>2280</v>
      </c>
      <c r="C75" s="76">
        <v>21322</v>
      </c>
      <c r="E75" s="6" t="s">
        <v>322</v>
      </c>
      <c r="F75" s="6">
        <v>134</v>
      </c>
      <c r="G75" s="6">
        <v>1714</v>
      </c>
      <c r="J75" s="79" t="s">
        <v>322</v>
      </c>
      <c r="K75" s="98">
        <f>AVERAGE(B73:B75)</f>
        <v>2272</v>
      </c>
      <c r="L75" s="98">
        <f>AVERAGE(C73:C75)</f>
        <v>21323.333333333332</v>
      </c>
      <c r="N75" s="79" t="s">
        <v>322</v>
      </c>
      <c r="O75" s="98">
        <f>AVERAGE(F73:F75)</f>
        <v>152.66666666666666</v>
      </c>
      <c r="P75" s="98">
        <f>AVERAGE(G73:G75)</f>
        <v>1887.3333333333333</v>
      </c>
    </row>
    <row r="76" spans="1:16" x14ac:dyDescent="0.25">
      <c r="A76" s="76" t="s">
        <v>321</v>
      </c>
      <c r="B76" s="76">
        <v>2244</v>
      </c>
      <c r="C76" s="76">
        <v>21210</v>
      </c>
      <c r="E76" s="6" t="s">
        <v>321</v>
      </c>
      <c r="F76" s="6">
        <v>161</v>
      </c>
      <c r="G76" s="6">
        <v>1842</v>
      </c>
      <c r="J76" s="79" t="s">
        <v>321</v>
      </c>
      <c r="K76" s="98"/>
      <c r="L76" s="98"/>
      <c r="N76" s="79" t="s">
        <v>321</v>
      </c>
      <c r="O76" s="98"/>
      <c r="P76" s="98"/>
    </row>
    <row r="77" spans="1:16" x14ac:dyDescent="0.25">
      <c r="A77" s="76" t="s">
        <v>320</v>
      </c>
      <c r="B77" s="76">
        <v>2256</v>
      </c>
      <c r="C77" s="76">
        <v>21102</v>
      </c>
      <c r="E77" s="6" t="s">
        <v>320</v>
      </c>
      <c r="F77" s="6">
        <v>187</v>
      </c>
      <c r="G77" s="6">
        <v>2009</v>
      </c>
      <c r="J77" s="79" t="s">
        <v>320</v>
      </c>
      <c r="K77" s="98"/>
      <c r="L77" s="98"/>
      <c r="N77" s="79" t="s">
        <v>320</v>
      </c>
      <c r="O77" s="98"/>
      <c r="P77" s="98"/>
    </row>
    <row r="78" spans="1:16" x14ac:dyDescent="0.25">
      <c r="A78" s="76" t="s">
        <v>319</v>
      </c>
      <c r="B78" s="76">
        <v>2252</v>
      </c>
      <c r="C78" s="76">
        <v>21219</v>
      </c>
      <c r="E78" s="6" t="s">
        <v>319</v>
      </c>
      <c r="F78" s="6">
        <v>175</v>
      </c>
      <c r="G78" s="6">
        <v>1992</v>
      </c>
      <c r="J78" s="79" t="s">
        <v>319</v>
      </c>
      <c r="K78" s="98">
        <f>AVERAGE(B76:B78)</f>
        <v>2250.6666666666665</v>
      </c>
      <c r="L78" s="98">
        <f>AVERAGE(C76:C78)</f>
        <v>21177</v>
      </c>
      <c r="N78" s="79" t="s">
        <v>319</v>
      </c>
      <c r="O78" s="98">
        <f>AVERAGE(F76:F78)</f>
        <v>174.33333333333334</v>
      </c>
      <c r="P78" s="98">
        <f>AVERAGE(G76:G78)</f>
        <v>1947.6666666666667</v>
      </c>
    </row>
    <row r="79" spans="1:16" x14ac:dyDescent="0.25">
      <c r="A79" s="76" t="s">
        <v>318</v>
      </c>
      <c r="B79" s="76">
        <v>2305</v>
      </c>
      <c r="C79" s="76">
        <v>21316</v>
      </c>
      <c r="E79" s="6" t="s">
        <v>318</v>
      </c>
      <c r="F79" s="6">
        <v>170</v>
      </c>
      <c r="G79" s="6">
        <v>1990</v>
      </c>
      <c r="J79" s="79" t="s">
        <v>318</v>
      </c>
      <c r="K79" s="98"/>
      <c r="L79" s="98"/>
      <c r="N79" s="79" t="s">
        <v>318</v>
      </c>
      <c r="O79" s="98"/>
      <c r="P79" s="98"/>
    </row>
    <row r="80" spans="1:16" x14ac:dyDescent="0.25">
      <c r="A80" s="76" t="s">
        <v>317</v>
      </c>
      <c r="B80" s="76">
        <v>2279</v>
      </c>
      <c r="C80" s="76">
        <v>21400</v>
      </c>
      <c r="E80" s="6" t="s">
        <v>317</v>
      </c>
      <c r="F80" s="6">
        <v>167</v>
      </c>
      <c r="G80" s="6">
        <v>1840</v>
      </c>
      <c r="J80" s="79" t="s">
        <v>317</v>
      </c>
      <c r="K80" s="98"/>
      <c r="L80" s="98"/>
      <c r="N80" s="79" t="s">
        <v>317</v>
      </c>
      <c r="O80" s="98"/>
      <c r="P80" s="98"/>
    </row>
    <row r="81" spans="1:16" x14ac:dyDescent="0.25">
      <c r="A81" s="76" t="s">
        <v>316</v>
      </c>
      <c r="B81" s="76">
        <v>2297</v>
      </c>
      <c r="C81" s="76">
        <v>21642</v>
      </c>
      <c r="E81" s="6" t="s">
        <v>316</v>
      </c>
      <c r="F81" s="6">
        <v>182</v>
      </c>
      <c r="G81" s="6">
        <v>1843</v>
      </c>
      <c r="J81" s="79" t="s">
        <v>316</v>
      </c>
      <c r="K81" s="98">
        <f>AVERAGE(B79:B81)</f>
        <v>2293.6666666666665</v>
      </c>
      <c r="L81" s="98">
        <f>AVERAGE(C79:C81)</f>
        <v>21452.666666666668</v>
      </c>
      <c r="N81" s="79" t="s">
        <v>316</v>
      </c>
      <c r="O81" s="98">
        <f>AVERAGE(F79:F81)</f>
        <v>173</v>
      </c>
      <c r="P81" s="98">
        <f>AVERAGE(G79:G81)</f>
        <v>1891</v>
      </c>
    </row>
    <row r="82" spans="1:16" x14ac:dyDescent="0.25">
      <c r="A82" s="76" t="s">
        <v>315</v>
      </c>
      <c r="B82" s="76">
        <v>2312</v>
      </c>
      <c r="C82" s="76">
        <v>21579</v>
      </c>
      <c r="E82" s="6" t="s">
        <v>315</v>
      </c>
      <c r="F82" s="6">
        <v>167</v>
      </c>
      <c r="G82" s="6">
        <v>1905</v>
      </c>
      <c r="J82" s="79" t="s">
        <v>315</v>
      </c>
      <c r="K82" s="98"/>
      <c r="L82" s="98"/>
      <c r="N82" s="79" t="s">
        <v>315</v>
      </c>
      <c r="O82" s="98"/>
      <c r="P82" s="98"/>
    </row>
    <row r="83" spans="1:16" x14ac:dyDescent="0.25">
      <c r="A83" s="76" t="s">
        <v>314</v>
      </c>
      <c r="B83" s="76">
        <v>2338</v>
      </c>
      <c r="C83" s="76">
        <v>21725</v>
      </c>
      <c r="E83" s="6" t="s">
        <v>314</v>
      </c>
      <c r="F83" s="6">
        <v>151</v>
      </c>
      <c r="G83" s="6">
        <v>1789</v>
      </c>
      <c r="J83" s="79" t="s">
        <v>314</v>
      </c>
      <c r="K83" s="98"/>
      <c r="L83" s="98"/>
      <c r="N83" s="79" t="s">
        <v>314</v>
      </c>
      <c r="O83" s="98"/>
      <c r="P83" s="98"/>
    </row>
    <row r="84" spans="1:16" x14ac:dyDescent="0.25">
      <c r="A84" s="76" t="s">
        <v>313</v>
      </c>
      <c r="B84" s="76">
        <v>2330</v>
      </c>
      <c r="C84" s="76">
        <v>21878</v>
      </c>
      <c r="E84" s="6" t="s">
        <v>313</v>
      </c>
      <c r="F84" s="6">
        <v>150</v>
      </c>
      <c r="G84" s="6">
        <v>1814</v>
      </c>
      <c r="J84" s="79" t="s">
        <v>313</v>
      </c>
      <c r="K84" s="98">
        <f>AVERAGE(B82:B84)</f>
        <v>2326.6666666666665</v>
      </c>
      <c r="L84" s="98">
        <f>AVERAGE(C82:C84)</f>
        <v>21727.333333333332</v>
      </c>
      <c r="N84" s="79" t="s">
        <v>313</v>
      </c>
      <c r="O84" s="98">
        <f>AVERAGE(F82:F84)</f>
        <v>156</v>
      </c>
      <c r="P84" s="98">
        <f>AVERAGE(G82:G84)</f>
        <v>1836</v>
      </c>
    </row>
    <row r="85" spans="1:16" x14ac:dyDescent="0.25">
      <c r="A85" s="76" t="s">
        <v>312</v>
      </c>
      <c r="B85" s="76">
        <v>2363</v>
      </c>
      <c r="C85" s="76">
        <v>22047</v>
      </c>
      <c r="E85" s="6" t="s">
        <v>312</v>
      </c>
      <c r="F85" s="6">
        <v>147</v>
      </c>
      <c r="G85" s="6">
        <v>1781</v>
      </c>
      <c r="J85" s="79" t="s">
        <v>312</v>
      </c>
      <c r="K85" s="98"/>
      <c r="L85" s="98"/>
      <c r="N85" s="79" t="s">
        <v>312</v>
      </c>
      <c r="O85" s="98"/>
      <c r="P85" s="98"/>
    </row>
    <row r="86" spans="1:16" x14ac:dyDescent="0.25">
      <c r="A86" s="76" t="s">
        <v>311</v>
      </c>
      <c r="B86" s="76">
        <v>2363</v>
      </c>
      <c r="C86" s="76">
        <v>21945</v>
      </c>
      <c r="E86" s="6" t="s">
        <v>311</v>
      </c>
      <c r="F86" s="6">
        <v>131</v>
      </c>
      <c r="G86" s="6">
        <v>1800</v>
      </c>
      <c r="J86" s="79" t="s">
        <v>311</v>
      </c>
      <c r="K86" s="98"/>
      <c r="L86" s="98"/>
      <c r="N86" s="79" t="s">
        <v>311</v>
      </c>
      <c r="O86" s="98"/>
      <c r="P86" s="98"/>
    </row>
    <row r="87" spans="1:16" x14ac:dyDescent="0.25">
      <c r="A87" s="76" t="s">
        <v>310</v>
      </c>
      <c r="B87" s="76">
        <v>2319</v>
      </c>
      <c r="C87" s="76">
        <v>21996</v>
      </c>
      <c r="E87" s="6" t="s">
        <v>310</v>
      </c>
      <c r="F87" s="6">
        <v>134</v>
      </c>
      <c r="G87" s="6">
        <v>1601</v>
      </c>
      <c r="J87" s="79" t="s">
        <v>310</v>
      </c>
      <c r="K87" s="98">
        <f>AVERAGE(B85:B87)</f>
        <v>2348.3333333333335</v>
      </c>
      <c r="L87" s="98">
        <f>AVERAGE(C85:C87)</f>
        <v>21996</v>
      </c>
      <c r="N87" s="79" t="s">
        <v>310</v>
      </c>
      <c r="O87" s="98">
        <f>AVERAGE(F85:F87)</f>
        <v>137.33333333333334</v>
      </c>
      <c r="P87" s="98">
        <f>AVERAGE(G85:G87)</f>
        <v>1727.3333333333333</v>
      </c>
    </row>
    <row r="88" spans="1:16" x14ac:dyDescent="0.25">
      <c r="A88" s="76" t="s">
        <v>309</v>
      </c>
      <c r="B88" s="76">
        <v>2269</v>
      </c>
      <c r="C88" s="76">
        <v>21636</v>
      </c>
      <c r="E88" s="6" t="s">
        <v>309</v>
      </c>
      <c r="F88" s="6">
        <v>154</v>
      </c>
      <c r="G88" s="6">
        <v>1934</v>
      </c>
      <c r="J88" s="79" t="s">
        <v>309</v>
      </c>
      <c r="K88" s="98"/>
      <c r="L88" s="98"/>
      <c r="N88" s="79" t="s">
        <v>309</v>
      </c>
      <c r="O88" s="98"/>
      <c r="P88" s="98"/>
    </row>
    <row r="89" spans="1:16" x14ac:dyDescent="0.25">
      <c r="A89" s="76" t="s">
        <v>308</v>
      </c>
      <c r="B89" s="76">
        <v>2251</v>
      </c>
      <c r="C89" s="76">
        <v>21424</v>
      </c>
      <c r="E89" s="6" t="s">
        <v>308</v>
      </c>
      <c r="F89" s="6">
        <v>163</v>
      </c>
      <c r="G89" s="6">
        <v>1988</v>
      </c>
      <c r="J89" s="79" t="s">
        <v>308</v>
      </c>
      <c r="K89" s="98"/>
      <c r="L89" s="98"/>
      <c r="N89" s="79" t="s">
        <v>308</v>
      </c>
      <c r="O89" s="98"/>
      <c r="P89" s="98"/>
    </row>
    <row r="90" spans="1:16" x14ac:dyDescent="0.25">
      <c r="A90" s="76" t="s">
        <v>307</v>
      </c>
      <c r="B90" s="76">
        <v>2263</v>
      </c>
      <c r="C90" s="76">
        <v>21436</v>
      </c>
      <c r="E90" s="6" t="s">
        <v>307</v>
      </c>
      <c r="F90" s="6">
        <v>160</v>
      </c>
      <c r="G90" s="6">
        <v>2133</v>
      </c>
      <c r="J90" s="79" t="s">
        <v>307</v>
      </c>
      <c r="K90" s="98">
        <f>AVERAGE(B88:B90)</f>
        <v>2261</v>
      </c>
      <c r="L90" s="98">
        <f>AVERAGE(C88:C90)</f>
        <v>21498.666666666668</v>
      </c>
      <c r="N90" s="79" t="s">
        <v>307</v>
      </c>
      <c r="O90" s="98">
        <f>AVERAGE(F88:F90)</f>
        <v>159</v>
      </c>
      <c r="P90" s="98">
        <f>AVERAGE(G88:G90)</f>
        <v>2018.3333333333333</v>
      </c>
    </row>
    <row r="91" spans="1:16" x14ac:dyDescent="0.25">
      <c r="A91" s="76" t="s">
        <v>306</v>
      </c>
      <c r="B91" s="76">
        <v>2273</v>
      </c>
      <c r="C91" s="76">
        <v>21399</v>
      </c>
      <c r="E91" s="6" t="s">
        <v>306</v>
      </c>
      <c r="F91" s="6">
        <v>166</v>
      </c>
      <c r="G91" s="6">
        <v>2095</v>
      </c>
      <c r="J91" s="79" t="s">
        <v>306</v>
      </c>
      <c r="K91" s="98"/>
      <c r="L91" s="98"/>
      <c r="N91" s="79" t="s">
        <v>306</v>
      </c>
      <c r="O91" s="98"/>
      <c r="P91" s="98"/>
    </row>
    <row r="92" spans="1:16" x14ac:dyDescent="0.25">
      <c r="A92" s="76" t="s">
        <v>305</v>
      </c>
      <c r="B92" s="76">
        <v>2307</v>
      </c>
      <c r="C92" s="76">
        <v>21473</v>
      </c>
      <c r="E92" s="6" t="s">
        <v>305</v>
      </c>
      <c r="F92" s="6">
        <v>167</v>
      </c>
      <c r="G92" s="6">
        <v>2085</v>
      </c>
      <c r="J92" s="79" t="s">
        <v>305</v>
      </c>
      <c r="K92" s="98"/>
      <c r="L92" s="98"/>
      <c r="N92" s="79" t="s">
        <v>305</v>
      </c>
      <c r="O92" s="98"/>
      <c r="P92" s="98"/>
    </row>
    <row r="93" spans="1:16" x14ac:dyDescent="0.25">
      <c r="A93" s="76" t="s">
        <v>304</v>
      </c>
      <c r="B93" s="76">
        <v>2325</v>
      </c>
      <c r="C93" s="76">
        <v>21644</v>
      </c>
      <c r="E93" s="6" t="s">
        <v>304</v>
      </c>
      <c r="F93" s="6">
        <v>172</v>
      </c>
      <c r="G93" s="6">
        <v>1910</v>
      </c>
      <c r="J93" s="79" t="s">
        <v>304</v>
      </c>
      <c r="K93" s="98">
        <f>AVERAGE(B91:B93)</f>
        <v>2301.6666666666665</v>
      </c>
      <c r="L93" s="98">
        <f>AVERAGE(C91:C93)</f>
        <v>21505.333333333332</v>
      </c>
      <c r="N93" s="79" t="s">
        <v>304</v>
      </c>
      <c r="O93" s="98">
        <f>AVERAGE(F91:F93)</f>
        <v>168.33333333333334</v>
      </c>
      <c r="P93" s="98">
        <f>AVERAGE(G91:G93)</f>
        <v>2030</v>
      </c>
    </row>
    <row r="94" spans="1:16" x14ac:dyDescent="0.25">
      <c r="A94" s="76" t="s">
        <v>303</v>
      </c>
      <c r="B94" s="76">
        <v>2357</v>
      </c>
      <c r="C94" s="76">
        <v>21837</v>
      </c>
      <c r="E94" s="6" t="s">
        <v>303</v>
      </c>
      <c r="F94" s="6">
        <v>152</v>
      </c>
      <c r="G94" s="6">
        <v>1897</v>
      </c>
      <c r="J94" s="79" t="s">
        <v>303</v>
      </c>
      <c r="K94" s="98"/>
      <c r="L94" s="98"/>
      <c r="N94" s="79" t="s">
        <v>303</v>
      </c>
      <c r="O94" s="98"/>
      <c r="P94" s="98"/>
    </row>
    <row r="95" spans="1:16" x14ac:dyDescent="0.25">
      <c r="A95" s="76" t="s">
        <v>302</v>
      </c>
      <c r="B95" s="76">
        <v>2333</v>
      </c>
      <c r="C95" s="76">
        <v>21955</v>
      </c>
      <c r="E95" s="6" t="s">
        <v>302</v>
      </c>
      <c r="F95" s="6">
        <v>189</v>
      </c>
      <c r="G95" s="6">
        <v>1932</v>
      </c>
      <c r="J95" s="79" t="s">
        <v>302</v>
      </c>
      <c r="K95" s="98"/>
      <c r="L95" s="98"/>
      <c r="N95" s="79" t="s">
        <v>302</v>
      </c>
      <c r="O95" s="98"/>
      <c r="P95" s="98"/>
    </row>
    <row r="96" spans="1:16" x14ac:dyDescent="0.25">
      <c r="A96" s="76" t="s">
        <v>301</v>
      </c>
      <c r="B96" s="76">
        <v>2355</v>
      </c>
      <c r="C96" s="76">
        <v>22033</v>
      </c>
      <c r="E96" s="6" t="s">
        <v>301</v>
      </c>
      <c r="F96" s="6">
        <v>160</v>
      </c>
      <c r="G96" s="6">
        <v>1841</v>
      </c>
      <c r="J96" s="79" t="s">
        <v>301</v>
      </c>
      <c r="K96" s="98">
        <f>AVERAGE(B94:B96)</f>
        <v>2348.3333333333335</v>
      </c>
      <c r="L96" s="98">
        <f>AVERAGE(C94:C96)</f>
        <v>21941.666666666668</v>
      </c>
      <c r="N96" s="79" t="s">
        <v>301</v>
      </c>
      <c r="O96" s="98">
        <f>AVERAGE(F94:F96)</f>
        <v>167</v>
      </c>
      <c r="P96" s="98">
        <f>AVERAGE(G94:G96)</f>
        <v>1890</v>
      </c>
    </row>
    <row r="97" spans="1:16" x14ac:dyDescent="0.25">
      <c r="A97" s="76" t="s">
        <v>300</v>
      </c>
      <c r="B97" s="76">
        <v>2379</v>
      </c>
      <c r="C97" s="76">
        <v>22014</v>
      </c>
      <c r="E97" s="6" t="s">
        <v>300</v>
      </c>
      <c r="F97" s="6">
        <v>155</v>
      </c>
      <c r="G97" s="6">
        <v>1795</v>
      </c>
      <c r="J97" s="79" t="s">
        <v>300</v>
      </c>
      <c r="K97" s="98"/>
      <c r="L97" s="98"/>
      <c r="N97" s="79" t="s">
        <v>300</v>
      </c>
      <c r="O97" s="98"/>
      <c r="P97" s="98"/>
    </row>
    <row r="98" spans="1:16" x14ac:dyDescent="0.25">
      <c r="A98" s="76" t="s">
        <v>299</v>
      </c>
      <c r="B98" s="76">
        <v>2376</v>
      </c>
      <c r="C98" s="76">
        <v>22120</v>
      </c>
      <c r="E98" s="6" t="s">
        <v>299</v>
      </c>
      <c r="F98" s="6">
        <v>148</v>
      </c>
      <c r="G98" s="6">
        <v>1753</v>
      </c>
      <c r="J98" s="79" t="s">
        <v>299</v>
      </c>
      <c r="K98" s="98"/>
      <c r="L98" s="98"/>
      <c r="N98" s="79" t="s">
        <v>299</v>
      </c>
      <c r="O98" s="98"/>
      <c r="P98" s="98"/>
    </row>
    <row r="99" spans="1:16" x14ac:dyDescent="0.25">
      <c r="A99" s="76" t="s">
        <v>298</v>
      </c>
      <c r="B99" s="76">
        <v>2417</v>
      </c>
      <c r="C99" s="76">
        <v>22339</v>
      </c>
      <c r="E99" s="6" t="s">
        <v>298</v>
      </c>
      <c r="F99" s="6">
        <v>129</v>
      </c>
      <c r="G99" s="6">
        <v>1628</v>
      </c>
      <c r="J99" s="79" t="s">
        <v>298</v>
      </c>
      <c r="K99" s="98">
        <f>AVERAGE(B97:B99)</f>
        <v>2390.6666666666665</v>
      </c>
      <c r="L99" s="98">
        <f>AVERAGE(C97:C99)</f>
        <v>22157.666666666668</v>
      </c>
      <c r="N99" s="79" t="s">
        <v>298</v>
      </c>
      <c r="O99" s="98">
        <f>AVERAGE(F97:F99)</f>
        <v>144</v>
      </c>
      <c r="P99" s="98">
        <f>AVERAGE(G97:G99)</f>
        <v>1725.3333333333333</v>
      </c>
    </row>
    <row r="100" spans="1:16" x14ac:dyDescent="0.25">
      <c r="A100" s="76" t="s">
        <v>297</v>
      </c>
      <c r="B100" s="76">
        <v>2362</v>
      </c>
      <c r="C100" s="76">
        <v>22129</v>
      </c>
      <c r="E100" s="6" t="s">
        <v>297</v>
      </c>
      <c r="F100" s="6">
        <v>152</v>
      </c>
      <c r="G100" s="6">
        <v>1724</v>
      </c>
      <c r="J100" s="79" t="s">
        <v>297</v>
      </c>
      <c r="K100" s="98"/>
      <c r="L100" s="98"/>
      <c r="N100" s="79" t="s">
        <v>297</v>
      </c>
      <c r="O100" s="98"/>
      <c r="P100" s="98"/>
    </row>
    <row r="101" spans="1:16" x14ac:dyDescent="0.25">
      <c r="A101" s="76" t="s">
        <v>296</v>
      </c>
      <c r="B101" s="76">
        <v>2339</v>
      </c>
      <c r="C101" s="76">
        <v>22198</v>
      </c>
      <c r="E101" s="6" t="s">
        <v>296</v>
      </c>
      <c r="F101" s="6">
        <v>162</v>
      </c>
      <c r="G101" s="6">
        <v>1761</v>
      </c>
      <c r="J101" s="79" t="s">
        <v>296</v>
      </c>
      <c r="K101" s="98"/>
      <c r="L101" s="98"/>
      <c r="N101" s="79" t="s">
        <v>296</v>
      </c>
      <c r="O101" s="98"/>
      <c r="P101" s="98"/>
    </row>
    <row r="102" spans="1:16" x14ac:dyDescent="0.25">
      <c r="A102" s="76" t="s">
        <v>295</v>
      </c>
      <c r="B102" s="76">
        <v>2400</v>
      </c>
      <c r="C102" s="76">
        <v>22279</v>
      </c>
      <c r="E102" s="6" t="s">
        <v>295</v>
      </c>
      <c r="F102" s="6">
        <v>162</v>
      </c>
      <c r="G102" s="6">
        <v>1830</v>
      </c>
      <c r="J102" s="79" t="s">
        <v>295</v>
      </c>
      <c r="K102" s="98">
        <f>AVERAGE(B100:B102)</f>
        <v>2367</v>
      </c>
      <c r="L102" s="98">
        <f>AVERAGE(C100:C102)</f>
        <v>22202</v>
      </c>
      <c r="N102" s="79" t="s">
        <v>295</v>
      </c>
      <c r="O102" s="98">
        <f>AVERAGE(F100:F102)</f>
        <v>158.66666666666666</v>
      </c>
      <c r="P102" s="98">
        <f>AVERAGE(G100:G102)</f>
        <v>1771.6666666666667</v>
      </c>
    </row>
    <row r="103" spans="1:16" x14ac:dyDescent="0.25">
      <c r="A103" s="76" t="s">
        <v>294</v>
      </c>
      <c r="B103" s="76">
        <v>2398</v>
      </c>
      <c r="C103" s="76">
        <v>22356</v>
      </c>
      <c r="E103" s="6" t="s">
        <v>294</v>
      </c>
      <c r="F103" s="6">
        <v>147</v>
      </c>
      <c r="G103" s="6">
        <v>1748</v>
      </c>
      <c r="J103" s="79" t="s">
        <v>294</v>
      </c>
      <c r="K103" s="98"/>
      <c r="L103" s="98"/>
      <c r="N103" s="79" t="s">
        <v>294</v>
      </c>
      <c r="O103" s="98"/>
      <c r="P103" s="98"/>
    </row>
    <row r="104" spans="1:16" x14ac:dyDescent="0.25">
      <c r="A104" s="76" t="s">
        <v>293</v>
      </c>
      <c r="B104" s="76">
        <v>2431</v>
      </c>
      <c r="C104" s="76">
        <v>22415</v>
      </c>
      <c r="E104" s="6" t="s">
        <v>293</v>
      </c>
      <c r="F104" s="6">
        <v>149</v>
      </c>
      <c r="G104" s="6">
        <v>1803</v>
      </c>
      <c r="J104" s="79" t="s">
        <v>293</v>
      </c>
      <c r="K104" s="98"/>
      <c r="L104" s="98"/>
      <c r="N104" s="79" t="s">
        <v>293</v>
      </c>
      <c r="O104" s="98"/>
      <c r="P104" s="98"/>
    </row>
    <row r="105" spans="1:16" x14ac:dyDescent="0.25">
      <c r="A105" s="76" t="s">
        <v>292</v>
      </c>
      <c r="B105" s="76">
        <v>2427</v>
      </c>
      <c r="C105" s="76">
        <v>22420</v>
      </c>
      <c r="E105" s="6" t="s">
        <v>292</v>
      </c>
      <c r="F105" s="6">
        <v>132</v>
      </c>
      <c r="G105" s="6">
        <v>1684</v>
      </c>
      <c r="J105" s="79" t="s">
        <v>292</v>
      </c>
      <c r="K105" s="98">
        <f>AVERAGE(B103:B105)</f>
        <v>2418.6666666666665</v>
      </c>
      <c r="L105" s="98">
        <f>AVERAGE(C103:C105)</f>
        <v>22397</v>
      </c>
      <c r="N105" s="79" t="s">
        <v>292</v>
      </c>
      <c r="O105" s="98">
        <f>AVERAGE(F103:F105)</f>
        <v>142.66666666666666</v>
      </c>
      <c r="P105" s="98">
        <f>AVERAGE(G103:G105)</f>
        <v>1745</v>
      </c>
    </row>
    <row r="106" spans="1:16" x14ac:dyDescent="0.25">
      <c r="A106" s="76" t="s">
        <v>291</v>
      </c>
      <c r="B106" s="76">
        <v>2441</v>
      </c>
      <c r="C106" s="76">
        <v>22572</v>
      </c>
      <c r="E106" s="6" t="s">
        <v>291</v>
      </c>
      <c r="F106" s="6">
        <v>132</v>
      </c>
      <c r="G106" s="6">
        <v>1678</v>
      </c>
      <c r="J106" s="79" t="s">
        <v>291</v>
      </c>
      <c r="K106" s="98"/>
      <c r="L106" s="98"/>
      <c r="N106" s="79" t="s">
        <v>291</v>
      </c>
      <c r="O106" s="98"/>
      <c r="P106" s="98"/>
    </row>
    <row r="107" spans="1:16" x14ac:dyDescent="0.25">
      <c r="A107" s="76" t="s">
        <v>290</v>
      </c>
      <c r="B107" s="76">
        <v>2462</v>
      </c>
      <c r="C107" s="76">
        <v>22691</v>
      </c>
      <c r="E107" s="6" t="s">
        <v>290</v>
      </c>
      <c r="F107" s="6">
        <v>136</v>
      </c>
      <c r="G107" s="6">
        <v>1634</v>
      </c>
      <c r="J107" s="79" t="s">
        <v>290</v>
      </c>
      <c r="K107" s="98"/>
      <c r="L107" s="98"/>
      <c r="N107" s="79" t="s">
        <v>290</v>
      </c>
      <c r="O107" s="98"/>
      <c r="P107" s="98"/>
    </row>
    <row r="108" spans="1:16" x14ac:dyDescent="0.25">
      <c r="A108" s="76" t="s">
        <v>289</v>
      </c>
      <c r="B108" s="76">
        <v>2467</v>
      </c>
      <c r="C108" s="76">
        <v>22844</v>
      </c>
      <c r="E108" s="6" t="s">
        <v>289</v>
      </c>
      <c r="F108" s="6">
        <v>126</v>
      </c>
      <c r="G108" s="6">
        <v>1512</v>
      </c>
      <c r="J108" s="79" t="s">
        <v>289</v>
      </c>
      <c r="K108" s="98">
        <f>AVERAGE(B106:B108)</f>
        <v>2456.6666666666665</v>
      </c>
      <c r="L108" s="98">
        <f>AVERAGE(C106:C108)</f>
        <v>22702.333333333332</v>
      </c>
      <c r="N108" s="79" t="s">
        <v>289</v>
      </c>
      <c r="O108" s="98">
        <f>AVERAGE(F106:F108)</f>
        <v>131.33333333333334</v>
      </c>
      <c r="P108" s="98">
        <f>AVERAGE(G106:G108)</f>
        <v>1608</v>
      </c>
    </row>
    <row r="109" spans="1:16" x14ac:dyDescent="0.25">
      <c r="A109" s="76" t="s">
        <v>288</v>
      </c>
      <c r="B109" s="76">
        <v>2469</v>
      </c>
      <c r="C109" s="76">
        <v>22911</v>
      </c>
      <c r="E109" s="6" t="s">
        <v>288</v>
      </c>
      <c r="F109" s="6">
        <v>139</v>
      </c>
      <c r="G109" s="6">
        <v>1474</v>
      </c>
      <c r="J109" s="79" t="s">
        <v>288</v>
      </c>
      <c r="K109" s="98"/>
      <c r="L109" s="98"/>
      <c r="N109" s="79" t="s">
        <v>288</v>
      </c>
      <c r="O109" s="98"/>
      <c r="P109" s="98"/>
    </row>
    <row r="110" spans="1:16" x14ac:dyDescent="0.25">
      <c r="A110" s="76" t="s">
        <v>287</v>
      </c>
      <c r="B110" s="76">
        <v>2462</v>
      </c>
      <c r="C110" s="76">
        <v>22965</v>
      </c>
      <c r="E110" s="6" t="s">
        <v>287</v>
      </c>
      <c r="F110" s="6">
        <v>137</v>
      </c>
      <c r="G110" s="6">
        <v>1387</v>
      </c>
      <c r="J110" s="79" t="s">
        <v>287</v>
      </c>
      <c r="K110" s="98"/>
      <c r="L110" s="98"/>
      <c r="N110" s="79" t="s">
        <v>287</v>
      </c>
      <c r="O110" s="98"/>
      <c r="P110" s="98"/>
    </row>
    <row r="111" spans="1:16" x14ac:dyDescent="0.25">
      <c r="A111" s="76" t="s">
        <v>286</v>
      </c>
      <c r="B111" s="76">
        <v>2470</v>
      </c>
      <c r="C111" s="76">
        <v>23016</v>
      </c>
      <c r="E111" s="6" t="s">
        <v>286</v>
      </c>
      <c r="F111" s="6">
        <v>111</v>
      </c>
      <c r="G111" s="6">
        <v>1279</v>
      </c>
      <c r="J111" s="79" t="s">
        <v>286</v>
      </c>
      <c r="K111" s="98">
        <f>AVERAGE(B109:B111)</f>
        <v>2467</v>
      </c>
      <c r="L111" s="98">
        <f>AVERAGE(C109:C111)</f>
        <v>22964</v>
      </c>
      <c r="N111" s="79" t="s">
        <v>286</v>
      </c>
      <c r="O111" s="98">
        <f>AVERAGE(F109:F111)</f>
        <v>129</v>
      </c>
      <c r="P111" s="98">
        <f>AVERAGE(G109:G111)</f>
        <v>1380</v>
      </c>
    </row>
    <row r="112" spans="1:16" x14ac:dyDescent="0.25">
      <c r="A112" s="76" t="s">
        <v>285</v>
      </c>
      <c r="B112" s="76">
        <v>2410</v>
      </c>
      <c r="C112" s="76">
        <v>22641</v>
      </c>
      <c r="E112" s="6" t="s">
        <v>285</v>
      </c>
      <c r="F112" s="6">
        <v>136</v>
      </c>
      <c r="G112" s="6">
        <v>1452</v>
      </c>
      <c r="J112" s="79" t="s">
        <v>285</v>
      </c>
      <c r="K112" s="98"/>
      <c r="L112" s="98"/>
      <c r="N112" s="79" t="s">
        <v>285</v>
      </c>
      <c r="O112" s="98"/>
      <c r="P112" s="98"/>
    </row>
    <row r="113" spans="1:16" x14ac:dyDescent="0.25">
      <c r="A113" s="76" t="s">
        <v>284</v>
      </c>
      <c r="B113" s="76">
        <v>2437</v>
      </c>
      <c r="C113" s="76">
        <v>22750</v>
      </c>
      <c r="E113" s="6" t="s">
        <v>284</v>
      </c>
      <c r="F113" s="6">
        <v>164</v>
      </c>
      <c r="G113" s="6">
        <v>1541</v>
      </c>
      <c r="J113" s="79" t="s">
        <v>284</v>
      </c>
      <c r="K113" s="98"/>
      <c r="L113" s="98"/>
      <c r="N113" s="79" t="s">
        <v>284</v>
      </c>
      <c r="O113" s="98"/>
      <c r="P113" s="98"/>
    </row>
    <row r="114" spans="1:16" x14ac:dyDescent="0.25">
      <c r="A114" s="76" t="s">
        <v>283</v>
      </c>
      <c r="B114" s="76">
        <v>2452</v>
      </c>
      <c r="C114" s="76">
        <v>22851</v>
      </c>
      <c r="E114" s="6" t="s">
        <v>283</v>
      </c>
      <c r="F114" s="6">
        <v>138</v>
      </c>
      <c r="G114" s="6">
        <v>1574</v>
      </c>
      <c r="J114" s="79" t="s">
        <v>283</v>
      </c>
      <c r="K114" s="98">
        <f>AVERAGE(B112:B114)</f>
        <v>2433</v>
      </c>
      <c r="L114" s="98">
        <f>AVERAGE(C112:C114)</f>
        <v>22747.333333333332</v>
      </c>
      <c r="N114" s="79" t="s">
        <v>283</v>
      </c>
      <c r="O114" s="98">
        <f>AVERAGE(F112:F114)</f>
        <v>146</v>
      </c>
      <c r="P114" s="98">
        <f>AVERAGE(G112:G114)</f>
        <v>1522.3333333333333</v>
      </c>
    </row>
    <row r="115" spans="1:16" x14ac:dyDescent="0.25">
      <c r="A115" s="76" t="s">
        <v>282</v>
      </c>
      <c r="B115" s="76">
        <v>2462</v>
      </c>
      <c r="C115" s="76">
        <v>22885</v>
      </c>
      <c r="E115" s="6" t="s">
        <v>282</v>
      </c>
      <c r="F115" s="6">
        <v>139</v>
      </c>
      <c r="G115" s="6">
        <v>1574</v>
      </c>
      <c r="J115" s="79" t="s">
        <v>282</v>
      </c>
      <c r="K115" s="98"/>
      <c r="L115" s="98"/>
      <c r="N115" s="79" t="s">
        <v>282</v>
      </c>
      <c r="O115" s="98"/>
      <c r="P115" s="98"/>
    </row>
    <row r="116" spans="1:16" x14ac:dyDescent="0.25">
      <c r="A116" s="76" t="s">
        <v>281</v>
      </c>
      <c r="B116" s="76">
        <v>2508</v>
      </c>
      <c r="C116" s="76">
        <v>23004</v>
      </c>
      <c r="E116" s="6" t="s">
        <v>281</v>
      </c>
      <c r="F116" s="6">
        <v>123</v>
      </c>
      <c r="G116" s="6">
        <v>1558</v>
      </c>
      <c r="J116" s="79" t="s">
        <v>281</v>
      </c>
      <c r="K116" s="98"/>
      <c r="L116" s="98"/>
      <c r="N116" s="79" t="s">
        <v>281</v>
      </c>
      <c r="O116" s="98"/>
      <c r="P116" s="98"/>
    </row>
    <row r="117" spans="1:16" x14ac:dyDescent="0.25">
      <c r="A117" s="76" t="s">
        <v>280</v>
      </c>
      <c r="B117" s="76">
        <v>2509</v>
      </c>
      <c r="C117" s="76">
        <v>22962</v>
      </c>
      <c r="E117" s="6" t="s">
        <v>280</v>
      </c>
      <c r="F117" s="6">
        <v>121</v>
      </c>
      <c r="G117" s="6">
        <v>1511</v>
      </c>
      <c r="J117" s="79" t="s">
        <v>280</v>
      </c>
      <c r="K117" s="98">
        <f>AVERAGE(B115:B117)</f>
        <v>2493</v>
      </c>
      <c r="L117" s="98">
        <f>AVERAGE(C115:C117)</f>
        <v>22950.333333333332</v>
      </c>
      <c r="N117" s="79" t="s">
        <v>280</v>
      </c>
      <c r="O117" s="98">
        <f>AVERAGE(F115:F117)</f>
        <v>127.66666666666667</v>
      </c>
      <c r="P117" s="98">
        <f>AVERAGE(G115:G117)</f>
        <v>1547.6666666666667</v>
      </c>
    </row>
    <row r="118" spans="1:16" x14ac:dyDescent="0.25">
      <c r="A118" s="76" t="s">
        <v>279</v>
      </c>
      <c r="B118" s="76">
        <v>2514</v>
      </c>
      <c r="C118" s="76">
        <v>23052</v>
      </c>
      <c r="E118" s="6" t="s">
        <v>279</v>
      </c>
      <c r="F118" s="6">
        <v>125</v>
      </c>
      <c r="G118" s="6">
        <v>1478</v>
      </c>
      <c r="J118" s="79" t="s">
        <v>279</v>
      </c>
      <c r="K118" s="98"/>
      <c r="L118" s="98"/>
      <c r="N118" s="79" t="s">
        <v>279</v>
      </c>
      <c r="O118" s="98"/>
      <c r="P118" s="98"/>
    </row>
    <row r="119" spans="1:16" x14ac:dyDescent="0.25">
      <c r="A119" s="76" t="s">
        <v>278</v>
      </c>
      <c r="B119" s="76">
        <v>2513</v>
      </c>
      <c r="C119" s="76">
        <v>23205</v>
      </c>
      <c r="E119" s="6" t="s">
        <v>278</v>
      </c>
      <c r="F119" s="6">
        <v>126</v>
      </c>
      <c r="G119" s="6">
        <v>1475</v>
      </c>
      <c r="J119" s="79" t="s">
        <v>278</v>
      </c>
      <c r="K119" s="98"/>
      <c r="L119" s="98"/>
      <c r="N119" s="79" t="s">
        <v>278</v>
      </c>
      <c r="O119" s="98"/>
      <c r="P119" s="98"/>
    </row>
    <row r="120" spans="1:16" x14ac:dyDescent="0.25">
      <c r="A120" s="76" t="s">
        <v>277</v>
      </c>
      <c r="B120" s="76">
        <v>2512</v>
      </c>
      <c r="C120" s="76">
        <v>23235</v>
      </c>
      <c r="E120" s="6" t="s">
        <v>277</v>
      </c>
      <c r="F120" s="6">
        <v>132</v>
      </c>
      <c r="G120" s="6">
        <v>1485</v>
      </c>
      <c r="J120" s="79" t="s">
        <v>277</v>
      </c>
      <c r="K120" s="98">
        <f>AVERAGE(B118:B120)</f>
        <v>2513</v>
      </c>
      <c r="L120" s="98">
        <f>AVERAGE(C118:C120)</f>
        <v>23164</v>
      </c>
      <c r="N120" s="79" t="s">
        <v>277</v>
      </c>
      <c r="O120" s="98">
        <f>AVERAGE(F118:F120)</f>
        <v>127.66666666666667</v>
      </c>
      <c r="P120" s="98">
        <f>AVERAGE(G118:G120)</f>
        <v>1479.3333333333333</v>
      </c>
    </row>
    <row r="121" spans="1:16" x14ac:dyDescent="0.25">
      <c r="A121" s="76" t="s">
        <v>276</v>
      </c>
      <c r="B121" s="76">
        <v>2505</v>
      </c>
      <c r="C121" s="76">
        <v>23269</v>
      </c>
      <c r="E121" s="6" t="s">
        <v>276</v>
      </c>
      <c r="F121" s="6">
        <v>117</v>
      </c>
      <c r="G121" s="6">
        <v>1416</v>
      </c>
      <c r="J121" s="79" t="s">
        <v>276</v>
      </c>
      <c r="K121" s="98"/>
      <c r="L121" s="98"/>
      <c r="N121" s="79" t="s">
        <v>276</v>
      </c>
      <c r="O121" s="98"/>
      <c r="P121" s="98"/>
    </row>
    <row r="122" spans="1:16" x14ac:dyDescent="0.25">
      <c r="A122" s="76" t="s">
        <v>275</v>
      </c>
      <c r="B122" s="76">
        <v>2520</v>
      </c>
      <c r="C122" s="76">
        <v>23421</v>
      </c>
      <c r="E122" s="6" t="s">
        <v>275</v>
      </c>
      <c r="F122" s="6">
        <v>109</v>
      </c>
      <c r="G122" s="6">
        <v>1279</v>
      </c>
      <c r="J122" s="79" t="s">
        <v>275</v>
      </c>
      <c r="K122" s="98"/>
      <c r="L122" s="98"/>
      <c r="N122" s="79" t="s">
        <v>275</v>
      </c>
      <c r="O122" s="98"/>
      <c r="P122" s="98"/>
    </row>
    <row r="123" spans="1:16" x14ac:dyDescent="0.25">
      <c r="A123" s="76" t="s">
        <v>274</v>
      </c>
      <c r="B123" s="76">
        <v>2503</v>
      </c>
      <c r="C123" s="76">
        <v>23322</v>
      </c>
      <c r="E123" s="6" t="s">
        <v>274</v>
      </c>
      <c r="F123" s="6">
        <v>98</v>
      </c>
      <c r="G123" s="6">
        <v>1159</v>
      </c>
      <c r="J123" s="79" t="s">
        <v>274</v>
      </c>
      <c r="K123" s="98">
        <f>AVERAGE(B121:B123)</f>
        <v>2509.3333333333335</v>
      </c>
      <c r="L123" s="98">
        <f>AVERAGE(C121:C123)</f>
        <v>23337.333333333332</v>
      </c>
      <c r="N123" s="79" t="s">
        <v>274</v>
      </c>
      <c r="O123" s="98">
        <f>AVERAGE(F121:F123)</f>
        <v>108</v>
      </c>
      <c r="P123" s="98">
        <f>AVERAGE(G121:G123)</f>
        <v>1284.6666666666667</v>
      </c>
    </row>
    <row r="124" spans="1:16" x14ac:dyDescent="0.25">
      <c r="A124" s="76" t="s">
        <v>273</v>
      </c>
      <c r="B124" s="76">
        <v>2500</v>
      </c>
      <c r="C124" s="76">
        <v>23096</v>
      </c>
      <c r="E124" s="6" t="s">
        <v>273</v>
      </c>
      <c r="F124" s="6">
        <v>118</v>
      </c>
      <c r="G124" s="6">
        <v>1344</v>
      </c>
      <c r="J124" s="79" t="s">
        <v>273</v>
      </c>
      <c r="K124" s="98"/>
      <c r="L124" s="98"/>
      <c r="N124" s="79" t="s">
        <v>273</v>
      </c>
      <c r="O124" s="98"/>
      <c r="P124" s="98"/>
    </row>
    <row r="125" spans="1:16" x14ac:dyDescent="0.25">
      <c r="A125" s="76" t="s">
        <v>272</v>
      </c>
      <c r="B125" s="76">
        <v>2513</v>
      </c>
      <c r="C125" s="76">
        <v>23196</v>
      </c>
      <c r="E125" s="6" t="s">
        <v>272</v>
      </c>
      <c r="F125" s="6">
        <v>124</v>
      </c>
      <c r="G125" s="6">
        <v>1414</v>
      </c>
      <c r="J125" s="79" t="s">
        <v>272</v>
      </c>
      <c r="K125" s="98"/>
      <c r="L125" s="98"/>
      <c r="N125" s="79" t="s">
        <v>272</v>
      </c>
      <c r="O125" s="98"/>
      <c r="P125" s="98"/>
    </row>
    <row r="126" spans="1:16" x14ac:dyDescent="0.25">
      <c r="A126" s="76" t="s">
        <v>271</v>
      </c>
      <c r="B126" s="76">
        <v>2531</v>
      </c>
      <c r="C126" s="76">
        <v>23229</v>
      </c>
      <c r="E126" s="6" t="s">
        <v>271</v>
      </c>
      <c r="F126" s="6">
        <v>136</v>
      </c>
      <c r="G126" s="6">
        <v>1539</v>
      </c>
      <c r="J126" s="79" t="s">
        <v>271</v>
      </c>
      <c r="K126" s="98">
        <f>AVERAGE(B124:B126)</f>
        <v>2514.6666666666665</v>
      </c>
      <c r="L126" s="98">
        <f>AVERAGE(C124:C126)</f>
        <v>23173.666666666668</v>
      </c>
      <c r="N126" s="79" t="s">
        <v>271</v>
      </c>
      <c r="O126" s="98">
        <f>AVERAGE(F124:F126)</f>
        <v>126</v>
      </c>
      <c r="P126" s="98">
        <f>AVERAGE(G124:G126)</f>
        <v>1432.3333333333333</v>
      </c>
    </row>
    <row r="127" spans="1:16" x14ac:dyDescent="0.25">
      <c r="A127" s="76" t="s">
        <v>270</v>
      </c>
      <c r="B127" s="76">
        <v>2539</v>
      </c>
      <c r="C127" s="76">
        <v>23297</v>
      </c>
      <c r="E127" s="6" t="s">
        <v>270</v>
      </c>
      <c r="F127" s="6">
        <v>133</v>
      </c>
      <c r="G127" s="6">
        <v>1500</v>
      </c>
      <c r="J127" s="79" t="s">
        <v>270</v>
      </c>
      <c r="K127" s="98"/>
      <c r="L127" s="98"/>
      <c r="N127" s="79" t="s">
        <v>270</v>
      </c>
      <c r="O127" s="98"/>
      <c r="P127" s="98"/>
    </row>
    <row r="128" spans="1:16" x14ac:dyDescent="0.25">
      <c r="A128" s="76" t="s">
        <v>269</v>
      </c>
      <c r="B128" s="76">
        <v>2569</v>
      </c>
      <c r="C128" s="76">
        <v>23583</v>
      </c>
      <c r="E128" s="6" t="s">
        <v>269</v>
      </c>
      <c r="F128" s="6">
        <v>137</v>
      </c>
      <c r="G128" s="6">
        <v>1450</v>
      </c>
      <c r="J128" s="79" t="s">
        <v>269</v>
      </c>
      <c r="K128" s="98"/>
      <c r="L128" s="98"/>
      <c r="N128" s="79" t="s">
        <v>269</v>
      </c>
      <c r="O128" s="98"/>
      <c r="P128" s="98"/>
    </row>
    <row r="129" spans="1:16" x14ac:dyDescent="0.25">
      <c r="A129" s="76" t="s">
        <v>268</v>
      </c>
      <c r="B129" s="76">
        <v>2522</v>
      </c>
      <c r="C129" s="76">
        <v>23439</v>
      </c>
      <c r="E129" s="6" t="s">
        <v>268</v>
      </c>
      <c r="F129" s="6">
        <v>118</v>
      </c>
      <c r="G129" s="6">
        <v>1459</v>
      </c>
      <c r="J129" s="79" t="s">
        <v>268</v>
      </c>
      <c r="K129" s="98">
        <f>AVERAGE(B127:B129)</f>
        <v>2543.3333333333335</v>
      </c>
      <c r="L129" s="98">
        <f>AVERAGE(C127:C129)</f>
        <v>23439.666666666668</v>
      </c>
      <c r="N129" s="79" t="s">
        <v>268</v>
      </c>
      <c r="O129" s="98">
        <f>AVERAGE(F127:F129)</f>
        <v>129.33333333333334</v>
      </c>
      <c r="P129" s="98">
        <f>AVERAGE(G127:G129)</f>
        <v>1469.6666666666667</v>
      </c>
    </row>
    <row r="130" spans="1:16" x14ac:dyDescent="0.25">
      <c r="A130" s="76" t="s">
        <v>267</v>
      </c>
      <c r="B130" s="76">
        <v>2522</v>
      </c>
      <c r="C130" s="76">
        <v>23397</v>
      </c>
      <c r="E130" s="6" t="s">
        <v>267</v>
      </c>
      <c r="F130" s="6">
        <v>116</v>
      </c>
      <c r="G130" s="6">
        <v>1334</v>
      </c>
      <c r="J130" s="79" t="s">
        <v>267</v>
      </c>
      <c r="K130" s="98"/>
      <c r="L130" s="98"/>
      <c r="N130" s="79" t="s">
        <v>267</v>
      </c>
      <c r="O130" s="98"/>
      <c r="P130" s="98"/>
    </row>
    <row r="131" spans="1:16" x14ac:dyDescent="0.25">
      <c r="A131" s="76" t="s">
        <v>266</v>
      </c>
      <c r="B131" s="76">
        <v>2537</v>
      </c>
      <c r="C131" s="76">
        <v>23551</v>
      </c>
      <c r="E131" s="6" t="s">
        <v>266</v>
      </c>
      <c r="F131" s="6">
        <v>113</v>
      </c>
      <c r="G131" s="6">
        <v>1322</v>
      </c>
      <c r="J131" s="79" t="s">
        <v>266</v>
      </c>
      <c r="K131" s="98"/>
      <c r="L131" s="98"/>
      <c r="N131" s="79" t="s">
        <v>266</v>
      </c>
      <c r="O131" s="98"/>
      <c r="P131" s="98"/>
    </row>
    <row r="132" spans="1:16" x14ac:dyDescent="0.25">
      <c r="A132" s="76" t="s">
        <v>265</v>
      </c>
      <c r="B132" s="76">
        <v>2595</v>
      </c>
      <c r="C132" s="76">
        <v>23762</v>
      </c>
      <c r="E132" s="6" t="s">
        <v>265</v>
      </c>
      <c r="F132" s="6">
        <v>108</v>
      </c>
      <c r="G132" s="6">
        <v>1365</v>
      </c>
      <c r="J132" s="79" t="s">
        <v>265</v>
      </c>
      <c r="K132" s="98">
        <f>AVERAGE(B130:B132)</f>
        <v>2551.3333333333335</v>
      </c>
      <c r="L132" s="98">
        <f>AVERAGE(C130:C132)</f>
        <v>23570</v>
      </c>
      <c r="N132" s="79" t="s">
        <v>265</v>
      </c>
      <c r="O132" s="98">
        <f>AVERAGE(F130:F132)</f>
        <v>112.33333333333333</v>
      </c>
      <c r="P132" s="98">
        <f>AVERAGE(G130:G132)</f>
        <v>1340.3333333333333</v>
      </c>
    </row>
    <row r="133" spans="1:16" x14ac:dyDescent="0.25">
      <c r="A133" s="76" t="s">
        <v>264</v>
      </c>
      <c r="B133" s="76">
        <v>2585</v>
      </c>
      <c r="C133" s="76">
        <v>23975</v>
      </c>
      <c r="E133" s="6" t="s">
        <v>264</v>
      </c>
      <c r="F133" s="6">
        <v>105</v>
      </c>
      <c r="G133" s="6">
        <v>1349</v>
      </c>
      <c r="J133" s="79" t="s">
        <v>264</v>
      </c>
      <c r="K133" s="98"/>
      <c r="L133" s="98"/>
      <c r="N133" s="79" t="s">
        <v>264</v>
      </c>
      <c r="O133" s="98"/>
      <c r="P133" s="98"/>
    </row>
    <row r="134" spans="1:16" x14ac:dyDescent="0.25">
      <c r="A134" s="76" t="s">
        <v>263</v>
      </c>
      <c r="B134" s="76">
        <v>2577</v>
      </c>
      <c r="C134" s="76">
        <v>24081</v>
      </c>
      <c r="E134" s="6" t="s">
        <v>263</v>
      </c>
      <c r="F134" s="6">
        <v>105</v>
      </c>
      <c r="G134" s="6">
        <v>1241</v>
      </c>
      <c r="J134" s="79" t="s">
        <v>263</v>
      </c>
      <c r="K134" s="98"/>
      <c r="L134" s="98"/>
      <c r="N134" s="79" t="s">
        <v>263</v>
      </c>
      <c r="O134" s="98"/>
      <c r="P134" s="98"/>
    </row>
    <row r="135" spans="1:16" x14ac:dyDescent="0.25">
      <c r="A135" s="76" t="s">
        <v>262</v>
      </c>
      <c r="B135" s="76">
        <v>2579</v>
      </c>
      <c r="C135" s="76">
        <v>24058</v>
      </c>
      <c r="E135" s="6" t="s">
        <v>262</v>
      </c>
      <c r="F135" s="6">
        <v>95</v>
      </c>
      <c r="G135" s="6">
        <v>1168</v>
      </c>
      <c r="J135" s="79" t="s">
        <v>262</v>
      </c>
      <c r="K135" s="98">
        <f>AVERAGE(B133:B135)</f>
        <v>2580.3333333333335</v>
      </c>
      <c r="L135" s="98">
        <f>AVERAGE(C133:C135)</f>
        <v>24038</v>
      </c>
      <c r="N135" s="79" t="s">
        <v>262</v>
      </c>
      <c r="O135" s="98">
        <f>AVERAGE(F133:F135)</f>
        <v>101.66666666666667</v>
      </c>
      <c r="P135" s="98">
        <f>AVERAGE(G133:G135)</f>
        <v>1252.6666666666667</v>
      </c>
    </row>
    <row r="136" spans="1:16" x14ac:dyDescent="0.25">
      <c r="A136" s="76" t="s">
        <v>261</v>
      </c>
      <c r="B136" s="76">
        <v>2527</v>
      </c>
      <c r="C136" s="76">
        <v>23760</v>
      </c>
      <c r="E136" s="6" t="s">
        <v>261</v>
      </c>
      <c r="F136" s="6">
        <v>112</v>
      </c>
      <c r="G136" s="6">
        <v>1370</v>
      </c>
      <c r="J136" s="79" t="s">
        <v>261</v>
      </c>
      <c r="K136" s="98"/>
      <c r="L136" s="98"/>
      <c r="N136" s="79" t="s">
        <v>261</v>
      </c>
      <c r="O136" s="98"/>
      <c r="P136" s="98"/>
    </row>
    <row r="137" spans="1:16" x14ac:dyDescent="0.25">
      <c r="A137" s="76" t="s">
        <v>260</v>
      </c>
      <c r="B137" s="76">
        <v>2500</v>
      </c>
      <c r="C137" s="76">
        <v>23586</v>
      </c>
      <c r="E137" s="6" t="s">
        <v>260</v>
      </c>
      <c r="F137" s="6">
        <v>110</v>
      </c>
      <c r="G137" s="6">
        <v>1397</v>
      </c>
      <c r="J137" s="79" t="s">
        <v>260</v>
      </c>
      <c r="K137" s="98"/>
      <c r="L137" s="98"/>
      <c r="N137" s="79" t="s">
        <v>260</v>
      </c>
      <c r="O137" s="98"/>
      <c r="P137" s="98"/>
    </row>
    <row r="138" spans="1:16" x14ac:dyDescent="0.25">
      <c r="A138" s="76" t="s">
        <v>259</v>
      </c>
      <c r="B138" s="76">
        <v>2487</v>
      </c>
      <c r="C138" s="76">
        <v>23527</v>
      </c>
      <c r="E138" s="6" t="s">
        <v>259</v>
      </c>
      <c r="F138" s="6">
        <v>120</v>
      </c>
      <c r="G138" s="6">
        <v>1411</v>
      </c>
      <c r="J138" s="79" t="s">
        <v>259</v>
      </c>
      <c r="K138" s="98">
        <f>AVERAGE(B136:B138)</f>
        <v>2504.6666666666665</v>
      </c>
      <c r="L138" s="98">
        <f>AVERAGE(C136:C138)</f>
        <v>23624.333333333332</v>
      </c>
      <c r="N138" s="79" t="s">
        <v>259</v>
      </c>
      <c r="O138" s="98">
        <f>AVERAGE(F136:F138)</f>
        <v>114</v>
      </c>
      <c r="P138" s="98">
        <f>AVERAGE(G136:G138)</f>
        <v>1392.6666666666667</v>
      </c>
    </row>
    <row r="139" spans="1:16" x14ac:dyDescent="0.25">
      <c r="A139" s="76" t="s">
        <v>258</v>
      </c>
      <c r="B139" s="76">
        <v>2507</v>
      </c>
      <c r="C139" s="76">
        <v>23506</v>
      </c>
      <c r="E139" s="6" t="s">
        <v>258</v>
      </c>
      <c r="F139" s="6">
        <v>111</v>
      </c>
      <c r="G139" s="6">
        <v>1454</v>
      </c>
      <c r="J139" s="79" t="s">
        <v>258</v>
      </c>
      <c r="K139" s="98"/>
      <c r="L139" s="98"/>
      <c r="N139" s="79" t="s">
        <v>258</v>
      </c>
      <c r="O139" s="98"/>
      <c r="P139" s="98"/>
    </row>
    <row r="140" spans="1:16" x14ac:dyDescent="0.25">
      <c r="A140" s="76" t="s">
        <v>257</v>
      </c>
      <c r="B140" s="76">
        <v>2508</v>
      </c>
      <c r="C140" s="76">
        <v>23612</v>
      </c>
      <c r="E140" s="6" t="s">
        <v>257</v>
      </c>
      <c r="F140" s="6">
        <v>113</v>
      </c>
      <c r="G140" s="6">
        <v>1454</v>
      </c>
      <c r="J140" s="79" t="s">
        <v>257</v>
      </c>
      <c r="K140" s="98"/>
      <c r="L140" s="98"/>
      <c r="N140" s="79" t="s">
        <v>257</v>
      </c>
      <c r="O140" s="98"/>
      <c r="P140" s="98"/>
    </row>
    <row r="141" spans="1:16" x14ac:dyDescent="0.25">
      <c r="A141" s="76" t="s">
        <v>256</v>
      </c>
      <c r="B141" s="76">
        <v>2472</v>
      </c>
      <c r="C141" s="76">
        <v>23585</v>
      </c>
      <c r="E141" s="6" t="s">
        <v>256</v>
      </c>
      <c r="F141" s="6">
        <v>104</v>
      </c>
      <c r="G141" s="6">
        <v>1494</v>
      </c>
      <c r="J141" s="79" t="s">
        <v>256</v>
      </c>
      <c r="K141" s="98">
        <f>AVERAGE(B139:B141)</f>
        <v>2495.6666666666665</v>
      </c>
      <c r="L141" s="98">
        <f>AVERAGE(C139:C141)</f>
        <v>23567.666666666668</v>
      </c>
      <c r="N141" s="79" t="s">
        <v>256</v>
      </c>
      <c r="O141" s="98">
        <f>AVERAGE(F139:F141)</f>
        <v>109.33333333333333</v>
      </c>
      <c r="P141" s="98">
        <f>AVERAGE(G139:G141)</f>
        <v>1467.3333333333333</v>
      </c>
    </row>
    <row r="142" spans="1:16" x14ac:dyDescent="0.25">
      <c r="A142" s="76" t="s">
        <v>255</v>
      </c>
      <c r="B142" s="76">
        <v>2493</v>
      </c>
      <c r="C142" s="76">
        <v>23750</v>
      </c>
      <c r="E142" s="6" t="s">
        <v>255</v>
      </c>
      <c r="F142" s="6">
        <v>112</v>
      </c>
      <c r="G142" s="6">
        <v>1410</v>
      </c>
      <c r="J142" s="79" t="s">
        <v>255</v>
      </c>
      <c r="K142" s="98"/>
      <c r="L142" s="98"/>
      <c r="N142" s="79" t="s">
        <v>255</v>
      </c>
      <c r="O142" s="98"/>
      <c r="P142" s="98"/>
    </row>
    <row r="143" spans="1:16" x14ac:dyDescent="0.25">
      <c r="A143" s="76" t="s">
        <v>254</v>
      </c>
      <c r="B143" s="76">
        <v>2490</v>
      </c>
      <c r="C143" s="76">
        <v>23846</v>
      </c>
      <c r="E143" s="6" t="s">
        <v>254</v>
      </c>
      <c r="F143" s="6">
        <v>111</v>
      </c>
      <c r="G143" s="6">
        <v>1324</v>
      </c>
      <c r="J143" s="79" t="s">
        <v>254</v>
      </c>
      <c r="K143" s="98"/>
      <c r="L143" s="98"/>
      <c r="N143" s="79" t="s">
        <v>254</v>
      </c>
      <c r="O143" s="98"/>
      <c r="P143" s="98"/>
    </row>
    <row r="144" spans="1:16" x14ac:dyDescent="0.25">
      <c r="A144" s="76" t="s">
        <v>253</v>
      </c>
      <c r="B144" s="76">
        <v>2482</v>
      </c>
      <c r="C144" s="76">
        <v>23816</v>
      </c>
      <c r="E144" s="6" t="s">
        <v>253</v>
      </c>
      <c r="F144" s="6">
        <v>118</v>
      </c>
      <c r="G144" s="6">
        <v>1360</v>
      </c>
      <c r="J144" s="79" t="s">
        <v>253</v>
      </c>
      <c r="K144" s="98">
        <f>AVERAGE(B142:B144)</f>
        <v>2488.3333333333335</v>
      </c>
      <c r="L144" s="98">
        <f>AVERAGE(C142:C144)</f>
        <v>23804</v>
      </c>
      <c r="N144" s="79" t="s">
        <v>253</v>
      </c>
      <c r="O144" s="98">
        <f>AVERAGE(F142:F144)</f>
        <v>113.66666666666667</v>
      </c>
      <c r="P144" s="98">
        <f>AVERAGE(G142:G144)</f>
        <v>1364.6666666666667</v>
      </c>
    </row>
    <row r="145" spans="1:16" x14ac:dyDescent="0.25">
      <c r="A145" s="76" t="s">
        <v>252</v>
      </c>
      <c r="B145" s="76">
        <v>2516</v>
      </c>
      <c r="C145" s="76">
        <v>23903</v>
      </c>
      <c r="E145" s="6" t="s">
        <v>252</v>
      </c>
      <c r="F145" s="6">
        <v>109</v>
      </c>
      <c r="G145" s="6">
        <v>1300</v>
      </c>
      <c r="J145" s="79" t="s">
        <v>252</v>
      </c>
      <c r="K145" s="98"/>
      <c r="L145" s="98"/>
      <c r="N145" s="79" t="s">
        <v>252</v>
      </c>
      <c r="O145" s="98"/>
      <c r="P145" s="98"/>
    </row>
    <row r="146" spans="1:16" x14ac:dyDescent="0.25">
      <c r="A146" s="76" t="s">
        <v>251</v>
      </c>
      <c r="B146" s="76">
        <v>2541</v>
      </c>
      <c r="C146" s="76">
        <v>23917</v>
      </c>
      <c r="E146" s="6" t="s">
        <v>251</v>
      </c>
      <c r="F146" s="6">
        <v>104</v>
      </c>
      <c r="G146" s="6">
        <v>1155</v>
      </c>
      <c r="J146" s="79" t="s">
        <v>251</v>
      </c>
      <c r="K146" s="98"/>
      <c r="L146" s="98"/>
      <c r="N146" s="79" t="s">
        <v>251</v>
      </c>
      <c r="O146" s="98"/>
      <c r="P146" s="98"/>
    </row>
    <row r="147" spans="1:16" x14ac:dyDescent="0.25">
      <c r="A147" s="76" t="s">
        <v>250</v>
      </c>
      <c r="B147" s="76">
        <v>2532</v>
      </c>
      <c r="C147" s="76">
        <v>23956</v>
      </c>
      <c r="E147" s="6" t="s">
        <v>250</v>
      </c>
      <c r="F147" s="6">
        <v>90</v>
      </c>
      <c r="G147" s="6">
        <v>1084</v>
      </c>
      <c r="J147" s="79" t="s">
        <v>250</v>
      </c>
      <c r="K147" s="98">
        <f>AVERAGE(B145:B147)</f>
        <v>2529.6666666666665</v>
      </c>
      <c r="L147" s="98">
        <f>AVERAGE(C145:C147)</f>
        <v>23925.333333333332</v>
      </c>
      <c r="N147" s="79" t="s">
        <v>250</v>
      </c>
      <c r="O147" s="98">
        <f>AVERAGE(F145:F147)</f>
        <v>101</v>
      </c>
      <c r="P147" s="98">
        <f>AVERAGE(G145:G147)</f>
        <v>1179.6666666666667</v>
      </c>
    </row>
    <row r="148" spans="1:16" x14ac:dyDescent="0.25">
      <c r="A148" s="76" t="s">
        <v>249</v>
      </c>
      <c r="B148" s="76">
        <v>2491</v>
      </c>
      <c r="C148" s="76">
        <v>23736</v>
      </c>
      <c r="E148" s="6" t="s">
        <v>249</v>
      </c>
      <c r="F148" s="6">
        <v>99</v>
      </c>
      <c r="G148" s="6">
        <v>1190</v>
      </c>
      <c r="J148" s="79" t="s">
        <v>249</v>
      </c>
      <c r="K148" s="98"/>
      <c r="L148" s="98"/>
      <c r="N148" s="79" t="s">
        <v>249</v>
      </c>
      <c r="O148" s="98"/>
      <c r="P148" s="98"/>
    </row>
    <row r="149" spans="1:16" x14ac:dyDescent="0.25">
      <c r="A149" s="76" t="s">
        <v>248</v>
      </c>
      <c r="B149" s="76">
        <v>2458</v>
      </c>
      <c r="C149" s="76">
        <v>23599</v>
      </c>
      <c r="E149" s="6" t="s">
        <v>248</v>
      </c>
      <c r="F149" s="6">
        <v>101</v>
      </c>
      <c r="G149" s="6">
        <v>1273</v>
      </c>
      <c r="J149" s="79" t="s">
        <v>248</v>
      </c>
      <c r="K149" s="98"/>
      <c r="L149" s="98"/>
      <c r="N149" s="79" t="s">
        <v>248</v>
      </c>
      <c r="O149" s="98"/>
      <c r="P149" s="98"/>
    </row>
    <row r="150" spans="1:16" x14ac:dyDescent="0.25">
      <c r="A150" s="76" t="s">
        <v>247</v>
      </c>
      <c r="B150" s="76">
        <v>2461</v>
      </c>
      <c r="C150" s="76">
        <v>23548</v>
      </c>
      <c r="E150" s="6" t="s">
        <v>247</v>
      </c>
      <c r="F150" s="6">
        <v>91</v>
      </c>
      <c r="G150" s="6">
        <v>1244</v>
      </c>
      <c r="J150" s="79" t="s">
        <v>247</v>
      </c>
      <c r="K150" s="98">
        <f>AVERAGE(B148:B150)</f>
        <v>2470</v>
      </c>
      <c r="L150" s="98">
        <f>AVERAGE(C148:C150)</f>
        <v>23627.666666666668</v>
      </c>
      <c r="N150" s="79" t="s">
        <v>247</v>
      </c>
      <c r="O150" s="98">
        <f>AVERAGE(F148:F150)</f>
        <v>97</v>
      </c>
      <c r="P150" s="98">
        <f>AVERAGE(G148:G150)</f>
        <v>1235.6666666666667</v>
      </c>
    </row>
    <row r="151" spans="1:16" x14ac:dyDescent="0.25">
      <c r="A151" s="76" t="s">
        <v>246</v>
      </c>
      <c r="B151" s="76">
        <v>2472</v>
      </c>
      <c r="C151" s="76">
        <v>23563</v>
      </c>
      <c r="E151" s="6" t="s">
        <v>246</v>
      </c>
      <c r="F151" s="6">
        <v>93</v>
      </c>
      <c r="G151" s="6">
        <v>1200</v>
      </c>
      <c r="J151" s="79" t="s">
        <v>246</v>
      </c>
      <c r="K151" s="98"/>
      <c r="L151" s="98"/>
      <c r="N151" s="79" t="s">
        <v>246</v>
      </c>
      <c r="O151" s="98"/>
      <c r="P151" s="98"/>
    </row>
    <row r="152" spans="1:16" x14ac:dyDescent="0.25">
      <c r="A152" s="76" t="s">
        <v>245</v>
      </c>
      <c r="B152" s="76">
        <v>2446</v>
      </c>
      <c r="C152" s="76">
        <v>23557</v>
      </c>
      <c r="E152" s="6" t="s">
        <v>245</v>
      </c>
      <c r="F152" s="6">
        <v>98</v>
      </c>
      <c r="G152" s="6">
        <v>1203</v>
      </c>
      <c r="J152" s="79" t="s">
        <v>245</v>
      </c>
      <c r="K152" s="98"/>
      <c r="L152" s="98"/>
      <c r="N152" s="79" t="s">
        <v>245</v>
      </c>
      <c r="O152" s="98"/>
      <c r="P152" s="98"/>
    </row>
    <row r="153" spans="1:16" x14ac:dyDescent="0.25">
      <c r="A153" s="76" t="s">
        <v>244</v>
      </c>
      <c r="B153" s="76">
        <v>2466</v>
      </c>
      <c r="C153" s="76">
        <v>23674</v>
      </c>
      <c r="E153" s="6" t="s">
        <v>244</v>
      </c>
      <c r="F153" s="6">
        <v>100</v>
      </c>
      <c r="G153" s="6">
        <v>1188</v>
      </c>
      <c r="J153" s="79" t="s">
        <v>244</v>
      </c>
      <c r="K153" s="98">
        <f>AVERAGE(B151:B153)</f>
        <v>2461.3333333333335</v>
      </c>
      <c r="L153" s="98">
        <f>AVERAGE(C151:C153)</f>
        <v>23598</v>
      </c>
      <c r="N153" s="79" t="s">
        <v>244</v>
      </c>
      <c r="O153" s="98">
        <f>AVERAGE(F151:F153)</f>
        <v>97</v>
      </c>
      <c r="P153" s="98">
        <f>AVERAGE(G151:G153)</f>
        <v>1197</v>
      </c>
    </row>
    <row r="154" spans="1:16" x14ac:dyDescent="0.25">
      <c r="A154" s="76" t="s">
        <v>243</v>
      </c>
      <c r="B154" s="76">
        <v>2439</v>
      </c>
      <c r="C154" s="76">
        <v>23577</v>
      </c>
      <c r="E154" s="6" t="s">
        <v>243</v>
      </c>
      <c r="F154" s="6">
        <v>103</v>
      </c>
      <c r="G154" s="6">
        <v>1206</v>
      </c>
      <c r="J154" s="79" t="s">
        <v>243</v>
      </c>
      <c r="K154" s="98"/>
      <c r="L154" s="98"/>
      <c r="N154" s="79" t="s">
        <v>243</v>
      </c>
      <c r="O154" s="98"/>
      <c r="P154" s="98"/>
    </row>
    <row r="155" spans="1:16" x14ac:dyDescent="0.25">
      <c r="A155" s="76" t="s">
        <v>242</v>
      </c>
      <c r="B155" s="76">
        <v>2449</v>
      </c>
      <c r="C155" s="76">
        <v>23763</v>
      </c>
      <c r="E155" s="6" t="s">
        <v>242</v>
      </c>
      <c r="F155" s="6">
        <v>107</v>
      </c>
      <c r="G155" s="6">
        <v>1246</v>
      </c>
      <c r="J155" s="79" t="s">
        <v>242</v>
      </c>
      <c r="K155" s="98"/>
      <c r="L155" s="98"/>
      <c r="N155" s="79" t="s">
        <v>242</v>
      </c>
      <c r="O155" s="98"/>
      <c r="P155" s="98"/>
    </row>
    <row r="156" spans="1:16" x14ac:dyDescent="0.25">
      <c r="A156" s="76" t="s">
        <v>241</v>
      </c>
      <c r="B156" s="76">
        <v>2435</v>
      </c>
      <c r="C156" s="76">
        <v>23732</v>
      </c>
      <c r="E156" s="6" t="s">
        <v>241</v>
      </c>
      <c r="F156" s="6">
        <v>97</v>
      </c>
      <c r="G156" s="6">
        <v>1203</v>
      </c>
      <c r="J156" s="79" t="s">
        <v>241</v>
      </c>
      <c r="K156" s="98">
        <f>AVERAGE(B154:B156)</f>
        <v>2441</v>
      </c>
      <c r="L156" s="98">
        <f>AVERAGE(C154:C156)</f>
        <v>23690.666666666668</v>
      </c>
      <c r="N156" s="79" t="s">
        <v>241</v>
      </c>
      <c r="O156" s="98">
        <f>AVERAGE(F154:F156)</f>
        <v>102.33333333333333</v>
      </c>
      <c r="P156" s="98">
        <f>AVERAGE(G154:G156)</f>
        <v>1218.3333333333333</v>
      </c>
    </row>
    <row r="157" spans="1:16" x14ac:dyDescent="0.25">
      <c r="A157" s="76" t="s">
        <v>240</v>
      </c>
      <c r="B157" s="76">
        <v>2452</v>
      </c>
      <c r="C157" s="76">
        <v>23910</v>
      </c>
      <c r="E157" s="6" t="s">
        <v>240</v>
      </c>
      <c r="F157" s="6">
        <v>90</v>
      </c>
      <c r="G157" s="6">
        <v>1164</v>
      </c>
      <c r="J157" s="79" t="s">
        <v>240</v>
      </c>
      <c r="K157" s="98"/>
      <c r="L157" s="98"/>
      <c r="N157" s="79" t="s">
        <v>240</v>
      </c>
      <c r="O157" s="98"/>
      <c r="P157" s="98"/>
    </row>
    <row r="158" spans="1:16" x14ac:dyDescent="0.25">
      <c r="A158" s="76" t="s">
        <v>239</v>
      </c>
      <c r="B158" s="76">
        <v>2460</v>
      </c>
      <c r="C158" s="76">
        <v>24024</v>
      </c>
      <c r="E158" s="6" t="s">
        <v>239</v>
      </c>
      <c r="F158" s="6">
        <v>95</v>
      </c>
      <c r="G158" s="6">
        <v>1214</v>
      </c>
      <c r="J158" s="79" t="s">
        <v>239</v>
      </c>
      <c r="K158" s="98"/>
      <c r="L158" s="98"/>
      <c r="N158" s="79" t="s">
        <v>239</v>
      </c>
      <c r="O158" s="98"/>
      <c r="P158" s="98"/>
    </row>
    <row r="159" spans="1:16" x14ac:dyDescent="0.25">
      <c r="A159" s="76" t="s">
        <v>238</v>
      </c>
      <c r="B159" s="76">
        <v>2463</v>
      </c>
      <c r="C159" s="76">
        <v>23855</v>
      </c>
      <c r="E159" s="6" t="s">
        <v>238</v>
      </c>
      <c r="F159" s="6">
        <v>74</v>
      </c>
      <c r="G159" s="6">
        <v>1073</v>
      </c>
      <c r="J159" s="79" t="s">
        <v>238</v>
      </c>
      <c r="K159" s="98">
        <f>AVERAGE(B157:B159)</f>
        <v>2458.3333333333335</v>
      </c>
      <c r="L159" s="98">
        <f>AVERAGE(C157:C159)</f>
        <v>23929.666666666668</v>
      </c>
      <c r="N159" s="79" t="s">
        <v>238</v>
      </c>
      <c r="O159" s="98">
        <f>AVERAGE(F157:F159)</f>
        <v>86.333333333333329</v>
      </c>
      <c r="P159" s="98">
        <f>AVERAGE(G157:G159)</f>
        <v>1150.3333333333333</v>
      </c>
    </row>
    <row r="160" spans="1:16" x14ac:dyDescent="0.25">
      <c r="A160" s="76" t="s">
        <v>237</v>
      </c>
      <c r="B160" s="76">
        <v>2440</v>
      </c>
      <c r="C160" s="76">
        <v>23626</v>
      </c>
      <c r="E160" s="6" t="s">
        <v>237</v>
      </c>
      <c r="F160" s="6">
        <v>105</v>
      </c>
      <c r="G160" s="6">
        <v>1317</v>
      </c>
      <c r="J160" s="79" t="s">
        <v>237</v>
      </c>
      <c r="K160" s="98"/>
      <c r="L160" s="98"/>
      <c r="N160" s="79" t="s">
        <v>237</v>
      </c>
      <c r="O160" s="98"/>
      <c r="P160" s="98"/>
    </row>
    <row r="161" spans="1:16" x14ac:dyDescent="0.25">
      <c r="A161" s="76" t="s">
        <v>236</v>
      </c>
      <c r="B161" s="76">
        <v>2413</v>
      </c>
      <c r="C161" s="76">
        <v>23397</v>
      </c>
      <c r="E161" s="6" t="s">
        <v>236</v>
      </c>
      <c r="F161" s="6">
        <v>124</v>
      </c>
      <c r="G161" s="6">
        <v>1449</v>
      </c>
      <c r="J161" s="79" t="s">
        <v>236</v>
      </c>
      <c r="K161" s="98"/>
      <c r="L161" s="98"/>
      <c r="N161" s="79" t="s">
        <v>236</v>
      </c>
      <c r="O161" s="98"/>
      <c r="P161" s="98"/>
    </row>
    <row r="162" spans="1:16" x14ac:dyDescent="0.25">
      <c r="A162" s="76" t="s">
        <v>235</v>
      </c>
      <c r="B162" s="76">
        <v>2434</v>
      </c>
      <c r="C162" s="76">
        <v>23353</v>
      </c>
      <c r="E162" s="6" t="s">
        <v>235</v>
      </c>
      <c r="F162" s="6">
        <v>121</v>
      </c>
      <c r="G162" s="6">
        <v>1523</v>
      </c>
      <c r="J162" s="79" t="s">
        <v>235</v>
      </c>
      <c r="K162" s="98">
        <f>AVERAGE(B160:B162)</f>
        <v>2429</v>
      </c>
      <c r="L162" s="98">
        <f>AVERAGE(C160:C162)</f>
        <v>23458.666666666668</v>
      </c>
      <c r="N162" s="79" t="s">
        <v>235</v>
      </c>
      <c r="O162" s="98">
        <f>AVERAGE(F160:F162)</f>
        <v>116.66666666666667</v>
      </c>
      <c r="P162" s="98">
        <f>AVERAGE(G160:G162)</f>
        <v>1429.6666666666667</v>
      </c>
    </row>
    <row r="163" spans="1:16" x14ac:dyDescent="0.25">
      <c r="A163" s="76" t="s">
        <v>234</v>
      </c>
      <c r="B163" s="76">
        <v>2402</v>
      </c>
      <c r="C163" s="76">
        <v>23403</v>
      </c>
      <c r="E163" s="6" t="s">
        <v>234</v>
      </c>
      <c r="F163" s="6">
        <v>140</v>
      </c>
      <c r="G163" s="6">
        <v>1591</v>
      </c>
      <c r="J163" s="79" t="s">
        <v>234</v>
      </c>
      <c r="K163" s="98"/>
      <c r="L163" s="98"/>
      <c r="N163" s="79" t="s">
        <v>234</v>
      </c>
      <c r="O163" s="98"/>
      <c r="P163" s="98"/>
    </row>
    <row r="164" spans="1:16" x14ac:dyDescent="0.25">
      <c r="A164" s="76" t="s">
        <v>233</v>
      </c>
      <c r="B164" s="76">
        <v>2424</v>
      </c>
      <c r="C164" s="76">
        <v>23423</v>
      </c>
      <c r="E164" s="6" t="s">
        <v>233</v>
      </c>
      <c r="F164" s="6">
        <v>145</v>
      </c>
      <c r="G164" s="6">
        <v>1670</v>
      </c>
      <c r="J164" s="79" t="s">
        <v>233</v>
      </c>
      <c r="K164" s="98"/>
      <c r="L164" s="98"/>
      <c r="N164" s="79" t="s">
        <v>233</v>
      </c>
      <c r="O164" s="98"/>
      <c r="P164" s="98"/>
    </row>
    <row r="165" spans="1:16" x14ac:dyDescent="0.25">
      <c r="A165" s="76" t="s">
        <v>232</v>
      </c>
      <c r="B165" s="76">
        <v>2410</v>
      </c>
      <c r="C165" s="76">
        <v>23393</v>
      </c>
      <c r="E165" s="6" t="s">
        <v>232</v>
      </c>
      <c r="F165" s="6">
        <v>144</v>
      </c>
      <c r="G165" s="6">
        <v>1725</v>
      </c>
      <c r="J165" s="79" t="s">
        <v>232</v>
      </c>
      <c r="K165" s="98">
        <f>AVERAGE(B163:B165)</f>
        <v>2412</v>
      </c>
      <c r="L165" s="98">
        <f>AVERAGE(C163:C165)</f>
        <v>23406.333333333332</v>
      </c>
      <c r="N165" s="79" t="s">
        <v>232</v>
      </c>
      <c r="O165" s="98">
        <f>AVERAGE(F163:F165)</f>
        <v>143</v>
      </c>
      <c r="P165" s="98">
        <f>AVERAGE(G163:G165)</f>
        <v>1662</v>
      </c>
    </row>
    <row r="166" spans="1:16" x14ac:dyDescent="0.25">
      <c r="A166" s="76" t="s">
        <v>231</v>
      </c>
      <c r="B166" s="76">
        <v>2420</v>
      </c>
      <c r="C166" s="76">
        <v>23384</v>
      </c>
      <c r="E166" s="6" t="s">
        <v>231</v>
      </c>
      <c r="F166" s="6">
        <v>155</v>
      </c>
      <c r="G166" s="6">
        <v>1888</v>
      </c>
      <c r="J166" s="79" t="s">
        <v>231</v>
      </c>
      <c r="K166" s="98"/>
      <c r="L166" s="98"/>
      <c r="N166" s="79" t="s">
        <v>231</v>
      </c>
      <c r="O166" s="98"/>
      <c r="P166" s="98"/>
    </row>
    <row r="167" spans="1:16" x14ac:dyDescent="0.25">
      <c r="A167" s="76" t="s">
        <v>230</v>
      </c>
      <c r="B167" s="76">
        <v>2419</v>
      </c>
      <c r="C167" s="76">
        <v>23355</v>
      </c>
      <c r="E167" s="6" t="s">
        <v>230</v>
      </c>
      <c r="F167" s="6">
        <v>175</v>
      </c>
      <c r="G167" s="6">
        <v>1901</v>
      </c>
      <c r="J167" s="79" t="s">
        <v>230</v>
      </c>
      <c r="K167" s="98"/>
      <c r="L167" s="98"/>
      <c r="N167" s="79" t="s">
        <v>230</v>
      </c>
      <c r="O167" s="98"/>
      <c r="P167" s="98"/>
    </row>
    <row r="168" spans="1:16" x14ac:dyDescent="0.25">
      <c r="A168" s="76" t="s">
        <v>229</v>
      </c>
      <c r="B168" s="76">
        <v>2380</v>
      </c>
      <c r="C168" s="76">
        <v>23312</v>
      </c>
      <c r="E168" s="6" t="s">
        <v>229</v>
      </c>
      <c r="F168" s="6">
        <v>151</v>
      </c>
      <c r="G168" s="6">
        <v>1892</v>
      </c>
      <c r="J168" s="79" t="s">
        <v>229</v>
      </c>
      <c r="K168" s="98">
        <f>AVERAGE(B166:B168)</f>
        <v>2406.3333333333335</v>
      </c>
      <c r="L168" s="98">
        <f>AVERAGE(C166:C168)</f>
        <v>23350.333333333332</v>
      </c>
      <c r="N168" s="79" t="s">
        <v>229</v>
      </c>
      <c r="O168" s="98">
        <f>AVERAGE(F166:F168)</f>
        <v>160.33333333333334</v>
      </c>
      <c r="P168" s="98">
        <f>AVERAGE(G166:G168)</f>
        <v>1893.6666666666667</v>
      </c>
    </row>
    <row r="169" spans="1:16" x14ac:dyDescent="0.25">
      <c r="A169" s="76" t="s">
        <v>228</v>
      </c>
      <c r="B169" s="76">
        <v>2331</v>
      </c>
      <c r="C169" s="76">
        <v>23082</v>
      </c>
      <c r="E169" s="6" t="s">
        <v>228</v>
      </c>
      <c r="F169" s="6">
        <v>164</v>
      </c>
      <c r="G169" s="6">
        <v>1958</v>
      </c>
      <c r="J169" s="79" t="s">
        <v>228</v>
      </c>
      <c r="K169" s="98"/>
      <c r="L169" s="98"/>
      <c r="N169" s="79" t="s">
        <v>228</v>
      </c>
      <c r="O169" s="98"/>
      <c r="P169" s="98"/>
    </row>
    <row r="170" spans="1:16" x14ac:dyDescent="0.25">
      <c r="A170" s="76" t="s">
        <v>227</v>
      </c>
      <c r="B170" s="76">
        <v>2351</v>
      </c>
      <c r="C170" s="76">
        <v>23155</v>
      </c>
      <c r="E170" s="6" t="s">
        <v>227</v>
      </c>
      <c r="F170" s="6">
        <v>153</v>
      </c>
      <c r="G170" s="6">
        <v>1874</v>
      </c>
      <c r="J170" s="79" t="s">
        <v>227</v>
      </c>
      <c r="K170" s="98"/>
      <c r="L170" s="98"/>
      <c r="N170" s="79" t="s">
        <v>227</v>
      </c>
      <c r="O170" s="98"/>
      <c r="P170" s="98"/>
    </row>
    <row r="171" spans="1:16" x14ac:dyDescent="0.25">
      <c r="A171" s="76" t="s">
        <v>226</v>
      </c>
      <c r="B171" s="76">
        <v>2351</v>
      </c>
      <c r="C171" s="76">
        <v>23213</v>
      </c>
      <c r="E171" s="6" t="s">
        <v>226</v>
      </c>
      <c r="F171" s="6">
        <v>146</v>
      </c>
      <c r="G171" s="6">
        <v>1733</v>
      </c>
      <c r="J171" s="79" t="s">
        <v>226</v>
      </c>
      <c r="K171" s="98">
        <f>AVERAGE(B169:B171)</f>
        <v>2344.3333333333335</v>
      </c>
      <c r="L171" s="98">
        <f>AVERAGE(C169:C171)</f>
        <v>23150</v>
      </c>
      <c r="N171" s="79" t="s">
        <v>226</v>
      </c>
      <c r="O171" s="98">
        <f>AVERAGE(F169:F171)</f>
        <v>154.33333333333334</v>
      </c>
      <c r="P171" s="98">
        <f>AVERAGE(G169:G171)</f>
        <v>1855</v>
      </c>
    </row>
    <row r="172" spans="1:16" x14ac:dyDescent="0.25">
      <c r="A172" s="76" t="s">
        <v>225</v>
      </c>
      <c r="B172" s="76">
        <v>2300</v>
      </c>
      <c r="C172" s="76">
        <v>22983</v>
      </c>
      <c r="E172" s="6" t="s">
        <v>225</v>
      </c>
      <c r="F172" s="6">
        <v>172</v>
      </c>
      <c r="G172" s="6">
        <v>1879</v>
      </c>
      <c r="J172" s="79" t="s">
        <v>225</v>
      </c>
      <c r="N172" s="79" t="s">
        <v>225</v>
      </c>
      <c r="O172" s="98"/>
      <c r="P172" s="98"/>
    </row>
    <row r="173" spans="1:16" x14ac:dyDescent="0.25">
      <c r="A173" s="76" t="s">
        <v>224</v>
      </c>
      <c r="B173" s="76">
        <v>2266</v>
      </c>
      <c r="C173" s="76">
        <v>22555</v>
      </c>
      <c r="E173" s="6" t="s">
        <v>224</v>
      </c>
      <c r="F173" s="6">
        <v>176</v>
      </c>
      <c r="G173" s="6">
        <v>2015</v>
      </c>
      <c r="J173" s="79" t="s">
        <v>224</v>
      </c>
      <c r="N173" s="79" t="s">
        <v>224</v>
      </c>
      <c r="O173" s="98"/>
      <c r="P173" s="98"/>
    </row>
    <row r="174" spans="1:16" x14ac:dyDescent="0.25">
      <c r="A174" s="81" t="s">
        <v>223</v>
      </c>
      <c r="B174" s="81"/>
      <c r="C174" s="81"/>
      <c r="E174" s="84" t="s">
        <v>223</v>
      </c>
      <c r="F174" s="84"/>
      <c r="G174" s="84"/>
    </row>
  </sheetData>
  <mergeCells count="15">
    <mergeCell ref="J3:J5"/>
    <mergeCell ref="K3:L3"/>
    <mergeCell ref="N3:N5"/>
    <mergeCell ref="O3:P3"/>
    <mergeCell ref="J1:P2"/>
    <mergeCell ref="E1:G1"/>
    <mergeCell ref="E2:G2"/>
    <mergeCell ref="E3:E5"/>
    <mergeCell ref="F3:G3"/>
    <mergeCell ref="E174:G174"/>
    <mergeCell ref="A1:C1"/>
    <mergeCell ref="A2:C2"/>
    <mergeCell ref="A3:A5"/>
    <mergeCell ref="B3:C3"/>
    <mergeCell ref="A174:C174"/>
  </mergeCells>
  <pageMargins left="0.7" right="0.7" top="0.75" bottom="0.75" header="0.3" footer="0.3"/>
  <ignoredErrors>
    <ignoredError sqref="K9:L171 O9:P17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"/>
  <sheetViews>
    <sheetView topLeftCell="A70" zoomScale="85" zoomScaleNormal="85" workbookViewId="0">
      <selection activeCell="J88" sqref="J88"/>
    </sheetView>
  </sheetViews>
  <sheetFormatPr defaultColWidth="12" defaultRowHeight="15" x14ac:dyDescent="0.25"/>
  <cols>
    <col min="1" max="3" width="12" style="6"/>
    <col min="4" max="4" width="12" style="12"/>
    <col min="5" max="5" width="12" style="6"/>
    <col min="6" max="6" width="12.5703125" style="13" customWidth="1"/>
    <col min="7" max="7" width="15" style="13" customWidth="1"/>
    <col min="8" max="16384" width="12" style="6"/>
  </cols>
  <sheetData>
    <row r="1" spans="1:13" ht="45" x14ac:dyDescent="0.25">
      <c r="A1" s="6" t="s">
        <v>63</v>
      </c>
      <c r="B1" s="6" t="s">
        <v>64</v>
      </c>
      <c r="C1" s="7" t="s">
        <v>65</v>
      </c>
      <c r="D1" s="8" t="s">
        <v>66</v>
      </c>
      <c r="E1" s="9" t="s">
        <v>67</v>
      </c>
      <c r="F1" s="10" t="s">
        <v>68</v>
      </c>
      <c r="G1" s="11" t="s">
        <v>69</v>
      </c>
      <c r="I1" s="10" t="s">
        <v>70</v>
      </c>
      <c r="J1" s="11" t="s">
        <v>401</v>
      </c>
      <c r="L1" s="10"/>
      <c r="M1" s="11"/>
    </row>
    <row r="2" spans="1:13" x14ac:dyDescent="0.25">
      <c r="B2" s="6">
        <v>1</v>
      </c>
      <c r="C2" s="7">
        <v>1996</v>
      </c>
      <c r="D2" s="12">
        <v>61.886883070419962</v>
      </c>
      <c r="E2" s="12">
        <v>7.3957550648102925</v>
      </c>
      <c r="F2" s="13">
        <v>1555.9243238334543</v>
      </c>
      <c r="G2" s="13">
        <v>130.16756005080597</v>
      </c>
      <c r="J2" s="101"/>
    </row>
    <row r="3" spans="1:13" x14ac:dyDescent="0.25">
      <c r="B3" s="6">
        <v>2</v>
      </c>
      <c r="C3" s="7">
        <v>1996</v>
      </c>
      <c r="D3" s="12">
        <v>61.896055364328092</v>
      </c>
      <c r="E3" s="12">
        <v>8.1629375901243577</v>
      </c>
      <c r="F3" s="13">
        <v>1540.1747424424152</v>
      </c>
      <c r="G3" s="13">
        <v>143.67020806424571</v>
      </c>
    </row>
    <row r="4" spans="1:13" x14ac:dyDescent="0.25">
      <c r="A4" s="6">
        <v>1</v>
      </c>
      <c r="B4" s="6">
        <v>3</v>
      </c>
      <c r="C4" s="7">
        <v>1996</v>
      </c>
      <c r="D4" s="12">
        <v>62.196261937427721</v>
      </c>
      <c r="E4" s="12">
        <v>8.5065387383263023</v>
      </c>
      <c r="F4" s="13">
        <v>1526.7147209207724</v>
      </c>
      <c r="G4" s="13">
        <v>149.71769377735589</v>
      </c>
      <c r="I4" s="13">
        <f>SUM(F2:F4)/3</f>
        <v>1540.9379290655472</v>
      </c>
      <c r="J4" s="13">
        <f>SUM(G2:G4)/3</f>
        <v>141.18515396413588</v>
      </c>
      <c r="L4" s="97"/>
    </row>
    <row r="5" spans="1:13" x14ac:dyDescent="0.25">
      <c r="B5" s="6">
        <v>4</v>
      </c>
      <c r="C5" s="7">
        <v>1996</v>
      </c>
      <c r="D5" s="12">
        <v>62.723194811534476</v>
      </c>
      <c r="E5" s="12">
        <v>8.5954653996686687</v>
      </c>
      <c r="F5" s="13">
        <v>1520.2951465539402</v>
      </c>
      <c r="G5" s="13">
        <v>151.28283032243655</v>
      </c>
    </row>
    <row r="6" spans="1:13" x14ac:dyDescent="0.25">
      <c r="B6" s="6">
        <v>5</v>
      </c>
      <c r="C6" s="7">
        <v>1996</v>
      </c>
      <c r="D6" s="12">
        <v>63.257010499639335</v>
      </c>
      <c r="E6" s="12">
        <v>8.2841151889773137</v>
      </c>
      <c r="F6" s="13">
        <v>1524.1340437626454</v>
      </c>
      <c r="G6" s="13">
        <v>145.80297101235303</v>
      </c>
    </row>
    <row r="7" spans="1:13" x14ac:dyDescent="0.25">
      <c r="A7" s="6">
        <v>2</v>
      </c>
      <c r="B7" s="6">
        <v>6</v>
      </c>
      <c r="C7" s="7">
        <v>1996</v>
      </c>
      <c r="D7" s="12">
        <v>63.327085534401043</v>
      </c>
      <c r="E7" s="12">
        <v>8.4334741445589003</v>
      </c>
      <c r="F7" s="13">
        <v>1523.9641019980525</v>
      </c>
      <c r="G7" s="13">
        <v>148.43173449213583</v>
      </c>
      <c r="I7" s="13">
        <f>SUM(F5:F7)/3</f>
        <v>1522.7977641048794</v>
      </c>
      <c r="J7" s="13">
        <f>SUM(G5:G7)/3</f>
        <v>148.5058452756418</v>
      </c>
    </row>
    <row r="8" spans="1:13" x14ac:dyDescent="0.25">
      <c r="B8" s="6">
        <v>7</v>
      </c>
      <c r="C8" s="7">
        <v>1996</v>
      </c>
      <c r="D8" s="12">
        <v>63.15124740845399</v>
      </c>
      <c r="E8" s="12">
        <v>8.2501188030632004</v>
      </c>
      <c r="F8" s="13">
        <v>1525.703995702225</v>
      </c>
      <c r="G8" s="13">
        <v>145.20462418147414</v>
      </c>
    </row>
    <row r="9" spans="1:13" x14ac:dyDescent="0.25">
      <c r="B9" s="6">
        <v>8</v>
      </c>
      <c r="C9" s="7">
        <v>1996</v>
      </c>
      <c r="D9" s="12">
        <v>62.598775828498987</v>
      </c>
      <c r="E9" s="12">
        <v>8.1303678627344542</v>
      </c>
      <c r="F9" s="13">
        <v>1523.4928658518631</v>
      </c>
      <c r="G9" s="13">
        <v>143.09697086145681</v>
      </c>
    </row>
    <row r="10" spans="1:13" x14ac:dyDescent="0.25">
      <c r="A10" s="6">
        <v>3</v>
      </c>
      <c r="B10" s="6">
        <v>9</v>
      </c>
      <c r="C10" s="7">
        <v>1996</v>
      </c>
      <c r="D10" s="12">
        <v>61.897264917550885</v>
      </c>
      <c r="E10" s="12">
        <v>7.3232462145946071</v>
      </c>
      <c r="F10" s="13">
        <v>1539.0781607867234</v>
      </c>
      <c r="G10" s="13">
        <v>128.89138202274046</v>
      </c>
      <c r="I10" s="13">
        <f>SUM(F8:F10)/3</f>
        <v>1529.4250074469371</v>
      </c>
      <c r="J10" s="13">
        <f>SUM(G8:G10)/3</f>
        <v>139.06432568855715</v>
      </c>
    </row>
    <row r="11" spans="1:13" x14ac:dyDescent="0.25">
      <c r="B11" s="6">
        <v>10</v>
      </c>
      <c r="C11" s="7">
        <v>1996</v>
      </c>
      <c r="D11" s="12">
        <v>61.60414029721251</v>
      </c>
      <c r="E11" s="12">
        <v>6.5739975655362795</v>
      </c>
      <c r="F11" s="13">
        <v>1561.9171947179705</v>
      </c>
      <c r="G11" s="13">
        <v>115.70437573810402</v>
      </c>
    </row>
    <row r="12" spans="1:13" x14ac:dyDescent="0.25">
      <c r="B12" s="6">
        <v>11</v>
      </c>
      <c r="C12" s="7">
        <v>1996</v>
      </c>
      <c r="D12" s="12">
        <v>61.495271916849589</v>
      </c>
      <c r="E12" s="12">
        <v>6.3473304274955371</v>
      </c>
      <c r="F12" s="13">
        <v>1570.0629639369463</v>
      </c>
      <c r="G12" s="13">
        <v>111.71496450910742</v>
      </c>
    </row>
    <row r="13" spans="1:13" x14ac:dyDescent="0.25">
      <c r="A13" s="6">
        <v>4</v>
      </c>
      <c r="B13" s="6">
        <v>12</v>
      </c>
      <c r="C13" s="7">
        <v>1996</v>
      </c>
      <c r="D13" s="12">
        <v>62.044598820662642</v>
      </c>
      <c r="E13" s="12">
        <v>6.2679850270099635</v>
      </c>
      <c r="F13" s="13">
        <v>1574.2007892734114</v>
      </c>
      <c r="G13" s="13">
        <v>110.31846109708884</v>
      </c>
      <c r="I13" s="13">
        <f>SUM(F11:F13)/3</f>
        <v>1568.7269826427757</v>
      </c>
      <c r="J13" s="13">
        <f>SUM(G11:G13)/3</f>
        <v>112.57926711476676</v>
      </c>
    </row>
    <row r="14" spans="1:13" x14ac:dyDescent="0.25">
      <c r="B14" s="6">
        <v>1</v>
      </c>
      <c r="C14" s="7">
        <v>1997</v>
      </c>
      <c r="D14" s="12">
        <v>61.64419398338967</v>
      </c>
      <c r="E14" s="12">
        <v>6.9963900656834337</v>
      </c>
      <c r="F14" s="13">
        <v>1555.1129623609804</v>
      </c>
      <c r="G14" s="13">
        <v>123.13861343879849</v>
      </c>
    </row>
    <row r="15" spans="1:13" x14ac:dyDescent="0.25">
      <c r="B15" s="6">
        <v>2</v>
      </c>
      <c r="C15" s="7">
        <v>1997</v>
      </c>
      <c r="D15" s="12">
        <v>61.999427730195123</v>
      </c>
      <c r="E15" s="12">
        <v>7.5582242734365632</v>
      </c>
      <c r="F15" s="13">
        <v>1548.7928295218737</v>
      </c>
      <c r="G15" s="13">
        <v>133.0270680097556</v>
      </c>
    </row>
    <row r="16" spans="1:13" x14ac:dyDescent="0.25">
      <c r="A16" s="6">
        <v>1</v>
      </c>
      <c r="B16" s="6">
        <v>3</v>
      </c>
      <c r="C16" s="7">
        <v>1997</v>
      </c>
      <c r="D16" s="12">
        <v>62.66696644904173</v>
      </c>
      <c r="E16" s="12">
        <v>8.7824417918868729</v>
      </c>
      <c r="F16" s="13">
        <v>1527.6752550841161</v>
      </c>
      <c r="G16" s="13">
        <v>154.57367223767926</v>
      </c>
      <c r="I16" s="13">
        <f>SUM(F14:F16)/3</f>
        <v>1543.8603489889902</v>
      </c>
      <c r="J16" s="13">
        <f>SUM(G14:G16)/3</f>
        <v>136.91311789541112</v>
      </c>
    </row>
    <row r="17" spans="1:10" x14ac:dyDescent="0.25">
      <c r="B17" s="6">
        <v>4</v>
      </c>
      <c r="C17" s="7">
        <v>1997</v>
      </c>
      <c r="D17" s="12">
        <v>63.135176519010585</v>
      </c>
      <c r="E17" s="12">
        <v>9.1383121166559693</v>
      </c>
      <c r="F17" s="13">
        <v>1524.9678657005616</v>
      </c>
      <c r="G17" s="13">
        <v>160.83709922569423</v>
      </c>
    </row>
    <row r="18" spans="1:10" x14ac:dyDescent="0.25">
      <c r="B18" s="6">
        <v>5</v>
      </c>
      <c r="C18" s="7">
        <v>1997</v>
      </c>
      <c r="D18" s="12">
        <v>63.959667189609583</v>
      </c>
      <c r="E18" s="12">
        <v>9.045343106504097</v>
      </c>
      <c r="F18" s="13">
        <v>1519.9461981981503</v>
      </c>
      <c r="G18" s="13">
        <v>159.20081610033924</v>
      </c>
    </row>
    <row r="19" spans="1:10" x14ac:dyDescent="0.25">
      <c r="A19" s="6">
        <v>2</v>
      </c>
      <c r="B19" s="6">
        <v>6</v>
      </c>
      <c r="C19" s="7">
        <v>1997</v>
      </c>
      <c r="D19" s="12">
        <v>63.530168937753018</v>
      </c>
      <c r="E19" s="12">
        <v>8.7744667063694344</v>
      </c>
      <c r="F19" s="13">
        <v>1521.2954508508983</v>
      </c>
      <c r="G19" s="13">
        <v>154.43330828377538</v>
      </c>
      <c r="I19" s="13">
        <f>SUM(F17:F19)/3</f>
        <v>1522.0698382498701</v>
      </c>
      <c r="J19" s="13">
        <f>SUM(G17:G19)/3</f>
        <v>158.15707453660295</v>
      </c>
    </row>
    <row r="20" spans="1:10" x14ac:dyDescent="0.25">
      <c r="B20" s="6">
        <v>7</v>
      </c>
      <c r="C20" s="7">
        <v>1997</v>
      </c>
      <c r="D20" s="12">
        <v>64.042899475446546</v>
      </c>
      <c r="E20" s="12">
        <v>8.6092570862383511</v>
      </c>
      <c r="F20" s="13">
        <v>1525.5387547731166</v>
      </c>
      <c r="G20" s="13">
        <v>151.52556824088154</v>
      </c>
    </row>
    <row r="21" spans="1:10" x14ac:dyDescent="0.25">
      <c r="B21" s="6">
        <v>8</v>
      </c>
      <c r="C21" s="7">
        <v>1997</v>
      </c>
      <c r="D21" s="12">
        <v>63.669581170529277</v>
      </c>
      <c r="E21" s="12">
        <v>9.0955508806011043</v>
      </c>
      <c r="F21" s="13">
        <v>1521.6721472477996</v>
      </c>
      <c r="G21" s="13">
        <v>160.08448834103925</v>
      </c>
    </row>
    <row r="22" spans="1:10" x14ac:dyDescent="0.25">
      <c r="A22" s="6">
        <v>3</v>
      </c>
      <c r="B22" s="6">
        <v>9</v>
      </c>
      <c r="C22" s="7">
        <v>1997</v>
      </c>
      <c r="D22" s="12">
        <v>63.659416980744588</v>
      </c>
      <c r="E22" s="12">
        <v>9.0353513952903732</v>
      </c>
      <c r="F22" s="13">
        <v>1522.6476110392953</v>
      </c>
      <c r="G22" s="13">
        <v>159.02495891496395</v>
      </c>
      <c r="I22" s="13">
        <f>SUM(F20:F22)/3</f>
        <v>1523.2861710200705</v>
      </c>
      <c r="J22" s="13">
        <f>SUM(G20:G22)/3</f>
        <v>156.8783384989616</v>
      </c>
    </row>
    <row r="23" spans="1:10" x14ac:dyDescent="0.25">
      <c r="B23" s="6">
        <v>10</v>
      </c>
      <c r="C23" s="7">
        <v>1997</v>
      </c>
      <c r="D23" s="12">
        <v>63.76211795449337</v>
      </c>
      <c r="E23" s="12">
        <v>8.9720857986349039</v>
      </c>
      <c r="F23" s="13">
        <v>1525.0567375588698</v>
      </c>
      <c r="G23" s="13">
        <v>157.91146498775367</v>
      </c>
    </row>
    <row r="24" spans="1:10" x14ac:dyDescent="0.25">
      <c r="B24" s="6">
        <v>11</v>
      </c>
      <c r="C24" s="7">
        <v>1997</v>
      </c>
      <c r="D24" s="12">
        <v>63.503248469658821</v>
      </c>
      <c r="E24" s="12">
        <v>8.1163134670649928</v>
      </c>
      <c r="F24" s="13">
        <v>1536.6447954507955</v>
      </c>
      <c r="G24" s="13">
        <v>142.84960918218934</v>
      </c>
    </row>
    <row r="25" spans="1:10" x14ac:dyDescent="0.25">
      <c r="A25" s="6">
        <v>4</v>
      </c>
      <c r="B25" s="6">
        <v>12</v>
      </c>
      <c r="C25" s="7">
        <v>1997</v>
      </c>
      <c r="D25" s="12">
        <v>63.440707427632184</v>
      </c>
      <c r="E25" s="12">
        <v>7.7224238728803325</v>
      </c>
      <c r="F25" s="13">
        <v>1539.8544812714176</v>
      </c>
      <c r="G25" s="13">
        <v>135.91703137841989</v>
      </c>
      <c r="I25" s="13">
        <f>SUM(F23:F25)/3</f>
        <v>1533.8520047603608</v>
      </c>
      <c r="J25" s="13">
        <f>SUM(G23:G25)/3</f>
        <v>145.55936851612097</v>
      </c>
    </row>
    <row r="26" spans="1:10" x14ac:dyDescent="0.25">
      <c r="B26" s="6">
        <v>1</v>
      </c>
      <c r="C26" s="7">
        <v>1998</v>
      </c>
      <c r="D26" s="12">
        <v>62.518524860886991</v>
      </c>
      <c r="E26" s="12">
        <v>7.8014218290857027</v>
      </c>
      <c r="F26" s="13">
        <v>1529.3439259125896</v>
      </c>
      <c r="G26" s="13">
        <v>137.30741966442207</v>
      </c>
    </row>
    <row r="27" spans="1:10" x14ac:dyDescent="0.25">
      <c r="B27" s="6">
        <v>2</v>
      </c>
      <c r="C27" s="7">
        <v>1998</v>
      </c>
      <c r="D27" s="12">
        <v>62.967647401852567</v>
      </c>
      <c r="E27" s="12">
        <v>8.8419077138232467</v>
      </c>
      <c r="F27" s="13">
        <v>1507.8387798077258</v>
      </c>
      <c r="G27" s="13">
        <v>155.62029072312095</v>
      </c>
    </row>
    <row r="28" spans="1:10" x14ac:dyDescent="0.25">
      <c r="A28" s="6">
        <v>1</v>
      </c>
      <c r="B28" s="6">
        <v>3</v>
      </c>
      <c r="C28" s="7">
        <v>1998</v>
      </c>
      <c r="D28" s="12">
        <v>62.843967316219796</v>
      </c>
      <c r="E28" s="12">
        <v>9.8094549653580536</v>
      </c>
      <c r="F28" s="13">
        <v>1494.0063281010675</v>
      </c>
      <c r="G28" s="13">
        <v>172.64941944121486</v>
      </c>
      <c r="I28" s="13">
        <f>SUM(F26:F28)/3</f>
        <v>1510.3963446071277</v>
      </c>
      <c r="J28" s="13">
        <f>SUM(G26:G28)/3</f>
        <v>155.19237660958595</v>
      </c>
    </row>
    <row r="29" spans="1:10" x14ac:dyDescent="0.25">
      <c r="B29" s="6">
        <v>4</v>
      </c>
      <c r="C29" s="7">
        <v>1998</v>
      </c>
      <c r="D29" s="12">
        <v>63.174030892031233</v>
      </c>
      <c r="E29" s="12">
        <v>10.43420170781771</v>
      </c>
      <c r="F29" s="13">
        <v>1483.0242237552884</v>
      </c>
      <c r="G29" s="13">
        <v>183.64515394067107</v>
      </c>
    </row>
    <row r="30" spans="1:10" x14ac:dyDescent="0.25">
      <c r="B30" s="6">
        <v>5</v>
      </c>
      <c r="C30" s="7">
        <v>1998</v>
      </c>
      <c r="D30" s="12">
        <v>63.119147509727135</v>
      </c>
      <c r="E30" s="12">
        <v>10.381620657188037</v>
      </c>
      <c r="F30" s="13">
        <v>1481.2896194344596</v>
      </c>
      <c r="G30" s="13">
        <v>182.71971130426761</v>
      </c>
    </row>
    <row r="31" spans="1:10" x14ac:dyDescent="0.25">
      <c r="A31" s="6">
        <v>2</v>
      </c>
      <c r="B31" s="6">
        <v>6</v>
      </c>
      <c r="C31" s="7">
        <v>1998</v>
      </c>
      <c r="D31" s="12">
        <v>63.395035250852672</v>
      </c>
      <c r="E31" s="12">
        <v>10.323522067233007</v>
      </c>
      <c r="F31" s="13">
        <v>1476.529268011489</v>
      </c>
      <c r="G31" s="13">
        <v>181.69715828154489</v>
      </c>
      <c r="I31" s="13">
        <f>SUM(F29:F31)/3</f>
        <v>1480.2810370670788</v>
      </c>
      <c r="J31" s="13">
        <f>SUM(G29:G31)/3</f>
        <v>182.68734117549448</v>
      </c>
    </row>
    <row r="32" spans="1:10" x14ac:dyDescent="0.25">
      <c r="B32" s="6">
        <v>7</v>
      </c>
      <c r="C32" s="7">
        <v>1998</v>
      </c>
      <c r="D32" s="12">
        <v>63.563893348627786</v>
      </c>
      <c r="E32" s="12">
        <v>10.108091910403951</v>
      </c>
      <c r="F32" s="13">
        <v>1479.3322116024981</v>
      </c>
      <c r="G32" s="13">
        <v>177.90552137225524</v>
      </c>
    </row>
    <row r="33" spans="1:10" x14ac:dyDescent="0.25">
      <c r="B33" s="6">
        <v>8</v>
      </c>
      <c r="C33" s="7">
        <v>1998</v>
      </c>
      <c r="D33" s="12">
        <v>63.70880572803118</v>
      </c>
      <c r="E33" s="12">
        <v>10.285967979016949</v>
      </c>
      <c r="F33" s="13">
        <v>1477.8371937286211</v>
      </c>
      <c r="G33" s="13">
        <v>181.03619479773832</v>
      </c>
    </row>
    <row r="34" spans="1:10" x14ac:dyDescent="0.25">
      <c r="A34" s="6">
        <v>3</v>
      </c>
      <c r="B34" s="6">
        <v>9</v>
      </c>
      <c r="C34" s="7">
        <v>1998</v>
      </c>
      <c r="D34" s="12">
        <v>63.855966839612421</v>
      </c>
      <c r="E34" s="12">
        <v>10.30058006525026</v>
      </c>
      <c r="F34" s="13">
        <v>1485.9022966775021</v>
      </c>
      <c r="G34" s="13">
        <v>181.29337200217174</v>
      </c>
      <c r="I34" s="13">
        <f>SUM(F32:F34)/3</f>
        <v>1481.0239006695404</v>
      </c>
      <c r="J34" s="13">
        <f>SUM(G32:G34)/3</f>
        <v>180.0783627240551</v>
      </c>
    </row>
    <row r="35" spans="1:10" x14ac:dyDescent="0.25">
      <c r="B35" s="6">
        <v>10</v>
      </c>
      <c r="C35" s="7">
        <v>1998</v>
      </c>
      <c r="D35" s="12">
        <v>63.632008258182495</v>
      </c>
      <c r="E35" s="12">
        <v>10.074001433020094</v>
      </c>
      <c r="F35" s="13">
        <v>1489.9587505682262</v>
      </c>
      <c r="G35" s="13">
        <v>177.3055185026175</v>
      </c>
    </row>
    <row r="36" spans="1:10" x14ac:dyDescent="0.25">
      <c r="B36" s="6">
        <v>11</v>
      </c>
      <c r="C36" s="7">
        <v>1998</v>
      </c>
      <c r="D36" s="12">
        <v>62.707065697473993</v>
      </c>
      <c r="E36" s="12">
        <v>10.0057698060213</v>
      </c>
      <c r="F36" s="13">
        <v>1488.4168720193868</v>
      </c>
      <c r="G36" s="13">
        <v>176.10462091651587</v>
      </c>
    </row>
    <row r="37" spans="1:10" x14ac:dyDescent="0.25">
      <c r="A37" s="6">
        <v>4</v>
      </c>
      <c r="B37" s="6">
        <v>12</v>
      </c>
      <c r="C37" s="7">
        <v>1998</v>
      </c>
      <c r="D37" s="12">
        <v>61.825265492551829</v>
      </c>
      <c r="E37" s="12">
        <v>10.254711538145255</v>
      </c>
      <c r="F37" s="13">
        <v>1477.0362187836693</v>
      </c>
      <c r="G37" s="13">
        <v>180.48607184092228</v>
      </c>
      <c r="I37" s="13">
        <f>SUM(F35:F37)/3</f>
        <v>1485.137280457094</v>
      </c>
      <c r="J37" s="13">
        <f>SUM(G35:G37)/3</f>
        <v>177.96540375335189</v>
      </c>
    </row>
    <row r="38" spans="1:10" x14ac:dyDescent="0.25">
      <c r="B38" s="6">
        <v>1</v>
      </c>
      <c r="C38" s="7">
        <v>1999</v>
      </c>
      <c r="D38" s="12">
        <v>61.335821092105391</v>
      </c>
      <c r="E38" s="12">
        <v>10.553123383326559</v>
      </c>
      <c r="F38" s="13">
        <v>1468.5705390077223</v>
      </c>
      <c r="G38" s="13">
        <v>185.73821194522762</v>
      </c>
    </row>
    <row r="39" spans="1:10" x14ac:dyDescent="0.25">
      <c r="B39" s="6">
        <v>2</v>
      </c>
      <c r="C39" s="7">
        <v>1999</v>
      </c>
      <c r="D39" s="12">
        <v>61.518501574609211</v>
      </c>
      <c r="E39" s="12">
        <v>11.048936760294698</v>
      </c>
      <c r="F39" s="13">
        <v>1465.981097598697</v>
      </c>
      <c r="G39" s="13">
        <v>194.46467962228397</v>
      </c>
    </row>
    <row r="40" spans="1:10" x14ac:dyDescent="0.25">
      <c r="A40" s="6">
        <v>1</v>
      </c>
      <c r="B40" s="6">
        <v>3</v>
      </c>
      <c r="C40" s="7">
        <v>1999</v>
      </c>
      <c r="D40" s="12">
        <v>61.377728056123345</v>
      </c>
      <c r="E40" s="12">
        <v>11.85798156570884</v>
      </c>
      <c r="F40" s="13">
        <v>1446.898042967943</v>
      </c>
      <c r="G40" s="13">
        <v>208.70411661954469</v>
      </c>
      <c r="I40" s="13">
        <f>SUM(F38:F40)/3</f>
        <v>1460.4832265247876</v>
      </c>
      <c r="J40" s="13">
        <f>SUM(G38:G40)/3</f>
        <v>196.30233606235208</v>
      </c>
    </row>
    <row r="41" spans="1:10" x14ac:dyDescent="0.25">
      <c r="B41" s="6">
        <v>4</v>
      </c>
      <c r="C41" s="7">
        <v>1999</v>
      </c>
      <c r="D41" s="12">
        <v>61.803238901693867</v>
      </c>
      <c r="E41" s="12">
        <v>12.581106721213828</v>
      </c>
      <c r="F41" s="13">
        <v>1437.966313891287</v>
      </c>
      <c r="G41" s="13">
        <v>221.43134139626983</v>
      </c>
    </row>
    <row r="42" spans="1:10" x14ac:dyDescent="0.25">
      <c r="B42" s="6">
        <v>5</v>
      </c>
      <c r="C42" s="7">
        <v>1999</v>
      </c>
      <c r="D42" s="12">
        <v>62.109391100066645</v>
      </c>
      <c r="E42" s="12">
        <v>13.099808596335835</v>
      </c>
      <c r="F42" s="13">
        <v>1422.0621410449421</v>
      </c>
      <c r="G42" s="13">
        <v>230.56065366888245</v>
      </c>
    </row>
    <row r="43" spans="1:10" x14ac:dyDescent="0.25">
      <c r="A43" s="6">
        <v>2</v>
      </c>
      <c r="B43" s="6">
        <v>6</v>
      </c>
      <c r="C43" s="7">
        <v>1999</v>
      </c>
      <c r="D43" s="12">
        <v>62.861518539854934</v>
      </c>
      <c r="E43" s="12">
        <v>12.764615148395942</v>
      </c>
      <c r="F43" s="13">
        <v>1427.2498019271425</v>
      </c>
      <c r="G43" s="13">
        <v>224.66114606201825</v>
      </c>
      <c r="I43" s="13">
        <f>SUM(F41:F43)/3</f>
        <v>1429.0927522877907</v>
      </c>
      <c r="J43" s="13">
        <f>SUM(G41:G43)/3</f>
        <v>225.55104704239019</v>
      </c>
    </row>
    <row r="44" spans="1:10" x14ac:dyDescent="0.25">
      <c r="B44" s="6">
        <v>7</v>
      </c>
      <c r="C44" s="7">
        <v>1999</v>
      </c>
      <c r="D44" s="12">
        <v>63.437285398975398</v>
      </c>
      <c r="E44" s="12">
        <v>12.511813126641961</v>
      </c>
      <c r="F44" s="13">
        <v>1428.4519104367546</v>
      </c>
      <c r="G44" s="13">
        <v>220.21175285479868</v>
      </c>
    </row>
    <row r="45" spans="1:10" x14ac:dyDescent="0.25">
      <c r="B45" s="6">
        <v>8</v>
      </c>
      <c r="C45" s="7">
        <v>1999</v>
      </c>
      <c r="D45" s="12">
        <v>63.747494591299379</v>
      </c>
      <c r="E45" s="12">
        <v>11.699931149285984</v>
      </c>
      <c r="F45" s="13">
        <v>1443.4199659013989</v>
      </c>
      <c r="G45" s="13">
        <v>205.92238076019134</v>
      </c>
    </row>
    <row r="46" spans="1:10" x14ac:dyDescent="0.25">
      <c r="A46" s="6">
        <v>3</v>
      </c>
      <c r="B46" s="6">
        <v>9</v>
      </c>
      <c r="C46" s="7">
        <v>1999</v>
      </c>
      <c r="D46" s="12">
        <v>63.264704917817305</v>
      </c>
      <c r="E46" s="12">
        <v>11.376291101377712</v>
      </c>
      <c r="F46" s="13">
        <v>1448.7060234299861</v>
      </c>
      <c r="G46" s="13">
        <v>200.22621654142318</v>
      </c>
      <c r="I46" s="13">
        <f>SUM(F44:F46)/3</f>
        <v>1440.1926332560463</v>
      </c>
      <c r="J46" s="13">
        <f>SUM(G44:G46)/3</f>
        <v>208.78678338547107</v>
      </c>
    </row>
    <row r="47" spans="1:10" x14ac:dyDescent="0.25">
      <c r="B47" s="6">
        <v>10</v>
      </c>
      <c r="C47" s="7">
        <v>1999</v>
      </c>
      <c r="D47" s="12">
        <v>62.588617209202027</v>
      </c>
      <c r="E47" s="12">
        <v>11.171224315447628</v>
      </c>
      <c r="F47" s="13">
        <v>1450.793226206694</v>
      </c>
      <c r="G47" s="13">
        <v>196.61697814208949</v>
      </c>
    </row>
    <row r="48" spans="1:10" x14ac:dyDescent="0.25">
      <c r="B48" s="6">
        <v>11</v>
      </c>
      <c r="C48" s="7">
        <v>1999</v>
      </c>
      <c r="D48" s="12">
        <v>62.21892378220636</v>
      </c>
      <c r="E48" s="12">
        <v>11.08145130565706</v>
      </c>
      <c r="F48" s="13">
        <v>1453.4029289895011</v>
      </c>
      <c r="G48" s="13">
        <v>195.03694560444418</v>
      </c>
    </row>
    <row r="49" spans="1:10" x14ac:dyDescent="0.25">
      <c r="A49" s="6">
        <v>4</v>
      </c>
      <c r="B49" s="6">
        <v>12</v>
      </c>
      <c r="C49" s="7">
        <v>1999</v>
      </c>
      <c r="D49" s="12">
        <v>62.641162407508197</v>
      </c>
      <c r="E49" s="12">
        <v>10.814174638834277</v>
      </c>
      <c r="F49" s="13">
        <v>1461.1272953919106</v>
      </c>
      <c r="G49" s="13">
        <v>190.33279419948872</v>
      </c>
      <c r="I49" s="13">
        <f>SUM(F47:F49)/3</f>
        <v>1455.1078168627018</v>
      </c>
      <c r="J49" s="13">
        <f>SUM(G47:G49)/3</f>
        <v>193.99557264867414</v>
      </c>
    </row>
    <row r="50" spans="1:10" x14ac:dyDescent="0.25">
      <c r="B50" s="6">
        <v>1</v>
      </c>
      <c r="C50" s="7">
        <v>2000</v>
      </c>
      <c r="D50" s="12">
        <v>62.7491965548124</v>
      </c>
      <c r="E50" s="12">
        <v>10.840160281505572</v>
      </c>
      <c r="F50" s="13">
        <v>1459.1102692949194</v>
      </c>
      <c r="G50" s="13">
        <v>190.7901494895481</v>
      </c>
    </row>
    <row r="51" spans="1:10" x14ac:dyDescent="0.25">
      <c r="B51" s="6">
        <v>2</v>
      </c>
      <c r="C51" s="7">
        <v>2000</v>
      </c>
      <c r="D51" s="12">
        <v>62.710033946714127</v>
      </c>
      <c r="E51" s="12">
        <v>11.531514355289159</v>
      </c>
      <c r="F51" s="13">
        <v>1451.3842053581232</v>
      </c>
      <c r="G51" s="13">
        <v>202.95819347247885</v>
      </c>
    </row>
    <row r="52" spans="1:10" x14ac:dyDescent="0.25">
      <c r="A52" s="6">
        <v>1</v>
      </c>
      <c r="B52" s="6">
        <v>3</v>
      </c>
      <c r="C52" s="7">
        <v>2000</v>
      </c>
      <c r="D52" s="12">
        <v>62.222328098742466</v>
      </c>
      <c r="E52" s="12">
        <v>11.832988307614038</v>
      </c>
      <c r="F52" s="13">
        <v>1444.093547707708</v>
      </c>
      <c r="G52" s="13">
        <v>208.26422760274912</v>
      </c>
      <c r="I52" s="13">
        <f>SUM(F50:F52)/3</f>
        <v>1451.5293407869169</v>
      </c>
      <c r="J52" s="13">
        <f>SUM(G50:G52)/3</f>
        <v>200.67085685492535</v>
      </c>
    </row>
    <row r="53" spans="1:10" x14ac:dyDescent="0.25">
      <c r="B53" s="6">
        <v>4</v>
      </c>
      <c r="C53" s="7">
        <v>2000</v>
      </c>
      <c r="D53" s="12">
        <v>62.861731485221085</v>
      </c>
      <c r="E53" s="12">
        <v>12.220212284983042</v>
      </c>
      <c r="F53" s="13">
        <v>1437.3497723509445</v>
      </c>
      <c r="G53" s="13">
        <v>215.07948850384611</v>
      </c>
    </row>
    <row r="54" spans="1:10" x14ac:dyDescent="0.25">
      <c r="B54" s="6">
        <v>5</v>
      </c>
      <c r="C54" s="7">
        <v>2000</v>
      </c>
      <c r="D54" s="12">
        <v>62.779763295833177</v>
      </c>
      <c r="E54" s="12">
        <v>12.336751818518284</v>
      </c>
      <c r="F54" s="13">
        <v>1429.2123965786793</v>
      </c>
      <c r="G54" s="13">
        <v>217.13062007821642</v>
      </c>
    </row>
    <row r="55" spans="1:10" x14ac:dyDescent="0.25">
      <c r="A55" s="6">
        <v>2</v>
      </c>
      <c r="B55" s="6">
        <v>6</v>
      </c>
      <c r="C55" s="7">
        <v>2000</v>
      </c>
      <c r="D55" s="12">
        <v>63.098197131987632</v>
      </c>
      <c r="E55" s="12">
        <v>12.696975777297162</v>
      </c>
      <c r="F55" s="13">
        <v>1422.276587109498</v>
      </c>
      <c r="G55" s="13">
        <v>223.47067236161251</v>
      </c>
      <c r="I55" s="13">
        <f>SUM(F53:F55)/3</f>
        <v>1429.6129186797073</v>
      </c>
      <c r="J55" s="13">
        <f>SUM(G53:G55)/3</f>
        <v>218.56026031455835</v>
      </c>
    </row>
    <row r="56" spans="1:10" x14ac:dyDescent="0.25">
      <c r="B56" s="6">
        <v>7</v>
      </c>
      <c r="C56" s="7">
        <v>2000</v>
      </c>
      <c r="D56" s="12">
        <v>63.149433760229002</v>
      </c>
      <c r="E56" s="12">
        <v>12.340987237169987</v>
      </c>
      <c r="F56" s="13">
        <v>1430.3541694632152</v>
      </c>
      <c r="G56" s="13">
        <v>217.20516474699664</v>
      </c>
    </row>
    <row r="57" spans="1:10" x14ac:dyDescent="0.25">
      <c r="B57" s="6">
        <v>8</v>
      </c>
      <c r="C57" s="7">
        <v>2000</v>
      </c>
      <c r="D57" s="12">
        <v>63.521022363069967</v>
      </c>
      <c r="E57" s="12">
        <v>11.557379260278406</v>
      </c>
      <c r="F57" s="13">
        <v>1437.7288792729616</v>
      </c>
      <c r="G57" s="13">
        <v>203.41342374226096</v>
      </c>
    </row>
    <row r="58" spans="1:10" x14ac:dyDescent="0.25">
      <c r="A58" s="6">
        <v>3</v>
      </c>
      <c r="B58" s="6">
        <v>9</v>
      </c>
      <c r="C58" s="7">
        <v>2000</v>
      </c>
      <c r="D58" s="12">
        <v>63.294257468894969</v>
      </c>
      <c r="E58" s="12">
        <v>10.935215299272716</v>
      </c>
      <c r="F58" s="13">
        <v>1451.9946213333947</v>
      </c>
      <c r="G58" s="13">
        <v>192.46314698945281</v>
      </c>
      <c r="I58" s="13">
        <f>SUM(F56:F58)/3</f>
        <v>1440.0258900231904</v>
      </c>
      <c r="J58" s="13">
        <f>SUM(G56:G58)/3</f>
        <v>204.3605784929035</v>
      </c>
    </row>
    <row r="59" spans="1:10" x14ac:dyDescent="0.25">
      <c r="B59" s="6">
        <v>10</v>
      </c>
      <c r="C59" s="7">
        <v>2000</v>
      </c>
      <c r="D59" s="12">
        <v>62.923780532510001</v>
      </c>
      <c r="E59" s="12">
        <v>10.606908033978931</v>
      </c>
      <c r="F59" s="13">
        <v>1458.1017734164559</v>
      </c>
      <c r="G59" s="13">
        <v>186.68483831160304</v>
      </c>
    </row>
    <row r="60" spans="1:10" x14ac:dyDescent="0.25">
      <c r="B60" s="6">
        <v>11</v>
      </c>
      <c r="C60" s="7">
        <v>2000</v>
      </c>
      <c r="D60" s="12">
        <v>63.199873830189844</v>
      </c>
      <c r="E60" s="12">
        <v>10.27193564847078</v>
      </c>
      <c r="F60" s="13">
        <v>1475.8128826325319</v>
      </c>
      <c r="G60" s="13">
        <v>180.78922147141603</v>
      </c>
    </row>
    <row r="61" spans="1:10" x14ac:dyDescent="0.25">
      <c r="A61" s="6">
        <v>4</v>
      </c>
      <c r="B61" s="6">
        <v>12</v>
      </c>
      <c r="C61" s="7">
        <v>2000</v>
      </c>
      <c r="D61" s="12">
        <v>63.228384182398187</v>
      </c>
      <c r="E61" s="12">
        <v>10.213238194551346</v>
      </c>
      <c r="F61" s="13">
        <v>1474.3062148659999</v>
      </c>
      <c r="G61" s="13">
        <v>179.75612825903514</v>
      </c>
      <c r="I61" s="13">
        <f>SUM(F59:F61)/3</f>
        <v>1469.4069569716628</v>
      </c>
      <c r="J61" s="13">
        <f>SUM(G59:G61)/3</f>
        <v>182.41006268068475</v>
      </c>
    </row>
    <row r="62" spans="1:10" x14ac:dyDescent="0.25">
      <c r="B62" s="6">
        <v>1</v>
      </c>
      <c r="C62" s="7">
        <v>2001</v>
      </c>
      <c r="D62" s="12">
        <v>63.256390456133573</v>
      </c>
      <c r="E62" s="12">
        <v>10.640869687676529</v>
      </c>
      <c r="F62" s="13">
        <v>1470.2231451027931</v>
      </c>
      <c r="G62" s="13">
        <v>187.28257384480654</v>
      </c>
    </row>
    <row r="63" spans="1:10" x14ac:dyDescent="0.25">
      <c r="B63" s="6">
        <v>2</v>
      </c>
      <c r="C63" s="7">
        <v>2001</v>
      </c>
      <c r="D63" s="12">
        <v>63.246547688767542</v>
      </c>
      <c r="E63" s="12">
        <v>11.533273143948563</v>
      </c>
      <c r="F63" s="13">
        <v>1454.1344507867898</v>
      </c>
      <c r="G63" s="13">
        <v>202.98914869293077</v>
      </c>
    </row>
    <row r="64" spans="1:10" x14ac:dyDescent="0.25">
      <c r="A64" s="6">
        <v>1</v>
      </c>
      <c r="B64" s="6">
        <v>3</v>
      </c>
      <c r="C64" s="7">
        <v>2001</v>
      </c>
      <c r="D64" s="12">
        <v>63.737453468017378</v>
      </c>
      <c r="E64" s="12">
        <v>11.668588376648692</v>
      </c>
      <c r="F64" s="13">
        <v>1443.0374767216395</v>
      </c>
      <c r="G64" s="13">
        <v>205.37073833779209</v>
      </c>
      <c r="I64" s="13">
        <f>SUM(F62:F64)/3</f>
        <v>1455.7983575370738</v>
      </c>
      <c r="J64" s="13">
        <f>SUM(G62:G64)/3</f>
        <v>198.54748695850981</v>
      </c>
    </row>
    <row r="65" spans="1:10" x14ac:dyDescent="0.25">
      <c r="B65" s="6">
        <v>4</v>
      </c>
      <c r="C65" s="7">
        <v>2001</v>
      </c>
      <c r="D65" s="12">
        <v>63.620701018626299</v>
      </c>
      <c r="E65" s="12">
        <v>11.626132208200019</v>
      </c>
      <c r="F65" s="13">
        <v>1443.0328817281402</v>
      </c>
      <c r="G65" s="13">
        <v>204.6234967366789</v>
      </c>
    </row>
    <row r="66" spans="1:10" x14ac:dyDescent="0.25">
      <c r="B66" s="6">
        <v>5</v>
      </c>
      <c r="C66" s="7">
        <v>2001</v>
      </c>
      <c r="D66" s="12">
        <v>63.070540598836736</v>
      </c>
      <c r="E66" s="12">
        <v>10.995242318864673</v>
      </c>
      <c r="F66" s="13">
        <v>1442.1657006872201</v>
      </c>
      <c r="G66" s="13">
        <v>193.5196409659211</v>
      </c>
    </row>
    <row r="67" spans="1:10" x14ac:dyDescent="0.25">
      <c r="A67" s="6">
        <v>2</v>
      </c>
      <c r="B67" s="6">
        <v>6</v>
      </c>
      <c r="C67" s="7">
        <v>2001</v>
      </c>
      <c r="D67" s="12">
        <v>62.791483684695081</v>
      </c>
      <c r="E67" s="12">
        <v>11.469341813895682</v>
      </c>
      <c r="F67" s="13">
        <v>1440.6249003921346</v>
      </c>
      <c r="G67" s="13">
        <v>201.86393765350869</v>
      </c>
      <c r="I67" s="13">
        <f>SUM(F65:F67)/3</f>
        <v>1441.9411609358315</v>
      </c>
      <c r="J67" s="13">
        <f>SUM(G65:G67)/3</f>
        <v>200.00235845203625</v>
      </c>
    </row>
    <row r="68" spans="1:10" x14ac:dyDescent="0.25">
      <c r="B68" s="6">
        <v>7</v>
      </c>
      <c r="C68" s="7">
        <v>2001</v>
      </c>
      <c r="D68" s="12">
        <v>62.735732275745818</v>
      </c>
      <c r="E68" s="12">
        <v>11.273214690125057</v>
      </c>
      <c r="F68" s="13">
        <v>1431.9100160821658</v>
      </c>
      <c r="G68" s="13">
        <v>198.41204005315737</v>
      </c>
    </row>
    <row r="69" spans="1:10" x14ac:dyDescent="0.25">
      <c r="B69" s="6">
        <v>8</v>
      </c>
      <c r="C69" s="7">
        <v>2001</v>
      </c>
      <c r="D69" s="12">
        <v>62.926834397792078</v>
      </c>
      <c r="E69" s="12">
        <v>11.29517083135098</v>
      </c>
      <c r="F69" s="13">
        <v>1431.8355904370492</v>
      </c>
      <c r="G69" s="13">
        <v>198.79847488049609</v>
      </c>
    </row>
    <row r="70" spans="1:10" x14ac:dyDescent="0.25">
      <c r="A70" s="6">
        <v>3</v>
      </c>
      <c r="B70" s="6">
        <v>9</v>
      </c>
      <c r="C70" s="7">
        <v>2001</v>
      </c>
      <c r="D70" s="12">
        <v>63.29518845729455</v>
      </c>
      <c r="E70" s="12">
        <v>11.520517273296388</v>
      </c>
      <c r="F70" s="13">
        <v>1426.9230009309856</v>
      </c>
      <c r="G70" s="13">
        <v>202.7646414526873</v>
      </c>
      <c r="I70" s="13">
        <f>SUM(F68:F70)/3</f>
        <v>1430.2228691500668</v>
      </c>
      <c r="J70" s="13">
        <f>SUM(G68:G70)/3</f>
        <v>199.99171879544693</v>
      </c>
    </row>
    <row r="71" spans="1:10" x14ac:dyDescent="0.25">
      <c r="B71" s="6">
        <v>10</v>
      </c>
      <c r="C71" s="7">
        <v>2001</v>
      </c>
      <c r="D71" s="12">
        <v>63.662110642672907</v>
      </c>
      <c r="E71" s="12">
        <v>11.490365543417527</v>
      </c>
      <c r="F71" s="13">
        <v>1427.0727841186194</v>
      </c>
      <c r="G71" s="13">
        <v>202.23396174855313</v>
      </c>
    </row>
    <row r="72" spans="1:10" x14ac:dyDescent="0.25">
      <c r="B72" s="6">
        <v>11</v>
      </c>
      <c r="C72" s="7">
        <v>2001</v>
      </c>
      <c r="D72" s="12">
        <v>64.211684533593072</v>
      </c>
      <c r="E72" s="12">
        <v>11.460880890415286</v>
      </c>
      <c r="F72" s="13">
        <v>1435.3027073985754</v>
      </c>
      <c r="G72" s="13">
        <v>201.71502280227733</v>
      </c>
    </row>
    <row r="73" spans="1:10" x14ac:dyDescent="0.25">
      <c r="A73" s="6">
        <v>4</v>
      </c>
      <c r="B73" s="6">
        <v>12</v>
      </c>
      <c r="C73" s="7">
        <v>2001</v>
      </c>
      <c r="D73" s="12">
        <v>63.507385215636717</v>
      </c>
      <c r="E73" s="12">
        <v>10.632668327652326</v>
      </c>
      <c r="F73" s="13">
        <v>1448.7457339164671</v>
      </c>
      <c r="G73" s="13">
        <v>187.13822739010467</v>
      </c>
      <c r="I73" s="13">
        <f>SUM(F71:F73)/3</f>
        <v>1437.0404084778875</v>
      </c>
      <c r="J73" s="13">
        <f>SUM(G71:G73)/3</f>
        <v>197.0290706469784</v>
      </c>
    </row>
    <row r="74" spans="1:10" x14ac:dyDescent="0.25">
      <c r="B74" s="6">
        <v>1</v>
      </c>
      <c r="C74" s="7">
        <v>2002</v>
      </c>
      <c r="D74" s="12">
        <v>63.242401782846699</v>
      </c>
      <c r="E74" s="12">
        <v>10.503657703660103</v>
      </c>
      <c r="F74" s="13">
        <v>1452.519160585857</v>
      </c>
      <c r="G74" s="13">
        <v>184.86760079436974</v>
      </c>
    </row>
    <row r="75" spans="1:10" x14ac:dyDescent="0.25">
      <c r="B75" s="6">
        <v>2</v>
      </c>
      <c r="C75" s="7">
        <v>2002</v>
      </c>
      <c r="D75" s="12">
        <v>62.762326002225763</v>
      </c>
      <c r="E75" s="12">
        <v>11.169080242515733</v>
      </c>
      <c r="F75" s="13">
        <v>1443.1607812795583</v>
      </c>
      <c r="G75" s="13">
        <v>196.57924180013794</v>
      </c>
    </row>
    <row r="76" spans="1:10" x14ac:dyDescent="0.25">
      <c r="A76" s="6">
        <v>1</v>
      </c>
      <c r="B76" s="6">
        <v>3</v>
      </c>
      <c r="C76" s="7">
        <v>2002</v>
      </c>
      <c r="D76" s="12">
        <v>62.764832229125354</v>
      </c>
      <c r="E76" s="12">
        <v>12.129609672640093</v>
      </c>
      <c r="F76" s="13">
        <v>1428.8744810543892</v>
      </c>
      <c r="G76" s="13">
        <v>213.48485470654455</v>
      </c>
      <c r="I76" s="13">
        <f>F76</f>
        <v>1428.8744810543892</v>
      </c>
      <c r="J76" s="13">
        <f>G76</f>
        <v>213.48485470654455</v>
      </c>
    </row>
    <row r="77" spans="1:10" x14ac:dyDescent="0.25">
      <c r="B77" s="6">
        <v>4</v>
      </c>
      <c r="C77" s="7">
        <v>2002</v>
      </c>
      <c r="D77" s="12">
        <v>62.540004836248684</v>
      </c>
      <c r="E77" s="12">
        <v>12.785704364927044</v>
      </c>
      <c r="F77" s="13">
        <v>1428.7957922859189</v>
      </c>
      <c r="G77" s="13">
        <v>225.03232274853377</v>
      </c>
    </row>
    <row r="78" spans="1:10" x14ac:dyDescent="0.25">
      <c r="B78" s="6">
        <v>5</v>
      </c>
      <c r="C78" s="7">
        <v>2002</v>
      </c>
      <c r="D78" s="12">
        <v>62.783848807646393</v>
      </c>
      <c r="E78" s="12">
        <v>12.201628394557385</v>
      </c>
      <c r="F78" s="13">
        <v>1436.3777249071782</v>
      </c>
      <c r="G78" s="13">
        <v>214.75240632606156</v>
      </c>
    </row>
    <row r="79" spans="1:10" x14ac:dyDescent="0.25">
      <c r="A79" s="6">
        <v>2</v>
      </c>
      <c r="B79" s="6">
        <v>6</v>
      </c>
      <c r="C79" s="7">
        <v>2002</v>
      </c>
      <c r="D79" s="12">
        <v>63.126147886414032</v>
      </c>
      <c r="E79" s="12">
        <v>11.822864226919313</v>
      </c>
      <c r="F79" s="13">
        <v>1441.1413198147825</v>
      </c>
      <c r="G79" s="13">
        <v>208.08604067386332</v>
      </c>
      <c r="I79" s="13">
        <f>F79</f>
        <v>1441.1413198147825</v>
      </c>
      <c r="J79" s="13">
        <f>G79</f>
        <v>208.08604067386332</v>
      </c>
    </row>
    <row r="80" spans="1:10" x14ac:dyDescent="0.25">
      <c r="B80" s="6">
        <v>7</v>
      </c>
      <c r="C80" s="7">
        <v>2002</v>
      </c>
      <c r="D80" s="12">
        <v>63.56795742240049</v>
      </c>
      <c r="E80" s="12">
        <v>11.138603153016618</v>
      </c>
      <c r="F80" s="13">
        <v>1450.4273032480137</v>
      </c>
      <c r="G80" s="13">
        <v>196.0428356667837</v>
      </c>
    </row>
    <row r="81" spans="1:10" x14ac:dyDescent="0.25">
      <c r="B81" s="6">
        <v>8</v>
      </c>
      <c r="C81" s="7">
        <v>2002</v>
      </c>
      <c r="D81" s="12">
        <v>63.082801647406214</v>
      </c>
      <c r="E81" s="12">
        <v>11.46282397531939</v>
      </c>
      <c r="F81" s="13">
        <v>1443.171451601864</v>
      </c>
      <c r="G81" s="13">
        <v>201.74922169322525</v>
      </c>
    </row>
    <row r="82" spans="1:10" x14ac:dyDescent="0.25">
      <c r="A82" s="6">
        <v>3</v>
      </c>
      <c r="B82" s="6">
        <v>9</v>
      </c>
      <c r="C82" s="7">
        <v>2002</v>
      </c>
      <c r="D82" s="12">
        <v>64.090864645975927</v>
      </c>
      <c r="E82" s="12">
        <v>11.25317990060293</v>
      </c>
      <c r="F82" s="13">
        <v>1449.3684566513812</v>
      </c>
      <c r="G82" s="13">
        <v>198.05942160576785</v>
      </c>
      <c r="I82" s="13">
        <f>F82</f>
        <v>1449.3684566513812</v>
      </c>
      <c r="J82" s="13">
        <f>G82</f>
        <v>198.05942160576785</v>
      </c>
    </row>
    <row r="83" spans="1:10" x14ac:dyDescent="0.25">
      <c r="B83" s="6">
        <v>10</v>
      </c>
      <c r="C83" s="7">
        <v>2002</v>
      </c>
      <c r="D83" s="12">
        <v>64.737940777874485</v>
      </c>
      <c r="E83" s="12">
        <v>11.573882738286061</v>
      </c>
      <c r="F83" s="13">
        <v>1442.1607711053468</v>
      </c>
      <c r="G83" s="13">
        <v>203.70389002268581</v>
      </c>
    </row>
    <row r="84" spans="1:10" x14ac:dyDescent="0.25">
      <c r="B84" s="6">
        <v>11</v>
      </c>
      <c r="C84" s="7">
        <v>2002</v>
      </c>
      <c r="D84" s="12">
        <v>65.075843849755884</v>
      </c>
      <c r="E84" s="12">
        <v>10.853061937422734</v>
      </c>
      <c r="F84" s="13">
        <v>1451.4912203846959</v>
      </c>
      <c r="G84" s="13">
        <v>191.01722259521958</v>
      </c>
    </row>
    <row r="85" spans="1:10" x14ac:dyDescent="0.25">
      <c r="A85" s="6">
        <v>4</v>
      </c>
      <c r="B85" s="6">
        <v>12</v>
      </c>
      <c r="C85" s="7">
        <v>2002</v>
      </c>
      <c r="D85" s="12">
        <v>64.698238390618243</v>
      </c>
      <c r="E85" s="12">
        <v>10.532610538848861</v>
      </c>
      <c r="F85" s="13">
        <v>1453.64074108778</v>
      </c>
      <c r="G85" s="13">
        <v>185.37717958383041</v>
      </c>
      <c r="I85" s="13">
        <f>F85</f>
        <v>1453.64074108778</v>
      </c>
      <c r="J85" s="13">
        <f>G85</f>
        <v>185.37717958383041</v>
      </c>
    </row>
    <row r="86" spans="1:10" x14ac:dyDescent="0.25">
      <c r="B86" s="6">
        <v>1</v>
      </c>
      <c r="C86" s="7">
        <v>2003</v>
      </c>
      <c r="D86" s="12">
        <v>63.735688495263389</v>
      </c>
      <c r="E86" s="12">
        <v>10.319659698927397</v>
      </c>
      <c r="F86" s="13">
        <v>1445.5033373850397</v>
      </c>
      <c r="G86" s="13">
        <v>181.62917941340322</v>
      </c>
    </row>
    <row r="87" spans="1:10" x14ac:dyDescent="0.25">
      <c r="B87" s="6">
        <v>2</v>
      </c>
      <c r="C87" s="7">
        <v>2003</v>
      </c>
      <c r="D87" s="12">
        <v>64.139469755657572</v>
      </c>
      <c r="E87" s="12">
        <v>11.388146674708137</v>
      </c>
      <c r="F87" s="13">
        <v>1424.7445629008853</v>
      </c>
      <c r="G87" s="13">
        <v>200.43487827236228</v>
      </c>
    </row>
    <row r="88" spans="1:10" x14ac:dyDescent="0.25">
      <c r="A88" s="6">
        <v>1</v>
      </c>
      <c r="B88" s="6">
        <v>3</v>
      </c>
      <c r="C88" s="7">
        <v>2003</v>
      </c>
      <c r="D88" s="12">
        <v>64.352113440322285</v>
      </c>
      <c r="E88" s="12">
        <v>12.13722715199747</v>
      </c>
      <c r="F88" s="13">
        <v>1399.1368018800058</v>
      </c>
      <c r="G88" s="13">
        <v>213.61892468222629</v>
      </c>
      <c r="I88" s="13">
        <f>F88</f>
        <v>1399.1368018800058</v>
      </c>
      <c r="J88" s="13">
        <f>G88</f>
        <v>213.61892468222629</v>
      </c>
    </row>
    <row r="89" spans="1:10" x14ac:dyDescent="0.25">
      <c r="B89" s="6">
        <v>4</v>
      </c>
      <c r="C89" s="7">
        <v>2003</v>
      </c>
      <c r="D89" s="12">
        <v>65.576471477362404</v>
      </c>
      <c r="E89" s="12">
        <v>12.219020962928495</v>
      </c>
      <c r="F89" s="13">
        <v>1405.0090177574868</v>
      </c>
      <c r="G89" s="13">
        <v>215.05852086988364</v>
      </c>
    </row>
    <row r="90" spans="1:10" x14ac:dyDescent="0.25">
      <c r="B90" s="6">
        <v>5</v>
      </c>
      <c r="C90" s="7">
        <v>2003</v>
      </c>
      <c r="D90" s="12">
        <v>65.586649098928334</v>
      </c>
      <c r="E90" s="12">
        <v>11.532602243666609</v>
      </c>
      <c r="F90" s="13">
        <v>1420.0613870649888</v>
      </c>
      <c r="G90" s="13">
        <v>202.9773406419645</v>
      </c>
    </row>
    <row r="91" spans="1:10" x14ac:dyDescent="0.25">
      <c r="A91" s="6">
        <v>2</v>
      </c>
      <c r="B91" s="6">
        <v>6</v>
      </c>
      <c r="C91" s="7">
        <v>2003</v>
      </c>
      <c r="D91" s="12">
        <v>65.316455508919773</v>
      </c>
      <c r="E91" s="12">
        <v>11.647014403286294</v>
      </c>
      <c r="F91" s="13">
        <v>1424.4336121408146</v>
      </c>
      <c r="G91" s="13">
        <v>204.9910297821983</v>
      </c>
      <c r="I91" s="13">
        <f>F91</f>
        <v>1424.4336121408146</v>
      </c>
      <c r="J91" s="13">
        <f>G91</f>
        <v>204.9910297821983</v>
      </c>
    </row>
    <row r="92" spans="1:10" x14ac:dyDescent="0.25">
      <c r="B92" s="6">
        <v>7</v>
      </c>
      <c r="C92" s="7">
        <v>2003</v>
      </c>
      <c r="D92" s="12">
        <v>64.803942321371352</v>
      </c>
      <c r="E92" s="12">
        <v>12.361689154675762</v>
      </c>
      <c r="F92" s="13">
        <v>1413.180424719505</v>
      </c>
      <c r="G92" s="13">
        <v>217.56952485174395</v>
      </c>
    </row>
    <row r="93" spans="1:10" x14ac:dyDescent="0.25">
      <c r="B93" s="6">
        <v>8</v>
      </c>
      <c r="C93" s="7">
        <v>2003</v>
      </c>
      <c r="D93" s="12">
        <v>65.311169899373695</v>
      </c>
      <c r="E93" s="12">
        <v>13.150000729711556</v>
      </c>
      <c r="F93" s="13">
        <v>1392.6498871224705</v>
      </c>
      <c r="G93" s="13">
        <v>231.44405062808525</v>
      </c>
    </row>
    <row r="94" spans="1:10" x14ac:dyDescent="0.25">
      <c r="A94" s="6">
        <v>3</v>
      </c>
      <c r="B94" s="6">
        <v>9</v>
      </c>
      <c r="C94" s="7">
        <v>2003</v>
      </c>
      <c r="D94" s="12">
        <v>66.049676505217818</v>
      </c>
      <c r="E94" s="12">
        <v>13.237898935141907</v>
      </c>
      <c r="F94" s="13">
        <v>1394.7384765773552</v>
      </c>
      <c r="G94" s="13">
        <v>232.99108603332101</v>
      </c>
      <c r="I94" s="13">
        <f>F94</f>
        <v>1394.7384765773552</v>
      </c>
      <c r="J94" s="13">
        <f>G94</f>
        <v>232.99108603332101</v>
      </c>
    </row>
    <row r="95" spans="1:10" x14ac:dyDescent="0.25">
      <c r="B95" s="6">
        <v>10</v>
      </c>
      <c r="C95" s="7">
        <v>2003</v>
      </c>
      <c r="D95" s="12">
        <v>65.715797521069859</v>
      </c>
      <c r="E95" s="12">
        <v>12.793322228362481</v>
      </c>
      <c r="F95" s="13">
        <v>1404.2237420928675</v>
      </c>
      <c r="G95" s="13">
        <v>225.16639948410727</v>
      </c>
    </row>
    <row r="96" spans="1:10" x14ac:dyDescent="0.25">
      <c r="B96" s="6">
        <v>11</v>
      </c>
      <c r="C96" s="7">
        <v>2003</v>
      </c>
      <c r="D96" s="12">
        <v>65.714314555365078</v>
      </c>
      <c r="E96" s="12">
        <v>12.451655345521234</v>
      </c>
      <c r="F96" s="13">
        <v>1419.4894736216561</v>
      </c>
      <c r="G96" s="13">
        <v>219.15295743527295</v>
      </c>
    </row>
    <row r="97" spans="1:10" x14ac:dyDescent="0.25">
      <c r="A97" s="6">
        <v>4</v>
      </c>
      <c r="B97" s="6">
        <v>12</v>
      </c>
      <c r="C97" s="7">
        <v>2003</v>
      </c>
      <c r="D97" s="12">
        <v>64.816387618462585</v>
      </c>
      <c r="E97" s="12">
        <v>12.438537985555765</v>
      </c>
      <c r="F97" s="13">
        <v>1424.1987686739183</v>
      </c>
      <c r="G97" s="13">
        <v>218.92208787211808</v>
      </c>
      <c r="I97" s="13">
        <f>F97</f>
        <v>1424.1987686739183</v>
      </c>
      <c r="J97" s="13">
        <f>G97</f>
        <v>218.92208787211808</v>
      </c>
    </row>
    <row r="98" spans="1:10" x14ac:dyDescent="0.25">
      <c r="B98" s="6">
        <v>1</v>
      </c>
      <c r="C98" s="7">
        <v>2004</v>
      </c>
      <c r="D98" s="12">
        <v>65.280703931225275</v>
      </c>
      <c r="E98" s="12">
        <v>13.317438007579089</v>
      </c>
      <c r="F98" s="13">
        <v>1404.018201040459</v>
      </c>
      <c r="G98" s="13">
        <v>234.39099813115601</v>
      </c>
    </row>
    <row r="99" spans="1:10" x14ac:dyDescent="0.25">
      <c r="B99" s="6">
        <v>2</v>
      </c>
      <c r="C99" s="7">
        <v>2004</v>
      </c>
      <c r="D99" s="12">
        <v>64.691135234511108</v>
      </c>
      <c r="E99" s="12">
        <v>13.995886727634804</v>
      </c>
      <c r="F99" s="13">
        <v>1393.1490479473518</v>
      </c>
      <c r="G99" s="13">
        <v>246.33190392581133</v>
      </c>
    </row>
    <row r="100" spans="1:10" x14ac:dyDescent="0.25">
      <c r="A100" s="6">
        <v>1</v>
      </c>
      <c r="B100" s="6">
        <v>3</v>
      </c>
      <c r="C100" s="7">
        <v>2004</v>
      </c>
      <c r="D100" s="12">
        <v>65.047641293649164</v>
      </c>
      <c r="E100" s="12">
        <v>14.090046509336609</v>
      </c>
      <c r="F100" s="13">
        <v>1386.5834741716685</v>
      </c>
      <c r="G100" s="13">
        <v>247.98914499607858</v>
      </c>
      <c r="I100" s="13">
        <f>F100</f>
        <v>1386.5834741716685</v>
      </c>
      <c r="J100" s="13">
        <f>G100</f>
        <v>247.98914499607858</v>
      </c>
    </row>
    <row r="101" spans="1:10" x14ac:dyDescent="0.25">
      <c r="B101" s="6">
        <v>4</v>
      </c>
      <c r="C101" s="7">
        <v>2004</v>
      </c>
      <c r="D101" s="12">
        <v>65.259513530027107</v>
      </c>
      <c r="E101" s="12">
        <v>14.056808488193084</v>
      </c>
      <c r="F101" s="13">
        <v>1390.0037069314801</v>
      </c>
      <c r="G101" s="13">
        <v>247.40414561802243</v>
      </c>
    </row>
    <row r="102" spans="1:10" x14ac:dyDescent="0.25">
      <c r="B102" s="6">
        <v>5</v>
      </c>
      <c r="C102" s="7">
        <v>2004</v>
      </c>
      <c r="D102" s="12">
        <v>65.500152699747815</v>
      </c>
      <c r="E102" s="12">
        <v>13.539336771834767</v>
      </c>
      <c r="F102" s="13">
        <v>1387.7567196082243</v>
      </c>
      <c r="G102" s="13">
        <v>238.29648451737825</v>
      </c>
    </row>
    <row r="103" spans="1:10" x14ac:dyDescent="0.25">
      <c r="A103" s="6">
        <v>2</v>
      </c>
      <c r="B103" s="6">
        <v>6</v>
      </c>
      <c r="C103" s="7">
        <v>2004</v>
      </c>
      <c r="D103" s="12">
        <v>65.42557717161273</v>
      </c>
      <c r="E103" s="12">
        <v>13.174894016991814</v>
      </c>
      <c r="F103" s="13">
        <v>1395.6473762390592</v>
      </c>
      <c r="G103" s="13">
        <v>231.88218012784824</v>
      </c>
      <c r="I103" s="13">
        <f>F103</f>
        <v>1395.6473762390592</v>
      </c>
      <c r="J103" s="13">
        <f>G103</f>
        <v>231.88218012784824</v>
      </c>
    </row>
    <row r="104" spans="1:10" x14ac:dyDescent="0.25">
      <c r="B104" s="6">
        <v>7</v>
      </c>
      <c r="C104" s="7">
        <v>2004</v>
      </c>
      <c r="D104" s="12">
        <v>65.444750356658744</v>
      </c>
      <c r="E104" s="12">
        <v>12.091537027767789</v>
      </c>
      <c r="F104" s="13">
        <v>1415.4206657314082</v>
      </c>
      <c r="G104" s="13">
        <v>212.81476446636219</v>
      </c>
    </row>
    <row r="105" spans="1:10" x14ac:dyDescent="0.25">
      <c r="B105" s="6">
        <v>8</v>
      </c>
      <c r="C105" s="7">
        <v>2004</v>
      </c>
      <c r="D105" s="12">
        <v>65.588367911677693</v>
      </c>
      <c r="E105" s="12">
        <v>11.902539532728904</v>
      </c>
      <c r="F105" s="13">
        <v>1434.2544477345125</v>
      </c>
      <c r="G105" s="13">
        <v>209.48835052088398</v>
      </c>
    </row>
    <row r="106" spans="1:10" x14ac:dyDescent="0.25">
      <c r="A106" s="6">
        <v>3</v>
      </c>
      <c r="B106" s="6">
        <v>9</v>
      </c>
      <c r="C106" s="7">
        <v>2004</v>
      </c>
      <c r="D106" s="12">
        <v>65.83329518739572</v>
      </c>
      <c r="E106" s="12">
        <v>11.657370170048727</v>
      </c>
      <c r="F106" s="13">
        <v>1445.4031708239791</v>
      </c>
      <c r="G106" s="13">
        <v>205.17329445701631</v>
      </c>
      <c r="I106" s="13">
        <f>F106</f>
        <v>1445.4031708239791</v>
      </c>
      <c r="J106" s="13">
        <f>G106</f>
        <v>205.17329445701631</v>
      </c>
    </row>
    <row r="107" spans="1:10" x14ac:dyDescent="0.25">
      <c r="B107" s="6">
        <v>10</v>
      </c>
      <c r="C107" s="7">
        <v>2004</v>
      </c>
      <c r="D107" s="12">
        <v>65.591634081388122</v>
      </c>
      <c r="E107" s="12">
        <v>11.29354383085405</v>
      </c>
      <c r="F107" s="13">
        <v>1458.6614370105442</v>
      </c>
      <c r="G107" s="13">
        <v>198.76983917217004</v>
      </c>
    </row>
    <row r="108" spans="1:10" x14ac:dyDescent="0.25">
      <c r="B108" s="6">
        <v>11</v>
      </c>
      <c r="C108" s="7">
        <v>2004</v>
      </c>
      <c r="D108" s="12">
        <v>65.706309374823448</v>
      </c>
      <c r="E108" s="12">
        <v>11.038151041212828</v>
      </c>
      <c r="F108" s="13">
        <v>1463.4883871006721</v>
      </c>
      <c r="G108" s="13">
        <v>194.27484765462452</v>
      </c>
    </row>
    <row r="109" spans="1:10" x14ac:dyDescent="0.25">
      <c r="A109" s="6">
        <v>4</v>
      </c>
      <c r="B109" s="6">
        <v>12</v>
      </c>
      <c r="C109" s="7">
        <v>2004</v>
      </c>
      <c r="D109" s="12">
        <v>65.587425572506703</v>
      </c>
      <c r="E109" s="12">
        <v>11.187608417457691</v>
      </c>
      <c r="F109" s="13">
        <v>1461.1276710285149</v>
      </c>
      <c r="G109" s="13">
        <v>196.9053433683016</v>
      </c>
      <c r="I109" s="13">
        <f>F109</f>
        <v>1461.1276710285149</v>
      </c>
      <c r="J109" s="13">
        <f>G109</f>
        <v>196.9053433683016</v>
      </c>
    </row>
    <row r="110" spans="1:10" x14ac:dyDescent="0.25">
      <c r="B110" s="6">
        <v>1</v>
      </c>
      <c r="C110" s="7">
        <v>2005</v>
      </c>
      <c r="D110" s="12">
        <v>64.941979293576509</v>
      </c>
      <c r="E110" s="12">
        <v>11.122399734662494</v>
      </c>
      <c r="F110" s="13">
        <v>1456.8188334737265</v>
      </c>
      <c r="G110" s="13">
        <v>195.75765052839608</v>
      </c>
    </row>
    <row r="111" spans="1:10" x14ac:dyDescent="0.25">
      <c r="B111" s="6">
        <v>2</v>
      </c>
      <c r="C111" s="7">
        <v>2005</v>
      </c>
      <c r="D111" s="12">
        <v>64.503841264975122</v>
      </c>
      <c r="E111" s="12">
        <v>11.551738998559308</v>
      </c>
      <c r="F111" s="13">
        <v>1442.5429564636788</v>
      </c>
      <c r="G111" s="13">
        <v>203.31415340412929</v>
      </c>
    </row>
    <row r="112" spans="1:10" x14ac:dyDescent="0.25">
      <c r="A112" s="6">
        <v>1</v>
      </c>
      <c r="B112" s="6">
        <v>3</v>
      </c>
      <c r="C112" s="7">
        <v>2005</v>
      </c>
      <c r="D112" s="12">
        <v>64.473098930881491</v>
      </c>
      <c r="E112" s="12">
        <v>11.629902890519942</v>
      </c>
      <c r="F112" s="13">
        <v>1439.0948186192186</v>
      </c>
      <c r="G112" s="13">
        <v>204.68986190331975</v>
      </c>
      <c r="I112" s="13">
        <f>F112</f>
        <v>1439.0948186192186</v>
      </c>
      <c r="J112" s="13">
        <f>G112</f>
        <v>204.68986190331975</v>
      </c>
    </row>
    <row r="113" spans="1:10" x14ac:dyDescent="0.25">
      <c r="B113" s="6">
        <v>4</v>
      </c>
      <c r="C113" s="7">
        <v>2005</v>
      </c>
      <c r="D113" s="12">
        <v>64.723080935542185</v>
      </c>
      <c r="E113" s="12">
        <v>12.140190993531753</v>
      </c>
      <c r="F113" s="13">
        <v>1431.486830683504</v>
      </c>
      <c r="G113" s="13">
        <v>213.67108920329466</v>
      </c>
    </row>
    <row r="114" spans="1:10" x14ac:dyDescent="0.25">
      <c r="B114" s="6">
        <v>5</v>
      </c>
      <c r="C114" s="7">
        <v>2005</v>
      </c>
      <c r="D114" s="12">
        <v>64.77483925356843</v>
      </c>
      <c r="E114" s="12">
        <v>11.515342614937108</v>
      </c>
      <c r="F114" s="13">
        <v>1441.4122961651249</v>
      </c>
      <c r="G114" s="13">
        <v>202.67356587665464</v>
      </c>
    </row>
    <row r="115" spans="1:10" x14ac:dyDescent="0.25">
      <c r="A115" s="6">
        <v>2</v>
      </c>
      <c r="B115" s="6">
        <v>6</v>
      </c>
      <c r="C115" s="7">
        <v>2005</v>
      </c>
      <c r="D115" s="12">
        <v>64.659831328167186</v>
      </c>
      <c r="E115" s="12">
        <v>11.161366857555784</v>
      </c>
      <c r="F115" s="13">
        <v>1448.8736752810703</v>
      </c>
      <c r="G115" s="13">
        <v>196.44348385640254</v>
      </c>
      <c r="I115" s="13">
        <f>F115</f>
        <v>1448.8736752810703</v>
      </c>
      <c r="J115" s="13">
        <f>G115</f>
        <v>196.44348385640254</v>
      </c>
    </row>
    <row r="116" spans="1:10" x14ac:dyDescent="0.25">
      <c r="B116" s="6">
        <v>7</v>
      </c>
      <c r="C116" s="7">
        <v>2005</v>
      </c>
      <c r="D116" s="12">
        <v>64.352548432122674</v>
      </c>
      <c r="E116" s="12">
        <v>10.982516000047649</v>
      </c>
      <c r="F116" s="13">
        <v>1461.4457556681525</v>
      </c>
      <c r="G116" s="13">
        <v>193.29565384705037</v>
      </c>
    </row>
    <row r="117" spans="1:10" x14ac:dyDescent="0.25">
      <c r="B117" s="6">
        <v>8</v>
      </c>
      <c r="C117" s="7">
        <v>2005</v>
      </c>
      <c r="D117" s="12">
        <v>64.49307227617517</v>
      </c>
      <c r="E117" s="12">
        <v>10.731554324082317</v>
      </c>
      <c r="F117" s="13">
        <v>1476.6003995590606</v>
      </c>
      <c r="G117" s="13">
        <v>188.87865129080006</v>
      </c>
    </row>
    <row r="118" spans="1:10" x14ac:dyDescent="0.25">
      <c r="A118" s="6">
        <v>3</v>
      </c>
      <c r="B118" s="6">
        <v>9</v>
      </c>
      <c r="C118" s="7">
        <v>2005</v>
      </c>
      <c r="D118" s="12">
        <v>64.225120283021113</v>
      </c>
      <c r="E118" s="12">
        <v>10.202839180380233</v>
      </c>
      <c r="F118" s="13">
        <v>1489.7600731329017</v>
      </c>
      <c r="G118" s="13">
        <v>179.57310241654497</v>
      </c>
      <c r="I118" s="13">
        <f>F118</f>
        <v>1489.7600731329017</v>
      </c>
      <c r="J118" s="13">
        <f>G118</f>
        <v>179.57310241654497</v>
      </c>
    </row>
    <row r="119" spans="1:10" x14ac:dyDescent="0.25">
      <c r="B119" s="6">
        <v>10</v>
      </c>
      <c r="C119" s="7">
        <v>2005</v>
      </c>
      <c r="D119" s="12">
        <v>64.683534620609919</v>
      </c>
      <c r="E119" s="12">
        <v>10.024520557808895</v>
      </c>
      <c r="F119" s="13">
        <v>1489.4261343794722</v>
      </c>
      <c r="G119" s="13">
        <v>176.43463990550629</v>
      </c>
    </row>
    <row r="120" spans="1:10" x14ac:dyDescent="0.25">
      <c r="B120" s="6">
        <v>11</v>
      </c>
      <c r="C120" s="7">
        <v>2005</v>
      </c>
      <c r="D120" s="12">
        <v>64.918248896388775</v>
      </c>
      <c r="E120" s="12">
        <v>10.064882331666283</v>
      </c>
      <c r="F120" s="13">
        <v>1484.4320725042444</v>
      </c>
      <c r="G120" s="13">
        <v>177.14501951871668</v>
      </c>
    </row>
    <row r="121" spans="1:10" x14ac:dyDescent="0.25">
      <c r="A121" s="6">
        <v>4</v>
      </c>
      <c r="B121" s="6">
        <v>12</v>
      </c>
      <c r="C121" s="7">
        <v>2005</v>
      </c>
      <c r="D121" s="12">
        <v>64.887471090749642</v>
      </c>
      <c r="E121" s="12">
        <v>9.7525935614400723</v>
      </c>
      <c r="F121" s="13">
        <v>1489.8575839473456</v>
      </c>
      <c r="G121" s="13">
        <v>171.64864127262945</v>
      </c>
      <c r="I121" s="13">
        <f>F121</f>
        <v>1489.8575839473456</v>
      </c>
      <c r="J121" s="13">
        <f>G121</f>
        <v>171.64864127262945</v>
      </c>
    </row>
    <row r="122" spans="1:10" x14ac:dyDescent="0.25">
      <c r="B122" s="6">
        <v>1</v>
      </c>
      <c r="C122" s="7">
        <v>2006</v>
      </c>
      <c r="D122" s="12">
        <v>64.588217340498318</v>
      </c>
      <c r="E122" s="12">
        <v>9.7384411437862948</v>
      </c>
      <c r="F122" s="13">
        <v>1488.238274416497</v>
      </c>
      <c r="G122" s="13">
        <v>171.39955437633978</v>
      </c>
    </row>
    <row r="123" spans="1:10" x14ac:dyDescent="0.25">
      <c r="B123" s="6">
        <v>2</v>
      </c>
      <c r="C123" s="7">
        <v>2006</v>
      </c>
      <c r="D123" s="12">
        <v>64.161683058272644</v>
      </c>
      <c r="E123" s="12">
        <v>10.212826249534352</v>
      </c>
      <c r="F123" s="13">
        <v>1488.4061050194844</v>
      </c>
      <c r="G123" s="13">
        <v>179.74887790024587</v>
      </c>
    </row>
    <row r="124" spans="1:10" x14ac:dyDescent="0.25">
      <c r="A124" s="6">
        <v>1</v>
      </c>
      <c r="B124" s="6">
        <v>3</v>
      </c>
      <c r="C124" s="7">
        <v>2006</v>
      </c>
      <c r="D124" s="12">
        <v>64.45176732117757</v>
      </c>
      <c r="E124" s="12">
        <v>11.307586007942797</v>
      </c>
      <c r="F124" s="13">
        <v>1476.0876602299745</v>
      </c>
      <c r="G124" s="13">
        <v>199.01698580066517</v>
      </c>
      <c r="I124" s="13">
        <f>F124</f>
        <v>1476.0876602299745</v>
      </c>
      <c r="J124" s="13">
        <f>G124</f>
        <v>199.01698580066517</v>
      </c>
    </row>
    <row r="125" spans="1:10" x14ac:dyDescent="0.25">
      <c r="B125" s="6">
        <v>4</v>
      </c>
      <c r="C125" s="7">
        <v>2006</v>
      </c>
      <c r="D125" s="12">
        <v>64.782597723154126</v>
      </c>
      <c r="E125" s="12">
        <v>11.18050523251206</v>
      </c>
      <c r="F125" s="13">
        <v>1486.2528855678215</v>
      </c>
      <c r="G125" s="13">
        <v>196.78032513218372</v>
      </c>
    </row>
    <row r="126" spans="1:10" x14ac:dyDescent="0.25">
      <c r="B126" s="6">
        <v>5</v>
      </c>
      <c r="C126" s="7">
        <v>2006</v>
      </c>
      <c r="D126" s="12">
        <v>64.494180601187651</v>
      </c>
      <c r="E126" s="12">
        <v>10.59593847030448</v>
      </c>
      <c r="F126" s="13">
        <v>1494.92272534073</v>
      </c>
      <c r="G126" s="13">
        <v>186.49177062266361</v>
      </c>
    </row>
    <row r="127" spans="1:10" x14ac:dyDescent="0.25">
      <c r="A127" s="6">
        <v>2</v>
      </c>
      <c r="B127" s="6">
        <v>6</v>
      </c>
      <c r="C127" s="7">
        <v>2006</v>
      </c>
      <c r="D127" s="12">
        <v>65.021678619963836</v>
      </c>
      <c r="E127" s="12">
        <v>9.7193427341614491</v>
      </c>
      <c r="F127" s="13">
        <v>1510.2317339120991</v>
      </c>
      <c r="G127" s="13">
        <v>171.06341650266336</v>
      </c>
      <c r="I127" s="13">
        <f>F127</f>
        <v>1510.2317339120991</v>
      </c>
      <c r="J127" s="13">
        <f>G127</f>
        <v>171.06341650266336</v>
      </c>
    </row>
    <row r="128" spans="1:10" x14ac:dyDescent="0.25">
      <c r="B128" s="6">
        <v>7</v>
      </c>
      <c r="C128" s="7">
        <v>2006</v>
      </c>
      <c r="D128" s="12">
        <v>65.382557825535599</v>
      </c>
      <c r="E128" s="12">
        <v>9.6100781993738451</v>
      </c>
      <c r="F128" s="13">
        <v>1515.4950379400909</v>
      </c>
      <c r="G128" s="13">
        <v>169.14032714008269</v>
      </c>
    </row>
    <row r="129" spans="1:10" x14ac:dyDescent="0.25">
      <c r="B129" s="6">
        <v>8</v>
      </c>
      <c r="C129" s="7">
        <v>2006</v>
      </c>
      <c r="D129" s="12">
        <v>65.785494804705394</v>
      </c>
      <c r="E129" s="12">
        <v>9.2749552848391534</v>
      </c>
      <c r="F129" s="13">
        <v>1526.1573824278094</v>
      </c>
      <c r="G129" s="13">
        <v>163.24206094280774</v>
      </c>
    </row>
    <row r="130" spans="1:10" x14ac:dyDescent="0.25">
      <c r="A130" s="6">
        <v>3</v>
      </c>
      <c r="B130" s="6">
        <v>9</v>
      </c>
      <c r="C130" s="7">
        <v>2006</v>
      </c>
      <c r="D130" s="12">
        <v>64.962858495225944</v>
      </c>
      <c r="E130" s="12">
        <v>9.0386595152864526</v>
      </c>
      <c r="F130" s="13">
        <v>1532.0536030237026</v>
      </c>
      <c r="G130" s="13">
        <v>159.08318284267264</v>
      </c>
      <c r="I130" s="13">
        <f>F130</f>
        <v>1532.0536030237026</v>
      </c>
      <c r="J130" s="13">
        <f>G130</f>
        <v>159.08318284267264</v>
      </c>
    </row>
    <row r="131" spans="1:10" x14ac:dyDescent="0.25">
      <c r="B131" s="6">
        <v>10</v>
      </c>
      <c r="C131" s="7">
        <v>2006</v>
      </c>
      <c r="D131" s="12">
        <v>64.520951326011627</v>
      </c>
      <c r="E131" s="12">
        <v>8.7425231913827659</v>
      </c>
      <c r="F131" s="13">
        <v>1542.0056481035078</v>
      </c>
      <c r="G131" s="13">
        <v>153.87109261156562</v>
      </c>
    </row>
    <row r="132" spans="1:10" x14ac:dyDescent="0.25">
      <c r="B132" s="6">
        <v>11</v>
      </c>
      <c r="C132" s="7">
        <v>2006</v>
      </c>
      <c r="D132" s="12">
        <v>65.204789829078763</v>
      </c>
      <c r="E132" s="12">
        <v>8.6669474463373319</v>
      </c>
      <c r="F132" s="13">
        <v>1551.0055472810286</v>
      </c>
      <c r="G132" s="13">
        <v>152.54093629278842</v>
      </c>
    </row>
    <row r="133" spans="1:10" x14ac:dyDescent="0.25">
      <c r="A133" s="6">
        <v>4</v>
      </c>
      <c r="B133" s="6">
        <v>12</v>
      </c>
      <c r="C133" s="7">
        <v>2006</v>
      </c>
      <c r="D133" s="12">
        <v>65.513390097609729</v>
      </c>
      <c r="E133" s="12">
        <v>8.5439482610388566</v>
      </c>
      <c r="F133" s="13">
        <v>1557.7271769751214</v>
      </c>
      <c r="G133" s="13">
        <v>150.37611286391109</v>
      </c>
      <c r="I133" s="13">
        <f>F133</f>
        <v>1557.7271769751214</v>
      </c>
      <c r="J133" s="13">
        <f>G133</f>
        <v>150.37611286391109</v>
      </c>
    </row>
    <row r="134" spans="1:10" x14ac:dyDescent="0.25">
      <c r="B134" s="6">
        <v>1</v>
      </c>
      <c r="C134" s="7">
        <v>2007</v>
      </c>
      <c r="D134" s="12">
        <v>65.269741925301091</v>
      </c>
      <c r="E134" s="12">
        <v>8.5486177433173225</v>
      </c>
      <c r="F134" s="13">
        <v>1550.0777470623543</v>
      </c>
      <c r="G134" s="13">
        <v>150.45829718580413</v>
      </c>
    </row>
    <row r="135" spans="1:10" x14ac:dyDescent="0.25">
      <c r="B135" s="6">
        <v>2</v>
      </c>
      <c r="C135" s="7">
        <v>2007</v>
      </c>
      <c r="D135" s="12">
        <v>65.060578802014675</v>
      </c>
      <c r="E135" s="12">
        <v>8.9972865139664648</v>
      </c>
      <c r="F135" s="13">
        <v>1533.6258011239236</v>
      </c>
      <c r="G135" s="13">
        <v>158.35500531561718</v>
      </c>
    </row>
    <row r="136" spans="1:10" x14ac:dyDescent="0.25">
      <c r="A136" s="6">
        <v>1</v>
      </c>
      <c r="B136" s="6">
        <v>3</v>
      </c>
      <c r="C136" s="7">
        <v>2007</v>
      </c>
      <c r="D136" s="12">
        <v>65.194716295347249</v>
      </c>
      <c r="E136" s="12">
        <v>9.7164969641663905</v>
      </c>
      <c r="F136" s="13">
        <v>1519.1543503946075</v>
      </c>
      <c r="G136" s="13">
        <v>171.01333007693989</v>
      </c>
      <c r="I136" s="13">
        <f>F136</f>
        <v>1519.1543503946075</v>
      </c>
      <c r="J136" s="13">
        <f>G136</f>
        <v>171.01333007693989</v>
      </c>
    </row>
    <row r="137" spans="1:10" x14ac:dyDescent="0.25">
      <c r="B137" s="6">
        <v>4</v>
      </c>
      <c r="C137" s="7">
        <v>2007</v>
      </c>
      <c r="D137" s="12">
        <v>65.726926519719569</v>
      </c>
      <c r="E137" s="12">
        <v>9.795836321416596</v>
      </c>
      <c r="F137" s="13">
        <v>1524.0750464612827</v>
      </c>
      <c r="G137" s="13">
        <v>172.40972712616036</v>
      </c>
    </row>
    <row r="138" spans="1:10" x14ac:dyDescent="0.25">
      <c r="B138" s="6">
        <v>5</v>
      </c>
      <c r="C138" s="7">
        <v>2007</v>
      </c>
      <c r="D138" s="12">
        <v>65.810003253098301</v>
      </c>
      <c r="E138" s="12">
        <v>9.548264478723997</v>
      </c>
      <c r="F138" s="13">
        <v>1529.6282373000274</v>
      </c>
      <c r="G138" s="13">
        <v>168.05238667637843</v>
      </c>
    </row>
    <row r="139" spans="1:10" x14ac:dyDescent="0.25">
      <c r="A139" s="6">
        <v>2</v>
      </c>
      <c r="B139" s="6">
        <v>6</v>
      </c>
      <c r="C139" s="7">
        <v>2007</v>
      </c>
      <c r="D139" s="12">
        <v>65.531310448731347</v>
      </c>
      <c r="E139" s="12">
        <v>9.1520009907973972</v>
      </c>
      <c r="F139" s="13">
        <v>1537.5790823781472</v>
      </c>
      <c r="G139" s="13">
        <v>161.07802761383277</v>
      </c>
      <c r="I139" s="13">
        <f>F139</f>
        <v>1537.5790823781472</v>
      </c>
      <c r="J139" s="13">
        <f>G139</f>
        <v>161.07802761383277</v>
      </c>
    </row>
    <row r="140" spans="1:10" x14ac:dyDescent="0.25">
      <c r="B140" s="6">
        <v>7</v>
      </c>
      <c r="C140" s="7">
        <v>2007</v>
      </c>
      <c r="D140" s="12">
        <v>65.507776216854296</v>
      </c>
      <c r="E140" s="12">
        <v>8.6972161470050207</v>
      </c>
      <c r="F140" s="13">
        <v>1544.766155601563</v>
      </c>
      <c r="G140" s="13">
        <v>153.07367471872254</v>
      </c>
    </row>
    <row r="141" spans="1:10" x14ac:dyDescent="0.25">
      <c r="B141" s="6">
        <v>8</v>
      </c>
      <c r="C141" s="7">
        <v>2007</v>
      </c>
      <c r="D141" s="12">
        <v>65.287191434539011</v>
      </c>
      <c r="E141" s="12">
        <v>8.3854231400800554</v>
      </c>
      <c r="F141" s="13">
        <v>1552.6393923191904</v>
      </c>
      <c r="G141" s="13">
        <v>147.58602205896429</v>
      </c>
    </row>
    <row r="142" spans="1:10" x14ac:dyDescent="0.25">
      <c r="A142" s="6">
        <v>3</v>
      </c>
      <c r="B142" s="6">
        <v>9</v>
      </c>
      <c r="C142" s="7">
        <v>2007</v>
      </c>
      <c r="D142" s="12">
        <v>65.750612380863757</v>
      </c>
      <c r="E142" s="12">
        <v>7.9538006932207947</v>
      </c>
      <c r="F142" s="13">
        <v>1560.252499680985</v>
      </c>
      <c r="G142" s="13">
        <v>139.98933446202722</v>
      </c>
      <c r="I142" s="13">
        <f>F142</f>
        <v>1560.252499680985</v>
      </c>
      <c r="J142" s="13">
        <f>G142</f>
        <v>139.98933446202722</v>
      </c>
    </row>
    <row r="143" spans="1:10" x14ac:dyDescent="0.25">
      <c r="B143" s="6">
        <v>10</v>
      </c>
      <c r="C143" s="7">
        <v>2007</v>
      </c>
      <c r="D143" s="12">
        <v>65.699254958669044</v>
      </c>
      <c r="E143" s="12">
        <v>8.1664728031850284</v>
      </c>
      <c r="F143" s="13">
        <v>1558.6063475808289</v>
      </c>
      <c r="G143" s="13">
        <v>143.73242889962148</v>
      </c>
    </row>
    <row r="144" spans="1:10" x14ac:dyDescent="0.25">
      <c r="B144" s="6">
        <v>11</v>
      </c>
      <c r="C144" s="7">
        <v>2007</v>
      </c>
      <c r="D144" s="12">
        <v>65.595604600000001</v>
      </c>
      <c r="E144" s="12">
        <v>7.9896589106563827</v>
      </c>
      <c r="F144" s="13">
        <v>1565.7435275880212</v>
      </c>
      <c r="G144" s="13">
        <v>140.62045009937043</v>
      </c>
    </row>
    <row r="145" spans="1:10" x14ac:dyDescent="0.25">
      <c r="A145" s="6">
        <v>4</v>
      </c>
      <c r="B145" s="6">
        <v>12</v>
      </c>
      <c r="C145" s="7">
        <v>2007</v>
      </c>
      <c r="D145" s="12">
        <v>65.070697644745195</v>
      </c>
      <c r="E145" s="12">
        <v>8.0955078484410326</v>
      </c>
      <c r="F145" s="13">
        <v>1568.2644383865172</v>
      </c>
      <c r="G145" s="13">
        <v>142.48342390591992</v>
      </c>
      <c r="I145" s="13">
        <f>F145</f>
        <v>1568.2644383865172</v>
      </c>
      <c r="J145" s="13">
        <f>G145</f>
        <v>142.48342390591992</v>
      </c>
    </row>
    <row r="146" spans="1:10" x14ac:dyDescent="0.25">
      <c r="B146" s="6">
        <v>1</v>
      </c>
      <c r="C146" s="7">
        <v>2008</v>
      </c>
      <c r="D146" s="12">
        <v>65.575568973575642</v>
      </c>
      <c r="E146" s="12">
        <v>8.1085334957656858</v>
      </c>
      <c r="F146" s="13">
        <v>1567.977603839244</v>
      </c>
      <c r="G146" s="13">
        <v>142.71267929843552</v>
      </c>
    </row>
    <row r="147" spans="1:10" x14ac:dyDescent="0.25">
      <c r="B147" s="6">
        <v>2</v>
      </c>
      <c r="C147" s="7">
        <v>2008</v>
      </c>
      <c r="D147" s="12">
        <v>64.997486360080899</v>
      </c>
      <c r="E147" s="12">
        <v>8.5216512369153445</v>
      </c>
      <c r="F147" s="13">
        <v>1561.2323282624027</v>
      </c>
      <c r="G147" s="13">
        <v>149.98367839290472</v>
      </c>
    </row>
    <row r="148" spans="1:10" x14ac:dyDescent="0.25">
      <c r="A148" s="6">
        <v>1</v>
      </c>
      <c r="B148" s="6">
        <v>3</v>
      </c>
      <c r="C148" s="7">
        <v>2008</v>
      </c>
      <c r="D148" s="12">
        <v>65.276400328623225</v>
      </c>
      <c r="E148" s="12">
        <v>8.6515543511542727</v>
      </c>
      <c r="F148" s="13">
        <v>1560.7974149886568</v>
      </c>
      <c r="G148" s="13">
        <v>152.27001309102604</v>
      </c>
      <c r="I148" s="13">
        <f>F148</f>
        <v>1560.7974149886568</v>
      </c>
      <c r="J148" s="13">
        <f>G148</f>
        <v>152.27001309102604</v>
      </c>
    </row>
    <row r="149" spans="1:10" x14ac:dyDescent="0.25">
      <c r="B149" s="6">
        <v>4</v>
      </c>
      <c r="C149" s="7">
        <v>2008</v>
      </c>
      <c r="D149" s="12">
        <v>64.230841694725555</v>
      </c>
      <c r="E149" s="12">
        <v>8.552888450474903</v>
      </c>
      <c r="F149" s="13">
        <v>1565.1628912351364</v>
      </c>
      <c r="G149" s="13">
        <v>150.53346294312331</v>
      </c>
    </row>
    <row r="150" spans="1:10" x14ac:dyDescent="0.25">
      <c r="B150" s="6">
        <v>5</v>
      </c>
      <c r="C150" s="7">
        <v>2008</v>
      </c>
      <c r="D150" s="12">
        <v>64.597662184933895</v>
      </c>
      <c r="E150" s="12">
        <v>8.1698006275962332</v>
      </c>
      <c r="F150" s="13">
        <v>1572.0638081238701</v>
      </c>
      <c r="G150" s="13">
        <v>143.79099963108678</v>
      </c>
    </row>
    <row r="151" spans="1:10" x14ac:dyDescent="0.25">
      <c r="A151" s="6">
        <v>2</v>
      </c>
      <c r="B151" s="6">
        <v>6</v>
      </c>
      <c r="C151" s="7">
        <v>2008</v>
      </c>
      <c r="D151" s="12">
        <v>64.562812994697381</v>
      </c>
      <c r="E151" s="12">
        <v>7.5185632868605845</v>
      </c>
      <c r="F151" s="13">
        <v>1586.3050362798388</v>
      </c>
      <c r="G151" s="13">
        <v>132.32902246787887</v>
      </c>
      <c r="I151" s="13">
        <f>F151</f>
        <v>1586.3050362798388</v>
      </c>
      <c r="J151" s="13">
        <f>G151</f>
        <v>132.32902246787887</v>
      </c>
    </row>
    <row r="152" spans="1:10" x14ac:dyDescent="0.25">
      <c r="B152" s="6">
        <v>7</v>
      </c>
      <c r="C152" s="7">
        <v>2008</v>
      </c>
      <c r="D152" s="12">
        <v>65.511754764033086</v>
      </c>
      <c r="E152" s="12">
        <v>7.3542983271723834</v>
      </c>
      <c r="F152" s="13">
        <v>1592.1758069442419</v>
      </c>
      <c r="G152" s="13">
        <v>129.43790873884333</v>
      </c>
    </row>
    <row r="153" spans="1:10" x14ac:dyDescent="0.25">
      <c r="B153" s="6">
        <v>8</v>
      </c>
      <c r="C153" s="7">
        <v>2008</v>
      </c>
      <c r="D153" s="12">
        <v>65.970213495276013</v>
      </c>
      <c r="E153" s="12">
        <v>7.3815180285140514</v>
      </c>
      <c r="F153" s="13">
        <v>1590.1728258270816</v>
      </c>
      <c r="G153" s="13">
        <v>129.9169838404263</v>
      </c>
    </row>
    <row r="154" spans="1:10" x14ac:dyDescent="0.25">
      <c r="A154" s="6">
        <v>3</v>
      </c>
      <c r="B154" s="6">
        <v>9</v>
      </c>
      <c r="C154" s="7">
        <v>2008</v>
      </c>
      <c r="D154" s="12">
        <v>65.923017456182748</v>
      </c>
      <c r="E154" s="12">
        <v>6.9643948842928474</v>
      </c>
      <c r="F154" s="13">
        <v>1593.3402991154012</v>
      </c>
      <c r="G154" s="13">
        <v>122.57548842201531</v>
      </c>
      <c r="I154" s="13">
        <f>F154</f>
        <v>1593.3402991154012</v>
      </c>
      <c r="J154" s="13">
        <f>G154</f>
        <v>122.57548842201531</v>
      </c>
    </row>
    <row r="155" spans="1:10" x14ac:dyDescent="0.25">
      <c r="B155" s="6">
        <v>10</v>
      </c>
      <c r="C155" s="7">
        <v>2008</v>
      </c>
      <c r="D155" s="12">
        <v>65.604309366427884</v>
      </c>
      <c r="E155" s="12">
        <v>6.6719188738861472</v>
      </c>
      <c r="F155" s="13">
        <v>1602.1456609127422</v>
      </c>
      <c r="G155" s="13">
        <v>117.42782083237606</v>
      </c>
    </row>
    <row r="156" spans="1:10" x14ac:dyDescent="0.25">
      <c r="B156" s="6">
        <v>11</v>
      </c>
      <c r="C156" s="7">
        <v>2008</v>
      </c>
      <c r="D156" s="12">
        <v>65.158665013936513</v>
      </c>
      <c r="E156" s="12">
        <v>6.3220155875461037</v>
      </c>
      <c r="F156" s="13">
        <v>1614.0797977289465</v>
      </c>
      <c r="G156" s="13">
        <v>111.2694155529267</v>
      </c>
    </row>
    <row r="157" spans="1:10" x14ac:dyDescent="0.25">
      <c r="A157" s="6">
        <v>4</v>
      </c>
      <c r="B157" s="6">
        <v>12</v>
      </c>
      <c r="C157" s="7">
        <v>2008</v>
      </c>
      <c r="D157" s="12">
        <v>65.052590349253833</v>
      </c>
      <c r="E157" s="12">
        <v>6.7097303839376927</v>
      </c>
      <c r="F157" s="13">
        <v>1612.5728120260919</v>
      </c>
      <c r="G157" s="13">
        <v>118.09331501953008</v>
      </c>
      <c r="I157" s="13">
        <f>F157</f>
        <v>1612.5728120260919</v>
      </c>
      <c r="J157" s="13">
        <f>G157</f>
        <v>118.09331501953008</v>
      </c>
    </row>
    <row r="158" spans="1:10" x14ac:dyDescent="0.25">
      <c r="B158" s="6">
        <v>1</v>
      </c>
      <c r="C158" s="7">
        <v>2009</v>
      </c>
      <c r="D158" s="12">
        <v>63.73199622537021</v>
      </c>
      <c r="E158" s="12">
        <v>6.8671693630634145</v>
      </c>
      <c r="F158" s="13">
        <v>1606.0478087164938</v>
      </c>
      <c r="G158" s="13">
        <v>120.86428939470846</v>
      </c>
    </row>
    <row r="159" spans="1:10" x14ac:dyDescent="0.25">
      <c r="B159" s="6">
        <v>2</v>
      </c>
      <c r="C159" s="7">
        <v>2009</v>
      </c>
      <c r="D159" s="12">
        <v>63.401538412569046</v>
      </c>
      <c r="E159" s="12">
        <v>7.5414894338828562</v>
      </c>
      <c r="F159" s="13">
        <v>1596.5244134457052</v>
      </c>
      <c r="G159" s="13">
        <v>132.73252969507931</v>
      </c>
    </row>
    <row r="160" spans="1:10" x14ac:dyDescent="0.25">
      <c r="A160" s="6">
        <v>1</v>
      </c>
      <c r="B160" s="6">
        <v>3</v>
      </c>
      <c r="C160" s="7">
        <v>2009</v>
      </c>
      <c r="D160" s="12">
        <v>63.221872890738865</v>
      </c>
      <c r="E160" s="12">
        <v>8.2726993309825296</v>
      </c>
      <c r="F160" s="13">
        <v>1582.1986545172942</v>
      </c>
      <c r="G160" s="13">
        <v>145.60204840633844</v>
      </c>
      <c r="I160" s="13">
        <f>F160</f>
        <v>1582.1986545172942</v>
      </c>
      <c r="J160" s="13">
        <f>G160</f>
        <v>145.60204840633844</v>
      </c>
    </row>
    <row r="161" spans="1:10" x14ac:dyDescent="0.25">
      <c r="B161" s="6">
        <v>4</v>
      </c>
      <c r="C161" s="7">
        <v>2009</v>
      </c>
      <c r="D161" s="12">
        <v>64.360336812606789</v>
      </c>
      <c r="E161" s="12">
        <v>9.0269899463637984</v>
      </c>
      <c r="F161" s="13">
        <v>1571.0188753835344</v>
      </c>
      <c r="G161" s="13">
        <v>158.87779484642408</v>
      </c>
    </row>
    <row r="162" spans="1:10" x14ac:dyDescent="0.25">
      <c r="B162" s="6">
        <v>5</v>
      </c>
      <c r="C162" s="7">
        <v>2009</v>
      </c>
      <c r="D162" s="12">
        <v>64.292497058197128</v>
      </c>
      <c r="E162" s="12">
        <v>8.8671314174849378</v>
      </c>
      <c r="F162" s="13">
        <v>1566.5631460302143</v>
      </c>
      <c r="G162" s="13">
        <v>156.06423565265345</v>
      </c>
    </row>
    <row r="163" spans="1:10" x14ac:dyDescent="0.25">
      <c r="A163" s="6">
        <v>2</v>
      </c>
      <c r="B163" s="6">
        <v>6</v>
      </c>
      <c r="C163" s="7">
        <v>2009</v>
      </c>
      <c r="D163" s="12">
        <v>64.271298578181955</v>
      </c>
      <c r="E163" s="12">
        <v>8.4790793260077457</v>
      </c>
      <c r="F163" s="13">
        <v>1567.3958882767513</v>
      </c>
      <c r="G163" s="13">
        <v>149.23439968897503</v>
      </c>
      <c r="I163" s="13">
        <f>F163</f>
        <v>1567.3958882767513</v>
      </c>
      <c r="J163" s="13">
        <f>G163</f>
        <v>149.23439968897503</v>
      </c>
    </row>
    <row r="164" spans="1:10" x14ac:dyDescent="0.25">
      <c r="B164" s="6">
        <v>7</v>
      </c>
      <c r="C164" s="7">
        <v>2009</v>
      </c>
      <c r="D164" s="12">
        <v>64.153876772258428</v>
      </c>
      <c r="E164" s="12">
        <v>8.1827592544006347</v>
      </c>
      <c r="F164" s="13">
        <v>1566.6813165131089</v>
      </c>
      <c r="G164" s="13">
        <v>144.0190754418669</v>
      </c>
    </row>
    <row r="165" spans="1:10" x14ac:dyDescent="0.25">
      <c r="B165" s="6">
        <v>8</v>
      </c>
      <c r="C165" s="7">
        <v>2009</v>
      </c>
      <c r="D165" s="12">
        <v>64.913970570590166</v>
      </c>
      <c r="E165" s="12">
        <v>8.0554674049714023</v>
      </c>
      <c r="F165" s="13">
        <v>1568.4958321342706</v>
      </c>
      <c r="G165" s="13">
        <v>141.77869980620045</v>
      </c>
    </row>
    <row r="166" spans="1:10" x14ac:dyDescent="0.25">
      <c r="A166" s="6">
        <v>3</v>
      </c>
      <c r="B166" s="6">
        <v>9</v>
      </c>
      <c r="C166" s="7">
        <v>2009</v>
      </c>
      <c r="D166" s="12">
        <v>65.001690768415983</v>
      </c>
      <c r="E166" s="12">
        <v>7.8108958585597232</v>
      </c>
      <c r="F166" s="13">
        <v>1577.9605136587934</v>
      </c>
      <c r="G166" s="13">
        <v>137.47416549222135</v>
      </c>
      <c r="I166" s="13">
        <f>F166</f>
        <v>1577.9605136587934</v>
      </c>
      <c r="J166" s="13">
        <f>G166</f>
        <v>137.47416549222135</v>
      </c>
    </row>
    <row r="167" spans="1:10" x14ac:dyDescent="0.25">
      <c r="B167" s="6">
        <v>10</v>
      </c>
      <c r="C167" s="7">
        <v>2009</v>
      </c>
      <c r="D167" s="12">
        <v>64.800276342153992</v>
      </c>
      <c r="E167" s="12">
        <v>7.4947585779694403</v>
      </c>
      <c r="F167" s="13">
        <v>1583.4105361582601</v>
      </c>
      <c r="G167" s="13">
        <v>131.91005228201871</v>
      </c>
    </row>
    <row r="168" spans="1:10" x14ac:dyDescent="0.25">
      <c r="B168" s="6">
        <v>11</v>
      </c>
      <c r="C168" s="7">
        <v>2009</v>
      </c>
      <c r="D168" s="12">
        <v>64.926912522952435</v>
      </c>
      <c r="E168" s="12">
        <v>7.4023357604910096</v>
      </c>
      <c r="F168" s="13">
        <v>1588.0529457297275</v>
      </c>
      <c r="G168" s="13">
        <v>130.28338231542796</v>
      </c>
    </row>
    <row r="169" spans="1:10" x14ac:dyDescent="0.25">
      <c r="A169" s="6">
        <v>4</v>
      </c>
      <c r="B169" s="6">
        <v>12</v>
      </c>
      <c r="C169" s="7">
        <v>2009</v>
      </c>
      <c r="D169" s="12">
        <v>64.864237230598548</v>
      </c>
      <c r="E169" s="12">
        <v>7.5026090713864733</v>
      </c>
      <c r="F169" s="13">
        <v>1588.0816596056259</v>
      </c>
      <c r="G169" s="13">
        <v>132.04822337669873</v>
      </c>
      <c r="I169" s="13">
        <f>F169</f>
        <v>1588.0816596056259</v>
      </c>
      <c r="J169" s="13">
        <f>G169</f>
        <v>132.04822337669873</v>
      </c>
    </row>
    <row r="170" spans="1:10" x14ac:dyDescent="0.25">
      <c r="B170" s="6">
        <v>1</v>
      </c>
      <c r="C170" s="7">
        <v>2010</v>
      </c>
      <c r="D170" s="12">
        <v>64.807615774892525</v>
      </c>
      <c r="E170" s="12">
        <v>7.6942221802554318</v>
      </c>
      <c r="F170" s="13">
        <v>1591.372802559649</v>
      </c>
      <c r="G170" s="13">
        <v>135.42067292872585</v>
      </c>
    </row>
    <row r="171" spans="1:10" x14ac:dyDescent="0.25">
      <c r="B171" s="6">
        <v>2</v>
      </c>
      <c r="C171" s="7">
        <v>2010</v>
      </c>
      <c r="D171" s="12">
        <v>64.046759139662328</v>
      </c>
      <c r="E171" s="12">
        <v>7.7953204566815328</v>
      </c>
      <c r="F171" s="13">
        <v>1589.5582159660078</v>
      </c>
      <c r="G171" s="13">
        <v>137.20003363664634</v>
      </c>
    </row>
    <row r="172" spans="1:10" x14ac:dyDescent="0.25">
      <c r="A172" s="6">
        <v>1</v>
      </c>
      <c r="B172" s="6">
        <v>3</v>
      </c>
      <c r="C172" s="7">
        <v>2010</v>
      </c>
      <c r="D172" s="12">
        <v>63.824646113628923</v>
      </c>
      <c r="E172" s="12">
        <v>8.2359357087022946</v>
      </c>
      <c r="F172" s="13">
        <v>1581.1051803023922</v>
      </c>
      <c r="G172" s="13">
        <v>144.95499736571958</v>
      </c>
      <c r="I172" s="13">
        <f>F172</f>
        <v>1581.1051803023922</v>
      </c>
      <c r="J172" s="13">
        <f>G172</f>
        <v>144.95499736571958</v>
      </c>
    </row>
    <row r="173" spans="1:10" x14ac:dyDescent="0.25">
      <c r="B173" s="6">
        <v>4</v>
      </c>
      <c r="C173" s="7">
        <v>2010</v>
      </c>
      <c r="D173" s="12">
        <v>63.605376938193736</v>
      </c>
      <c r="E173" s="12">
        <v>8.0214935238925893</v>
      </c>
      <c r="F173" s="13">
        <v>1585.41832711436</v>
      </c>
      <c r="G173" s="13">
        <v>141.1807490673331</v>
      </c>
    </row>
    <row r="174" spans="1:10" x14ac:dyDescent="0.25">
      <c r="B174" s="6">
        <v>5</v>
      </c>
      <c r="C174" s="7">
        <v>2010</v>
      </c>
      <c r="D174" s="12">
        <v>62.990816977880058</v>
      </c>
      <c r="E174" s="12">
        <v>7.8516189960636247</v>
      </c>
      <c r="F174" s="13">
        <v>1591.4297861708228</v>
      </c>
      <c r="G174" s="13">
        <v>138.19090521656921</v>
      </c>
    </row>
    <row r="175" spans="1:10" x14ac:dyDescent="0.25">
      <c r="A175" s="6">
        <v>2</v>
      </c>
      <c r="B175" s="6">
        <v>6</v>
      </c>
      <c r="C175" s="7">
        <v>2010</v>
      </c>
      <c r="D175" s="12">
        <v>62.703187758581535</v>
      </c>
      <c r="E175" s="12">
        <v>6.9348622333374275</v>
      </c>
      <c r="F175" s="13">
        <v>1610.2167352355452</v>
      </c>
      <c r="G175" s="13">
        <v>122.05570469702553</v>
      </c>
      <c r="I175" s="13">
        <f>F175</f>
        <v>1610.2167352355452</v>
      </c>
      <c r="J175" s="13">
        <f>G175</f>
        <v>122.05570469702553</v>
      </c>
    </row>
    <row r="176" spans="1:10" x14ac:dyDescent="0.25">
      <c r="B176" s="6">
        <v>7</v>
      </c>
      <c r="C176" s="7">
        <v>2010</v>
      </c>
      <c r="D176" s="12">
        <v>62.622946271006356</v>
      </c>
      <c r="E176" s="12">
        <v>6.7001380770355139</v>
      </c>
      <c r="F176" s="13">
        <v>1615.2218801988561</v>
      </c>
      <c r="G176" s="13">
        <v>117.92448747267741</v>
      </c>
    </row>
    <row r="177" spans="1:10" x14ac:dyDescent="0.25">
      <c r="B177" s="6">
        <v>8</v>
      </c>
      <c r="C177" s="7">
        <v>2010</v>
      </c>
      <c r="D177" s="12">
        <v>62.446359373893735</v>
      </c>
      <c r="E177" s="12">
        <v>6.0355719517089339</v>
      </c>
      <c r="F177" s="13">
        <v>1628.0796385305011</v>
      </c>
      <c r="G177" s="13">
        <v>106.22791960798733</v>
      </c>
    </row>
    <row r="178" spans="1:10" x14ac:dyDescent="0.25">
      <c r="A178" s="6">
        <v>3</v>
      </c>
      <c r="B178" s="6">
        <v>9</v>
      </c>
      <c r="C178" s="7">
        <v>2010</v>
      </c>
      <c r="D178" s="12">
        <v>61.956207029469347</v>
      </c>
      <c r="E178" s="12">
        <v>5.945228284894184</v>
      </c>
      <c r="F178" s="13">
        <v>1626.8099618196288</v>
      </c>
      <c r="G178" s="13">
        <v>104.63784333149282</v>
      </c>
      <c r="I178" s="13">
        <f>F178</f>
        <v>1626.8099618196288</v>
      </c>
      <c r="J178" s="13">
        <f>G178</f>
        <v>104.63784333149282</v>
      </c>
    </row>
    <row r="179" spans="1:10" x14ac:dyDescent="0.25">
      <c r="B179" s="6">
        <v>10</v>
      </c>
      <c r="C179" s="7">
        <v>2010</v>
      </c>
      <c r="D179" s="12">
        <v>61.473833620859466</v>
      </c>
      <c r="E179" s="12">
        <v>5.5370815792564114</v>
      </c>
      <c r="F179" s="13">
        <v>1634.0468622235001</v>
      </c>
      <c r="G179" s="13">
        <v>97.454335988418563</v>
      </c>
    </row>
    <row r="180" spans="1:10" x14ac:dyDescent="0.25">
      <c r="B180" s="6">
        <v>11</v>
      </c>
      <c r="C180" s="7">
        <v>2010</v>
      </c>
      <c r="D180" s="12">
        <v>61.11292757811929</v>
      </c>
      <c r="E180" s="12">
        <v>5.9080506907182491</v>
      </c>
      <c r="F180" s="13">
        <v>1628.336146771878</v>
      </c>
      <c r="G180" s="13">
        <v>103.98350625839714</v>
      </c>
    </row>
    <row r="181" spans="1:10" x14ac:dyDescent="0.25">
      <c r="A181" s="6">
        <v>4</v>
      </c>
      <c r="B181" s="6">
        <v>12</v>
      </c>
      <c r="C181" s="7">
        <v>2010</v>
      </c>
      <c r="D181" s="12">
        <v>61.02445673570206</v>
      </c>
      <c r="E181" s="12">
        <v>5.6998430895215533</v>
      </c>
      <c r="F181" s="13">
        <v>1635.2447015197563</v>
      </c>
      <c r="G181" s="13">
        <v>100.31898854596524</v>
      </c>
      <c r="I181" s="13">
        <f>F181</f>
        <v>1635.2447015197563</v>
      </c>
      <c r="J181" s="13">
        <f>G181</f>
        <v>100.31898854596524</v>
      </c>
    </row>
    <row r="182" spans="1:10" x14ac:dyDescent="0.25">
      <c r="B182" s="6">
        <v>1</v>
      </c>
      <c r="C182" s="7">
        <v>2011</v>
      </c>
      <c r="D182" s="12">
        <v>61.174043203622475</v>
      </c>
      <c r="E182" s="12">
        <v>6.2982112514007538</v>
      </c>
      <c r="F182" s="13">
        <v>1625.00250082359</v>
      </c>
      <c r="G182" s="13">
        <v>110.85045192750695</v>
      </c>
    </row>
    <row r="183" spans="1:10" x14ac:dyDescent="0.25">
      <c r="B183" s="6">
        <v>2</v>
      </c>
      <c r="C183" s="7">
        <v>2011</v>
      </c>
      <c r="D183" s="12">
        <v>60.753911736782563</v>
      </c>
      <c r="E183" s="12">
        <v>6.370018980835086</v>
      </c>
      <c r="F183" s="13">
        <v>1622.6483297640184</v>
      </c>
      <c r="G183" s="13">
        <v>112.11429001453739</v>
      </c>
    </row>
    <row r="184" spans="1:10" x14ac:dyDescent="0.25">
      <c r="A184" s="6">
        <v>1</v>
      </c>
      <c r="B184" s="6">
        <v>3</v>
      </c>
      <c r="C184" s="7">
        <v>2011</v>
      </c>
      <c r="D184" s="12">
        <v>60.933544641663218</v>
      </c>
      <c r="E184" s="12">
        <v>7.003679847134296</v>
      </c>
      <c r="F184" s="13">
        <v>1611.1742242797809</v>
      </c>
      <c r="G184" s="13">
        <v>123.26691583070399</v>
      </c>
      <c r="I184" s="13">
        <f>F184</f>
        <v>1611.1742242797809</v>
      </c>
      <c r="J184" s="13">
        <f>G184</f>
        <v>123.26691583070399</v>
      </c>
    </row>
    <row r="185" spans="1:10" x14ac:dyDescent="0.25">
      <c r="B185" s="6">
        <v>4</v>
      </c>
      <c r="C185" s="7">
        <v>2011</v>
      </c>
      <c r="D185" s="12">
        <v>60.801577007331751</v>
      </c>
      <c r="E185" s="12">
        <v>6.7361041908604191</v>
      </c>
      <c r="F185" s="13">
        <v>1618.121496456982</v>
      </c>
      <c r="G185" s="13">
        <v>118.55750211960279</v>
      </c>
    </row>
    <row r="186" spans="1:10" x14ac:dyDescent="0.25">
      <c r="B186" s="6">
        <v>5</v>
      </c>
      <c r="C186" s="7">
        <v>2011</v>
      </c>
      <c r="D186" s="12">
        <v>61.669938596546835</v>
      </c>
      <c r="E186" s="12">
        <v>7.0150246732566215</v>
      </c>
      <c r="F186" s="13">
        <v>1615.3113549769328</v>
      </c>
      <c r="G186" s="13">
        <v>123.46658825395258</v>
      </c>
    </row>
    <row r="187" spans="1:10" x14ac:dyDescent="0.25">
      <c r="A187" s="6">
        <v>2</v>
      </c>
      <c r="B187" s="6">
        <v>6</v>
      </c>
      <c r="C187" s="7">
        <v>2011</v>
      </c>
      <c r="D187" s="12">
        <v>61.053862628400324</v>
      </c>
      <c r="E187" s="12">
        <v>6.7978858689343484</v>
      </c>
      <c r="F187" s="13">
        <v>1624.2054953936772</v>
      </c>
      <c r="G187" s="13">
        <v>119.64487862413203</v>
      </c>
      <c r="I187" s="13">
        <f>F187</f>
        <v>1624.2054953936772</v>
      </c>
      <c r="J187" s="13">
        <f>G187</f>
        <v>119.64487862413203</v>
      </c>
    </row>
    <row r="188" spans="1:10" x14ac:dyDescent="0.25">
      <c r="B188" s="6">
        <v>7</v>
      </c>
      <c r="C188" s="7">
        <v>2011</v>
      </c>
      <c r="D188" s="12">
        <v>61.592289566528635</v>
      </c>
      <c r="E188" s="12">
        <v>6.5900883014808525</v>
      </c>
      <c r="F188" s="13">
        <v>1627.2257587343734</v>
      </c>
      <c r="G188" s="13">
        <v>115.98757763148373</v>
      </c>
    </row>
    <row r="189" spans="1:10" x14ac:dyDescent="0.25">
      <c r="B189" s="6">
        <v>8</v>
      </c>
      <c r="C189" s="7">
        <v>2011</v>
      </c>
      <c r="D189" s="12">
        <v>60.436308654680204</v>
      </c>
      <c r="E189" s="12">
        <v>5.9365923671916141</v>
      </c>
      <c r="F189" s="13">
        <v>1641.8193228354291</v>
      </c>
      <c r="G189" s="13">
        <v>104.4858485282182</v>
      </c>
    </row>
    <row r="190" spans="1:10" x14ac:dyDescent="0.25">
      <c r="A190" s="6">
        <v>3</v>
      </c>
      <c r="B190" s="6">
        <v>9</v>
      </c>
      <c r="C190" s="7">
        <v>2011</v>
      </c>
      <c r="D190" s="12">
        <v>60.478825275775719</v>
      </c>
      <c r="E190" s="12">
        <v>5.5922616503209479</v>
      </c>
      <c r="F190" s="13">
        <v>1647.2324138750353</v>
      </c>
      <c r="G190" s="13">
        <v>98.425522182520169</v>
      </c>
      <c r="I190" s="13">
        <f>F190</f>
        <v>1647.2324138750353</v>
      </c>
      <c r="J190" s="13">
        <f>G190</f>
        <v>98.425522182520169</v>
      </c>
    </row>
    <row r="191" spans="1:10" x14ac:dyDescent="0.25">
      <c r="B191" s="6">
        <v>10</v>
      </c>
      <c r="C191" s="7">
        <v>2011</v>
      </c>
      <c r="D191" s="12">
        <v>59.199590451608216</v>
      </c>
      <c r="E191" s="12">
        <v>5.2930721075188893</v>
      </c>
      <c r="F191" s="13">
        <v>1654.8982746668414</v>
      </c>
      <c r="G191" s="13">
        <v>93.159694361292949</v>
      </c>
    </row>
    <row r="192" spans="1:10" x14ac:dyDescent="0.25">
      <c r="B192" s="6">
        <v>11</v>
      </c>
      <c r="C192" s="7">
        <v>2011</v>
      </c>
      <c r="D192" s="12">
        <v>59.670656544564494</v>
      </c>
      <c r="E192" s="12">
        <v>4.990135811923099</v>
      </c>
      <c r="F192" s="13">
        <v>1660.6280228489206</v>
      </c>
      <c r="G192" s="13">
        <v>87.827922540433548</v>
      </c>
    </row>
    <row r="193" spans="1:10" x14ac:dyDescent="0.25">
      <c r="A193" s="6">
        <v>4</v>
      </c>
      <c r="B193" s="6">
        <v>12</v>
      </c>
      <c r="C193" s="7">
        <v>2011</v>
      </c>
      <c r="D193" s="12">
        <v>60.203096723866167</v>
      </c>
      <c r="E193" s="12">
        <v>4.5651686157453888</v>
      </c>
      <c r="F193" s="13">
        <v>1669.3990723776465</v>
      </c>
      <c r="G193" s="13">
        <v>80.3483693990257</v>
      </c>
      <c r="I193" s="13">
        <f>F193</f>
        <v>1669.3990723776465</v>
      </c>
      <c r="J193" s="13">
        <f>G193</f>
        <v>80.3483693990257</v>
      </c>
    </row>
    <row r="194" spans="1:10" x14ac:dyDescent="0.25">
      <c r="B194" s="6">
        <v>1</v>
      </c>
      <c r="C194" s="7">
        <v>2012</v>
      </c>
      <c r="D194" s="12">
        <v>60.594591237523709</v>
      </c>
      <c r="E194" s="12">
        <v>4.5092291807357823</v>
      </c>
      <c r="F194" s="13">
        <v>1671.2496075345564</v>
      </c>
      <c r="G194" s="13">
        <v>79.363818166323696</v>
      </c>
    </row>
    <row r="195" spans="1:10" x14ac:dyDescent="0.25">
      <c r="B195" s="6">
        <v>2</v>
      </c>
      <c r="C195" s="7">
        <v>2012</v>
      </c>
      <c r="D195" s="12">
        <v>60.266501894926719</v>
      </c>
      <c r="E195" s="12">
        <v>4.5160535085203257</v>
      </c>
      <c r="F195" s="13">
        <v>1670.0928563139182</v>
      </c>
      <c r="G195" s="13">
        <v>79.483928430781688</v>
      </c>
    </row>
    <row r="196" spans="1:10" x14ac:dyDescent="0.25">
      <c r="A196" s="6">
        <v>1</v>
      </c>
      <c r="B196" s="6">
        <v>3</v>
      </c>
      <c r="C196" s="7">
        <v>2012</v>
      </c>
      <c r="D196" s="12">
        <v>59.829122681628419</v>
      </c>
      <c r="E196" s="12">
        <v>4.8687240764960737</v>
      </c>
      <c r="F196" s="13">
        <v>1664.2297239777206</v>
      </c>
      <c r="G196" s="13">
        <v>85.691038716729565</v>
      </c>
      <c r="I196" s="13">
        <f>F196</f>
        <v>1664.2297239777206</v>
      </c>
      <c r="J196" s="13">
        <f>G196</f>
        <v>85.691038716729565</v>
      </c>
    </row>
    <row r="197" spans="1:10" x14ac:dyDescent="0.25">
      <c r="B197" s="6">
        <v>4</v>
      </c>
      <c r="C197" s="7">
        <v>2012</v>
      </c>
      <c r="D197" s="12">
        <v>59.769126597208633</v>
      </c>
      <c r="E197" s="12">
        <v>4.4205598030663786</v>
      </c>
      <c r="F197" s="13">
        <v>1671.6687584274744</v>
      </c>
      <c r="G197" s="13">
        <v>77.803209892887622</v>
      </c>
    </row>
    <row r="198" spans="1:10" x14ac:dyDescent="0.25">
      <c r="B198" s="6">
        <v>5</v>
      </c>
      <c r="C198" s="7">
        <v>2012</v>
      </c>
      <c r="D198" s="12">
        <v>59.70407577902165</v>
      </c>
      <c r="E198" s="12">
        <v>4.4199861782926426</v>
      </c>
      <c r="F198" s="13">
        <v>1673.2610531758337</v>
      </c>
      <c r="G198" s="13">
        <v>77.793113920734996</v>
      </c>
    </row>
    <row r="199" spans="1:10" x14ac:dyDescent="0.25">
      <c r="A199" s="6">
        <v>2</v>
      </c>
      <c r="B199" s="6">
        <v>6</v>
      </c>
      <c r="C199" s="7">
        <v>2012</v>
      </c>
      <c r="D199" s="12">
        <v>59.718414371828722</v>
      </c>
      <c r="E199" s="12">
        <v>4.2891275302718084</v>
      </c>
      <c r="F199" s="13">
        <v>1676.0922309385774</v>
      </c>
      <c r="G199" s="13">
        <v>75.489961534649851</v>
      </c>
      <c r="I199" s="13">
        <f>F199</f>
        <v>1676.0922309385774</v>
      </c>
      <c r="J199" s="13">
        <f>G199</f>
        <v>75.489961534649851</v>
      </c>
    </row>
    <row r="200" spans="1:10" x14ac:dyDescent="0.25">
      <c r="B200" s="6">
        <v>7</v>
      </c>
      <c r="C200" s="7">
        <v>2012</v>
      </c>
      <c r="D200" s="12">
        <v>59.293521728064555</v>
      </c>
      <c r="E200" s="12">
        <v>4.5989120080089121</v>
      </c>
      <c r="F200" s="13">
        <v>1671.9487010853429</v>
      </c>
      <c r="G200" s="13">
        <v>80.942263463971017</v>
      </c>
    </row>
    <row r="201" spans="1:10" x14ac:dyDescent="0.25">
      <c r="B201" s="6">
        <v>8</v>
      </c>
      <c r="C201" s="7">
        <v>2012</v>
      </c>
      <c r="D201" s="12">
        <v>59.576572451688413</v>
      </c>
      <c r="E201" s="12">
        <v>4.7862987704089672</v>
      </c>
      <c r="F201" s="13">
        <v>1668.1189916877699</v>
      </c>
      <c r="G201" s="13">
        <v>84.240328020420861</v>
      </c>
    </row>
    <row r="202" spans="1:10" x14ac:dyDescent="0.25">
      <c r="A202" s="6">
        <v>3</v>
      </c>
      <c r="B202" s="6">
        <v>9</v>
      </c>
      <c r="C202" s="7">
        <v>2012</v>
      </c>
      <c r="D202" s="12">
        <v>59.538745621082491</v>
      </c>
      <c r="E202" s="12">
        <v>4.6742832782623722</v>
      </c>
      <c r="F202" s="13">
        <v>1670.6610160283074</v>
      </c>
      <c r="G202" s="13">
        <v>82.268820963624293</v>
      </c>
      <c r="I202" s="13">
        <f>F202</f>
        <v>1670.6610160283074</v>
      </c>
      <c r="J202" s="13">
        <f>G202</f>
        <v>82.268820963624293</v>
      </c>
    </row>
    <row r="203" spans="1:10" x14ac:dyDescent="0.25">
      <c r="B203" s="6">
        <v>10</v>
      </c>
      <c r="C203" s="7">
        <v>2012</v>
      </c>
      <c r="D203" s="12">
        <v>59.878331026285771</v>
      </c>
      <c r="E203" s="12">
        <v>4.7352253300923302</v>
      </c>
      <c r="F203" s="13">
        <v>1670.9166460125966</v>
      </c>
      <c r="G203" s="13">
        <v>83.341419788447453</v>
      </c>
    </row>
    <row r="204" spans="1:10" x14ac:dyDescent="0.25">
      <c r="B204" s="6">
        <v>11</v>
      </c>
      <c r="C204" s="7">
        <v>2012</v>
      </c>
      <c r="D204" s="12">
        <v>59.952843937140251</v>
      </c>
      <c r="E204" s="12">
        <v>4.6164016844290821</v>
      </c>
      <c r="F204" s="13">
        <v>1673.028413355629</v>
      </c>
      <c r="G204" s="13">
        <v>81.250087139274143</v>
      </c>
    </row>
    <row r="205" spans="1:10" x14ac:dyDescent="0.25">
      <c r="A205" s="6">
        <v>4</v>
      </c>
      <c r="B205" s="6">
        <v>12</v>
      </c>
      <c r="C205" s="7">
        <v>2012</v>
      </c>
      <c r="D205" s="12">
        <v>60.548838430332871</v>
      </c>
      <c r="E205" s="12">
        <v>4.8635063964067689</v>
      </c>
      <c r="F205" s="13">
        <v>1667.523957276587</v>
      </c>
      <c r="G205" s="13">
        <v>85.599205945038392</v>
      </c>
      <c r="I205" s="13">
        <f>F205</f>
        <v>1667.523957276587</v>
      </c>
      <c r="J205" s="13">
        <f>G205</f>
        <v>85.599205945038392</v>
      </c>
    </row>
    <row r="206" spans="1:10" x14ac:dyDescent="0.25">
      <c r="B206" s="6">
        <v>1</v>
      </c>
      <c r="C206" s="7">
        <v>2013</v>
      </c>
      <c r="D206" s="12">
        <v>60.631040279969596</v>
      </c>
      <c r="E206" s="12">
        <v>5.0122791050298199</v>
      </c>
      <c r="F206" s="13">
        <v>1661.1839756118675</v>
      </c>
      <c r="G206" s="13">
        <v>88.217651298340371</v>
      </c>
    </row>
    <row r="207" spans="1:10" x14ac:dyDescent="0.25">
      <c r="B207" s="6">
        <v>2</v>
      </c>
      <c r="C207" s="7">
        <v>2013</v>
      </c>
      <c r="D207" s="12">
        <v>60.97533297986265</v>
      </c>
      <c r="E207" s="12">
        <v>5.6455423478647484</v>
      </c>
      <c r="F207" s="13">
        <v>1650.4605148508952</v>
      </c>
      <c r="G207" s="13">
        <v>99.363278819442996</v>
      </c>
    </row>
    <row r="208" spans="1:10" x14ac:dyDescent="0.25">
      <c r="A208" s="6">
        <v>1</v>
      </c>
      <c r="B208" s="6">
        <v>3</v>
      </c>
      <c r="C208" s="7">
        <v>2013</v>
      </c>
      <c r="D208" s="12">
        <v>60.851061271648192</v>
      </c>
      <c r="E208" s="12">
        <v>6.3884450677489406</v>
      </c>
      <c r="F208" s="13">
        <v>1636.4328749688598</v>
      </c>
      <c r="G208" s="13">
        <v>112.43859480205973</v>
      </c>
      <c r="I208" s="13">
        <f>F208</f>
        <v>1636.4328749688598</v>
      </c>
      <c r="J208" s="13">
        <f>G208</f>
        <v>112.43859480205973</v>
      </c>
    </row>
    <row r="209" spans="1:10" x14ac:dyDescent="0.25">
      <c r="B209" s="6">
        <v>4</v>
      </c>
      <c r="C209" s="7">
        <v>2013</v>
      </c>
      <c r="D209" s="12">
        <v>61.139479029855877</v>
      </c>
      <c r="E209" s="12">
        <v>6.6103480555629703</v>
      </c>
      <c r="F209" s="13">
        <v>1634.5413950793495</v>
      </c>
      <c r="G209" s="13">
        <v>116.3441555242058</v>
      </c>
    </row>
    <row r="210" spans="1:10" x14ac:dyDescent="0.25">
      <c r="B210" s="6">
        <v>5</v>
      </c>
      <c r="C210" s="7">
        <v>2013</v>
      </c>
      <c r="D210" s="12">
        <v>61.618241055603704</v>
      </c>
      <c r="E210" s="12">
        <v>6.7258197079672328</v>
      </c>
      <c r="F210" s="13">
        <v>1630.762744423552</v>
      </c>
      <c r="G210" s="13">
        <v>118.37649206277169</v>
      </c>
    </row>
    <row r="211" spans="1:10" x14ac:dyDescent="0.25">
      <c r="A211" s="6">
        <v>2</v>
      </c>
      <c r="B211" s="6">
        <v>6</v>
      </c>
      <c r="C211" s="7">
        <v>2013</v>
      </c>
      <c r="D211" s="12">
        <v>61.726589267529896</v>
      </c>
      <c r="E211" s="12">
        <v>6.153395004028126</v>
      </c>
      <c r="F211" s="13">
        <v>1642.8707973397534</v>
      </c>
      <c r="G211" s="13">
        <v>108.30164150706716</v>
      </c>
      <c r="I211" s="13">
        <f>F211</f>
        <v>1642.8707973397534</v>
      </c>
      <c r="J211" s="13">
        <f>G211</f>
        <v>108.30164150706716</v>
      </c>
    </row>
    <row r="212" spans="1:10" x14ac:dyDescent="0.25">
      <c r="B212" s="6">
        <v>7</v>
      </c>
      <c r="C212" s="7">
        <v>2013</v>
      </c>
      <c r="D212" s="12">
        <v>62.051227773860951</v>
      </c>
      <c r="E212" s="12">
        <v>6.5063471662733736</v>
      </c>
      <c r="F212" s="13">
        <v>1635.3463749418518</v>
      </c>
      <c r="G212" s="13">
        <v>114.51370793862341</v>
      </c>
    </row>
    <row r="213" spans="1:10" x14ac:dyDescent="0.25">
      <c r="B213" s="6">
        <v>8</v>
      </c>
      <c r="C213" s="7">
        <v>2013</v>
      </c>
      <c r="D213" s="12">
        <v>61.867974301616968</v>
      </c>
      <c r="E213" s="12">
        <v>6.2794032946406624</v>
      </c>
      <c r="F213" s="13">
        <v>1639.6774072642909</v>
      </c>
      <c r="G213" s="13">
        <v>110.51942611343546</v>
      </c>
    </row>
    <row r="214" spans="1:10" x14ac:dyDescent="0.25">
      <c r="A214" s="6">
        <v>3</v>
      </c>
      <c r="B214" s="6">
        <v>9</v>
      </c>
      <c r="C214" s="7">
        <v>2013</v>
      </c>
      <c r="D214" s="12">
        <v>62.2420771598009</v>
      </c>
      <c r="E214" s="12">
        <v>6.3639693644072102</v>
      </c>
      <c r="F214" s="13">
        <v>1634.4451512656053</v>
      </c>
      <c r="G214" s="13">
        <v>112.00781490783642</v>
      </c>
      <c r="I214" s="13">
        <f>F214</f>
        <v>1634.4451512656053</v>
      </c>
      <c r="J214" s="13">
        <f>G214</f>
        <v>112.00781490783642</v>
      </c>
    </row>
    <row r="215" spans="1:10" x14ac:dyDescent="0.25">
      <c r="B215" s="6">
        <v>10</v>
      </c>
      <c r="C215" s="7">
        <v>2013</v>
      </c>
      <c r="D215" s="12">
        <v>62.821254093361709</v>
      </c>
      <c r="E215" s="12">
        <v>6.132538060233796</v>
      </c>
      <c r="F215" s="13">
        <v>1638.5702794456365</v>
      </c>
      <c r="G215" s="13">
        <v>107.93455289203953</v>
      </c>
    </row>
    <row r="216" spans="1:10" x14ac:dyDescent="0.25">
      <c r="B216" s="6">
        <v>11</v>
      </c>
      <c r="C216" s="7">
        <v>2013</v>
      </c>
      <c r="D216" s="12">
        <v>62.644245706315196</v>
      </c>
      <c r="E216" s="12">
        <v>5.7647557630342936</v>
      </c>
      <c r="F216" s="13">
        <v>1643.9586200152455</v>
      </c>
      <c r="G216" s="13">
        <v>101.46147153160814</v>
      </c>
    </row>
    <row r="217" spans="1:10" x14ac:dyDescent="0.25">
      <c r="A217" s="6">
        <v>4</v>
      </c>
      <c r="B217" s="6">
        <v>12</v>
      </c>
      <c r="C217" s="7">
        <v>2013</v>
      </c>
      <c r="D217" s="12">
        <v>62.157291931292157</v>
      </c>
      <c r="E217" s="12">
        <v>5.738991980044406</v>
      </c>
      <c r="F217" s="13">
        <v>1644.1347946972242</v>
      </c>
      <c r="G217" s="13">
        <v>101.00802104006483</v>
      </c>
      <c r="I217" s="13">
        <f>F217</f>
        <v>1644.1347946972242</v>
      </c>
      <c r="J217" s="13">
        <f>G217</f>
        <v>101.00802104006483</v>
      </c>
    </row>
    <row r="218" spans="1:10" x14ac:dyDescent="0.25">
      <c r="B218" s="6">
        <v>1</v>
      </c>
      <c r="C218" s="7">
        <v>2014</v>
      </c>
      <c r="D218" s="12">
        <v>61.286242367867118</v>
      </c>
      <c r="E218" s="12">
        <v>5.969425671376662</v>
      </c>
      <c r="F218" s="13">
        <v>1641.334121088822</v>
      </c>
      <c r="G218" s="13">
        <v>105.06372476353445</v>
      </c>
    </row>
    <row r="219" spans="1:10" x14ac:dyDescent="0.25">
      <c r="B219" s="6">
        <v>2</v>
      </c>
      <c r="C219" s="7">
        <v>2014</v>
      </c>
      <c r="D219" s="12">
        <v>61.048910048285812</v>
      </c>
      <c r="E219" s="12">
        <v>7.0079996821481183</v>
      </c>
      <c r="F219" s="13">
        <v>1624.5718639415968</v>
      </c>
      <c r="G219" s="13">
        <v>123.34294625337803</v>
      </c>
    </row>
    <row r="220" spans="1:10" x14ac:dyDescent="0.25">
      <c r="A220" s="6">
        <v>1</v>
      </c>
      <c r="B220" s="6">
        <v>3</v>
      </c>
      <c r="C220" s="7">
        <v>2014</v>
      </c>
      <c r="D220" s="12">
        <v>60.915701516700729</v>
      </c>
      <c r="E220" s="12">
        <v>7.636099178475388</v>
      </c>
      <c r="F220" s="13">
        <v>1614.718785603945</v>
      </c>
      <c r="G220" s="13">
        <v>134.39769025038709</v>
      </c>
      <c r="I220" s="13">
        <f>F220</f>
        <v>1614.718785603945</v>
      </c>
      <c r="J220" s="13">
        <f>G220</f>
        <v>134.39769025038709</v>
      </c>
    </row>
    <row r="221" spans="1:10" x14ac:dyDescent="0.25">
      <c r="B221" s="6">
        <v>4</v>
      </c>
      <c r="C221" s="7">
        <v>2014</v>
      </c>
      <c r="D221" s="12">
        <v>60.275910205115977</v>
      </c>
      <c r="E221" s="12">
        <v>7.8880907151041626</v>
      </c>
      <c r="F221" s="13">
        <v>1607.3156653443507</v>
      </c>
      <c r="G221" s="13">
        <v>138.83281867053878</v>
      </c>
    </row>
    <row r="222" spans="1:10" x14ac:dyDescent="0.25">
      <c r="B222" s="6">
        <v>5</v>
      </c>
      <c r="C222" s="7">
        <v>2014</v>
      </c>
      <c r="D222" s="12">
        <v>60.276066452670783</v>
      </c>
      <c r="E222" s="12">
        <v>7.3017799861479924</v>
      </c>
      <c r="F222" s="13">
        <v>1616.6871782788553</v>
      </c>
      <c r="G222" s="13">
        <v>128.51356981074818</v>
      </c>
    </row>
    <row r="223" spans="1:10" x14ac:dyDescent="0.25">
      <c r="A223" s="6">
        <v>2</v>
      </c>
      <c r="B223" s="6">
        <v>6</v>
      </c>
      <c r="C223" s="7">
        <v>2014</v>
      </c>
      <c r="D223" s="12">
        <v>60.460612953858352</v>
      </c>
      <c r="E223" s="12">
        <v>6.8382032411267977</v>
      </c>
      <c r="F223" s="13">
        <v>1622.5311701047121</v>
      </c>
      <c r="G223" s="13">
        <v>120.35447675440568</v>
      </c>
      <c r="I223" s="13">
        <f>F223</f>
        <v>1622.5311701047121</v>
      </c>
      <c r="J223" s="13">
        <f>G223</f>
        <v>120.35447675440568</v>
      </c>
    </row>
    <row r="226" spans="9:9" x14ac:dyDescent="0.25">
      <c r="I226" s="13"/>
    </row>
    <row r="229" spans="9:9" x14ac:dyDescent="0.25">
      <c r="I229" s="13"/>
    </row>
    <row r="232" spans="9:9" x14ac:dyDescent="0.25">
      <c r="I232" s="13"/>
    </row>
    <row r="235" spans="9:9" x14ac:dyDescent="0.25">
      <c r="I235" s="13"/>
    </row>
    <row r="238" spans="9:9" x14ac:dyDescent="0.25">
      <c r="I238" s="13"/>
    </row>
    <row r="241" spans="9:9" x14ac:dyDescent="0.25">
      <c r="I241" s="13"/>
    </row>
  </sheetData>
  <autoFilter ref="A1:G223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I4 I7:I75 J4:J75 I164:I165 I77:I78 I80:I81 I83:I84 I86:I87 I89:I90 I92:I93 I95:I96 I98:I99 I101:I102 I104:I105 I107:I108 I110:I111 I113:I114 I116:I117 I119:I120 I122:I123 I125:I126 I128:I129 I131:I132 I134:I135 I137:I138 I140:I141 I143:I144 I146:I147 I149:I150 I152:I153 I155:I156 I158:I159 I161:I162 I167:I168 I170:I171 I173:I174 I176:I177 I179:I180 I182:I183 I185:I186 I188:I189 I191:I192 I194:I195 I197:I198 I200:I201 I203:I204 I206:I207 I209:I210 I212:I213 I215:I216 I218:I219 I221:I22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3"/>
  <sheetViews>
    <sheetView showGridLines="0" tabSelected="1" zoomScaleNormal="100" workbookViewId="0">
      <pane xSplit="1" ySplit="4" topLeftCell="B5" activePane="bottomRight" state="frozen"/>
      <selection sqref="A1:N1"/>
      <selection pane="topRight" sqref="A1:N1"/>
      <selection pane="bottomLeft" sqref="A1:N1"/>
      <selection pane="bottomRight" activeCell="O9" sqref="O9"/>
    </sheetView>
  </sheetViews>
  <sheetFormatPr defaultColWidth="9.28515625" defaultRowHeight="11.25" x14ac:dyDescent="0.2"/>
  <cols>
    <col min="1" max="2" width="12.7109375" style="14" customWidth="1"/>
    <col min="3" max="12" width="11.7109375" style="15" customWidth="1"/>
    <col min="13" max="15" width="12.7109375" style="14" customWidth="1"/>
    <col min="16" max="16" width="9.28515625" style="14"/>
    <col min="17" max="17" width="9.140625" style="14" customWidth="1"/>
    <col min="18" max="18" width="9.28515625" style="14"/>
    <col min="19" max="19" width="10" style="14" bestFit="1" customWidth="1"/>
    <col min="20" max="20" width="9.28515625" style="14"/>
    <col min="21" max="21" width="12.28515625" style="14" customWidth="1"/>
    <col min="22" max="16384" width="9.28515625" style="14"/>
  </cols>
  <sheetData>
    <row r="1" spans="1:36" s="70" customFormat="1" ht="30" customHeight="1" x14ac:dyDescent="0.25">
      <c r="A1" s="87" t="s">
        <v>172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71" t="s">
        <v>171</v>
      </c>
    </row>
    <row r="2" spans="1:36" s="70" customFormat="1" ht="12.75" customHeight="1" x14ac:dyDescent="0.25">
      <c r="A2" s="89" t="s">
        <v>170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1"/>
    </row>
    <row r="3" spans="1:36" s="70" customFormat="1" ht="12.75" customHeight="1" x14ac:dyDescent="0.25">
      <c r="A3" s="92" t="s">
        <v>169</v>
      </c>
      <c r="B3" s="92" t="s">
        <v>168</v>
      </c>
      <c r="C3" s="94" t="s">
        <v>167</v>
      </c>
      <c r="D3" s="95"/>
      <c r="E3" s="95"/>
      <c r="F3" s="95"/>
      <c r="G3" s="96"/>
      <c r="H3" s="94" t="s">
        <v>166</v>
      </c>
      <c r="I3" s="95"/>
      <c r="J3" s="95"/>
      <c r="K3" s="95"/>
      <c r="L3" s="96"/>
      <c r="M3" s="92" t="s">
        <v>165</v>
      </c>
      <c r="N3" s="92" t="s">
        <v>164</v>
      </c>
      <c r="O3" s="92" t="s">
        <v>163</v>
      </c>
    </row>
    <row r="4" spans="1:36" s="70" customFormat="1" ht="30" customHeight="1" x14ac:dyDescent="0.25">
      <c r="A4" s="93"/>
      <c r="B4" s="93"/>
      <c r="C4" s="72" t="s">
        <v>162</v>
      </c>
      <c r="D4" s="72" t="s">
        <v>161</v>
      </c>
      <c r="E4" s="72" t="s">
        <v>160</v>
      </c>
      <c r="F4" s="72" t="s">
        <v>159</v>
      </c>
      <c r="G4" s="71" t="s">
        <v>154</v>
      </c>
      <c r="H4" s="72" t="s">
        <v>158</v>
      </c>
      <c r="I4" s="72" t="s">
        <v>157</v>
      </c>
      <c r="J4" s="72" t="s">
        <v>156</v>
      </c>
      <c r="K4" s="72" t="s">
        <v>155</v>
      </c>
      <c r="L4" s="71" t="s">
        <v>154</v>
      </c>
      <c r="M4" s="93"/>
      <c r="N4" s="93"/>
      <c r="O4" s="93"/>
    </row>
    <row r="5" spans="1:36" s="23" customFormat="1" ht="12.95" customHeight="1" x14ac:dyDescent="0.25">
      <c r="A5" s="48" t="s">
        <v>153</v>
      </c>
      <c r="B5" s="44">
        <v>99.1698257429926</v>
      </c>
      <c r="C5" s="47">
        <v>98.078965579273998</v>
      </c>
      <c r="D5" s="47">
        <v>98.5735281890761</v>
      </c>
      <c r="E5" s="47">
        <v>94.003077989037095</v>
      </c>
      <c r="F5" s="47">
        <v>99.410942184424599</v>
      </c>
      <c r="G5" s="46">
        <v>98.678971042698393</v>
      </c>
      <c r="H5" s="47">
        <v>98.182915170718701</v>
      </c>
      <c r="I5" s="47">
        <v>100.80195869665501</v>
      </c>
      <c r="J5" s="47">
        <v>98.912505516627206</v>
      </c>
      <c r="K5" s="47">
        <v>99.552150810036196</v>
      </c>
      <c r="L5" s="46">
        <v>99.179021328802605</v>
      </c>
      <c r="M5" s="44">
        <v>98.983238873409604</v>
      </c>
      <c r="N5" s="45">
        <v>96.8990935289291</v>
      </c>
      <c r="O5" s="44">
        <v>99.184667481519298</v>
      </c>
      <c r="P5" s="31"/>
      <c r="Q5" s="67"/>
      <c r="R5" s="54"/>
      <c r="S5" s="32"/>
      <c r="T5" s="31"/>
      <c r="U5" s="32"/>
      <c r="V5" s="69"/>
      <c r="W5" s="69"/>
      <c r="X5" s="69"/>
      <c r="Y5" s="69"/>
      <c r="Z5" s="54"/>
    </row>
    <row r="6" spans="1:36" s="23" customFormat="1" ht="12.95" customHeight="1" x14ac:dyDescent="0.25">
      <c r="A6" s="48" t="s">
        <v>152</v>
      </c>
      <c r="B6" s="44">
        <v>98.908633820020498</v>
      </c>
      <c r="C6" s="47">
        <v>97.349293789086701</v>
      </c>
      <c r="D6" s="47">
        <v>99.281196495460193</v>
      </c>
      <c r="E6" s="47">
        <v>96.983134107265599</v>
      </c>
      <c r="F6" s="47">
        <v>100.33392689346501</v>
      </c>
      <c r="G6" s="46">
        <v>98.575776888580805</v>
      </c>
      <c r="H6" s="47">
        <v>100.337194761533</v>
      </c>
      <c r="I6" s="47">
        <v>98.556292127247801</v>
      </c>
      <c r="J6" s="47">
        <v>99.682562131273997</v>
      </c>
      <c r="K6" s="47">
        <v>99.787590271963893</v>
      </c>
      <c r="L6" s="46">
        <v>99.666945833720703</v>
      </c>
      <c r="M6" s="44">
        <v>98.985048058741398</v>
      </c>
      <c r="N6" s="45">
        <v>100.162971855771</v>
      </c>
      <c r="O6" s="44">
        <v>98.936673877509904</v>
      </c>
      <c r="P6" s="31"/>
      <c r="Q6" s="67"/>
      <c r="R6" s="54"/>
      <c r="S6" s="32"/>
      <c r="T6" s="66"/>
      <c r="U6" s="32"/>
      <c r="V6" s="54"/>
      <c r="W6" s="54"/>
      <c r="X6" s="54"/>
      <c r="Y6" s="54"/>
      <c r="Z6" s="54"/>
      <c r="AA6" s="31"/>
      <c r="AB6" s="31"/>
      <c r="AC6" s="31"/>
      <c r="AD6" s="31"/>
      <c r="AE6" s="31"/>
      <c r="AF6" s="31"/>
      <c r="AG6" s="31"/>
      <c r="AH6" s="31"/>
      <c r="AI6" s="31"/>
      <c r="AJ6" s="31"/>
    </row>
    <row r="7" spans="1:36" s="23" customFormat="1" ht="12.95" customHeight="1" x14ac:dyDescent="0.25">
      <c r="A7" s="48" t="s">
        <v>151</v>
      </c>
      <c r="B7" s="44">
        <v>102.950921014442</v>
      </c>
      <c r="C7" s="47">
        <v>99.877021214610096</v>
      </c>
      <c r="D7" s="47">
        <v>100.05823542269999</v>
      </c>
      <c r="E7" s="47">
        <v>105.53254535578</v>
      </c>
      <c r="F7" s="47">
        <v>100.032954341615</v>
      </c>
      <c r="G7" s="46">
        <v>100.51402972167401</v>
      </c>
      <c r="H7" s="47">
        <v>101.597574822043</v>
      </c>
      <c r="I7" s="47">
        <v>100.30501946113699</v>
      </c>
      <c r="J7" s="47">
        <v>100.58028159112401</v>
      </c>
      <c r="K7" s="47">
        <v>100.06663881638799</v>
      </c>
      <c r="L7" s="46">
        <v>100.669938497975</v>
      </c>
      <c r="M7" s="44">
        <v>100.751929150343</v>
      </c>
      <c r="N7" s="45">
        <v>100.46681372624499</v>
      </c>
      <c r="O7" s="44">
        <v>100.550344185303</v>
      </c>
      <c r="P7" s="31"/>
      <c r="Q7" s="67"/>
      <c r="R7" s="54"/>
      <c r="S7" s="32"/>
      <c r="T7" s="66"/>
      <c r="U7" s="32"/>
      <c r="V7" s="54"/>
      <c r="W7" s="54"/>
      <c r="X7" s="54"/>
      <c r="Y7" s="54"/>
      <c r="Z7" s="54"/>
    </row>
    <row r="8" spans="1:36" s="23" customFormat="1" ht="12.95" customHeight="1" x14ac:dyDescent="0.25">
      <c r="A8" s="48" t="s">
        <v>150</v>
      </c>
      <c r="B8" s="68">
        <v>98.712839986387294</v>
      </c>
      <c r="C8" s="65">
        <v>102.786779273314</v>
      </c>
      <c r="D8" s="65">
        <v>102.013532878837</v>
      </c>
      <c r="E8" s="65">
        <v>103.60752655889701</v>
      </c>
      <c r="F8" s="65">
        <v>100.13748364346</v>
      </c>
      <c r="G8" s="64">
        <v>102.217830699353</v>
      </c>
      <c r="H8" s="65">
        <v>99.756029791097504</v>
      </c>
      <c r="I8" s="65">
        <v>99.259600888772098</v>
      </c>
      <c r="J8" s="65">
        <v>100.90846606879499</v>
      </c>
      <c r="K8" s="65">
        <v>100.478907654715</v>
      </c>
      <c r="L8" s="64">
        <v>100.583546912724</v>
      </c>
      <c r="M8" s="63">
        <v>101.19500835076499</v>
      </c>
      <c r="N8" s="31">
        <v>102.33366814379799</v>
      </c>
      <c r="O8" s="63">
        <v>101.425061891716</v>
      </c>
      <c r="P8" s="31"/>
      <c r="Q8" s="67"/>
      <c r="R8" s="54"/>
      <c r="S8" s="32"/>
      <c r="T8" s="66"/>
      <c r="U8" s="32"/>
      <c r="V8" s="54"/>
      <c r="W8" s="54"/>
      <c r="X8" s="54"/>
      <c r="Y8" s="54"/>
      <c r="Z8" s="54"/>
    </row>
    <row r="9" spans="1:36" s="23" customFormat="1" ht="12.95" customHeight="1" x14ac:dyDescent="0.25">
      <c r="A9" s="53" t="s">
        <v>149</v>
      </c>
      <c r="B9" s="49">
        <v>104.631501583019</v>
      </c>
      <c r="C9" s="52">
        <v>108.652006790351</v>
      </c>
      <c r="D9" s="52">
        <v>103.02333362088299</v>
      </c>
      <c r="E9" s="52">
        <v>106.85380970712799</v>
      </c>
      <c r="F9" s="52">
        <v>99.485135161397395</v>
      </c>
      <c r="G9" s="51">
        <v>103.551599075065</v>
      </c>
      <c r="H9" s="52">
        <v>100.555980440638</v>
      </c>
      <c r="I9" s="52">
        <v>97.161017937571998</v>
      </c>
      <c r="J9" s="52">
        <v>101.268094086823</v>
      </c>
      <c r="K9" s="52">
        <v>100.270406322079</v>
      </c>
      <c r="L9" s="51">
        <v>100.52848413106901</v>
      </c>
      <c r="M9" s="49">
        <v>101.36460214960999</v>
      </c>
      <c r="N9" s="50">
        <v>102.84208635872101</v>
      </c>
      <c r="O9" s="49">
        <v>101.75255684305699</v>
      </c>
      <c r="P9" s="31"/>
      <c r="Q9" s="67"/>
      <c r="R9" s="54"/>
      <c r="S9" s="32"/>
      <c r="T9" s="66"/>
      <c r="U9" s="32"/>
      <c r="V9" s="54"/>
      <c r="W9" s="54"/>
      <c r="X9" s="54"/>
      <c r="Y9" s="54"/>
      <c r="Z9" s="54"/>
    </row>
    <row r="10" spans="1:36" s="23" customFormat="1" ht="12.95" customHeight="1" x14ac:dyDescent="0.25">
      <c r="A10" s="53" t="s">
        <v>148</v>
      </c>
      <c r="B10" s="49">
        <v>94.113121338162202</v>
      </c>
      <c r="C10" s="52">
        <v>110.152124296753</v>
      </c>
      <c r="D10" s="52">
        <v>101.578282959745</v>
      </c>
      <c r="E10" s="52">
        <v>112.245325404846</v>
      </c>
      <c r="F10" s="52">
        <v>96.952895071705996</v>
      </c>
      <c r="G10" s="51">
        <v>103.30306230142099</v>
      </c>
      <c r="H10" s="52">
        <v>100.955762641625</v>
      </c>
      <c r="I10" s="52">
        <v>97.709385910034101</v>
      </c>
      <c r="J10" s="52">
        <v>101.573666239811</v>
      </c>
      <c r="K10" s="52">
        <v>101.117601706904</v>
      </c>
      <c r="L10" s="51">
        <v>101.247945786287</v>
      </c>
      <c r="M10" s="49">
        <v>101.218723395372</v>
      </c>
      <c r="N10" s="50">
        <v>101.755354762393</v>
      </c>
      <c r="O10" s="49">
        <v>101.41153793899601</v>
      </c>
      <c r="P10" s="31"/>
      <c r="Q10" s="67"/>
      <c r="R10" s="54"/>
      <c r="S10" s="32"/>
      <c r="T10" s="66"/>
      <c r="U10" s="32"/>
      <c r="V10" s="54"/>
      <c r="W10" s="54"/>
      <c r="X10" s="54"/>
      <c r="Y10" s="54"/>
      <c r="Z10" s="54"/>
    </row>
    <row r="11" spans="1:36" s="23" customFormat="1" ht="12.95" customHeight="1" x14ac:dyDescent="0.25">
      <c r="A11" s="53" t="s">
        <v>147</v>
      </c>
      <c r="B11" s="49">
        <v>92.3018480259407</v>
      </c>
      <c r="C11" s="52">
        <v>106.720291964099</v>
      </c>
      <c r="D11" s="52">
        <v>100.868696412161</v>
      </c>
      <c r="E11" s="52">
        <v>119.90547531720701</v>
      </c>
      <c r="F11" s="52">
        <v>94.928850213305395</v>
      </c>
      <c r="G11" s="51">
        <v>103.161229483081</v>
      </c>
      <c r="H11" s="52">
        <v>101.235697624891</v>
      </c>
      <c r="I11" s="52">
        <v>98.458565589927304</v>
      </c>
      <c r="J11" s="52">
        <v>102.317875848849</v>
      </c>
      <c r="K11" s="52">
        <v>101.862492433856</v>
      </c>
      <c r="L11" s="51">
        <v>101.869861242356</v>
      </c>
      <c r="M11" s="49">
        <v>101.473045860439</v>
      </c>
      <c r="N11" s="50">
        <v>101.51032899319399</v>
      </c>
      <c r="O11" s="49">
        <v>101.332434177267</v>
      </c>
      <c r="P11" s="31"/>
      <c r="Q11" s="67"/>
      <c r="R11" s="54"/>
      <c r="S11" s="32"/>
      <c r="T11" s="66"/>
      <c r="U11" s="32"/>
      <c r="V11" s="54"/>
      <c r="W11" s="54"/>
      <c r="X11" s="54"/>
      <c r="Y11" s="54"/>
      <c r="Z11" s="54"/>
    </row>
    <row r="12" spans="1:36" s="23" customFormat="1" ht="12.95" customHeight="1" x14ac:dyDescent="0.25">
      <c r="A12" s="53" t="s">
        <v>146</v>
      </c>
      <c r="B12" s="59">
        <v>100.760520489621</v>
      </c>
      <c r="C12" s="62">
        <v>118.263335899274</v>
      </c>
      <c r="D12" s="62">
        <v>103.65256104990701</v>
      </c>
      <c r="E12" s="62">
        <v>118.27188600752</v>
      </c>
      <c r="F12" s="62">
        <v>96.187467086234705</v>
      </c>
      <c r="G12" s="61">
        <v>106.03203834911</v>
      </c>
      <c r="H12" s="62">
        <v>105.55720121393701</v>
      </c>
      <c r="I12" s="62">
        <v>103.25619264104</v>
      </c>
      <c r="J12" s="62">
        <v>103.17633286043301</v>
      </c>
      <c r="K12" s="62">
        <v>102.844463374005</v>
      </c>
      <c r="L12" s="61">
        <v>103.51863764855899</v>
      </c>
      <c r="M12" s="59">
        <v>104.31191630956501</v>
      </c>
      <c r="N12" s="60">
        <v>103.577883846446</v>
      </c>
      <c r="O12" s="59">
        <v>104.249406303879</v>
      </c>
      <c r="P12" s="31"/>
      <c r="Q12" s="67"/>
      <c r="R12" s="54"/>
      <c r="S12" s="32"/>
      <c r="T12" s="66"/>
      <c r="U12" s="32"/>
      <c r="V12" s="54"/>
      <c r="W12" s="54"/>
      <c r="X12" s="54"/>
      <c r="Y12" s="54"/>
      <c r="Z12" s="54"/>
    </row>
    <row r="13" spans="1:36" s="23" customFormat="1" ht="12.95" customHeight="1" x14ac:dyDescent="0.25">
      <c r="A13" s="28" t="s">
        <v>145</v>
      </c>
      <c r="B13" s="63">
        <v>114.74570238491199</v>
      </c>
      <c r="C13" s="65">
        <v>123.69730826454099</v>
      </c>
      <c r="D13" s="65">
        <v>103.493301069743</v>
      </c>
      <c r="E13" s="65">
        <v>114.391441522682</v>
      </c>
      <c r="F13" s="65">
        <v>99.964804005089206</v>
      </c>
      <c r="G13" s="64">
        <v>105.93764075749399</v>
      </c>
      <c r="H13" s="65">
        <v>109.863554938563</v>
      </c>
      <c r="I13" s="65">
        <v>107.242318650187</v>
      </c>
      <c r="J13" s="65">
        <v>104.036848925733</v>
      </c>
      <c r="K13" s="65">
        <v>107.10734101444</v>
      </c>
      <c r="L13" s="64">
        <v>105.308322682069</v>
      </c>
      <c r="M13" s="63">
        <v>106.292485048667</v>
      </c>
      <c r="N13" s="31">
        <v>104.775340301783</v>
      </c>
      <c r="O13" s="63">
        <v>105.376587850314</v>
      </c>
      <c r="P13" s="31"/>
      <c r="Q13" s="67"/>
      <c r="R13" s="54"/>
      <c r="S13" s="32"/>
      <c r="T13" s="66"/>
      <c r="U13" s="32"/>
      <c r="V13" s="54"/>
      <c r="W13" s="54"/>
      <c r="X13" s="54"/>
      <c r="Y13" s="54"/>
      <c r="Z13" s="54"/>
    </row>
    <row r="14" spans="1:36" s="23" customFormat="1" ht="12.95" customHeight="1" x14ac:dyDescent="0.25">
      <c r="A14" s="28" t="s">
        <v>144</v>
      </c>
      <c r="B14" s="63">
        <v>111.834726872351</v>
      </c>
      <c r="C14" s="65">
        <v>119.523848394604</v>
      </c>
      <c r="D14" s="65">
        <v>106.055743474351</v>
      </c>
      <c r="E14" s="65">
        <v>121.971985371149</v>
      </c>
      <c r="F14" s="65">
        <v>102.517229592733</v>
      </c>
      <c r="G14" s="64">
        <v>108.916125108495</v>
      </c>
      <c r="H14" s="65">
        <v>111.875624112026</v>
      </c>
      <c r="I14" s="65">
        <v>107.413786499811</v>
      </c>
      <c r="J14" s="65">
        <v>105.544630488376</v>
      </c>
      <c r="K14" s="65">
        <v>104.606474253484</v>
      </c>
      <c r="L14" s="64">
        <v>106.46118315088501</v>
      </c>
      <c r="M14" s="63">
        <v>108.090890220245</v>
      </c>
      <c r="N14" s="31">
        <v>106.47070701945199</v>
      </c>
      <c r="O14" s="63">
        <v>107.60914665820199</v>
      </c>
      <c r="P14" s="31"/>
      <c r="Q14" s="67"/>
      <c r="R14" s="54"/>
      <c r="S14" s="32"/>
      <c r="T14" s="66"/>
      <c r="U14" s="32"/>
      <c r="V14" s="54"/>
      <c r="W14" s="54"/>
      <c r="X14" s="54"/>
      <c r="Y14" s="54"/>
      <c r="Z14" s="54"/>
    </row>
    <row r="15" spans="1:36" s="23" customFormat="1" ht="12.95" customHeight="1" x14ac:dyDescent="0.25">
      <c r="A15" s="28" t="s">
        <v>143</v>
      </c>
      <c r="B15" s="63">
        <v>104.953278994668</v>
      </c>
      <c r="C15" s="65">
        <v>126.695571838422</v>
      </c>
      <c r="D15" s="65">
        <v>109.943524259496</v>
      </c>
      <c r="E15" s="65">
        <v>116.724032677528</v>
      </c>
      <c r="F15" s="65">
        <v>104.964562736407</v>
      </c>
      <c r="G15" s="64">
        <v>111.36619063355801</v>
      </c>
      <c r="H15" s="65">
        <v>115.08496047918</v>
      </c>
      <c r="I15" s="65">
        <v>109.63915016224099</v>
      </c>
      <c r="J15" s="65">
        <v>106.743455747008</v>
      </c>
      <c r="K15" s="65">
        <v>105.559912622868</v>
      </c>
      <c r="L15" s="64">
        <v>107.94353418356501</v>
      </c>
      <c r="M15" s="63">
        <v>108.691819654033</v>
      </c>
      <c r="N15" s="31">
        <v>109.779700929866</v>
      </c>
      <c r="O15" s="63">
        <v>108.694740834244</v>
      </c>
      <c r="P15" s="31"/>
      <c r="Q15" s="67"/>
      <c r="R15" s="54"/>
      <c r="S15" s="32"/>
      <c r="T15" s="66"/>
      <c r="U15" s="32"/>
      <c r="V15" s="54"/>
      <c r="W15" s="54"/>
      <c r="X15" s="54"/>
      <c r="Y15" s="54"/>
      <c r="Z15" s="54"/>
    </row>
    <row r="16" spans="1:36" s="23" customFormat="1" ht="12.95" customHeight="1" x14ac:dyDescent="0.25">
      <c r="A16" s="28" t="s">
        <v>142</v>
      </c>
      <c r="B16" s="63">
        <v>106.8582309252</v>
      </c>
      <c r="C16" s="65">
        <v>128.12603392018701</v>
      </c>
      <c r="D16" s="65">
        <v>109.793011013255</v>
      </c>
      <c r="E16" s="65">
        <v>118.982989634634</v>
      </c>
      <c r="F16" s="65">
        <v>103.732274939642</v>
      </c>
      <c r="G16" s="64">
        <v>111.639424282638</v>
      </c>
      <c r="H16" s="65">
        <v>115.214040628482</v>
      </c>
      <c r="I16" s="65">
        <v>110.00724632975</v>
      </c>
      <c r="J16" s="65">
        <v>107.567192333341</v>
      </c>
      <c r="K16" s="65">
        <v>106.252797702161</v>
      </c>
      <c r="L16" s="64">
        <v>108.585375707298</v>
      </c>
      <c r="M16" s="63">
        <v>109.549262497181</v>
      </c>
      <c r="N16" s="31">
        <v>110.36338375531</v>
      </c>
      <c r="O16" s="63">
        <v>109.67903458771301</v>
      </c>
      <c r="P16" s="31"/>
      <c r="Q16" s="67"/>
      <c r="R16" s="54"/>
      <c r="S16" s="32"/>
      <c r="T16" s="66"/>
      <c r="U16" s="32"/>
      <c r="V16" s="54"/>
      <c r="W16" s="54"/>
      <c r="X16" s="54"/>
      <c r="Y16" s="54"/>
      <c r="Z16" s="54"/>
    </row>
    <row r="17" spans="1:26" s="23" customFormat="1" ht="12.95" customHeight="1" x14ac:dyDescent="0.25">
      <c r="A17" s="53" t="s">
        <v>141</v>
      </c>
      <c r="B17" s="49">
        <v>104.302995114865</v>
      </c>
      <c r="C17" s="52">
        <v>127.286814662417</v>
      </c>
      <c r="D17" s="52">
        <v>110.316198713031</v>
      </c>
      <c r="E17" s="52">
        <v>122.05796497626901</v>
      </c>
      <c r="F17" s="52">
        <v>103.967313901311</v>
      </c>
      <c r="G17" s="51">
        <v>112.869276543754</v>
      </c>
      <c r="H17" s="52">
        <v>114.79692367439399</v>
      </c>
      <c r="I17" s="52">
        <v>111.178333113024</v>
      </c>
      <c r="J17" s="52">
        <v>111.643865835561</v>
      </c>
      <c r="K17" s="52">
        <v>106.495793349883</v>
      </c>
      <c r="L17" s="51">
        <v>111.043407111627</v>
      </c>
      <c r="M17" s="49">
        <v>110.625174140117</v>
      </c>
      <c r="N17" s="50">
        <v>110.775477578067</v>
      </c>
      <c r="O17" s="49">
        <v>111.240078455589</v>
      </c>
      <c r="P17" s="31"/>
      <c r="Q17" s="67"/>
      <c r="R17" s="54"/>
      <c r="S17" s="32"/>
      <c r="T17" s="66"/>
      <c r="U17" s="32"/>
      <c r="V17" s="54"/>
      <c r="W17" s="54"/>
      <c r="X17" s="54"/>
      <c r="Y17" s="54"/>
      <c r="Z17" s="54"/>
    </row>
    <row r="18" spans="1:26" s="23" customFormat="1" ht="12.95" customHeight="1" x14ac:dyDescent="0.25">
      <c r="A18" s="53" t="s">
        <v>140</v>
      </c>
      <c r="B18" s="49">
        <v>115.732031347133</v>
      </c>
      <c r="C18" s="52">
        <v>135.973775930019</v>
      </c>
      <c r="D18" s="52">
        <v>111.753458086552</v>
      </c>
      <c r="E18" s="52">
        <v>122.086222351454</v>
      </c>
      <c r="F18" s="52">
        <v>104.293026348588</v>
      </c>
      <c r="G18" s="51">
        <v>113.708599384973</v>
      </c>
      <c r="H18" s="52">
        <v>118.17814961719201</v>
      </c>
      <c r="I18" s="52">
        <v>111.896857446816</v>
      </c>
      <c r="J18" s="52">
        <v>111.929133263533</v>
      </c>
      <c r="K18" s="52">
        <v>106.63485522452</v>
      </c>
      <c r="L18" s="51">
        <v>111.502407981574</v>
      </c>
      <c r="M18" s="49">
        <v>112.767065831173</v>
      </c>
      <c r="N18" s="50">
        <v>115.182561027316</v>
      </c>
      <c r="O18" s="49">
        <v>112.870438167483</v>
      </c>
      <c r="P18" s="31"/>
      <c r="Q18" s="67"/>
      <c r="R18" s="54"/>
      <c r="S18" s="32"/>
      <c r="T18" s="66"/>
      <c r="U18" s="32"/>
      <c r="V18" s="54"/>
      <c r="W18" s="54"/>
      <c r="X18" s="54"/>
      <c r="Y18" s="54"/>
      <c r="Z18" s="54"/>
    </row>
    <row r="19" spans="1:26" s="23" customFormat="1" ht="12.95" customHeight="1" x14ac:dyDescent="0.25">
      <c r="A19" s="53" t="s">
        <v>139</v>
      </c>
      <c r="B19" s="49">
        <v>110.47900113833001</v>
      </c>
      <c r="C19" s="52">
        <v>137.78465772362199</v>
      </c>
      <c r="D19" s="52">
        <v>113.170526408879</v>
      </c>
      <c r="E19" s="52">
        <v>119.62460236702699</v>
      </c>
      <c r="F19" s="52">
        <v>104.23543648968599</v>
      </c>
      <c r="G19" s="51">
        <v>114.778253533998</v>
      </c>
      <c r="H19" s="52">
        <v>117.647695964218</v>
      </c>
      <c r="I19" s="52">
        <v>110.696273749539</v>
      </c>
      <c r="J19" s="52">
        <v>112.61682117782399</v>
      </c>
      <c r="K19" s="52">
        <v>106.794712649617</v>
      </c>
      <c r="L19" s="51">
        <v>111.75628444398301</v>
      </c>
      <c r="M19" s="49">
        <v>112.87801240876701</v>
      </c>
      <c r="N19" s="50">
        <v>114.272416120429</v>
      </c>
      <c r="O19" s="49">
        <v>112.906630189566</v>
      </c>
      <c r="P19" s="31"/>
      <c r="Q19" s="67"/>
      <c r="R19" s="54"/>
      <c r="S19" s="32"/>
      <c r="T19" s="66"/>
      <c r="U19" s="32"/>
      <c r="V19" s="54"/>
      <c r="W19" s="54"/>
      <c r="X19" s="54"/>
      <c r="Y19" s="54"/>
      <c r="Z19" s="54"/>
    </row>
    <row r="20" spans="1:26" s="23" customFormat="1" ht="12.95" customHeight="1" x14ac:dyDescent="0.25">
      <c r="A20" s="53" t="s">
        <v>138</v>
      </c>
      <c r="B20" s="59">
        <v>104.881717675017</v>
      </c>
      <c r="C20" s="62">
        <v>138.599171243104</v>
      </c>
      <c r="D20" s="62">
        <v>113.366404243193</v>
      </c>
      <c r="E20" s="62">
        <v>124.05146394349499</v>
      </c>
      <c r="F20" s="62">
        <v>105.994091604658</v>
      </c>
      <c r="G20" s="61">
        <v>115.570575972469</v>
      </c>
      <c r="H20" s="62">
        <v>118.676102701232</v>
      </c>
      <c r="I20" s="62">
        <v>111.170021575352</v>
      </c>
      <c r="J20" s="62">
        <v>113.78673063150799</v>
      </c>
      <c r="K20" s="62">
        <v>107.40310500808199</v>
      </c>
      <c r="L20" s="61">
        <v>112.780607076108</v>
      </c>
      <c r="M20" s="59">
        <v>112.951982021142</v>
      </c>
      <c r="N20" s="60">
        <v>112.846903328411</v>
      </c>
      <c r="O20" s="59">
        <v>113.26225663802001</v>
      </c>
      <c r="P20" s="31"/>
      <c r="Q20" s="67"/>
      <c r="R20" s="54"/>
      <c r="S20" s="32"/>
      <c r="T20" s="66"/>
      <c r="U20" s="32"/>
      <c r="V20" s="54"/>
      <c r="W20" s="54"/>
      <c r="X20" s="54"/>
      <c r="Y20" s="54"/>
      <c r="Z20" s="54"/>
    </row>
    <row r="21" spans="1:26" s="23" customFormat="1" ht="12.95" customHeight="1" x14ac:dyDescent="0.25">
      <c r="A21" s="28" t="s">
        <v>137</v>
      </c>
      <c r="B21" s="63">
        <v>110.040943542392</v>
      </c>
      <c r="C21" s="65">
        <v>145.79891444105999</v>
      </c>
      <c r="D21" s="65">
        <v>113.23011021035001</v>
      </c>
      <c r="E21" s="65">
        <v>123.844763251496</v>
      </c>
      <c r="F21" s="65">
        <v>105.62127881449899</v>
      </c>
      <c r="G21" s="64">
        <v>115.977903920843</v>
      </c>
      <c r="H21" s="65">
        <v>122.038355101897</v>
      </c>
      <c r="I21" s="65">
        <v>113.28959239510699</v>
      </c>
      <c r="J21" s="65">
        <v>114.56932913626299</v>
      </c>
      <c r="K21" s="65">
        <v>108.840266720771</v>
      </c>
      <c r="L21" s="64">
        <v>114.353235835465</v>
      </c>
      <c r="M21" s="63">
        <v>114.13451956926799</v>
      </c>
      <c r="N21" s="31">
        <v>118.02586907784701</v>
      </c>
      <c r="O21" s="63">
        <v>114.542039056798</v>
      </c>
      <c r="P21" s="31"/>
      <c r="Q21" s="67"/>
      <c r="R21" s="54"/>
      <c r="S21" s="32"/>
      <c r="T21" s="66"/>
      <c r="U21" s="32"/>
      <c r="V21" s="54"/>
      <c r="W21" s="54"/>
      <c r="X21" s="54"/>
      <c r="Y21" s="54"/>
      <c r="Z21" s="54"/>
    </row>
    <row r="22" spans="1:26" s="23" customFormat="1" ht="12.95" customHeight="1" x14ac:dyDescent="0.25">
      <c r="A22" s="28" t="s">
        <v>136</v>
      </c>
      <c r="B22" s="63">
        <v>116.958692383483</v>
      </c>
      <c r="C22" s="65">
        <v>148.59310565628101</v>
      </c>
      <c r="D22" s="65">
        <v>113.101720219475</v>
      </c>
      <c r="E22" s="65">
        <v>123.36290385186</v>
      </c>
      <c r="F22" s="65">
        <v>105.009462716935</v>
      </c>
      <c r="G22" s="64">
        <v>116.707887870628</v>
      </c>
      <c r="H22" s="65">
        <v>122.62154818166</v>
      </c>
      <c r="I22" s="65">
        <v>116.16231114788</v>
      </c>
      <c r="J22" s="65">
        <v>115.539863868168</v>
      </c>
      <c r="K22" s="65">
        <v>109.49460625093</v>
      </c>
      <c r="L22" s="64">
        <v>115.174178915762</v>
      </c>
      <c r="M22" s="63">
        <v>115.814058696026</v>
      </c>
      <c r="N22" s="31">
        <v>119.45374862041</v>
      </c>
      <c r="O22" s="63">
        <v>116.52261021087099</v>
      </c>
      <c r="P22" s="31"/>
      <c r="Q22" s="67"/>
      <c r="R22" s="54"/>
      <c r="S22" s="32"/>
      <c r="T22" s="66"/>
      <c r="U22" s="32"/>
      <c r="V22" s="54"/>
      <c r="W22" s="54"/>
      <c r="X22" s="54"/>
      <c r="Y22" s="54"/>
      <c r="Z22" s="54"/>
    </row>
    <row r="23" spans="1:26" s="23" customFormat="1" ht="12.95" customHeight="1" x14ac:dyDescent="0.25">
      <c r="A23" s="28" t="s">
        <v>135</v>
      </c>
      <c r="B23" s="63">
        <v>122.83473301591199</v>
      </c>
      <c r="C23" s="65">
        <v>151.279929125824</v>
      </c>
      <c r="D23" s="65">
        <v>112.647941983865</v>
      </c>
      <c r="E23" s="65">
        <v>124.165183075033</v>
      </c>
      <c r="F23" s="65">
        <v>105.645548942422</v>
      </c>
      <c r="G23" s="64">
        <v>116.247972166189</v>
      </c>
      <c r="H23" s="65">
        <v>124.725613098868</v>
      </c>
      <c r="I23" s="65">
        <v>117.166695060558</v>
      </c>
      <c r="J23" s="65">
        <v>117.339436538318</v>
      </c>
      <c r="K23" s="65">
        <v>110.321799340453</v>
      </c>
      <c r="L23" s="64">
        <v>116.587373512452</v>
      </c>
      <c r="M23" s="63">
        <v>117.19357021502201</v>
      </c>
      <c r="N23" s="31">
        <v>120.951287838724</v>
      </c>
      <c r="O23" s="63">
        <v>117.918074768438</v>
      </c>
      <c r="P23" s="31"/>
      <c r="Q23" s="67"/>
      <c r="R23" s="54"/>
      <c r="S23" s="32"/>
      <c r="T23" s="66"/>
      <c r="U23" s="32"/>
      <c r="V23" s="54"/>
      <c r="W23" s="54"/>
      <c r="X23" s="54"/>
      <c r="Y23" s="54"/>
      <c r="Z23" s="54"/>
    </row>
    <row r="24" spans="1:26" s="23" customFormat="1" ht="12.95" customHeight="1" x14ac:dyDescent="0.25">
      <c r="A24" s="28" t="s">
        <v>134</v>
      </c>
      <c r="B24" s="63">
        <v>120.73573723111799</v>
      </c>
      <c r="C24" s="65">
        <v>152.79570847178499</v>
      </c>
      <c r="D24" s="65">
        <v>115.257182490343</v>
      </c>
      <c r="E24" s="65">
        <v>122.758224997829</v>
      </c>
      <c r="F24" s="65">
        <v>105.886031928587</v>
      </c>
      <c r="G24" s="64">
        <v>117.436271823826</v>
      </c>
      <c r="H24" s="65">
        <v>127.880004781515</v>
      </c>
      <c r="I24" s="65">
        <v>118.529033171561</v>
      </c>
      <c r="J24" s="65">
        <v>118.808717843831</v>
      </c>
      <c r="K24" s="65">
        <v>111.32850419686</v>
      </c>
      <c r="L24" s="64">
        <v>118.419829475572</v>
      </c>
      <c r="M24" s="63">
        <v>118.11918389377099</v>
      </c>
      <c r="N24" s="31">
        <v>122.178731929619</v>
      </c>
      <c r="O24" s="63">
        <v>119.007377294702</v>
      </c>
      <c r="P24" s="31"/>
      <c r="Q24" s="67"/>
      <c r="R24" s="54"/>
      <c r="S24" s="32"/>
      <c r="T24" s="66"/>
      <c r="U24" s="32"/>
      <c r="V24" s="54"/>
      <c r="W24" s="54"/>
      <c r="X24" s="54"/>
      <c r="Y24" s="54"/>
      <c r="Z24" s="54"/>
    </row>
    <row r="25" spans="1:26" s="23" customFormat="1" ht="12.95" customHeight="1" x14ac:dyDescent="0.25">
      <c r="A25" s="53" t="s">
        <v>133</v>
      </c>
      <c r="B25" s="49">
        <v>107.27921778651201</v>
      </c>
      <c r="C25" s="52">
        <v>154.993959563397</v>
      </c>
      <c r="D25" s="52">
        <v>119.378295448016</v>
      </c>
      <c r="E25" s="52">
        <v>128.147102220432</v>
      </c>
      <c r="F25" s="52">
        <v>124.537260951861</v>
      </c>
      <c r="G25" s="51">
        <v>124.172348234811</v>
      </c>
      <c r="H25" s="52">
        <v>128.909536526712</v>
      </c>
      <c r="I25" s="52">
        <v>117.833049470912</v>
      </c>
      <c r="J25" s="52">
        <v>120.34364175657799</v>
      </c>
      <c r="K25" s="52">
        <v>112.089906516233</v>
      </c>
      <c r="L25" s="51">
        <v>119.538002120836</v>
      </c>
      <c r="M25" s="49">
        <v>119.575453181589</v>
      </c>
      <c r="N25" s="50">
        <v>126.248816252742</v>
      </c>
      <c r="O25" s="49">
        <v>120.90470535634999</v>
      </c>
      <c r="P25" s="31"/>
      <c r="Q25" s="67"/>
      <c r="R25" s="54"/>
      <c r="S25" s="32"/>
      <c r="T25" s="66"/>
      <c r="U25" s="32"/>
      <c r="V25" s="54"/>
      <c r="W25" s="54"/>
      <c r="X25" s="54"/>
      <c r="Y25" s="54"/>
      <c r="Z25" s="54"/>
    </row>
    <row r="26" spans="1:26" s="23" customFormat="1" ht="12.95" customHeight="1" x14ac:dyDescent="0.25">
      <c r="A26" s="53" t="s">
        <v>132</v>
      </c>
      <c r="B26" s="49">
        <v>105.390266993941</v>
      </c>
      <c r="C26" s="52">
        <v>167.419459661573</v>
      </c>
      <c r="D26" s="52">
        <v>122.323069978829</v>
      </c>
      <c r="E26" s="52">
        <v>126.77012945057</v>
      </c>
      <c r="F26" s="52">
        <v>126.454447288832</v>
      </c>
      <c r="G26" s="51">
        <v>126.67987922443</v>
      </c>
      <c r="H26" s="52">
        <v>132.09648087540199</v>
      </c>
      <c r="I26" s="52">
        <v>118.644601652932</v>
      </c>
      <c r="J26" s="52">
        <v>121.912899737828</v>
      </c>
      <c r="K26" s="52">
        <v>112.248745455589</v>
      </c>
      <c r="L26" s="51">
        <v>120.811511150302</v>
      </c>
      <c r="M26" s="49">
        <v>121.57067597195901</v>
      </c>
      <c r="N26" s="50">
        <v>128.32981672884799</v>
      </c>
      <c r="O26" s="49">
        <v>122.194639167612</v>
      </c>
      <c r="P26" s="31"/>
      <c r="Q26" s="67"/>
      <c r="R26" s="54"/>
      <c r="S26" s="32"/>
      <c r="T26" s="66"/>
      <c r="U26" s="32"/>
      <c r="V26" s="54"/>
      <c r="W26" s="54"/>
      <c r="X26" s="54"/>
      <c r="Y26" s="54"/>
      <c r="Z26" s="54"/>
    </row>
    <row r="27" spans="1:26" s="23" customFormat="1" ht="12.95" customHeight="1" x14ac:dyDescent="0.25">
      <c r="A27" s="53" t="s">
        <v>131</v>
      </c>
      <c r="B27" s="49">
        <v>112.048265264465</v>
      </c>
      <c r="C27" s="52">
        <v>170.54504324854</v>
      </c>
      <c r="D27" s="52">
        <v>123.317672291891</v>
      </c>
      <c r="E27" s="52">
        <v>128.66526718326301</v>
      </c>
      <c r="F27" s="52">
        <v>126.449384288085</v>
      </c>
      <c r="G27" s="51">
        <v>127.684614520794</v>
      </c>
      <c r="H27" s="52">
        <v>133.441455731736</v>
      </c>
      <c r="I27" s="52">
        <v>120.53121184254999</v>
      </c>
      <c r="J27" s="52">
        <v>123.3676056839</v>
      </c>
      <c r="K27" s="52">
        <v>112.781417112081</v>
      </c>
      <c r="L27" s="51">
        <v>121.969355996426</v>
      </c>
      <c r="M27" s="49">
        <v>123.245301371983</v>
      </c>
      <c r="N27" s="50">
        <v>130.70125124857199</v>
      </c>
      <c r="O27" s="49">
        <v>124.437430687765</v>
      </c>
      <c r="P27" s="31"/>
      <c r="Q27" s="67"/>
      <c r="R27" s="54"/>
      <c r="S27" s="32"/>
      <c r="T27" s="66"/>
      <c r="U27" s="32"/>
      <c r="V27" s="54"/>
      <c r="W27" s="54"/>
      <c r="X27" s="54"/>
      <c r="Y27" s="54"/>
      <c r="Z27" s="54"/>
    </row>
    <row r="28" spans="1:26" s="23" customFormat="1" ht="12.95" customHeight="1" x14ac:dyDescent="0.25">
      <c r="A28" s="53" t="s">
        <v>130</v>
      </c>
      <c r="B28" s="59">
        <v>116.08772792452299</v>
      </c>
      <c r="C28" s="62">
        <v>181.55179570187099</v>
      </c>
      <c r="D28" s="62">
        <v>124.566972555668</v>
      </c>
      <c r="E28" s="62">
        <v>132.50344238752601</v>
      </c>
      <c r="F28" s="62">
        <v>126.306383456764</v>
      </c>
      <c r="G28" s="61">
        <v>129.506773658177</v>
      </c>
      <c r="H28" s="62">
        <v>136.59644363765801</v>
      </c>
      <c r="I28" s="62">
        <v>124.115621709066</v>
      </c>
      <c r="J28" s="62">
        <v>123.895908408648</v>
      </c>
      <c r="K28" s="62">
        <v>112.562854797638</v>
      </c>
      <c r="L28" s="61">
        <v>123.30791381630701</v>
      </c>
      <c r="M28" s="59">
        <v>124.831736341349</v>
      </c>
      <c r="N28" s="60">
        <v>133.05048605812499</v>
      </c>
      <c r="O28" s="59">
        <v>125.874453861162</v>
      </c>
      <c r="P28" s="31"/>
      <c r="Q28" s="67"/>
      <c r="R28" s="54"/>
      <c r="S28" s="32"/>
      <c r="T28" s="66"/>
      <c r="U28" s="32"/>
      <c r="V28" s="54"/>
      <c r="W28" s="54"/>
      <c r="X28" s="54"/>
      <c r="Y28" s="54"/>
      <c r="Z28" s="54"/>
    </row>
    <row r="29" spans="1:26" s="23" customFormat="1" ht="12.95" customHeight="1" x14ac:dyDescent="0.25">
      <c r="A29" s="28" t="s">
        <v>129</v>
      </c>
      <c r="B29" s="63">
        <v>124.953095027882</v>
      </c>
      <c r="C29" s="65">
        <v>180.254542482494</v>
      </c>
      <c r="D29" s="65">
        <v>126.95387247621299</v>
      </c>
      <c r="E29" s="65">
        <v>129.29024843259401</v>
      </c>
      <c r="F29" s="65">
        <v>121.98716396399099</v>
      </c>
      <c r="G29" s="64">
        <v>129.90213736486101</v>
      </c>
      <c r="H29" s="65">
        <v>137.13282185343701</v>
      </c>
      <c r="I29" s="65">
        <v>128.295907984161</v>
      </c>
      <c r="J29" s="65">
        <v>126.88534430083401</v>
      </c>
      <c r="K29" s="65">
        <v>113.097170196615</v>
      </c>
      <c r="L29" s="64">
        <v>124.664775088789</v>
      </c>
      <c r="M29" s="63">
        <v>126.91533536182899</v>
      </c>
      <c r="N29" s="31">
        <v>135.614962835022</v>
      </c>
      <c r="O29" s="63">
        <v>127.164953579721</v>
      </c>
      <c r="P29" s="31"/>
      <c r="Q29" s="67"/>
      <c r="R29" s="54"/>
      <c r="S29" s="32"/>
      <c r="T29" s="66"/>
      <c r="U29" s="32"/>
      <c r="V29" s="54"/>
      <c r="W29" s="54"/>
      <c r="X29" s="54"/>
      <c r="Y29" s="54"/>
      <c r="Z29" s="54"/>
    </row>
    <row r="30" spans="1:26" s="23" customFormat="1" ht="12.95" customHeight="1" x14ac:dyDescent="0.25">
      <c r="A30" s="28" t="s">
        <v>128</v>
      </c>
      <c r="B30" s="63">
        <v>133.307266809369</v>
      </c>
      <c r="C30" s="65">
        <v>175.61395744610201</v>
      </c>
      <c r="D30" s="65">
        <v>129.451317070562</v>
      </c>
      <c r="E30" s="65">
        <v>131.89394444552099</v>
      </c>
      <c r="F30" s="65">
        <v>121.741955496382</v>
      </c>
      <c r="G30" s="64">
        <v>131.57904918162299</v>
      </c>
      <c r="H30" s="65">
        <v>139.90784097980699</v>
      </c>
      <c r="I30" s="65">
        <v>129.116819456276</v>
      </c>
      <c r="J30" s="65">
        <v>129.26800660226201</v>
      </c>
      <c r="K30" s="65">
        <v>114.585813620614</v>
      </c>
      <c r="L30" s="64">
        <v>127.066018101512</v>
      </c>
      <c r="M30" s="63">
        <v>128.75009458793099</v>
      </c>
      <c r="N30" s="31">
        <v>139.15822123685001</v>
      </c>
      <c r="O30" s="63">
        <v>130.11295786548001</v>
      </c>
      <c r="P30" s="31"/>
      <c r="Q30" s="67"/>
      <c r="R30" s="54"/>
      <c r="S30" s="32"/>
      <c r="T30" s="66"/>
      <c r="U30" s="32"/>
      <c r="V30" s="54"/>
      <c r="W30" s="54"/>
      <c r="X30" s="54"/>
      <c r="Y30" s="54"/>
      <c r="Z30" s="54"/>
    </row>
    <row r="31" spans="1:26" s="23" customFormat="1" ht="12.95" customHeight="1" x14ac:dyDescent="0.25">
      <c r="A31" s="28" t="s">
        <v>127</v>
      </c>
      <c r="B31" s="63">
        <v>135.276157513355</v>
      </c>
      <c r="C31" s="65">
        <v>186.42681731008901</v>
      </c>
      <c r="D31" s="65">
        <v>132.42149267961699</v>
      </c>
      <c r="E31" s="65">
        <v>137.49564419381699</v>
      </c>
      <c r="F31" s="65">
        <v>125.979531830177</v>
      </c>
      <c r="G31" s="64">
        <v>135.707515587035</v>
      </c>
      <c r="H31" s="65">
        <v>142.47824499917999</v>
      </c>
      <c r="I31" s="65">
        <v>127.42134383132201</v>
      </c>
      <c r="J31" s="65">
        <v>130.32948064631401</v>
      </c>
      <c r="K31" s="65">
        <v>114.844683682601</v>
      </c>
      <c r="L31" s="64">
        <v>128.15714915010599</v>
      </c>
      <c r="M31" s="63">
        <v>131.48435957480601</v>
      </c>
      <c r="N31" s="31">
        <v>142.28597892740399</v>
      </c>
      <c r="O31" s="63">
        <v>132.663813802703</v>
      </c>
      <c r="P31" s="31"/>
      <c r="Q31" s="67"/>
      <c r="R31" s="54"/>
      <c r="S31" s="32"/>
      <c r="T31" s="66"/>
      <c r="U31" s="32"/>
      <c r="V31" s="54"/>
      <c r="W31" s="54"/>
      <c r="X31" s="54"/>
      <c r="Y31" s="54"/>
      <c r="Z31" s="54"/>
    </row>
    <row r="32" spans="1:26" s="23" customFormat="1" ht="12.95" customHeight="1" x14ac:dyDescent="0.25">
      <c r="A32" s="28" t="s">
        <v>126</v>
      </c>
      <c r="B32" s="63">
        <v>121.409160829337</v>
      </c>
      <c r="C32" s="65">
        <v>139.718870275173</v>
      </c>
      <c r="D32" s="65">
        <v>111.836986377885</v>
      </c>
      <c r="E32" s="65">
        <v>132.89575269884099</v>
      </c>
      <c r="F32" s="65">
        <v>122.62535672175601</v>
      </c>
      <c r="G32" s="64">
        <v>119.07285072577599</v>
      </c>
      <c r="H32" s="65">
        <v>131.783414386076</v>
      </c>
      <c r="I32" s="65">
        <v>119.84551836046499</v>
      </c>
      <c r="J32" s="65">
        <v>130.97466697246099</v>
      </c>
      <c r="K32" s="65">
        <v>115.224573610796</v>
      </c>
      <c r="L32" s="64">
        <v>125.905950328015</v>
      </c>
      <c r="M32" s="63">
        <v>123.584014642285</v>
      </c>
      <c r="N32" s="31">
        <v>133.16392857571901</v>
      </c>
      <c r="O32" s="63">
        <v>124.799782376737</v>
      </c>
      <c r="P32" s="31"/>
      <c r="Q32" s="67"/>
      <c r="R32" s="54"/>
      <c r="S32" s="32"/>
      <c r="T32" s="66"/>
      <c r="U32" s="32"/>
      <c r="V32" s="54"/>
      <c r="W32" s="54"/>
      <c r="X32" s="54"/>
      <c r="Y32" s="54"/>
      <c r="Z32" s="54"/>
    </row>
    <row r="33" spans="1:26" s="23" customFormat="1" ht="12.95" customHeight="1" x14ac:dyDescent="0.25">
      <c r="A33" s="53" t="s">
        <v>125</v>
      </c>
      <c r="B33" s="49">
        <v>125.493711291588</v>
      </c>
      <c r="C33" s="52">
        <v>101.030826573106</v>
      </c>
      <c r="D33" s="52">
        <v>94.413529205888594</v>
      </c>
      <c r="E33" s="52">
        <v>132.44794759656901</v>
      </c>
      <c r="F33" s="52">
        <v>128.51687923007401</v>
      </c>
      <c r="G33" s="51">
        <v>104.418446869826</v>
      </c>
      <c r="H33" s="52">
        <v>128.18414817418801</v>
      </c>
      <c r="I33" s="52">
        <v>113.031295269438</v>
      </c>
      <c r="J33" s="52">
        <v>130.35337419146401</v>
      </c>
      <c r="K33" s="52">
        <v>117.91912399728101</v>
      </c>
      <c r="L33" s="51">
        <v>124.94461571850501</v>
      </c>
      <c r="M33" s="49">
        <v>117.388652800343</v>
      </c>
      <c r="N33" s="50">
        <v>122.737351859011</v>
      </c>
      <c r="O33" s="49">
        <v>118.581748005533</v>
      </c>
      <c r="P33" s="31"/>
      <c r="Q33" s="67"/>
      <c r="R33" s="54"/>
      <c r="S33" s="32"/>
      <c r="T33" s="66"/>
      <c r="U33" s="32"/>
      <c r="V33" s="54"/>
      <c r="W33" s="54"/>
      <c r="X33" s="54"/>
      <c r="Y33" s="54"/>
      <c r="Z33" s="54"/>
    </row>
    <row r="34" spans="1:26" s="23" customFormat="1" ht="12.95" customHeight="1" x14ac:dyDescent="0.25">
      <c r="A34" s="53" t="s">
        <v>124</v>
      </c>
      <c r="B34" s="49">
        <v>117.998843491271</v>
      </c>
      <c r="C34" s="52">
        <v>125.826708633794</v>
      </c>
      <c r="D34" s="52">
        <v>99.497626297478504</v>
      </c>
      <c r="E34" s="52">
        <v>134.32378364531601</v>
      </c>
      <c r="F34" s="52">
        <v>131.72660460924999</v>
      </c>
      <c r="G34" s="51">
        <v>111.351945172315</v>
      </c>
      <c r="H34" s="52">
        <v>133.07480975263701</v>
      </c>
      <c r="I34" s="52">
        <v>114.082907610788</v>
      </c>
      <c r="J34" s="52">
        <v>130.52461322919899</v>
      </c>
      <c r="K34" s="52">
        <v>118.530248775088</v>
      </c>
      <c r="L34" s="51">
        <v>126.305436838009</v>
      </c>
      <c r="M34" s="49">
        <v>121.199521778826</v>
      </c>
      <c r="N34" s="50">
        <v>127.333946945839</v>
      </c>
      <c r="O34" s="49">
        <v>122.10553970687801</v>
      </c>
      <c r="P34" s="31"/>
      <c r="Q34" s="67"/>
      <c r="R34" s="54"/>
      <c r="S34" s="32"/>
      <c r="T34" s="66"/>
      <c r="U34" s="32"/>
      <c r="V34" s="54"/>
      <c r="W34" s="54"/>
      <c r="X34" s="54"/>
      <c r="Y34" s="54"/>
      <c r="Z34" s="54"/>
    </row>
    <row r="35" spans="1:26" s="23" customFormat="1" ht="12.95" customHeight="1" x14ac:dyDescent="0.25">
      <c r="A35" s="53" t="s">
        <v>123</v>
      </c>
      <c r="B35" s="49">
        <v>117.99361182557099</v>
      </c>
      <c r="C35" s="52">
        <v>135.75917552870601</v>
      </c>
      <c r="D35" s="52">
        <v>108.096851723947</v>
      </c>
      <c r="E35" s="52">
        <v>128.67772314390601</v>
      </c>
      <c r="F35" s="52">
        <v>136.39024828847599</v>
      </c>
      <c r="G35" s="51">
        <v>116.912258422479</v>
      </c>
      <c r="H35" s="52">
        <v>137.70100957950899</v>
      </c>
      <c r="I35" s="52">
        <v>118.080965693313</v>
      </c>
      <c r="J35" s="52">
        <v>131.592014638851</v>
      </c>
      <c r="K35" s="52">
        <v>119.38559657243199</v>
      </c>
      <c r="L35" s="51">
        <v>128.67512651828901</v>
      </c>
      <c r="M35" s="49">
        <v>124.674366370643</v>
      </c>
      <c r="N35" s="50">
        <v>132.957164317349</v>
      </c>
      <c r="O35" s="49">
        <v>125.525782456955</v>
      </c>
      <c r="P35" s="31"/>
      <c r="Q35" s="67"/>
      <c r="R35" s="54"/>
      <c r="S35" s="32"/>
      <c r="T35" s="66"/>
      <c r="U35" s="32"/>
      <c r="V35" s="54"/>
      <c r="W35" s="54"/>
      <c r="X35" s="54"/>
      <c r="Y35" s="54"/>
      <c r="Z35" s="54"/>
    </row>
    <row r="36" spans="1:26" s="23" customFormat="1" ht="12.95" customHeight="1" x14ac:dyDescent="0.25">
      <c r="A36" s="53" t="s">
        <v>122</v>
      </c>
      <c r="B36" s="59">
        <v>133.17077946542599</v>
      </c>
      <c r="C36" s="62">
        <v>140.953220559393</v>
      </c>
      <c r="D36" s="62">
        <v>116.448759003577</v>
      </c>
      <c r="E36" s="62">
        <v>130.947994427776</v>
      </c>
      <c r="F36" s="62">
        <v>140.591523849347</v>
      </c>
      <c r="G36" s="61">
        <v>122.78259889360901</v>
      </c>
      <c r="H36" s="62">
        <v>140.64018148410301</v>
      </c>
      <c r="I36" s="62">
        <v>123.67102495533599</v>
      </c>
      <c r="J36" s="62">
        <v>133.021107034995</v>
      </c>
      <c r="K36" s="62">
        <v>120.62528674347401</v>
      </c>
      <c r="L36" s="61">
        <v>131.00094717982199</v>
      </c>
      <c r="M36" s="59">
        <v>128.565505039854</v>
      </c>
      <c r="N36" s="60">
        <v>138.97075276751201</v>
      </c>
      <c r="O36" s="59">
        <v>129.92366577925799</v>
      </c>
      <c r="P36" s="31"/>
      <c r="Q36" s="67"/>
      <c r="R36" s="54"/>
      <c r="S36" s="32"/>
      <c r="T36" s="66"/>
      <c r="U36" s="32"/>
      <c r="V36" s="54"/>
      <c r="W36" s="54"/>
      <c r="X36" s="54"/>
      <c r="Y36" s="54"/>
      <c r="Z36" s="54"/>
    </row>
    <row r="37" spans="1:26" s="23" customFormat="1" ht="12.95" customHeight="1" x14ac:dyDescent="0.25">
      <c r="A37" s="28" t="s">
        <v>121</v>
      </c>
      <c r="B37" s="63">
        <v>137.197592491438</v>
      </c>
      <c r="C37" s="65">
        <v>161.4471068611</v>
      </c>
      <c r="D37" s="65">
        <v>117.93485439058099</v>
      </c>
      <c r="E37" s="65">
        <v>134.90424613780101</v>
      </c>
      <c r="F37" s="65">
        <v>144.749553798069</v>
      </c>
      <c r="G37" s="64">
        <v>126.553534041104</v>
      </c>
      <c r="H37" s="65">
        <v>147.485107260821</v>
      </c>
      <c r="I37" s="65">
        <v>131.06156396822399</v>
      </c>
      <c r="J37" s="65">
        <v>135.28600987663299</v>
      </c>
      <c r="K37" s="65">
        <v>121.485876064332</v>
      </c>
      <c r="L37" s="64">
        <v>133.921822785888</v>
      </c>
      <c r="M37" s="63">
        <v>131.53275930940401</v>
      </c>
      <c r="N37" s="31">
        <v>141.49410867493401</v>
      </c>
      <c r="O37" s="63">
        <v>133.43361647683199</v>
      </c>
      <c r="P37" s="31"/>
      <c r="Q37" s="67"/>
      <c r="R37" s="54"/>
      <c r="S37" s="32"/>
      <c r="T37" s="66"/>
      <c r="U37" s="32"/>
      <c r="V37" s="54"/>
      <c r="W37" s="54"/>
      <c r="X37" s="54"/>
      <c r="Y37" s="54"/>
      <c r="Z37" s="54"/>
    </row>
    <row r="38" spans="1:26" s="23" customFormat="1" ht="12.95" customHeight="1" x14ac:dyDescent="0.25">
      <c r="A38" s="28" t="s">
        <v>120</v>
      </c>
      <c r="B38" s="63">
        <v>131.72803408383299</v>
      </c>
      <c r="C38" s="65">
        <v>178.31458608336101</v>
      </c>
      <c r="D38" s="65">
        <v>122.43624908720599</v>
      </c>
      <c r="E38" s="65">
        <v>131.84184405766501</v>
      </c>
      <c r="F38" s="65">
        <v>147.89962527454901</v>
      </c>
      <c r="G38" s="64">
        <v>130.83009332374701</v>
      </c>
      <c r="H38" s="65">
        <v>148.760993690162</v>
      </c>
      <c r="I38" s="65">
        <v>133.03236301489801</v>
      </c>
      <c r="J38" s="65">
        <v>136.525889497554</v>
      </c>
      <c r="K38" s="65">
        <v>122.03351316371</v>
      </c>
      <c r="L38" s="64">
        <v>134.295162385141</v>
      </c>
      <c r="M38" s="63">
        <v>132.67117327475</v>
      </c>
      <c r="N38" s="31">
        <v>146.35864047342599</v>
      </c>
      <c r="O38" s="63">
        <v>134.426431103857</v>
      </c>
      <c r="P38" s="31"/>
      <c r="Q38" s="67"/>
      <c r="R38" s="54"/>
      <c r="S38" s="32"/>
      <c r="T38" s="66"/>
      <c r="U38" s="32"/>
      <c r="V38" s="54"/>
      <c r="W38" s="54"/>
      <c r="X38" s="54"/>
      <c r="Y38" s="54"/>
      <c r="Z38" s="54"/>
    </row>
    <row r="39" spans="1:26" s="23" customFormat="1" ht="12.95" customHeight="1" x14ac:dyDescent="0.25">
      <c r="A39" s="28" t="s">
        <v>119</v>
      </c>
      <c r="B39" s="63">
        <v>134.724014549386</v>
      </c>
      <c r="C39" s="65">
        <v>181.60052190095701</v>
      </c>
      <c r="D39" s="65">
        <v>121.57949588156301</v>
      </c>
      <c r="E39" s="65">
        <v>136.19740212942099</v>
      </c>
      <c r="F39" s="65">
        <v>149.60480442443301</v>
      </c>
      <c r="G39" s="64">
        <v>131.03743892545199</v>
      </c>
      <c r="H39" s="65">
        <v>151.73434329137399</v>
      </c>
      <c r="I39" s="65">
        <v>133.29771114517399</v>
      </c>
      <c r="J39" s="65">
        <v>137.728488522345</v>
      </c>
      <c r="K39" s="65">
        <v>122.477047725128</v>
      </c>
      <c r="L39" s="64">
        <v>135.700166032091</v>
      </c>
      <c r="M39" s="63">
        <v>134.33135734241401</v>
      </c>
      <c r="N39" s="31">
        <v>152.52851309422999</v>
      </c>
      <c r="O39" s="63">
        <v>136.40989668110399</v>
      </c>
      <c r="P39" s="31"/>
      <c r="Q39" s="67"/>
      <c r="R39" s="54"/>
      <c r="S39" s="32"/>
      <c r="T39" s="66"/>
      <c r="U39" s="32"/>
      <c r="V39" s="54"/>
      <c r="W39" s="54"/>
      <c r="X39" s="54"/>
      <c r="Y39" s="54"/>
      <c r="Z39" s="54"/>
    </row>
    <row r="40" spans="1:26" s="23" customFormat="1" ht="12.95" customHeight="1" x14ac:dyDescent="0.25">
      <c r="A40" s="28" t="s">
        <v>118</v>
      </c>
      <c r="B40" s="63">
        <v>143.303742204402</v>
      </c>
      <c r="C40" s="65">
        <v>179.97228053870199</v>
      </c>
      <c r="D40" s="65">
        <v>119.98517913418701</v>
      </c>
      <c r="E40" s="65">
        <v>136.22428478415</v>
      </c>
      <c r="F40" s="65">
        <v>152.15735882293299</v>
      </c>
      <c r="G40" s="64">
        <v>129.88927078061599</v>
      </c>
      <c r="H40" s="65">
        <v>152.98570179443101</v>
      </c>
      <c r="I40" s="65">
        <v>134.420312078672</v>
      </c>
      <c r="J40" s="65">
        <v>139.40205008176599</v>
      </c>
      <c r="K40" s="65">
        <v>123.162451271778</v>
      </c>
      <c r="L40" s="64">
        <v>137.139815761481</v>
      </c>
      <c r="M40" s="63">
        <v>135.538785527231</v>
      </c>
      <c r="N40" s="31">
        <v>147.74490777721701</v>
      </c>
      <c r="O40" s="63">
        <v>137.08277054212999</v>
      </c>
      <c r="P40" s="31"/>
      <c r="Q40" s="67"/>
      <c r="R40" s="54"/>
      <c r="S40" s="32"/>
      <c r="T40" s="66"/>
      <c r="U40" s="32"/>
      <c r="V40" s="54"/>
      <c r="W40" s="54"/>
      <c r="X40" s="54"/>
      <c r="Y40" s="54"/>
      <c r="Z40" s="54"/>
    </row>
    <row r="41" spans="1:26" s="23" customFormat="1" ht="12.95" customHeight="1" x14ac:dyDescent="0.25">
      <c r="A41" s="53" t="s">
        <v>117</v>
      </c>
      <c r="B41" s="49">
        <v>136.699284541769</v>
      </c>
      <c r="C41" s="52">
        <v>178.58762854112399</v>
      </c>
      <c r="D41" s="52">
        <v>122.098980585162</v>
      </c>
      <c r="E41" s="52">
        <v>135.25016901534801</v>
      </c>
      <c r="F41" s="52">
        <v>153.76207434539199</v>
      </c>
      <c r="G41" s="51">
        <v>131.20863728933401</v>
      </c>
      <c r="H41" s="52">
        <v>156.605761424874</v>
      </c>
      <c r="I41" s="52">
        <v>134.52340964213801</v>
      </c>
      <c r="J41" s="52">
        <v>137.64127573340801</v>
      </c>
      <c r="K41" s="52">
        <v>124.140071433716</v>
      </c>
      <c r="L41" s="51">
        <v>137.81558870304801</v>
      </c>
      <c r="M41" s="49">
        <v>135.46011113426201</v>
      </c>
      <c r="N41" s="50">
        <v>151.20051982003699</v>
      </c>
      <c r="O41" s="49">
        <v>137.487220528417</v>
      </c>
      <c r="P41" s="31"/>
      <c r="Q41" s="67"/>
      <c r="R41" s="54"/>
      <c r="S41" s="32"/>
      <c r="T41" s="66"/>
      <c r="U41" s="32"/>
      <c r="V41" s="54"/>
      <c r="W41" s="54"/>
      <c r="X41" s="54"/>
      <c r="Y41" s="54"/>
      <c r="Z41" s="54"/>
    </row>
    <row r="42" spans="1:26" s="23" customFormat="1" ht="12.95" customHeight="1" x14ac:dyDescent="0.25">
      <c r="A42" s="53" t="s">
        <v>116</v>
      </c>
      <c r="B42" s="49">
        <v>135.05110531169299</v>
      </c>
      <c r="C42" s="52">
        <v>178.19406540819099</v>
      </c>
      <c r="D42" s="52">
        <v>123.482984808832</v>
      </c>
      <c r="E42" s="52">
        <v>145.83358295150401</v>
      </c>
      <c r="F42" s="52">
        <v>157.37310419707799</v>
      </c>
      <c r="G42" s="51">
        <v>135.62962182162499</v>
      </c>
      <c r="H42" s="52">
        <v>158.17419456528</v>
      </c>
      <c r="I42" s="52">
        <v>139.29374000263601</v>
      </c>
      <c r="J42" s="52">
        <v>138.68035590695899</v>
      </c>
      <c r="K42" s="52">
        <v>124.49189892193399</v>
      </c>
      <c r="L42" s="51">
        <v>138.53356428963301</v>
      </c>
      <c r="M42" s="49">
        <v>137.28473339097499</v>
      </c>
      <c r="N42" s="50">
        <v>152.499280597519</v>
      </c>
      <c r="O42" s="49">
        <v>139.779700937901</v>
      </c>
      <c r="P42" s="31"/>
      <c r="Q42" s="67"/>
      <c r="R42" s="54"/>
      <c r="S42" s="32"/>
      <c r="T42" s="66"/>
      <c r="U42" s="32"/>
      <c r="V42" s="54"/>
      <c r="W42" s="54"/>
      <c r="X42" s="54"/>
      <c r="Y42" s="54"/>
      <c r="Z42" s="54"/>
    </row>
    <row r="43" spans="1:26" s="23" customFormat="1" ht="12.95" customHeight="1" x14ac:dyDescent="0.25">
      <c r="A43" s="53" t="s">
        <v>115</v>
      </c>
      <c r="B43" s="49">
        <v>131.75141582767199</v>
      </c>
      <c r="C43" s="52">
        <v>176.46670272235201</v>
      </c>
      <c r="D43" s="52">
        <v>121.597419623124</v>
      </c>
      <c r="E43" s="52">
        <v>143.04130981210699</v>
      </c>
      <c r="F43" s="52">
        <v>159.253562683788</v>
      </c>
      <c r="G43" s="51">
        <v>133.18289596963001</v>
      </c>
      <c r="H43" s="52">
        <v>156.141218050476</v>
      </c>
      <c r="I43" s="52">
        <v>140.80294365556901</v>
      </c>
      <c r="J43" s="52">
        <v>140.13576479564901</v>
      </c>
      <c r="K43" s="52">
        <v>124.86412345927501</v>
      </c>
      <c r="L43" s="51">
        <v>138.843662660299</v>
      </c>
      <c r="M43" s="49">
        <v>136.64089670346601</v>
      </c>
      <c r="N43" s="50">
        <v>153.20260484484399</v>
      </c>
      <c r="O43" s="49">
        <v>138.58330541370799</v>
      </c>
      <c r="P43" s="31"/>
      <c r="Q43" s="67"/>
      <c r="R43" s="54"/>
      <c r="S43" s="32"/>
      <c r="T43" s="66"/>
      <c r="U43" s="32"/>
      <c r="V43" s="54"/>
      <c r="W43" s="54"/>
      <c r="X43" s="54"/>
      <c r="Y43" s="54"/>
      <c r="Z43" s="54"/>
    </row>
    <row r="44" spans="1:26" s="23" customFormat="1" ht="12.95" customHeight="1" x14ac:dyDescent="0.25">
      <c r="A44" s="53" t="s">
        <v>114</v>
      </c>
      <c r="B44" s="59">
        <v>132.93562954361099</v>
      </c>
      <c r="C44" s="62">
        <v>183.62802682666</v>
      </c>
      <c r="D44" s="62">
        <v>119.01444099689</v>
      </c>
      <c r="E44" s="62">
        <v>140.61329484481701</v>
      </c>
      <c r="F44" s="62">
        <v>161.43568843346301</v>
      </c>
      <c r="G44" s="61">
        <v>131.821143417283</v>
      </c>
      <c r="H44" s="62">
        <v>156.47014805650599</v>
      </c>
      <c r="I44" s="62">
        <v>141.56282434775699</v>
      </c>
      <c r="J44" s="62">
        <v>142.48633928931599</v>
      </c>
      <c r="K44" s="62">
        <v>125.232733274308</v>
      </c>
      <c r="L44" s="61">
        <v>139.640128244501</v>
      </c>
      <c r="M44" s="59">
        <v>137.066800809222</v>
      </c>
      <c r="N44" s="60">
        <v>153.432816055285</v>
      </c>
      <c r="O44" s="59">
        <v>139.545932004344</v>
      </c>
      <c r="P44" s="31"/>
      <c r="Q44" s="67"/>
      <c r="R44" s="54"/>
      <c r="S44" s="32"/>
      <c r="T44" s="66"/>
      <c r="U44" s="32"/>
      <c r="V44" s="54"/>
      <c r="W44" s="54"/>
      <c r="X44" s="54"/>
      <c r="Y44" s="54"/>
      <c r="Z44" s="54"/>
    </row>
    <row r="45" spans="1:26" s="23" customFormat="1" ht="12.95" customHeight="1" x14ac:dyDescent="0.25">
      <c r="A45" s="28" t="s">
        <v>113</v>
      </c>
      <c r="B45" s="55">
        <v>135.19620119727699</v>
      </c>
      <c r="C45" s="25">
        <v>174.59659143408001</v>
      </c>
      <c r="D45" s="25">
        <v>117.58715049626301</v>
      </c>
      <c r="E45" s="25">
        <v>146.05841909287699</v>
      </c>
      <c r="F45" s="25">
        <v>161.980263239599</v>
      </c>
      <c r="G45" s="57">
        <v>131.01382650499201</v>
      </c>
      <c r="H45" s="25">
        <v>154.55430934178401</v>
      </c>
      <c r="I45" s="25">
        <v>139.16586812635799</v>
      </c>
      <c r="J45" s="25">
        <v>144.79630417032001</v>
      </c>
      <c r="K45" s="25">
        <v>125.797970131654</v>
      </c>
      <c r="L45" s="57">
        <v>140.529515629625</v>
      </c>
      <c r="M45" s="55">
        <v>137.392171572564</v>
      </c>
      <c r="N45" s="24">
        <v>157.42051140662701</v>
      </c>
      <c r="O45" s="55">
        <v>138.86250604834501</v>
      </c>
      <c r="P45" s="31"/>
      <c r="Q45" s="67"/>
      <c r="R45" s="54"/>
      <c r="S45" s="32"/>
      <c r="T45" s="66"/>
      <c r="U45" s="32"/>
      <c r="V45" s="54"/>
      <c r="W45" s="54"/>
      <c r="X45" s="54"/>
      <c r="Y45" s="54"/>
      <c r="Z45" s="54"/>
    </row>
    <row r="46" spans="1:26" s="23" customFormat="1" ht="12.95" customHeight="1" x14ac:dyDescent="0.25">
      <c r="A46" s="28" t="s">
        <v>112</v>
      </c>
      <c r="B46" s="55">
        <v>163.76282360410099</v>
      </c>
      <c r="C46" s="25">
        <v>174.963734717394</v>
      </c>
      <c r="D46" s="25">
        <v>117.643587104099</v>
      </c>
      <c r="E46" s="25">
        <v>145.58471339766399</v>
      </c>
      <c r="F46" s="25">
        <v>163.15240622260799</v>
      </c>
      <c r="G46" s="57">
        <v>132.103144530648</v>
      </c>
      <c r="H46" s="25">
        <v>156.27995975460999</v>
      </c>
      <c r="I46" s="25">
        <v>137.30252319139899</v>
      </c>
      <c r="J46" s="25">
        <v>147.75638848167</v>
      </c>
      <c r="K46" s="25">
        <v>126.308909220807</v>
      </c>
      <c r="L46" s="57">
        <v>142.813539710421</v>
      </c>
      <c r="M46" s="55">
        <v>142.15287167076599</v>
      </c>
      <c r="N46" s="24">
        <v>161.12310430469299</v>
      </c>
      <c r="O46" s="55">
        <v>144.43065670125901</v>
      </c>
      <c r="P46" s="31"/>
      <c r="Q46" s="67"/>
      <c r="R46" s="54"/>
      <c r="S46" s="32"/>
      <c r="T46" s="66"/>
      <c r="U46" s="32"/>
      <c r="V46" s="54"/>
      <c r="W46" s="54"/>
      <c r="X46" s="54"/>
      <c r="Y46" s="54"/>
      <c r="Z46" s="54"/>
    </row>
    <row r="47" spans="1:26" s="23" customFormat="1" ht="12.95" customHeight="1" x14ac:dyDescent="0.25">
      <c r="A47" s="28" t="s">
        <v>111</v>
      </c>
      <c r="B47" s="55">
        <v>168.81029274764501</v>
      </c>
      <c r="C47" s="25">
        <v>179.52187915313999</v>
      </c>
      <c r="D47" s="25">
        <v>120.134763251305</v>
      </c>
      <c r="E47" s="25">
        <v>141.33038652155</v>
      </c>
      <c r="F47" s="25">
        <v>165.35357945623599</v>
      </c>
      <c r="G47" s="57">
        <v>133.436096744932</v>
      </c>
      <c r="H47" s="25">
        <v>158.089622845652</v>
      </c>
      <c r="I47" s="25">
        <v>138.104331441791</v>
      </c>
      <c r="J47" s="25">
        <v>149.357740238926</v>
      </c>
      <c r="K47" s="25">
        <v>125.786479230653</v>
      </c>
      <c r="L47" s="57">
        <v>143.56772308904701</v>
      </c>
      <c r="M47" s="55">
        <v>142.96605391790601</v>
      </c>
      <c r="N47" s="24">
        <v>161.934149998007</v>
      </c>
      <c r="O47" s="55">
        <v>145.74408436219099</v>
      </c>
      <c r="P47" s="31"/>
      <c r="Q47" s="67"/>
      <c r="R47" s="54"/>
      <c r="S47" s="32"/>
      <c r="T47" s="66"/>
      <c r="U47" s="32"/>
      <c r="V47" s="54"/>
      <c r="W47" s="54"/>
      <c r="X47" s="54"/>
      <c r="Y47" s="54"/>
      <c r="Z47" s="54"/>
    </row>
    <row r="48" spans="1:26" s="23" customFormat="1" ht="12.95" customHeight="1" x14ac:dyDescent="0.25">
      <c r="A48" s="28" t="s">
        <v>110</v>
      </c>
      <c r="B48" s="55">
        <v>140.36489407930799</v>
      </c>
      <c r="C48" s="25">
        <v>189.63644140046199</v>
      </c>
      <c r="D48" s="25">
        <v>121.84325368084301</v>
      </c>
      <c r="E48" s="25">
        <v>137.13823112065501</v>
      </c>
      <c r="F48" s="25">
        <v>165.41826458052699</v>
      </c>
      <c r="G48" s="57">
        <v>135.067840626124</v>
      </c>
      <c r="H48" s="25">
        <v>158.34590194661601</v>
      </c>
      <c r="I48" s="25">
        <v>138.527176219354</v>
      </c>
      <c r="J48" s="25">
        <v>149.62151890385701</v>
      </c>
      <c r="K48" s="25">
        <v>125.48478674002</v>
      </c>
      <c r="L48" s="57">
        <v>143.616962452503</v>
      </c>
      <c r="M48" s="55">
        <v>140.62393266698299</v>
      </c>
      <c r="N48" s="24">
        <v>160.445942116081</v>
      </c>
      <c r="O48" s="55">
        <v>142.93502318220999</v>
      </c>
      <c r="R48" s="54"/>
      <c r="S48" s="32"/>
      <c r="T48" s="31"/>
      <c r="U48" s="32"/>
      <c r="V48" s="54"/>
      <c r="W48" s="54"/>
      <c r="X48" s="54"/>
      <c r="Y48" s="54"/>
      <c r="Z48" s="54"/>
    </row>
    <row r="49" spans="1:26" s="23" customFormat="1" ht="12.95" customHeight="1" x14ac:dyDescent="0.25">
      <c r="A49" s="53" t="s">
        <v>109</v>
      </c>
      <c r="B49" s="49">
        <v>144.532956048752</v>
      </c>
      <c r="C49" s="52">
        <v>159.91947923272301</v>
      </c>
      <c r="D49" s="52">
        <v>116.66063879848301</v>
      </c>
      <c r="E49" s="52">
        <v>120.047396110604</v>
      </c>
      <c r="F49" s="52">
        <v>168.42685010245501</v>
      </c>
      <c r="G49" s="51">
        <v>128.28920514428</v>
      </c>
      <c r="H49" s="52">
        <v>153.992790155027</v>
      </c>
      <c r="I49" s="52">
        <v>136.55740828625099</v>
      </c>
      <c r="J49" s="52">
        <v>150.13753746009601</v>
      </c>
      <c r="K49" s="52">
        <v>127.60125593224301</v>
      </c>
      <c r="L49" s="51">
        <v>143.79443573678</v>
      </c>
      <c r="M49" s="49">
        <v>139.12875079416301</v>
      </c>
      <c r="N49" s="50">
        <v>158.43215052896599</v>
      </c>
      <c r="O49" s="49">
        <v>142.051797764865</v>
      </c>
      <c r="R49" s="54"/>
      <c r="S49" s="32"/>
      <c r="T49" s="31"/>
      <c r="U49" s="32"/>
      <c r="V49" s="54"/>
      <c r="W49" s="54"/>
      <c r="X49" s="54"/>
      <c r="Y49" s="54"/>
      <c r="Z49" s="54"/>
    </row>
    <row r="50" spans="1:26" s="23" customFormat="1" ht="12.95" customHeight="1" x14ac:dyDescent="0.25">
      <c r="A50" s="53" t="s">
        <v>108</v>
      </c>
      <c r="B50" s="49">
        <v>157.609452629266</v>
      </c>
      <c r="C50" s="52">
        <v>166.08333153825899</v>
      </c>
      <c r="D50" s="52">
        <v>122.156411422934</v>
      </c>
      <c r="E50" s="52">
        <v>121.051394162083</v>
      </c>
      <c r="F50" s="52">
        <v>171.14578630749301</v>
      </c>
      <c r="G50" s="51">
        <v>131.27478830248199</v>
      </c>
      <c r="H50" s="52">
        <v>157.54956973786</v>
      </c>
      <c r="I50" s="52">
        <v>139.55922735626899</v>
      </c>
      <c r="J50" s="52">
        <v>150.37376784263199</v>
      </c>
      <c r="K50" s="52">
        <v>127.936618051808</v>
      </c>
      <c r="L50" s="51">
        <v>144.48112689953601</v>
      </c>
      <c r="M50" s="49">
        <v>141.06981773560599</v>
      </c>
      <c r="N50" s="50">
        <v>161.83304101240401</v>
      </c>
      <c r="O50" s="49">
        <v>143.728626998072</v>
      </c>
      <c r="R50" s="54"/>
      <c r="S50" s="32"/>
      <c r="T50" s="31"/>
      <c r="U50" s="32"/>
      <c r="V50" s="54"/>
      <c r="W50" s="54"/>
      <c r="X50" s="54"/>
      <c r="Y50" s="54"/>
      <c r="Z50" s="54"/>
    </row>
    <row r="51" spans="1:26" s="23" customFormat="1" ht="12.95" customHeight="1" x14ac:dyDescent="0.25">
      <c r="A51" s="53" t="s">
        <v>107</v>
      </c>
      <c r="B51" s="49">
        <v>161.78552740208301</v>
      </c>
      <c r="C51" s="52">
        <v>170.97489996260501</v>
      </c>
      <c r="D51" s="52">
        <v>119.56159851260399</v>
      </c>
      <c r="E51" s="52">
        <v>130.35566279146201</v>
      </c>
      <c r="F51" s="52">
        <v>172.08471751583599</v>
      </c>
      <c r="G51" s="51">
        <v>132.203444555722</v>
      </c>
      <c r="H51" s="52">
        <v>157.80902867941001</v>
      </c>
      <c r="I51" s="52">
        <v>141.82322451217999</v>
      </c>
      <c r="J51" s="52">
        <v>150.71365483738001</v>
      </c>
      <c r="K51" s="52">
        <v>128.86598915332499</v>
      </c>
      <c r="L51" s="51">
        <v>145.55644496128301</v>
      </c>
      <c r="M51" s="49">
        <v>142.50106704695301</v>
      </c>
      <c r="N51" s="50">
        <v>162.69417409510399</v>
      </c>
      <c r="O51" s="49">
        <v>144.99148668914</v>
      </c>
      <c r="R51" s="54"/>
      <c r="S51" s="32"/>
      <c r="T51" s="31"/>
      <c r="U51" s="32"/>
      <c r="V51" s="54"/>
      <c r="W51" s="54"/>
      <c r="X51" s="54"/>
      <c r="Y51" s="54"/>
      <c r="Z51" s="54"/>
    </row>
    <row r="52" spans="1:26" s="23" customFormat="1" ht="12.95" customHeight="1" x14ac:dyDescent="0.25">
      <c r="A52" s="53" t="s">
        <v>106</v>
      </c>
      <c r="B52" s="59">
        <v>166.17285787871</v>
      </c>
      <c r="C52" s="62">
        <v>176.81374901062199</v>
      </c>
      <c r="D52" s="62">
        <v>117.76399211922801</v>
      </c>
      <c r="E52" s="62">
        <v>132.484862373905</v>
      </c>
      <c r="F52" s="62">
        <v>169.373599757882</v>
      </c>
      <c r="G52" s="61">
        <v>131.47278827465499</v>
      </c>
      <c r="H52" s="62">
        <v>157.81306573437101</v>
      </c>
      <c r="I52" s="62">
        <v>142.29628078320701</v>
      </c>
      <c r="J52" s="62">
        <v>151.08030817521399</v>
      </c>
      <c r="K52" s="62">
        <v>128.72601601711199</v>
      </c>
      <c r="L52" s="61">
        <v>145.91590050876101</v>
      </c>
      <c r="M52" s="59">
        <v>142.721492052309</v>
      </c>
      <c r="N52" s="60">
        <v>164.55859884953901</v>
      </c>
      <c r="O52" s="59">
        <v>145.16878126350599</v>
      </c>
      <c r="P52" s="31"/>
      <c r="R52" s="54"/>
      <c r="S52" s="32"/>
      <c r="T52" s="31"/>
      <c r="U52" s="32"/>
      <c r="V52" s="54"/>
      <c r="W52" s="54"/>
      <c r="X52" s="54"/>
      <c r="Y52" s="54"/>
      <c r="Z52" s="54"/>
    </row>
    <row r="53" spans="1:26" s="23" customFormat="1" ht="12.95" customHeight="1" x14ac:dyDescent="0.25">
      <c r="A53" s="48" t="s">
        <v>105</v>
      </c>
      <c r="B53" s="63">
        <v>158.55899057408101</v>
      </c>
      <c r="C53" s="65">
        <v>175.931349321814</v>
      </c>
      <c r="D53" s="65">
        <v>116.679601363982</v>
      </c>
      <c r="E53" s="65">
        <v>126.143146145983</v>
      </c>
      <c r="F53" s="65">
        <v>171.45581351478901</v>
      </c>
      <c r="G53" s="64">
        <v>131.54451057545401</v>
      </c>
      <c r="H53" s="65">
        <v>162.194572884454</v>
      </c>
      <c r="I53" s="47">
        <v>145.42577627335501</v>
      </c>
      <c r="J53" s="65">
        <v>151.91290050605301</v>
      </c>
      <c r="K53" s="65">
        <v>127.92668868107199</v>
      </c>
      <c r="L53" s="64">
        <v>146.72572246616599</v>
      </c>
      <c r="M53" s="63">
        <v>142.69386871114099</v>
      </c>
      <c r="N53" s="45">
        <v>165.83005340522399</v>
      </c>
      <c r="O53" s="63">
        <v>145.690814893865</v>
      </c>
      <c r="R53" s="54"/>
      <c r="S53" s="32"/>
      <c r="T53" s="31"/>
      <c r="U53" s="32"/>
      <c r="V53" s="54"/>
      <c r="W53" s="54"/>
      <c r="X53" s="54"/>
      <c r="Y53" s="54"/>
      <c r="Z53" s="54"/>
    </row>
    <row r="54" spans="1:26" s="23" customFormat="1" ht="12.95" customHeight="1" x14ac:dyDescent="0.25">
      <c r="A54" s="48" t="s">
        <v>104</v>
      </c>
      <c r="B54" s="63">
        <v>140.38499349731299</v>
      </c>
      <c r="C54" s="65">
        <v>168.372431822403</v>
      </c>
      <c r="D54" s="65">
        <v>113.05578450682199</v>
      </c>
      <c r="E54" s="65">
        <v>117.693305454561</v>
      </c>
      <c r="F54" s="65">
        <v>168.46933089872701</v>
      </c>
      <c r="G54" s="64">
        <v>127.436007414727</v>
      </c>
      <c r="H54" s="65">
        <v>158.571173146273</v>
      </c>
      <c r="I54" s="47">
        <v>142.14231630175499</v>
      </c>
      <c r="J54" s="65">
        <v>151.24644338015599</v>
      </c>
      <c r="K54" s="65">
        <v>128.22979338779399</v>
      </c>
      <c r="L54" s="64">
        <v>145.601626079678</v>
      </c>
      <c r="M54" s="63">
        <v>139.202137249283</v>
      </c>
      <c r="N54" s="45">
        <v>160.62149664248301</v>
      </c>
      <c r="O54" s="63">
        <v>142.33082095632901</v>
      </c>
      <c r="R54" s="54"/>
      <c r="S54" s="32"/>
      <c r="T54" s="31"/>
      <c r="U54" s="32"/>
      <c r="V54" s="54"/>
      <c r="W54" s="54"/>
      <c r="X54" s="54"/>
      <c r="Y54" s="54"/>
      <c r="Z54" s="54"/>
    </row>
    <row r="55" spans="1:26" s="23" customFormat="1" ht="12.95" customHeight="1" x14ac:dyDescent="0.25">
      <c r="A55" s="48" t="s">
        <v>103</v>
      </c>
      <c r="B55" s="63">
        <v>140.98947827516</v>
      </c>
      <c r="C55" s="65">
        <v>171.72461847527401</v>
      </c>
      <c r="D55" s="65">
        <v>111.83429522936</v>
      </c>
      <c r="E55" s="65">
        <v>110.35877905027699</v>
      </c>
      <c r="F55" s="65">
        <v>162.031388844931</v>
      </c>
      <c r="G55" s="64">
        <v>125.053798216479</v>
      </c>
      <c r="H55" s="65">
        <v>159.28864671828501</v>
      </c>
      <c r="I55" s="65">
        <v>140.75717457454201</v>
      </c>
      <c r="J55" s="65">
        <v>150.70522937698399</v>
      </c>
      <c r="K55" s="65">
        <v>127.933816557364</v>
      </c>
      <c r="L55" s="64">
        <v>145.44563265343299</v>
      </c>
      <c r="M55" s="63">
        <v>138.540481240985</v>
      </c>
      <c r="N55" s="31">
        <v>160.657501490481</v>
      </c>
      <c r="O55" s="63">
        <v>141.258628138521</v>
      </c>
      <c r="R55" s="54"/>
      <c r="S55" s="32"/>
      <c r="T55" s="31"/>
      <c r="U55" s="32"/>
      <c r="V55" s="54"/>
      <c r="W55" s="54"/>
      <c r="X55" s="54"/>
      <c r="Y55" s="54"/>
      <c r="Z55" s="54"/>
    </row>
    <row r="56" spans="1:26" s="23" customFormat="1" ht="12.95" customHeight="1" x14ac:dyDescent="0.25">
      <c r="A56" s="48" t="s">
        <v>102</v>
      </c>
      <c r="B56" s="63">
        <v>175.90464013390499</v>
      </c>
      <c r="C56" s="65">
        <v>169.47823372444699</v>
      </c>
      <c r="D56" s="65">
        <v>110.892167414349</v>
      </c>
      <c r="E56" s="65">
        <v>111.27901912896</v>
      </c>
      <c r="F56" s="65">
        <v>163.79053036385</v>
      </c>
      <c r="G56" s="64">
        <v>124.018285449887</v>
      </c>
      <c r="H56" s="65">
        <v>160.12765425613401</v>
      </c>
      <c r="I56" s="65">
        <v>139.047344960559</v>
      </c>
      <c r="J56" s="65">
        <v>150.37870670465301</v>
      </c>
      <c r="K56" s="65">
        <v>127.738389121079</v>
      </c>
      <c r="L56" s="64">
        <v>145.45607027932201</v>
      </c>
      <c r="M56" s="63">
        <v>140.75405649418701</v>
      </c>
      <c r="N56" s="31">
        <v>162.33598713431999</v>
      </c>
      <c r="O56" s="63">
        <v>143.093950072507</v>
      </c>
      <c r="S56" s="32"/>
      <c r="T56" s="31"/>
      <c r="U56" s="32"/>
      <c r="V56" s="54"/>
    </row>
    <row r="57" spans="1:26" s="23" customFormat="1" ht="12.95" customHeight="1" x14ac:dyDescent="0.25">
      <c r="A57" s="53" t="s">
        <v>101</v>
      </c>
      <c r="B57" s="49">
        <v>135.40700837728099</v>
      </c>
      <c r="C57" s="52">
        <v>176.746891780352</v>
      </c>
      <c r="D57" s="52">
        <v>110.12264266516399</v>
      </c>
      <c r="E57" s="52">
        <v>113.289160558964</v>
      </c>
      <c r="F57" s="52">
        <v>155.852354912566</v>
      </c>
      <c r="G57" s="51">
        <v>125.36841637946</v>
      </c>
      <c r="H57" s="52">
        <v>157.71589324639899</v>
      </c>
      <c r="I57" s="52">
        <v>135.84497629786901</v>
      </c>
      <c r="J57" s="52">
        <v>148.319279199905</v>
      </c>
      <c r="K57" s="52">
        <v>126.78791260292201</v>
      </c>
      <c r="L57" s="51">
        <v>143.402533810189</v>
      </c>
      <c r="M57" s="49">
        <v>137.30031779014399</v>
      </c>
      <c r="N57" s="50">
        <v>157.26105618545299</v>
      </c>
      <c r="O57" s="49">
        <v>140.63022001652499</v>
      </c>
      <c r="S57" s="32"/>
      <c r="T57" s="31"/>
      <c r="U57" s="32"/>
      <c r="V57" s="54"/>
    </row>
    <row r="58" spans="1:26" s="23" customFormat="1" ht="12.95" customHeight="1" x14ac:dyDescent="0.25">
      <c r="A58" s="53" t="s">
        <v>100</v>
      </c>
      <c r="B58" s="49">
        <v>141.09043649385299</v>
      </c>
      <c r="C58" s="52">
        <v>184.092659931675</v>
      </c>
      <c r="D58" s="52">
        <v>104.33632826383</v>
      </c>
      <c r="E58" s="52">
        <v>107.33873377945</v>
      </c>
      <c r="F58" s="52">
        <v>149.52538441843501</v>
      </c>
      <c r="G58" s="51">
        <v>120.046751508478</v>
      </c>
      <c r="H58" s="52">
        <v>152.75233649575401</v>
      </c>
      <c r="I58" s="52">
        <v>133.435389974711</v>
      </c>
      <c r="J58" s="52">
        <v>147.250204993491</v>
      </c>
      <c r="K58" s="52">
        <v>126.461214824149</v>
      </c>
      <c r="L58" s="51">
        <v>141.45261636132</v>
      </c>
      <c r="M58" s="49">
        <v>134.663266446265</v>
      </c>
      <c r="N58" s="50">
        <v>152.451760540626</v>
      </c>
      <c r="O58" s="49">
        <v>136.75655484111601</v>
      </c>
      <c r="S58" s="32"/>
      <c r="T58" s="31"/>
      <c r="U58" s="32"/>
      <c r="V58" s="54"/>
    </row>
    <row r="59" spans="1:26" s="23" customFormat="1" ht="12.95" customHeight="1" x14ac:dyDescent="0.25">
      <c r="A59" s="53" t="s">
        <v>99</v>
      </c>
      <c r="B59" s="49">
        <v>150.047187157829</v>
      </c>
      <c r="C59" s="52">
        <v>184.092733158648</v>
      </c>
      <c r="D59" s="52">
        <v>99.930061003124393</v>
      </c>
      <c r="E59" s="52">
        <v>103.50995442745401</v>
      </c>
      <c r="F59" s="52">
        <v>145.361312725819</v>
      </c>
      <c r="G59" s="51">
        <v>116.743158995862</v>
      </c>
      <c r="H59" s="52">
        <v>149.55517501288401</v>
      </c>
      <c r="I59" s="52">
        <v>130.73802864815801</v>
      </c>
      <c r="J59" s="52">
        <v>146.08678225792301</v>
      </c>
      <c r="K59" s="52">
        <v>126.53950977525299</v>
      </c>
      <c r="L59" s="51">
        <v>140.26418953078499</v>
      </c>
      <c r="M59" s="49">
        <v>133.53866061027099</v>
      </c>
      <c r="N59" s="50">
        <v>151.22382645581999</v>
      </c>
      <c r="O59" s="49">
        <v>135.74871154868299</v>
      </c>
      <c r="S59" s="32"/>
      <c r="T59" s="31"/>
      <c r="U59" s="32"/>
      <c r="V59" s="54"/>
    </row>
    <row r="60" spans="1:26" s="23" customFormat="1" ht="12.95" customHeight="1" x14ac:dyDescent="0.25">
      <c r="A60" s="53" t="s">
        <v>98</v>
      </c>
      <c r="B60" s="59">
        <v>159.75168410239399</v>
      </c>
      <c r="C60" s="62">
        <v>169.09801630388401</v>
      </c>
      <c r="D60" s="62">
        <v>99.878535483208097</v>
      </c>
      <c r="E60" s="62">
        <v>109.330201732259</v>
      </c>
      <c r="F60" s="62">
        <v>141.975448658598</v>
      </c>
      <c r="G60" s="61">
        <v>114.07331272318</v>
      </c>
      <c r="H60" s="62">
        <v>148.13121886111099</v>
      </c>
      <c r="I60" s="62">
        <v>130.04267279076899</v>
      </c>
      <c r="J60" s="62">
        <v>144.152793437924</v>
      </c>
      <c r="K60" s="62">
        <v>126.88108566535099</v>
      </c>
      <c r="L60" s="61">
        <v>139.58936238804401</v>
      </c>
      <c r="M60" s="59">
        <v>132.967526518965</v>
      </c>
      <c r="N60" s="60">
        <v>149.29411127778999</v>
      </c>
      <c r="O60" s="59">
        <v>134.75531541581299</v>
      </c>
      <c r="S60" s="32"/>
      <c r="T60" s="31"/>
      <c r="U60" s="32"/>
      <c r="V60" s="54"/>
    </row>
    <row r="61" spans="1:26" s="23" customFormat="1" ht="12.95" customHeight="1" x14ac:dyDescent="0.25">
      <c r="A61" s="28" t="s">
        <v>97</v>
      </c>
      <c r="B61" s="55">
        <v>156.52954295196801</v>
      </c>
      <c r="C61" s="25">
        <v>140.72614614352599</v>
      </c>
      <c r="D61" s="25">
        <v>98.683133529388996</v>
      </c>
      <c r="E61" s="25">
        <v>116.921325884648</v>
      </c>
      <c r="F61" s="25">
        <v>138.790922629954</v>
      </c>
      <c r="G61" s="57">
        <v>112.67408205652799</v>
      </c>
      <c r="H61" s="25">
        <v>151.17420053855199</v>
      </c>
      <c r="I61" s="58">
        <v>130.27508465287301</v>
      </c>
      <c r="J61" s="25">
        <v>143.712379211437</v>
      </c>
      <c r="K61" s="25">
        <v>127.32828008458</v>
      </c>
      <c r="L61" s="57">
        <v>138.71307035536401</v>
      </c>
      <c r="M61" s="55">
        <v>132.613992931003</v>
      </c>
      <c r="N61" s="56">
        <v>149.26784642708299</v>
      </c>
      <c r="O61" s="55">
        <v>133.87834044353099</v>
      </c>
      <c r="S61" s="32"/>
      <c r="T61" s="31"/>
      <c r="U61" s="32"/>
      <c r="V61" s="54"/>
    </row>
    <row r="62" spans="1:26" s="23" customFormat="1" ht="12.95" customHeight="1" x14ac:dyDescent="0.25">
      <c r="A62" s="28" t="s">
        <v>96</v>
      </c>
      <c r="B62" s="55">
        <v>156.22559049030099</v>
      </c>
      <c r="C62" s="25">
        <v>144.95800436223399</v>
      </c>
      <c r="D62" s="25">
        <v>100.874400707582</v>
      </c>
      <c r="E62" s="25">
        <v>124.49239032890701</v>
      </c>
      <c r="F62" s="25">
        <v>133.273101277667</v>
      </c>
      <c r="G62" s="57">
        <v>112.59390417833001</v>
      </c>
      <c r="H62" s="25">
        <v>151.10115763992101</v>
      </c>
      <c r="I62" s="58">
        <v>129.12442599299899</v>
      </c>
      <c r="J62" s="25">
        <v>145.021128956448</v>
      </c>
      <c r="K62" s="25">
        <v>127.38562585673399</v>
      </c>
      <c r="L62" s="57">
        <v>140.08068431826501</v>
      </c>
      <c r="M62" s="55">
        <v>132.24046249185</v>
      </c>
      <c r="N62" s="56">
        <v>149.76838255037799</v>
      </c>
      <c r="O62" s="55">
        <v>134.37702715267801</v>
      </c>
      <c r="S62" s="32"/>
      <c r="T62" s="31"/>
      <c r="U62" s="32"/>
      <c r="V62" s="54"/>
    </row>
    <row r="63" spans="1:26" s="23" customFormat="1" ht="12.95" customHeight="1" x14ac:dyDescent="0.25">
      <c r="A63" s="28" t="s">
        <v>95</v>
      </c>
      <c r="B63" s="55">
        <v>156.500801047556</v>
      </c>
      <c r="C63" s="25">
        <v>146.29323416601</v>
      </c>
      <c r="D63" s="25">
        <v>100.63981025160901</v>
      </c>
      <c r="E63" s="25">
        <v>128.000436493884</v>
      </c>
      <c r="F63" s="25">
        <v>128.07122517851499</v>
      </c>
      <c r="G63" s="57">
        <v>112.419579449732</v>
      </c>
      <c r="H63" s="25">
        <v>149.874454957132</v>
      </c>
      <c r="I63" s="58">
        <v>126.47914677979</v>
      </c>
      <c r="J63" s="25">
        <v>143.56981550492401</v>
      </c>
      <c r="K63" s="25">
        <v>127.30815000949499</v>
      </c>
      <c r="L63" s="57">
        <v>139.26490277432501</v>
      </c>
      <c r="M63" s="55">
        <v>131.93772183655801</v>
      </c>
      <c r="N63" s="56">
        <v>148.57424923906299</v>
      </c>
      <c r="O63" s="55">
        <v>133.98409896325001</v>
      </c>
      <c r="S63" s="32"/>
      <c r="T63" s="31"/>
      <c r="U63" s="32"/>
      <c r="V63" s="54"/>
    </row>
    <row r="64" spans="1:26" s="23" customFormat="1" ht="12.95" customHeight="1" x14ac:dyDescent="0.25">
      <c r="A64" s="28" t="s">
        <v>94</v>
      </c>
      <c r="B64" s="55">
        <v>152.17114175908699</v>
      </c>
      <c r="C64" s="25">
        <v>157.873349502987</v>
      </c>
      <c r="D64" s="25">
        <v>97.091911616293601</v>
      </c>
      <c r="E64" s="25">
        <v>130.237336282353</v>
      </c>
      <c r="F64" s="25">
        <v>124.253836529409</v>
      </c>
      <c r="G64" s="57">
        <v>110.935813205412</v>
      </c>
      <c r="H64" s="25">
        <v>149.825042795559</v>
      </c>
      <c r="I64" s="58">
        <v>126.90867028155699</v>
      </c>
      <c r="J64" s="25">
        <v>142.494165884756</v>
      </c>
      <c r="K64" s="25">
        <v>126.866085368707</v>
      </c>
      <c r="L64" s="57">
        <v>138.794977896419</v>
      </c>
      <c r="M64" s="55">
        <v>131.02080495894899</v>
      </c>
      <c r="N64" s="56">
        <v>147.232883802694</v>
      </c>
      <c r="O64" s="55">
        <v>133.27596498505201</v>
      </c>
      <c r="S64" s="32"/>
      <c r="T64" s="31"/>
      <c r="U64" s="32"/>
      <c r="V64" s="54"/>
    </row>
    <row r="65" spans="1:22" s="23" customFormat="1" ht="12.95" customHeight="1" x14ac:dyDescent="0.25">
      <c r="A65" s="53" t="s">
        <v>93</v>
      </c>
      <c r="B65" s="49">
        <v>165.49986675618101</v>
      </c>
      <c r="C65" s="52">
        <v>171.91731923564001</v>
      </c>
      <c r="D65" s="52">
        <v>99.248748133116095</v>
      </c>
      <c r="E65" s="52">
        <v>128.2066017699</v>
      </c>
      <c r="F65" s="52">
        <v>121.215456870694</v>
      </c>
      <c r="G65" s="51">
        <v>113.238751875006</v>
      </c>
      <c r="H65" s="52">
        <v>154.23673199729001</v>
      </c>
      <c r="I65" s="52">
        <v>127.86841612056099</v>
      </c>
      <c r="J65" s="52">
        <v>145.41087622968101</v>
      </c>
      <c r="K65" s="52">
        <v>126.79341970143</v>
      </c>
      <c r="L65" s="51">
        <v>140.96748714702801</v>
      </c>
      <c r="M65" s="49">
        <v>133.11581239008001</v>
      </c>
      <c r="N65" s="50">
        <v>149.86736467977599</v>
      </c>
      <c r="O65" s="49">
        <v>135.182209003271</v>
      </c>
      <c r="S65" s="32"/>
      <c r="T65" s="31"/>
      <c r="U65" s="32"/>
      <c r="V65" s="54"/>
    </row>
    <row r="66" spans="1:22" s="23" customFormat="1" ht="12.75" customHeight="1" x14ac:dyDescent="0.25">
      <c r="A66" s="53" t="s">
        <v>92</v>
      </c>
      <c r="B66" s="49">
        <v>161.87003066462401</v>
      </c>
      <c r="C66" s="52">
        <v>163.14677589556899</v>
      </c>
      <c r="D66" s="52">
        <v>100.477963804639</v>
      </c>
      <c r="E66" s="52">
        <v>126.126383740988</v>
      </c>
      <c r="F66" s="52">
        <v>121.463549838722</v>
      </c>
      <c r="G66" s="51">
        <v>113.244945644548</v>
      </c>
      <c r="H66" s="52">
        <v>158.442742300715</v>
      </c>
      <c r="I66" s="52">
        <v>127.822548576095</v>
      </c>
      <c r="J66" s="52">
        <v>145.52479436572801</v>
      </c>
      <c r="K66" s="52">
        <v>127.51346583825099</v>
      </c>
      <c r="L66" s="51">
        <v>141.90918048035101</v>
      </c>
      <c r="M66" s="49">
        <v>135.095855419354</v>
      </c>
      <c r="N66" s="50">
        <v>152.36689657013201</v>
      </c>
      <c r="O66" s="49">
        <v>137.61165383707399</v>
      </c>
      <c r="S66" s="32"/>
      <c r="T66" s="31"/>
      <c r="U66" s="30"/>
    </row>
    <row r="67" spans="1:22" s="23" customFormat="1" ht="12.75" customHeight="1" x14ac:dyDescent="0.25">
      <c r="A67" s="53" t="s">
        <v>91</v>
      </c>
      <c r="B67" s="49">
        <v>149.68314291973101</v>
      </c>
      <c r="C67" s="52">
        <v>158.07173913456401</v>
      </c>
      <c r="D67" s="52">
        <v>102.90033901480901</v>
      </c>
      <c r="E67" s="52">
        <v>126.44846510692101</v>
      </c>
      <c r="F67" s="52">
        <v>117.358636083928</v>
      </c>
      <c r="G67" s="51">
        <v>112.53145942520401</v>
      </c>
      <c r="H67" s="52">
        <v>160.73691258006301</v>
      </c>
      <c r="I67" s="52">
        <v>127.06486979458199</v>
      </c>
      <c r="J67" s="52">
        <v>146.58148388184401</v>
      </c>
      <c r="K67" s="52">
        <v>127.71425382071</v>
      </c>
      <c r="L67" s="51">
        <v>142.52068931541501</v>
      </c>
      <c r="M67" s="49">
        <v>133.484069152465</v>
      </c>
      <c r="N67" s="50">
        <v>152.818684911361</v>
      </c>
      <c r="O67" s="49">
        <v>136.21316186357799</v>
      </c>
      <c r="S67" s="32"/>
      <c r="T67" s="31"/>
      <c r="U67" s="30"/>
    </row>
    <row r="68" spans="1:22" s="23" customFormat="1" ht="12.75" customHeight="1" x14ac:dyDescent="0.25">
      <c r="A68" s="53" t="s">
        <v>90</v>
      </c>
      <c r="B68" s="49">
        <v>154.601340478558</v>
      </c>
      <c r="C68" s="52">
        <v>156.82150487292901</v>
      </c>
      <c r="D68" s="52">
        <v>102.844334648144</v>
      </c>
      <c r="E68" s="52">
        <v>118.98803039017599</v>
      </c>
      <c r="F68" s="52">
        <v>119.44792799297799</v>
      </c>
      <c r="G68" s="51">
        <v>111.764857031254</v>
      </c>
      <c r="H68" s="52">
        <v>162.65621402317799</v>
      </c>
      <c r="I68" s="52">
        <v>127.576012341031</v>
      </c>
      <c r="J68" s="52">
        <v>149.28134127067099</v>
      </c>
      <c r="K68" s="52">
        <v>127.37912477947199</v>
      </c>
      <c r="L68" s="51">
        <v>143.86420671285299</v>
      </c>
      <c r="M68" s="49">
        <v>134.20003204295799</v>
      </c>
      <c r="N68" s="50">
        <v>154.71026010954401</v>
      </c>
      <c r="O68" s="49">
        <v>137.00917433300901</v>
      </c>
      <c r="S68" s="32"/>
      <c r="T68" s="31"/>
      <c r="U68" s="30"/>
    </row>
    <row r="69" spans="1:22" s="23" customFormat="1" ht="12.75" customHeight="1" x14ac:dyDescent="0.25">
      <c r="A69" s="48" t="s">
        <v>89</v>
      </c>
      <c r="B69" s="44">
        <v>158.28766040107499</v>
      </c>
      <c r="C69" s="47">
        <v>143.59401650714699</v>
      </c>
      <c r="D69" s="47">
        <v>101.456958021248</v>
      </c>
      <c r="E69" s="47">
        <v>126.898846749101</v>
      </c>
      <c r="F69" s="47">
        <v>120.939902790302</v>
      </c>
      <c r="G69" s="46">
        <v>112.453639691422</v>
      </c>
      <c r="H69" s="47">
        <v>160.02578782629101</v>
      </c>
      <c r="I69" s="47">
        <v>127.687919863174</v>
      </c>
      <c r="J69" s="47">
        <v>149.787334619213</v>
      </c>
      <c r="K69" s="47">
        <v>124.608740901587</v>
      </c>
      <c r="L69" s="46">
        <v>143.92517273022401</v>
      </c>
      <c r="M69" s="44">
        <v>135.361891075052</v>
      </c>
      <c r="N69" s="45">
        <v>152.94521128552199</v>
      </c>
      <c r="O69" s="44">
        <v>137.97703479340399</v>
      </c>
      <c r="S69" s="32"/>
      <c r="T69" s="31"/>
      <c r="U69" s="30"/>
    </row>
    <row r="70" spans="1:22" s="23" customFormat="1" ht="12.75" customHeight="1" x14ac:dyDescent="0.25">
      <c r="A70" s="48" t="s">
        <v>88</v>
      </c>
      <c r="B70" s="44">
        <v>168.08833619584701</v>
      </c>
      <c r="C70" s="47">
        <v>155.09007883274001</v>
      </c>
      <c r="D70" s="47">
        <v>101.482785925543</v>
      </c>
      <c r="E70" s="47">
        <v>129.93304458438601</v>
      </c>
      <c r="F70" s="47">
        <v>121.271563824274</v>
      </c>
      <c r="G70" s="46">
        <v>112.634884992043</v>
      </c>
      <c r="H70" s="47">
        <v>159.33270672483701</v>
      </c>
      <c r="I70" s="47">
        <v>128.352338739261</v>
      </c>
      <c r="J70" s="47">
        <v>150.99030563632701</v>
      </c>
      <c r="K70" s="47">
        <v>124.67194722101399</v>
      </c>
      <c r="L70" s="46">
        <v>143.634107034583</v>
      </c>
      <c r="M70" s="44">
        <v>135.42897150621101</v>
      </c>
      <c r="N70" s="45">
        <v>153.468793234148</v>
      </c>
      <c r="O70" s="44">
        <v>137.57355419544501</v>
      </c>
      <c r="S70" s="32"/>
      <c r="T70" s="31"/>
      <c r="U70" s="30"/>
    </row>
    <row r="71" spans="1:22" s="23" customFormat="1" ht="12.75" customHeight="1" x14ac:dyDescent="0.25">
      <c r="A71" s="48" t="s">
        <v>87</v>
      </c>
      <c r="B71" s="44">
        <v>180.04212092054701</v>
      </c>
      <c r="C71" s="47">
        <v>151.82977350137401</v>
      </c>
      <c r="D71" s="47">
        <v>101.56136099185299</v>
      </c>
      <c r="E71" s="47">
        <v>133.374531555169</v>
      </c>
      <c r="F71" s="47">
        <v>121.314650631451</v>
      </c>
      <c r="G71" s="46">
        <v>111.973633596857</v>
      </c>
      <c r="H71" s="47">
        <v>160.54792104842099</v>
      </c>
      <c r="I71" s="47">
        <v>131.02070456667099</v>
      </c>
      <c r="J71" s="47">
        <v>153.40176662145501</v>
      </c>
      <c r="K71" s="47">
        <v>124.901372250726</v>
      </c>
      <c r="L71" s="46">
        <v>145.02577662942701</v>
      </c>
      <c r="M71" s="44">
        <v>136.60320337235299</v>
      </c>
      <c r="N71" s="45">
        <v>156.941803917203</v>
      </c>
      <c r="O71" s="44">
        <v>139.42999998939101</v>
      </c>
      <c r="S71" s="32"/>
      <c r="T71" s="31"/>
      <c r="U71" s="30"/>
    </row>
    <row r="72" spans="1:22" s="23" customFormat="1" ht="12.75" customHeight="1" x14ac:dyDescent="0.25">
      <c r="A72" s="48" t="s">
        <v>86</v>
      </c>
      <c r="B72" s="44">
        <v>168.080409873468</v>
      </c>
      <c r="C72" s="47">
        <v>153.14197133364701</v>
      </c>
      <c r="D72" s="47">
        <v>103.143256064205</v>
      </c>
      <c r="E72" s="47">
        <v>125.80007695387</v>
      </c>
      <c r="F72" s="47">
        <v>122.12530962103899</v>
      </c>
      <c r="G72" s="46">
        <v>112.380047914076</v>
      </c>
      <c r="H72" s="47">
        <v>160.485773628987</v>
      </c>
      <c r="I72" s="47">
        <v>130.20983204878399</v>
      </c>
      <c r="J72" s="47">
        <v>152.96865423242801</v>
      </c>
      <c r="K72" s="47">
        <v>123.862863073572</v>
      </c>
      <c r="L72" s="46">
        <v>144.411625816758</v>
      </c>
      <c r="M72" s="44">
        <v>135.76388145843899</v>
      </c>
      <c r="N72" s="45">
        <v>152.10052037190101</v>
      </c>
      <c r="O72" s="44">
        <v>137.703319254245</v>
      </c>
      <c r="S72" s="32"/>
      <c r="T72" s="31"/>
      <c r="U72" s="30"/>
    </row>
    <row r="73" spans="1:22" s="23" customFormat="1" ht="12.75" customHeight="1" x14ac:dyDescent="0.25">
      <c r="A73" s="43" t="s">
        <v>85</v>
      </c>
      <c r="B73" s="39">
        <v>154.07826310127899</v>
      </c>
      <c r="C73" s="42">
        <v>99.105164088721395</v>
      </c>
      <c r="D73" s="42">
        <v>103.877371597451</v>
      </c>
      <c r="E73" s="42">
        <v>133.52725724047099</v>
      </c>
      <c r="F73" s="42">
        <v>124.73549096487</v>
      </c>
      <c r="G73" s="41">
        <v>108.522891215093</v>
      </c>
      <c r="H73" s="42">
        <v>162.04105677502599</v>
      </c>
      <c r="I73" s="42">
        <v>131.60717119308001</v>
      </c>
      <c r="J73" s="42">
        <v>155.051165767702</v>
      </c>
      <c r="K73" s="42">
        <v>124.040263202087</v>
      </c>
      <c r="L73" s="41">
        <v>146.76715714469401</v>
      </c>
      <c r="M73" s="39">
        <v>135.638080812444</v>
      </c>
      <c r="N73" s="40">
        <v>159.99912307568999</v>
      </c>
      <c r="O73" s="39">
        <v>138.96052894909101</v>
      </c>
      <c r="P73" s="33"/>
      <c r="S73" s="32"/>
      <c r="T73" s="31"/>
      <c r="U73" s="30"/>
    </row>
    <row r="74" spans="1:22" s="23" customFormat="1" ht="12.75" customHeight="1" x14ac:dyDescent="0.25">
      <c r="A74" s="43" t="s">
        <v>84</v>
      </c>
      <c r="B74" s="39">
        <v>167.83539963098499</v>
      </c>
      <c r="C74" s="42">
        <v>69.971648730613694</v>
      </c>
      <c r="D74" s="42">
        <v>103.079767514791</v>
      </c>
      <c r="E74" s="42">
        <v>133.964403233718</v>
      </c>
      <c r="F74" s="42">
        <v>130.72725847560301</v>
      </c>
      <c r="G74" s="41">
        <v>103.95750666804</v>
      </c>
      <c r="H74" s="42">
        <v>163.24940469896001</v>
      </c>
      <c r="I74" s="42">
        <v>129.16452030794301</v>
      </c>
      <c r="J74" s="42">
        <v>158.23256313838701</v>
      </c>
      <c r="K74" s="42">
        <v>123.383492563776</v>
      </c>
      <c r="L74" s="41">
        <v>147.35490794111499</v>
      </c>
      <c r="M74" s="39">
        <v>134.68330054908901</v>
      </c>
      <c r="N74" s="40">
        <v>159.846809878052</v>
      </c>
      <c r="O74" s="39">
        <v>138.10796584112401</v>
      </c>
      <c r="P74" s="33"/>
      <c r="S74" s="32"/>
      <c r="T74" s="31"/>
      <c r="U74" s="30"/>
    </row>
    <row r="75" spans="1:22" s="23" customFormat="1" ht="12.75" customHeight="1" x14ac:dyDescent="0.25">
      <c r="A75" s="43" t="s">
        <v>83</v>
      </c>
      <c r="B75" s="39">
        <v>167.44480118276499</v>
      </c>
      <c r="C75" s="42">
        <v>77.642833219354202</v>
      </c>
      <c r="D75" s="42">
        <v>101.127748891777</v>
      </c>
      <c r="E75" s="42">
        <v>136.66237635317799</v>
      </c>
      <c r="F75" s="42">
        <v>131.992109511607</v>
      </c>
      <c r="G75" s="41">
        <v>103.133036187198</v>
      </c>
      <c r="H75" s="42">
        <v>165.329785545265</v>
      </c>
      <c r="I75" s="42">
        <v>128.121594980221</v>
      </c>
      <c r="J75" s="42">
        <v>158.21756142088199</v>
      </c>
      <c r="K75" s="42">
        <v>122.798793567096</v>
      </c>
      <c r="L75" s="41">
        <v>147.46708353781401</v>
      </c>
      <c r="M75" s="39">
        <v>134.726261944648</v>
      </c>
      <c r="N75" s="40">
        <v>158.65105386413501</v>
      </c>
      <c r="O75" s="39">
        <v>137.485403280979</v>
      </c>
      <c r="P75" s="33"/>
      <c r="S75" s="32"/>
      <c r="T75" s="31"/>
      <c r="U75" s="30"/>
    </row>
    <row r="76" spans="1:22" s="23" customFormat="1" ht="12.75" customHeight="1" x14ac:dyDescent="0.25">
      <c r="A76" s="43" t="s">
        <v>82</v>
      </c>
      <c r="B76" s="39">
        <v>162.03591342253</v>
      </c>
      <c r="C76" s="42">
        <v>80.4855731264322</v>
      </c>
      <c r="D76" s="42">
        <v>101.024631010294</v>
      </c>
      <c r="E76" s="42">
        <v>138.50049530317199</v>
      </c>
      <c r="F76" s="42">
        <v>130.709959829231</v>
      </c>
      <c r="G76" s="41">
        <v>103.37398043635901</v>
      </c>
      <c r="H76" s="42">
        <v>164.47320468675801</v>
      </c>
      <c r="I76" s="42">
        <v>129.88162429668</v>
      </c>
      <c r="J76" s="42">
        <v>159.78042512765899</v>
      </c>
      <c r="K76" s="42">
        <v>122.937010598841</v>
      </c>
      <c r="L76" s="41">
        <v>147.961056331371</v>
      </c>
      <c r="M76" s="39">
        <v>135.60627263473299</v>
      </c>
      <c r="N76" s="40">
        <v>158.58973478334801</v>
      </c>
      <c r="O76" s="39">
        <v>138.30097302204601</v>
      </c>
      <c r="P76" s="33"/>
      <c r="S76" s="32"/>
      <c r="T76" s="31"/>
      <c r="U76" s="30"/>
    </row>
    <row r="77" spans="1:22" s="23" customFormat="1" ht="12.75" customHeight="1" x14ac:dyDescent="0.25">
      <c r="A77" s="48" t="s">
        <v>81</v>
      </c>
      <c r="B77" s="44">
        <v>185.30212664196301</v>
      </c>
      <c r="C77" s="47">
        <v>76.394695703290594</v>
      </c>
      <c r="D77" s="47">
        <v>101.796221872581</v>
      </c>
      <c r="E77" s="47">
        <v>132.54305368150801</v>
      </c>
      <c r="F77" s="47">
        <v>127.40110258832399</v>
      </c>
      <c r="G77" s="46">
        <v>102.91008418174199</v>
      </c>
      <c r="H77" s="47">
        <v>162.08113210698801</v>
      </c>
      <c r="I77" s="47">
        <v>124.315727818083</v>
      </c>
      <c r="J77" s="47">
        <v>153.814886519872</v>
      </c>
      <c r="K77" s="47">
        <v>123.33519905585101</v>
      </c>
      <c r="L77" s="46">
        <v>143.215064270619</v>
      </c>
      <c r="M77" s="44">
        <v>133.609167323327</v>
      </c>
      <c r="N77" s="45">
        <v>158.02665719677199</v>
      </c>
      <c r="O77" s="44">
        <v>135.57931969191699</v>
      </c>
      <c r="P77" s="33"/>
      <c r="S77" s="32"/>
      <c r="T77" s="31"/>
      <c r="U77" s="30"/>
    </row>
    <row r="78" spans="1:22" s="23" customFormat="1" ht="12.75" customHeight="1" x14ac:dyDescent="0.25">
      <c r="A78" s="48" t="s">
        <v>80</v>
      </c>
      <c r="B78" s="44">
        <v>183.15547359885201</v>
      </c>
      <c r="C78" s="47">
        <v>71.384615033709494</v>
      </c>
      <c r="D78" s="47">
        <v>84.161066061128096</v>
      </c>
      <c r="E78" s="47">
        <v>130.52317300423999</v>
      </c>
      <c r="F78" s="47">
        <v>121.057179905439</v>
      </c>
      <c r="G78" s="46">
        <v>91.386722595873906</v>
      </c>
      <c r="H78" s="47">
        <v>140.366703296156</v>
      </c>
      <c r="I78" s="47">
        <v>117.69904032807</v>
      </c>
      <c r="J78" s="47">
        <v>140.90580896713101</v>
      </c>
      <c r="K78" s="47">
        <v>112.87637074643</v>
      </c>
      <c r="L78" s="46">
        <v>129.531031966239</v>
      </c>
      <c r="M78" s="44">
        <v>119.98825425606999</v>
      </c>
      <c r="N78" s="45">
        <v>137.190235076081</v>
      </c>
      <c r="O78" s="44">
        <v>122.235703150806</v>
      </c>
      <c r="P78" s="33"/>
      <c r="S78" s="32"/>
      <c r="T78" s="31"/>
      <c r="U78" s="30"/>
    </row>
    <row r="79" spans="1:22" s="23" customFormat="1" ht="12.75" customHeight="1" x14ac:dyDescent="0.25">
      <c r="A79" s="48" t="s">
        <v>79</v>
      </c>
      <c r="B79" s="44">
        <v>186.26473602536501</v>
      </c>
      <c r="C79" s="47">
        <v>75.340502114860499</v>
      </c>
      <c r="D79" s="47">
        <v>103.01419031153</v>
      </c>
      <c r="E79" s="47">
        <v>133.60877583451901</v>
      </c>
      <c r="F79" s="47">
        <v>127.27414435898</v>
      </c>
      <c r="G79" s="46">
        <v>102.576230402118</v>
      </c>
      <c r="H79" s="47">
        <v>163.551478094489</v>
      </c>
      <c r="I79" s="47">
        <v>128.45265177287999</v>
      </c>
      <c r="J79" s="47">
        <v>147.14863484831801</v>
      </c>
      <c r="K79" s="47">
        <v>116.325651162106</v>
      </c>
      <c r="L79" s="46">
        <v>138.90252374236101</v>
      </c>
      <c r="M79" s="44">
        <v>130.098503298336</v>
      </c>
      <c r="N79" s="45">
        <v>155.48606923459701</v>
      </c>
      <c r="O79" s="44">
        <v>133.00999170441</v>
      </c>
      <c r="P79" s="33"/>
      <c r="S79" s="32"/>
      <c r="T79" s="31"/>
      <c r="U79" s="30"/>
    </row>
    <row r="80" spans="1:22" s="23" customFormat="1" ht="12.75" customHeight="1" x14ac:dyDescent="0.25">
      <c r="A80" s="48" t="s">
        <v>78</v>
      </c>
      <c r="B80" s="44">
        <v>191.39523412769</v>
      </c>
      <c r="C80" s="47">
        <v>81.129755336214203</v>
      </c>
      <c r="D80" s="47">
        <v>110.06452145885299</v>
      </c>
      <c r="E80" s="47">
        <v>133.671977848355</v>
      </c>
      <c r="F80" s="47">
        <v>130.16719490448199</v>
      </c>
      <c r="G80" s="46">
        <v>107.85595573490799</v>
      </c>
      <c r="H80" s="47">
        <v>168.643804977998</v>
      </c>
      <c r="I80" s="47">
        <v>131.75627255030099</v>
      </c>
      <c r="J80" s="47">
        <v>153.736274966286</v>
      </c>
      <c r="K80" s="47">
        <v>118.42854620412</v>
      </c>
      <c r="L80" s="46">
        <v>143.387565325998</v>
      </c>
      <c r="M80" s="44">
        <v>135.17278921682399</v>
      </c>
      <c r="N80" s="45">
        <v>164.042891669422</v>
      </c>
      <c r="O80" s="44">
        <v>138.47844868130099</v>
      </c>
      <c r="P80" s="33"/>
      <c r="S80" s="32"/>
      <c r="T80" s="31"/>
      <c r="U80" s="30"/>
    </row>
    <row r="81" spans="1:21" s="23" customFormat="1" ht="12.75" customHeight="1" x14ac:dyDescent="0.25">
      <c r="A81" s="43" t="s">
        <v>77</v>
      </c>
      <c r="B81" s="39">
        <v>184.06763018585301</v>
      </c>
      <c r="C81" s="42">
        <v>82.192313141926107</v>
      </c>
      <c r="D81" s="42">
        <v>107.675542632562</v>
      </c>
      <c r="E81" s="42">
        <v>127.049721884449</v>
      </c>
      <c r="F81" s="42">
        <v>135.19151370191099</v>
      </c>
      <c r="G81" s="41">
        <v>109.584167433346</v>
      </c>
      <c r="H81" s="42">
        <v>169.21861764923301</v>
      </c>
      <c r="I81" s="42">
        <v>135.12561541977001</v>
      </c>
      <c r="J81" s="42">
        <v>153.61543693677501</v>
      </c>
      <c r="K81" s="42">
        <v>118.604520705057</v>
      </c>
      <c r="L81" s="41">
        <v>143.10037866718901</v>
      </c>
      <c r="M81" s="39">
        <v>134.51911948404799</v>
      </c>
      <c r="N81" s="40">
        <v>163.333042580274</v>
      </c>
      <c r="O81" s="39">
        <v>138.622898287521</v>
      </c>
      <c r="P81" s="33"/>
      <c r="S81" s="32"/>
      <c r="T81" s="31"/>
      <c r="U81" s="30"/>
    </row>
    <row r="82" spans="1:21" s="23" customFormat="1" ht="12.75" customHeight="1" x14ac:dyDescent="0.25">
      <c r="A82" s="43" t="s">
        <v>76</v>
      </c>
      <c r="B82" s="39">
        <v>176.553647148007</v>
      </c>
      <c r="C82" s="42">
        <v>88.4424847624649</v>
      </c>
      <c r="D82" s="42">
        <v>112.197490741675</v>
      </c>
      <c r="E82" s="42">
        <v>131.68955033629001</v>
      </c>
      <c r="F82" s="42">
        <v>139.865012973988</v>
      </c>
      <c r="G82" s="41">
        <v>113.09249339531701</v>
      </c>
      <c r="H82" s="42">
        <v>168.57387443203501</v>
      </c>
      <c r="I82" s="42">
        <v>137.99819040970701</v>
      </c>
      <c r="J82" s="42">
        <v>158.05780162093799</v>
      </c>
      <c r="K82" s="42">
        <v>118.97327248705299</v>
      </c>
      <c r="L82" s="41">
        <v>144.03709448238999</v>
      </c>
      <c r="M82" s="39">
        <v>136.549389855182</v>
      </c>
      <c r="N82" s="40">
        <v>167.391885666197</v>
      </c>
      <c r="O82" s="39">
        <v>140.26427446417401</v>
      </c>
      <c r="P82" s="33"/>
      <c r="S82" s="32"/>
      <c r="T82" s="31"/>
      <c r="U82" s="30"/>
    </row>
    <row r="83" spans="1:21" s="23" customFormat="1" ht="12.75" customHeight="1" x14ac:dyDescent="0.25">
      <c r="A83" s="43" t="s">
        <v>75</v>
      </c>
      <c r="B83" s="39">
        <v>153.312355055019</v>
      </c>
      <c r="C83" s="42">
        <v>89.932403814090407</v>
      </c>
      <c r="D83" s="42">
        <v>110.02556615831899</v>
      </c>
      <c r="E83" s="42">
        <v>119.813585043713</v>
      </c>
      <c r="F83" s="42">
        <v>144.81106758289499</v>
      </c>
      <c r="G83" s="41">
        <v>111.79897243638101</v>
      </c>
      <c r="H83" s="42">
        <v>168.32755238572801</v>
      </c>
      <c r="I83" s="42">
        <v>138.569976466497</v>
      </c>
      <c r="J83" s="42">
        <v>162.74377447128001</v>
      </c>
      <c r="K83" s="42">
        <v>119.591119521165</v>
      </c>
      <c r="L83" s="41">
        <v>145.869546046106</v>
      </c>
      <c r="M83" s="39">
        <v>135.944398618131</v>
      </c>
      <c r="N83" s="40">
        <v>169.51615705979901</v>
      </c>
      <c r="O83" s="39">
        <v>139.70342391674399</v>
      </c>
      <c r="P83" s="33"/>
      <c r="S83" s="32"/>
      <c r="T83" s="31"/>
      <c r="U83" s="30"/>
    </row>
    <row r="84" spans="1:21" s="23" customFormat="1" ht="12.75" customHeight="1" x14ac:dyDescent="0.25">
      <c r="A84" s="38" t="s">
        <v>74</v>
      </c>
      <c r="B84" s="34">
        <v>166.49333505337799</v>
      </c>
      <c r="C84" s="37">
        <v>84.4614352852618</v>
      </c>
      <c r="D84" s="37">
        <v>106.688730275772</v>
      </c>
      <c r="E84" s="37">
        <v>116.38438886178</v>
      </c>
      <c r="F84" s="37">
        <v>146.65755515746901</v>
      </c>
      <c r="G84" s="36">
        <v>107.73287273536501</v>
      </c>
      <c r="H84" s="37">
        <v>164.68917085020101</v>
      </c>
      <c r="I84" s="37">
        <v>133.671764805111</v>
      </c>
      <c r="J84" s="37">
        <v>165.869659630434</v>
      </c>
      <c r="K84" s="37">
        <v>120.60171354446901</v>
      </c>
      <c r="L84" s="36">
        <v>146.61912289963999</v>
      </c>
      <c r="M84" s="34">
        <v>135.325666026443</v>
      </c>
      <c r="N84" s="35">
        <v>166.450018765929</v>
      </c>
      <c r="O84" s="34">
        <v>138.78795150285899</v>
      </c>
      <c r="P84" s="33"/>
      <c r="S84" s="32"/>
      <c r="T84" s="31"/>
      <c r="U84" s="30"/>
    </row>
    <row r="85" spans="1:21" s="23" customFormat="1" ht="44.25" customHeight="1" x14ac:dyDescent="0.25">
      <c r="A85" s="85" t="s">
        <v>73</v>
      </c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S85" s="30"/>
    </row>
    <row r="86" spans="1:21" s="23" customFormat="1" ht="15" customHeight="1" x14ac:dyDescent="0.25">
      <c r="A86" s="86" t="s">
        <v>72</v>
      </c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S86" s="30"/>
    </row>
    <row r="87" spans="1:21" s="23" customFormat="1" ht="13.5" customHeight="1" x14ac:dyDescent="0.25">
      <c r="A87" s="85" t="s">
        <v>71</v>
      </c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S87" s="29"/>
    </row>
    <row r="88" spans="1:21" s="23" customFormat="1" ht="18" customHeight="1" x14ac:dyDescent="0.25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S88" s="29"/>
    </row>
    <row r="89" spans="1:21" s="23" customFormat="1" ht="12.75" customHeight="1" x14ac:dyDescent="0.25">
      <c r="A89" s="26"/>
      <c r="B89" s="24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4"/>
      <c r="N89" s="24"/>
      <c r="O89" s="24"/>
      <c r="S89" s="29"/>
    </row>
    <row r="90" spans="1:21" s="23" customFormat="1" ht="12.75" customHeight="1" x14ac:dyDescent="0.25">
      <c r="A90" s="28"/>
      <c r="B90" s="24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4"/>
      <c r="N90" s="24"/>
      <c r="O90" s="24"/>
    </row>
    <row r="91" spans="1:21" s="23" customFormat="1" ht="12.75" customHeight="1" x14ac:dyDescent="0.25">
      <c r="A91" s="26"/>
      <c r="B91" s="24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4"/>
      <c r="N91" s="24"/>
      <c r="O91" s="24"/>
    </row>
    <row r="92" spans="1:21" s="23" customFormat="1" ht="12.95" customHeight="1" x14ac:dyDescent="0.25">
      <c r="A92" s="26"/>
      <c r="B92" s="24"/>
      <c r="C92" s="27"/>
      <c r="D92" s="25"/>
      <c r="E92" s="25"/>
      <c r="F92" s="25"/>
      <c r="G92" s="25"/>
      <c r="H92" s="25"/>
      <c r="I92" s="25"/>
      <c r="J92" s="25"/>
      <c r="K92" s="25"/>
      <c r="L92" s="25"/>
      <c r="M92" s="24"/>
      <c r="N92" s="24"/>
      <c r="O92" s="24"/>
    </row>
    <row r="93" spans="1:21" s="23" customFormat="1" ht="12.95" customHeight="1" x14ac:dyDescent="0.25">
      <c r="A93" s="26"/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4"/>
      <c r="N93" s="24"/>
      <c r="O93" s="24"/>
    </row>
    <row r="94" spans="1:21" s="23" customFormat="1" ht="12.95" customHeight="1" x14ac:dyDescent="0.25">
      <c r="A94" s="26"/>
      <c r="B94" s="24"/>
      <c r="C94" s="25"/>
      <c r="D94" s="25"/>
      <c r="E94" s="25"/>
      <c r="F94" s="25"/>
      <c r="G94" s="25"/>
      <c r="H94" s="25"/>
      <c r="I94" s="25"/>
      <c r="J94" s="25"/>
      <c r="K94" s="25"/>
      <c r="L94" s="24"/>
      <c r="M94" s="24"/>
      <c r="N94" s="24"/>
      <c r="O94" s="24"/>
    </row>
    <row r="95" spans="1:21" s="23" customFormat="1" ht="12.95" customHeight="1" x14ac:dyDescent="0.25">
      <c r="A95" s="26"/>
      <c r="B95" s="24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4"/>
      <c r="N95" s="24"/>
      <c r="O95" s="24"/>
    </row>
    <row r="96" spans="1:21" s="23" customFormat="1" ht="12.95" customHeight="1" x14ac:dyDescent="0.25">
      <c r="A96" s="26"/>
      <c r="B96" s="24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4"/>
      <c r="N96" s="24"/>
      <c r="O96" s="24"/>
    </row>
    <row r="97" spans="1:15" s="23" customFormat="1" ht="12.95" customHeight="1" x14ac:dyDescent="0.25">
      <c r="A97" s="26"/>
      <c r="B97" s="24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4"/>
      <c r="N97" s="24"/>
      <c r="O97" s="24"/>
    </row>
    <row r="98" spans="1:15" s="23" customFormat="1" ht="12.95" customHeight="1" x14ac:dyDescent="0.25">
      <c r="A98" s="26"/>
      <c r="B98" s="24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4"/>
      <c r="N98" s="24"/>
      <c r="O98" s="24"/>
    </row>
    <row r="99" spans="1:15" ht="12.95" customHeight="1" x14ac:dyDescent="0.2">
      <c r="A99" s="19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1"/>
      <c r="N99" s="21"/>
      <c r="O99" s="21"/>
    </row>
    <row r="100" spans="1:15" ht="12.95" customHeight="1" x14ac:dyDescent="0.2">
      <c r="A100" s="19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1"/>
      <c r="N100" s="21"/>
      <c r="O100" s="21"/>
    </row>
    <row r="101" spans="1:15" ht="12.95" customHeight="1" x14ac:dyDescent="0.2">
      <c r="A101" s="19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1"/>
      <c r="N101" s="21"/>
      <c r="O101" s="21"/>
    </row>
    <row r="102" spans="1:15" ht="12.95" customHeight="1" x14ac:dyDescent="0.2">
      <c r="A102" s="19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1"/>
      <c r="N102" s="21"/>
      <c r="O102" s="21"/>
    </row>
    <row r="103" spans="1:15" ht="12.95" customHeight="1" x14ac:dyDescent="0.2">
      <c r="A103" s="19"/>
      <c r="B103" s="16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6"/>
      <c r="N103" s="16"/>
      <c r="O103" s="16"/>
    </row>
    <row r="104" spans="1:15" ht="12.95" customHeight="1" x14ac:dyDescent="0.2">
      <c r="A104" s="19"/>
      <c r="B104" s="16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6"/>
      <c r="N104" s="16"/>
      <c r="O104" s="16"/>
    </row>
    <row r="105" spans="1:15" ht="12.95" customHeight="1" x14ac:dyDescent="0.2">
      <c r="A105" s="19"/>
      <c r="B105" s="16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6"/>
      <c r="N105" s="16"/>
      <c r="O105" s="16"/>
    </row>
    <row r="106" spans="1:15" ht="12.95" customHeight="1" x14ac:dyDescent="0.2">
      <c r="A106" s="19"/>
      <c r="B106" s="16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6"/>
      <c r="N106" s="16"/>
      <c r="O106" s="16"/>
    </row>
    <row r="107" spans="1:15" ht="12.95" customHeight="1" x14ac:dyDescent="0.2">
      <c r="A107" s="19"/>
      <c r="B107" s="16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6"/>
      <c r="N107" s="16"/>
      <c r="O107" s="16"/>
    </row>
    <row r="108" spans="1:15" ht="12.95" customHeight="1" x14ac:dyDescent="0.2">
      <c r="A108" s="19"/>
      <c r="B108" s="16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6"/>
      <c r="N108" s="16"/>
      <c r="O108" s="16"/>
    </row>
    <row r="109" spans="1:15" ht="12.95" customHeight="1" x14ac:dyDescent="0.2">
      <c r="A109" s="19"/>
      <c r="B109" s="16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6"/>
      <c r="N109" s="16"/>
      <c r="O109" s="16"/>
    </row>
    <row r="110" spans="1:15" ht="12.95" customHeight="1" x14ac:dyDescent="0.2">
      <c r="A110" s="19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6"/>
      <c r="N110" s="16"/>
      <c r="O110" s="16"/>
    </row>
    <row r="111" spans="1:15" ht="12.95" customHeight="1" x14ac:dyDescent="0.2">
      <c r="A111" s="19"/>
      <c r="B111" s="16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6"/>
      <c r="N111" s="16"/>
      <c r="O111" s="16"/>
    </row>
    <row r="112" spans="1:15" ht="12.95" customHeight="1" x14ac:dyDescent="0.2">
      <c r="A112" s="19"/>
      <c r="B112" s="16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6"/>
      <c r="N112" s="16"/>
      <c r="O112" s="16"/>
    </row>
    <row r="113" spans="1:15" ht="12.95" customHeight="1" x14ac:dyDescent="0.2">
      <c r="A113" s="19"/>
      <c r="B113" s="16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6"/>
      <c r="N113" s="16"/>
      <c r="O113" s="16"/>
    </row>
    <row r="114" spans="1:15" ht="12.95" customHeight="1" x14ac:dyDescent="0.2">
      <c r="A114" s="19"/>
      <c r="B114" s="1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6"/>
      <c r="N114" s="16"/>
      <c r="O114" s="16"/>
    </row>
    <row r="115" spans="1:15" ht="12.95" customHeight="1" x14ac:dyDescent="0.2">
      <c r="A115" s="19"/>
      <c r="B115" s="1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6"/>
      <c r="N115" s="16"/>
      <c r="O115" s="16"/>
    </row>
    <row r="116" spans="1:15" ht="12.95" customHeight="1" x14ac:dyDescent="0.2">
      <c r="A116" s="19"/>
      <c r="B116" s="1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6"/>
      <c r="N116" s="16"/>
      <c r="O116" s="16"/>
    </row>
    <row r="117" spans="1:15" ht="12.95" customHeight="1" x14ac:dyDescent="0.2">
      <c r="A117" s="19"/>
      <c r="B117" s="1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6"/>
      <c r="N117" s="16"/>
      <c r="O117" s="16"/>
    </row>
    <row r="118" spans="1:15" ht="12.95" customHeight="1" x14ac:dyDescent="0.2">
      <c r="A118" s="19"/>
      <c r="B118" s="16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6"/>
      <c r="N118" s="16"/>
      <c r="O118" s="16"/>
    </row>
    <row r="119" spans="1:15" ht="12.95" customHeight="1" x14ac:dyDescent="0.2">
      <c r="A119" s="19"/>
      <c r="B119" s="16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6"/>
      <c r="N119" s="16"/>
      <c r="O119" s="16"/>
    </row>
    <row r="120" spans="1:15" ht="12.95" customHeight="1" x14ac:dyDescent="0.2">
      <c r="A120" s="19"/>
      <c r="B120" s="16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6"/>
      <c r="N120" s="16"/>
      <c r="O120" s="16"/>
    </row>
    <row r="121" spans="1:15" ht="12.95" customHeight="1" x14ac:dyDescent="0.2">
      <c r="A121" s="19"/>
      <c r="B121" s="16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6"/>
      <c r="N121" s="16"/>
      <c r="O121" s="16"/>
    </row>
    <row r="122" spans="1:15" ht="12.95" customHeight="1" x14ac:dyDescent="0.2">
      <c r="A122" s="19"/>
      <c r="B122" s="16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6"/>
      <c r="N122" s="16"/>
      <c r="O122" s="16"/>
    </row>
    <row r="123" spans="1:15" ht="12.95" customHeight="1" x14ac:dyDescent="0.2">
      <c r="A123" s="19"/>
      <c r="B123" s="16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6"/>
      <c r="N123" s="16"/>
      <c r="O123" s="16"/>
    </row>
    <row r="124" spans="1:15" ht="12.95" customHeight="1" x14ac:dyDescent="0.2">
      <c r="A124" s="19"/>
      <c r="B124" s="16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6"/>
      <c r="N124" s="16"/>
      <c r="O124" s="16"/>
    </row>
    <row r="125" spans="1:15" ht="12.95" customHeight="1" x14ac:dyDescent="0.2">
      <c r="A125" s="19"/>
      <c r="B125" s="16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6"/>
      <c r="N125" s="16"/>
      <c r="O125" s="16"/>
    </row>
    <row r="126" spans="1:15" ht="12.95" customHeight="1" x14ac:dyDescent="0.2">
      <c r="A126" s="19"/>
      <c r="B126" s="16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6"/>
      <c r="N126" s="16"/>
      <c r="O126" s="16"/>
    </row>
    <row r="127" spans="1:15" ht="12.95" customHeight="1" x14ac:dyDescent="0.2">
      <c r="A127" s="19"/>
      <c r="B127" s="16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6"/>
      <c r="N127" s="16"/>
      <c r="O127" s="16"/>
    </row>
    <row r="128" spans="1:15" ht="12.95" customHeight="1" x14ac:dyDescent="0.2">
      <c r="A128" s="19"/>
      <c r="B128" s="16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6"/>
      <c r="N128" s="16"/>
      <c r="O128" s="16"/>
    </row>
    <row r="129" spans="1:15" ht="12.95" customHeight="1" x14ac:dyDescent="0.2">
      <c r="A129" s="19"/>
      <c r="B129" s="16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6"/>
      <c r="N129" s="16"/>
      <c r="O129" s="16"/>
    </row>
    <row r="130" spans="1:15" ht="12.95" customHeight="1" x14ac:dyDescent="0.2">
      <c r="A130" s="19"/>
      <c r="B130" s="16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6"/>
      <c r="N130" s="16"/>
      <c r="O130" s="16"/>
    </row>
    <row r="131" spans="1:15" ht="12.95" customHeight="1" x14ac:dyDescent="0.2">
      <c r="A131" s="19"/>
      <c r="B131" s="16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6"/>
      <c r="N131" s="16"/>
      <c r="O131" s="16"/>
    </row>
    <row r="132" spans="1:15" ht="12.95" customHeight="1" x14ac:dyDescent="0.2">
      <c r="A132" s="19"/>
      <c r="B132" s="16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6"/>
      <c r="N132" s="16"/>
      <c r="O132" s="16"/>
    </row>
    <row r="133" spans="1:15" ht="12.95" customHeight="1" x14ac:dyDescent="0.2">
      <c r="A133" s="19"/>
      <c r="B133" s="16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6"/>
      <c r="N133" s="16"/>
      <c r="O133" s="16"/>
    </row>
    <row r="134" spans="1:15" ht="12.95" customHeight="1" x14ac:dyDescent="0.2">
      <c r="A134" s="19"/>
      <c r="B134" s="16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6"/>
      <c r="N134" s="16"/>
      <c r="O134" s="16"/>
    </row>
    <row r="135" spans="1:15" ht="12.95" customHeight="1" x14ac:dyDescent="0.2">
      <c r="A135" s="19"/>
      <c r="B135" s="16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6"/>
      <c r="N135" s="16"/>
      <c r="O135" s="16"/>
    </row>
    <row r="136" spans="1:15" ht="12.95" customHeight="1" x14ac:dyDescent="0.2">
      <c r="A136" s="20"/>
      <c r="B136" s="16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6"/>
      <c r="N136" s="16"/>
      <c r="O136" s="16"/>
    </row>
    <row r="137" spans="1:15" ht="12.95" customHeight="1" x14ac:dyDescent="0.2">
      <c r="A137" s="20"/>
      <c r="B137" s="16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6"/>
      <c r="N137" s="16"/>
      <c r="O137" s="16"/>
    </row>
    <row r="138" spans="1:15" ht="12.95" customHeight="1" x14ac:dyDescent="0.2">
      <c r="A138" s="19"/>
      <c r="B138" s="16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6"/>
      <c r="N138" s="16"/>
      <c r="O138" s="16"/>
    </row>
    <row r="139" spans="1:15" ht="12.95" customHeight="1" x14ac:dyDescent="0.2">
      <c r="A139" s="19"/>
      <c r="B139" s="16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6"/>
      <c r="N139" s="16"/>
      <c r="O139" s="16"/>
    </row>
    <row r="140" spans="1:15" ht="12.95" customHeight="1" x14ac:dyDescent="0.2">
      <c r="A140" s="19"/>
      <c r="B140" s="16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6"/>
      <c r="N140" s="16"/>
      <c r="O140" s="16"/>
    </row>
    <row r="141" spans="1:15" ht="12.95" customHeight="1" x14ac:dyDescent="0.2">
      <c r="A141" s="19"/>
      <c r="B141" s="16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6"/>
      <c r="N141" s="16"/>
      <c r="O141" s="16"/>
    </row>
    <row r="142" spans="1:15" ht="12.95" customHeight="1" x14ac:dyDescent="0.2">
      <c r="A142" s="19"/>
      <c r="B142" s="16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6"/>
      <c r="N142" s="16"/>
      <c r="O142" s="16"/>
    </row>
    <row r="143" spans="1:15" ht="12.95" customHeight="1" x14ac:dyDescent="0.2">
      <c r="A143" s="19"/>
      <c r="B143" s="16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6"/>
      <c r="N143" s="16"/>
      <c r="O143" s="16"/>
    </row>
    <row r="144" spans="1:15" ht="12.95" customHeight="1" x14ac:dyDescent="0.2">
      <c r="A144" s="19"/>
      <c r="B144" s="16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6"/>
      <c r="N144" s="16"/>
      <c r="O144" s="16"/>
    </row>
    <row r="145" spans="1:15" ht="12.95" customHeight="1" x14ac:dyDescent="0.2">
      <c r="A145" s="19"/>
      <c r="B145" s="16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6"/>
      <c r="N145" s="16"/>
      <c r="O145" s="16"/>
    </row>
    <row r="146" spans="1:15" ht="12.95" customHeight="1" x14ac:dyDescent="0.2">
      <c r="A146" s="19"/>
      <c r="B146" s="16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6"/>
      <c r="N146" s="16"/>
      <c r="O146" s="16"/>
    </row>
    <row r="147" spans="1:15" ht="12.95" customHeight="1" x14ac:dyDescent="0.2">
      <c r="A147" s="19"/>
      <c r="B147" s="16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6"/>
      <c r="N147" s="16"/>
      <c r="O147" s="16"/>
    </row>
    <row r="148" spans="1:15" ht="12.95" customHeight="1" x14ac:dyDescent="0.2">
      <c r="A148" s="19"/>
      <c r="B148" s="16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6"/>
      <c r="N148" s="16"/>
      <c r="O148" s="16"/>
    </row>
    <row r="149" spans="1:15" ht="12.95" customHeight="1" x14ac:dyDescent="0.2">
      <c r="A149" s="19"/>
      <c r="B149" s="16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6"/>
      <c r="N149" s="16"/>
      <c r="O149" s="16"/>
    </row>
    <row r="150" spans="1:15" ht="12.95" customHeight="1" x14ac:dyDescent="0.2">
      <c r="A150" s="19"/>
      <c r="B150" s="16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6"/>
      <c r="N150" s="16"/>
      <c r="O150" s="16"/>
    </row>
    <row r="151" spans="1:15" ht="12.95" customHeight="1" x14ac:dyDescent="0.2">
      <c r="A151" s="19"/>
      <c r="B151" s="16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6"/>
      <c r="N151" s="16"/>
      <c r="O151" s="16"/>
    </row>
    <row r="152" spans="1:15" ht="12.95" customHeight="1" x14ac:dyDescent="0.2">
      <c r="A152" s="18"/>
      <c r="B152" s="16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6"/>
      <c r="N152" s="16"/>
      <c r="O152" s="16"/>
    </row>
    <row r="153" spans="1:15" ht="12.95" customHeight="1" x14ac:dyDescent="0.2"/>
    <row r="154" spans="1:15" ht="12.95" customHeight="1" x14ac:dyDescent="0.2"/>
    <row r="155" spans="1:15" ht="12.95" customHeight="1" x14ac:dyDescent="0.2"/>
    <row r="156" spans="1:15" ht="12.95" customHeight="1" x14ac:dyDescent="0.2"/>
    <row r="157" spans="1:15" ht="12.95" customHeight="1" x14ac:dyDescent="0.2"/>
    <row r="158" spans="1:15" ht="12.95" customHeight="1" x14ac:dyDescent="0.2"/>
    <row r="159" spans="1:15" ht="12.95" customHeight="1" x14ac:dyDescent="0.2"/>
    <row r="160" spans="1:15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</sheetData>
  <autoFilter ref="A4:AJ88"/>
  <mergeCells count="12">
    <mergeCell ref="A85:O85"/>
    <mergeCell ref="A86:O86"/>
    <mergeCell ref="A87:O88"/>
    <mergeCell ref="A1:N1"/>
    <mergeCell ref="A2:O2"/>
    <mergeCell ref="A3:A4"/>
    <mergeCell ref="B3:B4"/>
    <mergeCell ref="C3:G3"/>
    <mergeCell ref="H3:L3"/>
    <mergeCell ref="M3:M4"/>
    <mergeCell ref="N3:N4"/>
    <mergeCell ref="O3:O4"/>
  </mergeCells>
  <hyperlinks>
    <hyperlink ref="O1" location="Menu!A1" display="VOLTAR"/>
  </hyperlink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PNAD</vt:lpstr>
      <vt:lpstr>PNAD Contínua</vt:lpstr>
      <vt:lpstr>PME</vt:lpstr>
      <vt:lpstr>PED</vt:lpstr>
      <vt:lpstr>PIB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</dc:creator>
  <cp:lastModifiedBy>Marcos Damasceno</cp:lastModifiedBy>
  <dcterms:created xsi:type="dcterms:W3CDTF">2015-06-05T18:17:20Z</dcterms:created>
  <dcterms:modified xsi:type="dcterms:W3CDTF">2022-05-17T16:26:28Z</dcterms:modified>
</cp:coreProperties>
</file>