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Proyectos\ECOPES\2018\4_Microplasticos\Resultados\"/>
    </mc:Choice>
  </mc:AlternateContent>
  <xr:revisionPtr revIDLastSave="0" documentId="13_ncr:1_{E5E2DF47-64A5-4D61-95A1-EEDD407BA66E}" xr6:coauthVersionLast="43" xr6:coauthVersionMax="43" xr10:uidLastSave="{00000000-0000-0000-0000-000000000000}"/>
  <bookViews>
    <workbookView xWindow="-120" yWindow="-120" windowWidth="29040" windowHeight="15840" activeTab="2" xr2:uid="{00000000-000D-0000-FFFF-FFFF00000000}"/>
  </bookViews>
  <sheets>
    <sheet name="Samples location and abundance" sheetId="1" r:id="rId1"/>
    <sheet name="wave data" sheetId="2" r:id="rId2"/>
    <sheet name="wind data" sheetId="3" r:id="rId3"/>
    <sheet name="KUKULKA model" sheetId="4" r:id="rId4"/>
    <sheet name="Wind+wave effect simulation " sheetId="5" r:id="rId5"/>
  </sheets>
  <definedNames>
    <definedName name="CD">'KUKULKA model'!$F$3</definedName>
    <definedName name="k">'KUKULKA model'!$F$8</definedName>
    <definedName name="Wb">'KUKULKA model'!$F$7</definedName>
    <definedName name="z">'KUKULKA model'!$F$6</definedName>
    <definedName name="ϕair">'KUKULKA model'!$F$4</definedName>
    <definedName name="ϕw">'KUKULKA model'!$F$5</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4" l="1"/>
  <c r="J11" i="4"/>
  <c r="K11" i="4"/>
  <c r="L11" i="4"/>
  <c r="M16" i="1"/>
  <c r="M15" i="1"/>
  <c r="M9" i="1"/>
  <c r="M8" i="1"/>
  <c r="M14" i="1"/>
  <c r="M13" i="1"/>
  <c r="M12" i="1"/>
  <c r="K28" i="2"/>
  <c r="K52" i="2"/>
  <c r="K76" i="2"/>
  <c r="K100" i="2"/>
  <c r="K124" i="2"/>
  <c r="K148" i="2"/>
  <c r="K172" i="2"/>
  <c r="K196" i="2"/>
  <c r="K220" i="2"/>
  <c r="K244" i="2"/>
  <c r="K268" i="2"/>
  <c r="K292" i="2"/>
  <c r="K316" i="2"/>
  <c r="K340" i="2"/>
  <c r="K364" i="2"/>
  <c r="K412" i="2"/>
  <c r="K436" i="2"/>
  <c r="K460" i="2"/>
  <c r="K484" i="2"/>
  <c r="I28" i="2"/>
  <c r="I52" i="2"/>
  <c r="I76" i="2"/>
  <c r="I100" i="2"/>
  <c r="I124" i="2"/>
  <c r="I148" i="2"/>
  <c r="I172" i="2"/>
  <c r="I196" i="2"/>
  <c r="I220" i="2"/>
  <c r="I244" i="2"/>
  <c r="I268" i="2"/>
  <c r="I292" i="2"/>
  <c r="I316" i="2"/>
  <c r="I340" i="2"/>
  <c r="I364" i="2"/>
  <c r="K4" i="2"/>
  <c r="I4" i="2"/>
  <c r="M7" i="1"/>
  <c r="Q6" i="3"/>
  <c r="Q7" i="3"/>
  <c r="Q8" i="3"/>
  <c r="Q9" i="3"/>
  <c r="Q10" i="3"/>
  <c r="Q11" i="3"/>
  <c r="Q12" i="3"/>
  <c r="Q13" i="3"/>
  <c r="Q14" i="3"/>
  <c r="Q15" i="3"/>
  <c r="Q16" i="3"/>
  <c r="Q17" i="3"/>
  <c r="Q18" i="3"/>
  <c r="Q19" i="3"/>
  <c r="Q20" i="3"/>
  <c r="Q5" i="3"/>
  <c r="E7" i="5"/>
  <c r="F7" i="5"/>
  <c r="G7" i="5"/>
  <c r="H7" i="5"/>
  <c r="I7" i="5"/>
  <c r="E8" i="5"/>
  <c r="F8" i="5"/>
  <c r="G8" i="5"/>
  <c r="H8" i="5"/>
  <c r="I8" i="5"/>
  <c r="E9" i="5"/>
  <c r="F9" i="5"/>
  <c r="G9" i="5"/>
  <c r="H9" i="5"/>
  <c r="I9" i="5"/>
  <c r="E10" i="5"/>
  <c r="F10" i="5"/>
  <c r="G10" i="5"/>
  <c r="H10" i="5"/>
  <c r="I10" i="5"/>
  <c r="E12" i="5"/>
  <c r="F12" i="5"/>
  <c r="G12" i="5"/>
  <c r="H12" i="5"/>
  <c r="I12" i="5"/>
  <c r="E13" i="5"/>
  <c r="F13" i="5"/>
  <c r="G13" i="5"/>
  <c r="H13" i="5"/>
  <c r="I13" i="5"/>
  <c r="E14" i="5"/>
  <c r="F14" i="5"/>
  <c r="G14" i="5"/>
  <c r="H14" i="5"/>
  <c r="I14" i="5"/>
  <c r="E15" i="5"/>
  <c r="F15" i="5"/>
  <c r="G15" i="5"/>
  <c r="H15" i="5"/>
  <c r="I15" i="5"/>
  <c r="E16" i="5"/>
  <c r="F16" i="5"/>
  <c r="G16" i="5"/>
  <c r="H16" i="5"/>
  <c r="I16" i="5"/>
  <c r="E18" i="5"/>
  <c r="F18" i="5"/>
  <c r="G18" i="5"/>
  <c r="H18" i="5"/>
  <c r="I18" i="5"/>
  <c r="E19" i="5"/>
  <c r="F19" i="5"/>
  <c r="G19" i="5"/>
  <c r="H19" i="5"/>
  <c r="I19" i="5"/>
  <c r="E20" i="5"/>
  <c r="F20" i="5"/>
  <c r="G20" i="5"/>
  <c r="H20" i="5"/>
  <c r="I20" i="5"/>
  <c r="E21" i="5"/>
  <c r="F21" i="5"/>
  <c r="G21" i="5"/>
  <c r="H21" i="5"/>
  <c r="I21" i="5"/>
  <c r="E22" i="5"/>
  <c r="F22" i="5"/>
  <c r="G22" i="5"/>
  <c r="H22" i="5"/>
  <c r="I22" i="5"/>
  <c r="E24" i="5"/>
  <c r="F24" i="5"/>
  <c r="G24" i="5"/>
  <c r="H24" i="5"/>
  <c r="I24" i="5"/>
  <c r="E25" i="5"/>
  <c r="F25" i="5"/>
  <c r="G25" i="5"/>
  <c r="H25" i="5"/>
  <c r="I25" i="5"/>
  <c r="E26" i="5"/>
  <c r="F26" i="5"/>
  <c r="G26" i="5"/>
  <c r="H26" i="5"/>
  <c r="I26" i="5"/>
  <c r="E27" i="5"/>
  <c r="F27" i="5"/>
  <c r="G27" i="5"/>
  <c r="H27" i="5"/>
  <c r="I27" i="5"/>
  <c r="E28" i="5"/>
  <c r="F28" i="5"/>
  <c r="G28" i="5"/>
  <c r="H28" i="5"/>
  <c r="I28" i="5"/>
  <c r="E30" i="5"/>
  <c r="F30" i="5"/>
  <c r="G30" i="5"/>
  <c r="H30" i="5"/>
  <c r="I30" i="5"/>
  <c r="E31" i="5"/>
  <c r="F31" i="5"/>
  <c r="G31" i="5"/>
  <c r="H31" i="5"/>
  <c r="I31" i="5"/>
  <c r="E32" i="5"/>
  <c r="F32" i="5"/>
  <c r="G32" i="5"/>
  <c r="H32" i="5"/>
  <c r="I32" i="5"/>
  <c r="E33" i="5"/>
  <c r="F33" i="5"/>
  <c r="G33" i="5"/>
  <c r="H33" i="5"/>
  <c r="I33" i="5"/>
  <c r="E34" i="5"/>
  <c r="F34" i="5"/>
  <c r="G34" i="5"/>
  <c r="H34" i="5"/>
  <c r="I34" i="5"/>
  <c r="E36" i="5"/>
  <c r="F36" i="5"/>
  <c r="G36" i="5"/>
  <c r="H36" i="5"/>
  <c r="I36" i="5"/>
  <c r="E37" i="5"/>
  <c r="F37" i="5"/>
  <c r="G37" i="5"/>
  <c r="H37" i="5"/>
  <c r="I37" i="5"/>
  <c r="E38" i="5"/>
  <c r="F38" i="5"/>
  <c r="G38" i="5"/>
  <c r="H38" i="5"/>
  <c r="I38" i="5"/>
  <c r="E39" i="5"/>
  <c r="F39" i="5"/>
  <c r="G39" i="5"/>
  <c r="H39" i="5"/>
  <c r="I39" i="5"/>
  <c r="E40" i="5"/>
  <c r="F40" i="5"/>
  <c r="G40" i="5"/>
  <c r="H40" i="5"/>
  <c r="I40" i="5"/>
  <c r="E6" i="5"/>
  <c r="F6" i="5"/>
  <c r="G6" i="5"/>
  <c r="H6" i="5"/>
  <c r="I6" i="5"/>
  <c r="S77" i="4"/>
  <c r="T77" i="4"/>
  <c r="S78" i="4"/>
  <c r="T78" i="4"/>
  <c r="U78" i="4"/>
  <c r="R78" i="4"/>
  <c r="S79" i="4"/>
  <c r="T79" i="4"/>
  <c r="U79" i="4"/>
  <c r="R79" i="4"/>
  <c r="S80" i="4"/>
  <c r="T80" i="4"/>
  <c r="U80" i="4"/>
  <c r="R80" i="4"/>
  <c r="S81" i="4"/>
  <c r="T81" i="4"/>
  <c r="U81" i="4"/>
  <c r="R81" i="4"/>
  <c r="S82" i="4"/>
  <c r="T82" i="4"/>
  <c r="U82" i="4"/>
  <c r="R82" i="4"/>
  <c r="S83" i="4"/>
  <c r="T83" i="4"/>
  <c r="U83" i="4"/>
  <c r="R83" i="4"/>
  <c r="S84" i="4"/>
  <c r="T84" i="4"/>
  <c r="U84" i="4"/>
  <c r="R84" i="4"/>
  <c r="S85" i="4"/>
  <c r="T85" i="4"/>
  <c r="U85" i="4"/>
  <c r="R85" i="4"/>
  <c r="S86" i="4"/>
  <c r="T86" i="4"/>
  <c r="U86" i="4"/>
  <c r="R86" i="4"/>
  <c r="S87" i="4"/>
  <c r="T87" i="4"/>
  <c r="S88" i="4"/>
  <c r="T88" i="4"/>
  <c r="U88" i="4"/>
  <c r="R88" i="4"/>
  <c r="S89" i="4"/>
  <c r="T89" i="4"/>
  <c r="U89" i="4"/>
  <c r="R89" i="4"/>
  <c r="S90" i="4"/>
  <c r="T90" i="4"/>
  <c r="U90" i="4"/>
  <c r="R90" i="4"/>
  <c r="S91" i="4"/>
  <c r="T91" i="4"/>
  <c r="U91" i="4"/>
  <c r="R91" i="4"/>
  <c r="S92" i="4"/>
  <c r="T92" i="4"/>
  <c r="U92" i="4"/>
  <c r="R92" i="4"/>
  <c r="S93" i="4"/>
  <c r="T93" i="4"/>
  <c r="U93" i="4"/>
  <c r="R93" i="4"/>
  <c r="S94" i="4"/>
  <c r="T94" i="4"/>
  <c r="S95" i="4"/>
  <c r="T95" i="4"/>
  <c r="S96" i="4"/>
  <c r="T96" i="4"/>
  <c r="U96" i="4"/>
  <c r="R96" i="4"/>
  <c r="S97" i="4"/>
  <c r="T97" i="4"/>
  <c r="U97" i="4"/>
  <c r="R97" i="4"/>
  <c r="S98" i="4"/>
  <c r="T98" i="4"/>
  <c r="U98" i="4"/>
  <c r="R98" i="4"/>
  <c r="S99" i="4"/>
  <c r="T99" i="4"/>
  <c r="U99" i="4"/>
  <c r="R99" i="4"/>
  <c r="S100" i="4"/>
  <c r="T100" i="4"/>
  <c r="U100" i="4"/>
  <c r="R100" i="4"/>
  <c r="S101" i="4"/>
  <c r="T101" i="4"/>
  <c r="S102" i="4"/>
  <c r="T102" i="4"/>
  <c r="U102" i="4"/>
  <c r="R102" i="4"/>
  <c r="S103" i="4"/>
  <c r="T103" i="4"/>
  <c r="U103" i="4"/>
  <c r="R103" i="4"/>
  <c r="S104" i="4"/>
  <c r="T104" i="4"/>
  <c r="U104" i="4"/>
  <c r="R104" i="4"/>
  <c r="S105" i="4"/>
  <c r="T105" i="4"/>
  <c r="U105" i="4"/>
  <c r="R105" i="4"/>
  <c r="S106" i="4"/>
  <c r="T106" i="4"/>
  <c r="S107" i="4"/>
  <c r="T107" i="4"/>
  <c r="U107" i="4"/>
  <c r="R107" i="4"/>
  <c r="S108" i="4"/>
  <c r="T108" i="4"/>
  <c r="U108" i="4"/>
  <c r="R108" i="4"/>
  <c r="S109" i="4"/>
  <c r="T109" i="4"/>
  <c r="U109" i="4"/>
  <c r="R109" i="4"/>
  <c r="J269" i="3"/>
  <c r="J293" i="3"/>
  <c r="J317" i="3"/>
  <c r="J341" i="3"/>
  <c r="J365" i="3"/>
  <c r="U95" i="4"/>
  <c r="R95" i="4"/>
  <c r="U87" i="4"/>
  <c r="R87" i="4"/>
  <c r="U106" i="4"/>
  <c r="R106" i="4"/>
  <c r="U94" i="4"/>
  <c r="R94" i="4"/>
  <c r="U101" i="4"/>
  <c r="R101" i="4"/>
  <c r="U77" i="4"/>
  <c r="R77" i="4"/>
  <c r="S12" i="4"/>
  <c r="T12" i="4"/>
  <c r="S13" i="4"/>
  <c r="T13" i="4"/>
  <c r="U13" i="4"/>
  <c r="R13" i="4"/>
  <c r="S14" i="4"/>
  <c r="T14" i="4"/>
  <c r="U14" i="4"/>
  <c r="R14" i="4"/>
  <c r="S15" i="4"/>
  <c r="T15" i="4"/>
  <c r="U15" i="4"/>
  <c r="R15" i="4"/>
  <c r="S16" i="4"/>
  <c r="T16" i="4"/>
  <c r="U16" i="4"/>
  <c r="R16" i="4"/>
  <c r="S17" i="4"/>
  <c r="T17" i="4"/>
  <c r="U17" i="4"/>
  <c r="R17" i="4"/>
  <c r="S18" i="4"/>
  <c r="T18" i="4"/>
  <c r="S19" i="4"/>
  <c r="T19" i="4"/>
  <c r="U19" i="4"/>
  <c r="R19" i="4"/>
  <c r="S20" i="4"/>
  <c r="T20" i="4"/>
  <c r="U20" i="4"/>
  <c r="R20" i="4"/>
  <c r="S21" i="4"/>
  <c r="T21" i="4"/>
  <c r="U21" i="4"/>
  <c r="R21" i="4"/>
  <c r="S22" i="4"/>
  <c r="T22" i="4"/>
  <c r="U22" i="4"/>
  <c r="R22" i="4"/>
  <c r="S23" i="4"/>
  <c r="T23" i="4"/>
  <c r="U23" i="4"/>
  <c r="R23" i="4"/>
  <c r="S24" i="4"/>
  <c r="T24" i="4"/>
  <c r="U24" i="4"/>
  <c r="R24" i="4"/>
  <c r="S25" i="4"/>
  <c r="T25" i="4"/>
  <c r="U25" i="4"/>
  <c r="R25" i="4"/>
  <c r="S26" i="4"/>
  <c r="T26" i="4"/>
  <c r="S27" i="4"/>
  <c r="T27" i="4"/>
  <c r="U27" i="4"/>
  <c r="R27" i="4"/>
  <c r="S28" i="4"/>
  <c r="T28" i="4"/>
  <c r="U28" i="4"/>
  <c r="R28" i="4"/>
  <c r="S29" i="4"/>
  <c r="T29" i="4"/>
  <c r="U29" i="4"/>
  <c r="R29" i="4"/>
  <c r="S30" i="4"/>
  <c r="T30" i="4"/>
  <c r="U30" i="4"/>
  <c r="R30" i="4"/>
  <c r="S31" i="4"/>
  <c r="T31" i="4"/>
  <c r="U31" i="4"/>
  <c r="R31" i="4"/>
  <c r="S32" i="4"/>
  <c r="T32" i="4"/>
  <c r="U32" i="4"/>
  <c r="R32" i="4"/>
  <c r="S33" i="4"/>
  <c r="T33" i="4"/>
  <c r="U33" i="4"/>
  <c r="R33" i="4"/>
  <c r="S34" i="4"/>
  <c r="T34" i="4"/>
  <c r="U34" i="4"/>
  <c r="R34" i="4"/>
  <c r="S35" i="4"/>
  <c r="T35" i="4"/>
  <c r="U35" i="4"/>
  <c r="R35" i="4"/>
  <c r="S36" i="4"/>
  <c r="T36" i="4"/>
  <c r="S37" i="4"/>
  <c r="T37" i="4"/>
  <c r="U37" i="4"/>
  <c r="R37" i="4"/>
  <c r="S38" i="4"/>
  <c r="T38" i="4"/>
  <c r="U38" i="4"/>
  <c r="R38" i="4"/>
  <c r="S39" i="4"/>
  <c r="T39" i="4"/>
  <c r="U39" i="4"/>
  <c r="R39" i="4"/>
  <c r="S40" i="4"/>
  <c r="T40" i="4"/>
  <c r="U40" i="4"/>
  <c r="R40" i="4"/>
  <c r="S41" i="4"/>
  <c r="T41" i="4"/>
  <c r="U41" i="4"/>
  <c r="R41" i="4"/>
  <c r="S42" i="4"/>
  <c r="T42" i="4"/>
  <c r="S43" i="4"/>
  <c r="T43" i="4"/>
  <c r="U43" i="4"/>
  <c r="R43" i="4"/>
  <c r="S44" i="4"/>
  <c r="T44" i="4"/>
  <c r="S45" i="4"/>
  <c r="T45" i="4"/>
  <c r="U45" i="4"/>
  <c r="R45" i="4"/>
  <c r="S46" i="4"/>
  <c r="T46" i="4"/>
  <c r="U46" i="4"/>
  <c r="R46" i="4"/>
  <c r="S47" i="4"/>
  <c r="T47" i="4"/>
  <c r="U47" i="4"/>
  <c r="R47" i="4"/>
  <c r="S48" i="4"/>
  <c r="T48" i="4"/>
  <c r="U48" i="4"/>
  <c r="R48" i="4"/>
  <c r="S49" i="4"/>
  <c r="T49" i="4"/>
  <c r="S50" i="4"/>
  <c r="T50" i="4"/>
  <c r="U50" i="4"/>
  <c r="R50" i="4"/>
  <c r="S51" i="4"/>
  <c r="T51" i="4"/>
  <c r="U51" i="4"/>
  <c r="R51" i="4"/>
  <c r="S52" i="4"/>
  <c r="T52" i="4"/>
  <c r="U52" i="4"/>
  <c r="R52" i="4"/>
  <c r="S53" i="4"/>
  <c r="T53" i="4"/>
  <c r="U53" i="4"/>
  <c r="R53" i="4"/>
  <c r="S54" i="4"/>
  <c r="T54" i="4"/>
  <c r="U54" i="4"/>
  <c r="R54" i="4"/>
  <c r="S55" i="4"/>
  <c r="T55" i="4"/>
  <c r="S56" i="4"/>
  <c r="T56" i="4"/>
  <c r="U56" i="4"/>
  <c r="R56" i="4"/>
  <c r="S57" i="4"/>
  <c r="T57" i="4"/>
  <c r="U57" i="4"/>
  <c r="R57" i="4"/>
  <c r="S58" i="4"/>
  <c r="T58" i="4"/>
  <c r="U58" i="4"/>
  <c r="R58" i="4"/>
  <c r="S59" i="4"/>
  <c r="T59" i="4"/>
  <c r="U59" i="4"/>
  <c r="R59" i="4"/>
  <c r="S60" i="4"/>
  <c r="T60" i="4"/>
  <c r="U60" i="4"/>
  <c r="R60" i="4"/>
  <c r="S61" i="4"/>
  <c r="T61" i="4"/>
  <c r="S62" i="4"/>
  <c r="T62" i="4"/>
  <c r="U62" i="4"/>
  <c r="R62" i="4"/>
  <c r="S63" i="4"/>
  <c r="T63" i="4"/>
  <c r="U63" i="4"/>
  <c r="R63" i="4"/>
  <c r="S64" i="4"/>
  <c r="T64" i="4"/>
  <c r="U64" i="4"/>
  <c r="R64" i="4"/>
  <c r="S65" i="4"/>
  <c r="T65" i="4"/>
  <c r="U65" i="4"/>
  <c r="R65" i="4"/>
  <c r="S66" i="4"/>
  <c r="T66" i="4"/>
  <c r="U66" i="4"/>
  <c r="R66" i="4"/>
  <c r="S67" i="4"/>
  <c r="T67" i="4"/>
  <c r="U67" i="4"/>
  <c r="R67" i="4"/>
  <c r="S68" i="4"/>
  <c r="T68" i="4"/>
  <c r="S69" i="4"/>
  <c r="T69" i="4"/>
  <c r="U69" i="4"/>
  <c r="R69" i="4"/>
  <c r="S70" i="4"/>
  <c r="T70" i="4"/>
  <c r="U70" i="4"/>
  <c r="R70" i="4"/>
  <c r="S71" i="4"/>
  <c r="T71" i="4"/>
  <c r="U71" i="4"/>
  <c r="R71" i="4"/>
  <c r="S72" i="4"/>
  <c r="T72" i="4"/>
  <c r="U72" i="4"/>
  <c r="R72" i="4"/>
  <c r="S73" i="4"/>
  <c r="T73" i="4"/>
  <c r="U73" i="4"/>
  <c r="R73" i="4"/>
  <c r="S74" i="4"/>
  <c r="T74" i="4"/>
  <c r="S75" i="4"/>
  <c r="T75" i="4"/>
  <c r="U75" i="4"/>
  <c r="R75" i="4"/>
  <c r="S76" i="4"/>
  <c r="T76" i="4"/>
  <c r="U76" i="4"/>
  <c r="R76" i="4"/>
  <c r="S11" i="4"/>
  <c r="I51" i="4"/>
  <c r="J51" i="4"/>
  <c r="K51" i="4"/>
  <c r="J77" i="3"/>
  <c r="J29" i="3"/>
  <c r="J53" i="3"/>
  <c r="J101" i="3"/>
  <c r="J125" i="3"/>
  <c r="J149" i="3"/>
  <c r="J173" i="3"/>
  <c r="J197" i="3"/>
  <c r="J221" i="3"/>
  <c r="J245" i="3"/>
  <c r="J5" i="3"/>
  <c r="M6" i="1"/>
  <c r="M5" i="1"/>
  <c r="I12" i="4"/>
  <c r="J12" i="4"/>
  <c r="K12" i="4"/>
  <c r="I13" i="4"/>
  <c r="J13" i="4"/>
  <c r="K13" i="4"/>
  <c r="I14" i="4"/>
  <c r="J14" i="4"/>
  <c r="K14" i="4"/>
  <c r="I15" i="4"/>
  <c r="J15" i="4"/>
  <c r="K15" i="4"/>
  <c r="I16" i="4"/>
  <c r="J16" i="4"/>
  <c r="K16" i="4"/>
  <c r="I17" i="4"/>
  <c r="J17" i="4"/>
  <c r="K17" i="4"/>
  <c r="I18" i="4"/>
  <c r="J18" i="4"/>
  <c r="K18" i="4"/>
  <c r="I19" i="4"/>
  <c r="J19" i="4"/>
  <c r="K19" i="4"/>
  <c r="I20" i="4"/>
  <c r="J20" i="4"/>
  <c r="K20" i="4"/>
  <c r="I21" i="4"/>
  <c r="J21" i="4"/>
  <c r="K21" i="4"/>
  <c r="I22" i="4"/>
  <c r="J22" i="4"/>
  <c r="K22" i="4"/>
  <c r="I23" i="4"/>
  <c r="J23" i="4"/>
  <c r="K23" i="4"/>
  <c r="I24" i="4"/>
  <c r="J24" i="4"/>
  <c r="K24" i="4"/>
  <c r="I25" i="4"/>
  <c r="J25" i="4"/>
  <c r="K25" i="4"/>
  <c r="I26" i="4"/>
  <c r="J26" i="4"/>
  <c r="K26" i="4"/>
  <c r="I27" i="4"/>
  <c r="J27" i="4"/>
  <c r="K27" i="4"/>
  <c r="I28" i="4"/>
  <c r="J28" i="4"/>
  <c r="K28" i="4"/>
  <c r="I29" i="4"/>
  <c r="J29" i="4"/>
  <c r="K29" i="4"/>
  <c r="I30" i="4"/>
  <c r="J30" i="4"/>
  <c r="K30" i="4"/>
  <c r="I31" i="4"/>
  <c r="J31" i="4"/>
  <c r="K31" i="4"/>
  <c r="I32" i="4"/>
  <c r="J32" i="4"/>
  <c r="K32" i="4"/>
  <c r="I33" i="4"/>
  <c r="J33" i="4"/>
  <c r="K33" i="4"/>
  <c r="I34" i="4"/>
  <c r="J34" i="4"/>
  <c r="K34" i="4"/>
  <c r="I35" i="4"/>
  <c r="J35" i="4"/>
  <c r="K35" i="4"/>
  <c r="I36" i="4"/>
  <c r="J36" i="4"/>
  <c r="K36" i="4"/>
  <c r="I37" i="4"/>
  <c r="J37" i="4"/>
  <c r="K37" i="4"/>
  <c r="I38" i="4"/>
  <c r="J38" i="4"/>
  <c r="K38" i="4"/>
  <c r="I39" i="4"/>
  <c r="J39" i="4"/>
  <c r="K39" i="4"/>
  <c r="I40" i="4"/>
  <c r="J40" i="4"/>
  <c r="K40" i="4"/>
  <c r="I41" i="4"/>
  <c r="J41" i="4"/>
  <c r="K41" i="4"/>
  <c r="I42" i="4"/>
  <c r="J42" i="4"/>
  <c r="K42" i="4"/>
  <c r="I43" i="4"/>
  <c r="J43" i="4"/>
  <c r="K43" i="4"/>
  <c r="I44" i="4"/>
  <c r="J44" i="4"/>
  <c r="K44" i="4"/>
  <c r="I45" i="4"/>
  <c r="J45" i="4"/>
  <c r="K45" i="4"/>
  <c r="I46" i="4"/>
  <c r="J46" i="4"/>
  <c r="K46" i="4"/>
  <c r="I47" i="4"/>
  <c r="J47" i="4"/>
  <c r="K47" i="4"/>
  <c r="I48" i="4"/>
  <c r="J48" i="4"/>
  <c r="K48" i="4"/>
  <c r="I49" i="4"/>
  <c r="J49" i="4"/>
  <c r="K49" i="4"/>
  <c r="I50" i="4"/>
  <c r="J50" i="4"/>
  <c r="K50" i="4"/>
  <c r="I52" i="4"/>
  <c r="J52" i="4"/>
  <c r="K52" i="4"/>
  <c r="I53" i="4"/>
  <c r="J53" i="4"/>
  <c r="K53" i="4"/>
  <c r="I54" i="4"/>
  <c r="J54" i="4"/>
  <c r="K54" i="4"/>
  <c r="I55" i="4"/>
  <c r="J55" i="4"/>
  <c r="K55" i="4"/>
  <c r="I56" i="4"/>
  <c r="J56" i="4"/>
  <c r="K56" i="4"/>
  <c r="I57" i="4"/>
  <c r="J57" i="4"/>
  <c r="K57" i="4"/>
  <c r="I58" i="4"/>
  <c r="J58" i="4"/>
  <c r="K58" i="4"/>
  <c r="I59" i="4"/>
  <c r="J59" i="4"/>
  <c r="K59" i="4"/>
  <c r="I60" i="4"/>
  <c r="J60" i="4"/>
  <c r="K60" i="4"/>
  <c r="I61" i="4"/>
  <c r="J61" i="4"/>
  <c r="K61" i="4"/>
  <c r="I62" i="4"/>
  <c r="J62" i="4"/>
  <c r="K62" i="4"/>
  <c r="I63" i="4"/>
  <c r="J63" i="4"/>
  <c r="K63" i="4"/>
  <c r="I64" i="4"/>
  <c r="J64" i="4"/>
  <c r="K64" i="4"/>
  <c r="I65" i="4"/>
  <c r="J65" i="4"/>
  <c r="K65" i="4"/>
  <c r="I66" i="4"/>
  <c r="J66" i="4"/>
  <c r="K66" i="4"/>
  <c r="I67" i="4"/>
  <c r="J67" i="4"/>
  <c r="K67" i="4"/>
  <c r="I68" i="4"/>
  <c r="J68" i="4"/>
  <c r="K68" i="4"/>
  <c r="I69" i="4"/>
  <c r="J69" i="4"/>
  <c r="K69" i="4"/>
  <c r="I70" i="4"/>
  <c r="J70" i="4"/>
  <c r="K70" i="4"/>
  <c r="I71" i="4"/>
  <c r="J71" i="4"/>
  <c r="K71" i="4"/>
  <c r="I72" i="4"/>
  <c r="J72" i="4"/>
  <c r="K72" i="4"/>
  <c r="I73" i="4"/>
  <c r="J73" i="4"/>
  <c r="K73" i="4"/>
  <c r="I74" i="4"/>
  <c r="J74" i="4"/>
  <c r="K74" i="4"/>
  <c r="I75" i="4"/>
  <c r="J75" i="4"/>
  <c r="K75" i="4"/>
  <c r="I76" i="4"/>
  <c r="J76" i="4"/>
  <c r="K76" i="4"/>
  <c r="L76" i="4"/>
  <c r="I77" i="4"/>
  <c r="J77" i="4"/>
  <c r="K77" i="4"/>
  <c r="I78" i="4"/>
  <c r="J78" i="4"/>
  <c r="K78" i="4"/>
  <c r="I79" i="4"/>
  <c r="J79" i="4"/>
  <c r="K79" i="4"/>
  <c r="I80" i="4"/>
  <c r="J80" i="4"/>
  <c r="K80" i="4"/>
  <c r="I81" i="4"/>
  <c r="J81" i="4"/>
  <c r="K81" i="4"/>
  <c r="I82" i="4"/>
  <c r="J82" i="4"/>
  <c r="K82" i="4"/>
  <c r="I83" i="4"/>
  <c r="J83" i="4"/>
  <c r="K83" i="4"/>
  <c r="I84" i="4"/>
  <c r="J84" i="4"/>
  <c r="K84" i="4"/>
  <c r="I85" i="4"/>
  <c r="J85" i="4"/>
  <c r="K85" i="4"/>
  <c r="I86" i="4"/>
  <c r="J86" i="4"/>
  <c r="K86" i="4"/>
  <c r="I87" i="4"/>
  <c r="J87" i="4"/>
  <c r="K87" i="4"/>
  <c r="I88" i="4"/>
  <c r="J88" i="4"/>
  <c r="K88" i="4"/>
  <c r="I89" i="4"/>
  <c r="J89" i="4"/>
  <c r="K89" i="4"/>
  <c r="I90" i="4"/>
  <c r="J90" i="4"/>
  <c r="K90" i="4"/>
  <c r="I91" i="4"/>
  <c r="J91" i="4"/>
  <c r="K91" i="4"/>
  <c r="I92" i="4"/>
  <c r="J92" i="4"/>
  <c r="K92" i="4"/>
  <c r="I93" i="4"/>
  <c r="J93" i="4"/>
  <c r="K93" i="4"/>
  <c r="I94" i="4"/>
  <c r="J94" i="4"/>
  <c r="K94" i="4"/>
  <c r="I95" i="4"/>
  <c r="J95" i="4"/>
  <c r="K95" i="4"/>
  <c r="I96" i="4"/>
  <c r="J96" i="4"/>
  <c r="K96" i="4"/>
  <c r="I97" i="4"/>
  <c r="J97" i="4"/>
  <c r="K97" i="4"/>
  <c r="I98" i="4"/>
  <c r="J98" i="4"/>
  <c r="K98" i="4"/>
  <c r="I99" i="4"/>
  <c r="J99" i="4"/>
  <c r="K99" i="4"/>
  <c r="I100" i="4"/>
  <c r="J100" i="4"/>
  <c r="K100" i="4"/>
  <c r="I101" i="4"/>
  <c r="J101" i="4"/>
  <c r="K101" i="4"/>
  <c r="I102" i="4"/>
  <c r="J102" i="4"/>
  <c r="K102" i="4"/>
  <c r="I103" i="4"/>
  <c r="J103" i="4"/>
  <c r="K103" i="4"/>
  <c r="I104" i="4"/>
  <c r="J104" i="4"/>
  <c r="K104" i="4"/>
  <c r="I105" i="4"/>
  <c r="J105" i="4"/>
  <c r="K105" i="4"/>
  <c r="I106" i="4"/>
  <c r="J106" i="4"/>
  <c r="K106" i="4"/>
  <c r="I107" i="4"/>
  <c r="J107" i="4"/>
  <c r="K107" i="4"/>
  <c r="I108" i="4"/>
  <c r="J108" i="4"/>
  <c r="K108" i="4"/>
  <c r="I109" i="4"/>
  <c r="J109" i="4"/>
  <c r="K109" i="4"/>
  <c r="I111" i="4"/>
  <c r="J111" i="4"/>
  <c r="K111" i="4"/>
  <c r="I112" i="4"/>
  <c r="J112" i="4"/>
  <c r="K112" i="4"/>
  <c r="I113" i="4"/>
  <c r="J113" i="4"/>
  <c r="K113" i="4"/>
  <c r="I114" i="4"/>
  <c r="J114" i="4"/>
  <c r="K114" i="4"/>
  <c r="I115" i="4"/>
  <c r="J115" i="4"/>
  <c r="K115" i="4"/>
  <c r="I116" i="4"/>
  <c r="J116" i="4"/>
  <c r="K116" i="4"/>
  <c r="I117" i="4"/>
  <c r="J117" i="4"/>
  <c r="K117" i="4"/>
  <c r="I118" i="4"/>
  <c r="J118" i="4"/>
  <c r="K118" i="4"/>
  <c r="I119" i="4"/>
  <c r="J119" i="4"/>
  <c r="K119" i="4"/>
  <c r="I120" i="4"/>
  <c r="J120" i="4"/>
  <c r="K120" i="4"/>
  <c r="I121" i="4"/>
  <c r="J121" i="4"/>
  <c r="K121" i="4"/>
  <c r="I122" i="4"/>
  <c r="J122" i="4"/>
  <c r="K122" i="4"/>
  <c r="I123" i="4"/>
  <c r="J123" i="4"/>
  <c r="K123" i="4"/>
  <c r="I124" i="4"/>
  <c r="J124" i="4"/>
  <c r="K124" i="4"/>
  <c r="I125" i="4"/>
  <c r="J125" i="4"/>
  <c r="K125" i="4"/>
  <c r="I126" i="4"/>
  <c r="J126" i="4"/>
  <c r="K126" i="4"/>
  <c r="I127" i="4"/>
  <c r="J127" i="4"/>
  <c r="K127" i="4"/>
  <c r="I128" i="4"/>
  <c r="J128" i="4"/>
  <c r="K128" i="4"/>
  <c r="I129" i="4"/>
  <c r="J129" i="4"/>
  <c r="K129" i="4"/>
  <c r="I130" i="4"/>
  <c r="J130" i="4"/>
  <c r="K130" i="4"/>
  <c r="I131" i="4"/>
  <c r="J131" i="4"/>
  <c r="K131" i="4"/>
  <c r="I132" i="4"/>
  <c r="J132" i="4"/>
  <c r="K132" i="4"/>
  <c r="I133" i="4"/>
  <c r="J133" i="4"/>
  <c r="K133" i="4"/>
  <c r="I134" i="4"/>
  <c r="J134" i="4"/>
  <c r="K134" i="4"/>
  <c r="I135" i="4"/>
  <c r="J135" i="4"/>
  <c r="K135" i="4"/>
  <c r="I136" i="4"/>
  <c r="J136" i="4"/>
  <c r="K136" i="4"/>
  <c r="I137" i="4"/>
  <c r="J137" i="4"/>
  <c r="K137" i="4"/>
  <c r="I138" i="4"/>
  <c r="J138" i="4"/>
  <c r="K138" i="4"/>
  <c r="I139" i="4"/>
  <c r="J139" i="4"/>
  <c r="K139" i="4"/>
  <c r="I140" i="4"/>
  <c r="J140" i="4"/>
  <c r="K140" i="4"/>
  <c r="I141" i="4"/>
  <c r="J141" i="4"/>
  <c r="K141" i="4"/>
  <c r="I142" i="4"/>
  <c r="J142" i="4"/>
  <c r="K142" i="4"/>
  <c r="I143" i="4"/>
  <c r="J143" i="4"/>
  <c r="K143" i="4"/>
  <c r="H5" i="3"/>
  <c r="H29" i="3"/>
  <c r="H53" i="3"/>
  <c r="H77" i="3"/>
  <c r="H101" i="3"/>
  <c r="H125" i="3"/>
  <c r="H149" i="3"/>
  <c r="H173" i="3"/>
  <c r="H197" i="3"/>
  <c r="H221" i="3"/>
  <c r="H245" i="3"/>
  <c r="H269" i="3"/>
  <c r="H293" i="3"/>
  <c r="H317" i="3"/>
  <c r="H341" i="3"/>
  <c r="H365" i="3"/>
  <c r="H389" i="3"/>
  <c r="H413" i="3"/>
  <c r="H437" i="3"/>
  <c r="H461" i="3"/>
  <c r="H485" i="3"/>
  <c r="G28" i="2"/>
  <c r="G52" i="2"/>
  <c r="G76" i="2"/>
  <c r="G100" i="2"/>
  <c r="G124" i="2"/>
  <c r="G148" i="2"/>
  <c r="G172" i="2"/>
  <c r="G196" i="2"/>
  <c r="G220" i="2"/>
  <c r="G244" i="2"/>
  <c r="G268" i="2"/>
  <c r="G292" i="2"/>
  <c r="G316" i="2"/>
  <c r="G340" i="2"/>
  <c r="G364" i="2"/>
  <c r="G4" i="2"/>
  <c r="U55" i="4"/>
  <c r="R55" i="4"/>
  <c r="U74" i="4"/>
  <c r="R74" i="4"/>
  <c r="T11" i="4"/>
  <c r="U11" i="4"/>
  <c r="R11" i="4"/>
  <c r="U61" i="4"/>
  <c r="R61" i="4"/>
  <c r="U49" i="4"/>
  <c r="R49" i="4"/>
  <c r="U68" i="4"/>
  <c r="R68" i="4"/>
  <c r="U44" i="4"/>
  <c r="R44" i="4"/>
  <c r="U42" i="4"/>
  <c r="R42" i="4"/>
  <c r="U26" i="4"/>
  <c r="R26" i="4"/>
  <c r="U18" i="4"/>
  <c r="R18" i="4"/>
  <c r="U36" i="4"/>
  <c r="R36" i="4"/>
  <c r="U12" i="4"/>
  <c r="R12" i="4"/>
  <c r="P76" i="4"/>
  <c r="N76" i="4"/>
  <c r="L26" i="4"/>
  <c r="L18" i="4"/>
  <c r="L13" i="4"/>
  <c r="L15" i="4"/>
  <c r="L19" i="4"/>
  <c r="L20" i="4"/>
  <c r="L21" i="4"/>
  <c r="L22" i="4"/>
  <c r="L23" i="4"/>
  <c r="L24" i="4"/>
  <c r="L25"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N109" i="4"/>
  <c r="P109" i="4"/>
  <c r="N105" i="4"/>
  <c r="P105" i="4"/>
  <c r="N101" i="4"/>
  <c r="P101" i="4"/>
  <c r="N97" i="4"/>
  <c r="P97" i="4"/>
  <c r="N93" i="4"/>
  <c r="P93" i="4"/>
  <c r="N89" i="4"/>
  <c r="P89" i="4"/>
  <c r="N85" i="4"/>
  <c r="P85" i="4"/>
  <c r="N81" i="4"/>
  <c r="P81" i="4"/>
  <c r="N77" i="4"/>
  <c r="P77" i="4"/>
  <c r="N72" i="4"/>
  <c r="P72" i="4"/>
  <c r="N68" i="4"/>
  <c r="P68" i="4"/>
  <c r="N64" i="4"/>
  <c r="P64" i="4"/>
  <c r="N60" i="4"/>
  <c r="P60" i="4"/>
  <c r="N56" i="4"/>
  <c r="P56" i="4"/>
  <c r="N52" i="4"/>
  <c r="P52" i="4"/>
  <c r="N48" i="4"/>
  <c r="P48" i="4"/>
  <c r="N44" i="4"/>
  <c r="P44" i="4"/>
  <c r="N40" i="4"/>
  <c r="P40" i="4"/>
  <c r="N36" i="4"/>
  <c r="P36" i="4"/>
  <c r="N32" i="4"/>
  <c r="P32" i="4"/>
  <c r="P28" i="4"/>
  <c r="N28" i="4"/>
  <c r="N23" i="4"/>
  <c r="P23" i="4"/>
  <c r="N19" i="4"/>
  <c r="P19" i="4"/>
  <c r="N26" i="4"/>
  <c r="P26" i="4"/>
  <c r="N108" i="4"/>
  <c r="P108" i="4"/>
  <c r="N104" i="4"/>
  <c r="P104" i="4"/>
  <c r="N100" i="4"/>
  <c r="P100" i="4"/>
  <c r="N96" i="4"/>
  <c r="P96" i="4"/>
  <c r="N92" i="4"/>
  <c r="P92" i="4"/>
  <c r="N88" i="4"/>
  <c r="P88" i="4"/>
  <c r="N84" i="4"/>
  <c r="P84" i="4"/>
  <c r="N80" i="4"/>
  <c r="P80" i="4"/>
  <c r="N75" i="4"/>
  <c r="P75" i="4"/>
  <c r="N71" i="4"/>
  <c r="P71" i="4"/>
  <c r="N67" i="4"/>
  <c r="P67" i="4"/>
  <c r="N63" i="4"/>
  <c r="P63" i="4"/>
  <c r="N59" i="4"/>
  <c r="P59" i="4"/>
  <c r="N55" i="4"/>
  <c r="P55" i="4"/>
  <c r="N51" i="4"/>
  <c r="P51" i="4"/>
  <c r="N47" i="4"/>
  <c r="P47" i="4"/>
  <c r="N43" i="4"/>
  <c r="P43" i="4"/>
  <c r="N39" i="4"/>
  <c r="P39" i="4"/>
  <c r="N35" i="4"/>
  <c r="P35" i="4"/>
  <c r="N31" i="4"/>
  <c r="P31" i="4"/>
  <c r="P27" i="4"/>
  <c r="N27" i="4"/>
  <c r="N22" i="4"/>
  <c r="P22" i="4"/>
  <c r="N15" i="4"/>
  <c r="P15" i="4"/>
  <c r="N107" i="4"/>
  <c r="P107" i="4"/>
  <c r="N103" i="4"/>
  <c r="P103" i="4"/>
  <c r="N99" i="4"/>
  <c r="P99" i="4"/>
  <c r="N95" i="4"/>
  <c r="P95" i="4"/>
  <c r="N91" i="4"/>
  <c r="P91" i="4"/>
  <c r="N87" i="4"/>
  <c r="P87" i="4"/>
  <c r="N83" i="4"/>
  <c r="P83" i="4"/>
  <c r="N79" i="4"/>
  <c r="P79" i="4"/>
  <c r="N74" i="4"/>
  <c r="P74" i="4"/>
  <c r="N70" i="4"/>
  <c r="P70" i="4"/>
  <c r="N66" i="4"/>
  <c r="P66" i="4"/>
  <c r="N62" i="4"/>
  <c r="P62" i="4"/>
  <c r="N58" i="4"/>
  <c r="P58" i="4"/>
  <c r="N54" i="4"/>
  <c r="P54" i="4"/>
  <c r="N50" i="4"/>
  <c r="P50" i="4"/>
  <c r="N46" i="4"/>
  <c r="P46" i="4"/>
  <c r="N42" i="4"/>
  <c r="P42" i="4"/>
  <c r="N38" i="4"/>
  <c r="P38" i="4"/>
  <c r="N34" i="4"/>
  <c r="P34" i="4"/>
  <c r="P30" i="4"/>
  <c r="N30" i="4"/>
  <c r="N25" i="4"/>
  <c r="P25" i="4"/>
  <c r="N21" i="4"/>
  <c r="P21" i="4"/>
  <c r="P13" i="4"/>
  <c r="N13" i="4"/>
  <c r="N106" i="4"/>
  <c r="P106" i="4"/>
  <c r="N102" i="4"/>
  <c r="P102" i="4"/>
  <c r="N98" i="4"/>
  <c r="P98" i="4"/>
  <c r="N94" i="4"/>
  <c r="P94" i="4"/>
  <c r="N90" i="4"/>
  <c r="P90" i="4"/>
  <c r="N86" i="4"/>
  <c r="P86" i="4"/>
  <c r="N82" i="4"/>
  <c r="P82" i="4"/>
  <c r="N78" i="4"/>
  <c r="P78" i="4"/>
  <c r="N73" i="4"/>
  <c r="P73" i="4"/>
  <c r="N69" i="4"/>
  <c r="P69" i="4"/>
  <c r="N65" i="4"/>
  <c r="P65" i="4"/>
  <c r="N61" i="4"/>
  <c r="P61" i="4"/>
  <c r="N57" i="4"/>
  <c r="P57" i="4"/>
  <c r="N53" i="4"/>
  <c r="P53" i="4"/>
  <c r="N49" i="4"/>
  <c r="P49" i="4"/>
  <c r="N45" i="4"/>
  <c r="P45" i="4"/>
  <c r="N41" i="4"/>
  <c r="P41" i="4"/>
  <c r="N37" i="4"/>
  <c r="P37" i="4"/>
  <c r="N33" i="4"/>
  <c r="P33" i="4"/>
  <c r="P29" i="4"/>
  <c r="N29" i="4"/>
  <c r="N24" i="4"/>
  <c r="P24" i="4"/>
  <c r="N20" i="4"/>
  <c r="P20" i="4"/>
  <c r="N18" i="4"/>
  <c r="P18" i="4"/>
  <c r="L14" i="4"/>
  <c r="L16" i="4"/>
  <c r="L12" i="4"/>
  <c r="L17" i="4"/>
  <c r="N11" i="4"/>
  <c r="P11" i="4"/>
  <c r="P14" i="4"/>
  <c r="N14" i="4"/>
  <c r="N17" i="4"/>
  <c r="P17" i="4"/>
  <c r="P12" i="4"/>
  <c r="N12" i="4"/>
  <c r="N16" i="4"/>
  <c r="P16" i="4"/>
</calcChain>
</file>

<file path=xl/sharedStrings.xml><?xml version="1.0" encoding="utf-8"?>
<sst xmlns="http://schemas.openxmlformats.org/spreadsheetml/2006/main" count="133" uniqueCount="93">
  <si>
    <t>lat</t>
  </si>
  <si>
    <t>lon</t>
  </si>
  <si>
    <t>N°sample</t>
  </si>
  <si>
    <t>Latitude</t>
  </si>
  <si>
    <t>Longitude</t>
  </si>
  <si>
    <t>Date</t>
  </si>
  <si>
    <t>WAVE HEIGHT</t>
  </si>
  <si>
    <t>Hours</t>
  </si>
  <si>
    <t>Coordinates of the buoy</t>
  </si>
  <si>
    <t>Data raw samples</t>
  </si>
  <si>
    <t xml:space="preserve">From the buoy </t>
  </si>
  <si>
    <t>Bilbao Viscaya</t>
  </si>
  <si>
    <t xml:space="preserve">Drag coefficient </t>
  </si>
  <si>
    <r>
      <t>C</t>
    </r>
    <r>
      <rPr>
        <sz val="8"/>
        <color theme="1"/>
        <rFont val="Calibri"/>
        <family val="2"/>
        <scheme val="minor"/>
      </rPr>
      <t>D</t>
    </r>
  </si>
  <si>
    <t>Air density</t>
  </si>
  <si>
    <t>ϕair</t>
  </si>
  <si>
    <t>units</t>
  </si>
  <si>
    <t>φ</t>
  </si>
  <si>
    <t>kg/m3</t>
  </si>
  <si>
    <t>Constants</t>
  </si>
  <si>
    <t>ϕw</t>
  </si>
  <si>
    <t>Water density</t>
  </si>
  <si>
    <t>Depth trawl</t>
  </si>
  <si>
    <t>m</t>
  </si>
  <si>
    <t>z</t>
  </si>
  <si>
    <t>Rising speed</t>
  </si>
  <si>
    <t>m/s</t>
  </si>
  <si>
    <r>
      <t>W</t>
    </r>
    <r>
      <rPr>
        <sz val="8"/>
        <color theme="1"/>
        <rFont val="Calibri"/>
        <family val="2"/>
      </rPr>
      <t>b</t>
    </r>
  </si>
  <si>
    <t>Van Karman cst</t>
  </si>
  <si>
    <t>k</t>
  </si>
  <si>
    <t>symbol</t>
  </si>
  <si>
    <t>value</t>
  </si>
  <si>
    <t>date</t>
  </si>
  <si>
    <r>
      <t xml:space="preserve">Turbulent exchange coefficient </t>
    </r>
    <r>
      <rPr>
        <b/>
        <sz val="11"/>
        <color theme="1"/>
        <rFont val="Calibri"/>
        <family val="2"/>
        <scheme val="minor"/>
      </rPr>
      <t>Ao</t>
    </r>
  </si>
  <si>
    <t>sample</t>
  </si>
  <si>
    <r>
      <t xml:space="preserve">Number of items </t>
    </r>
    <r>
      <rPr>
        <b/>
        <sz val="11"/>
        <color theme="1"/>
        <rFont val="Calibri"/>
        <family val="2"/>
        <scheme val="minor"/>
      </rPr>
      <t>N</t>
    </r>
  </si>
  <si>
    <r>
      <t xml:space="preserve">average wave height </t>
    </r>
    <r>
      <rPr>
        <b/>
        <sz val="11"/>
        <color theme="1"/>
        <rFont val="Calibri"/>
        <family val="2"/>
      </rPr>
      <t>Hs</t>
    </r>
    <r>
      <rPr>
        <sz val="11"/>
        <color theme="1"/>
        <rFont val="Calibri"/>
        <family val="2"/>
      </rPr>
      <t xml:space="preserve"> (m)</t>
    </r>
  </si>
  <si>
    <t>NA</t>
  </si>
  <si>
    <t>Numer of items N</t>
  </si>
  <si>
    <r>
      <t xml:space="preserve">Wind stress </t>
    </r>
    <r>
      <rPr>
        <b/>
        <sz val="11"/>
        <color theme="1"/>
        <rFont val="Calibri"/>
        <family val="2"/>
      </rPr>
      <t xml:space="preserve">Ϯ </t>
    </r>
    <r>
      <rPr>
        <sz val="11"/>
        <color theme="1"/>
        <rFont val="Calibri"/>
        <family val="2"/>
      </rPr>
      <t>(N/m²)</t>
    </r>
  </si>
  <si>
    <r>
      <t xml:space="preserve">Frictional velocity </t>
    </r>
    <r>
      <rPr>
        <b/>
        <sz val="11"/>
        <color theme="1"/>
        <rFont val="Calibri"/>
        <family val="2"/>
        <scheme val="minor"/>
      </rPr>
      <t xml:space="preserve">U*w </t>
    </r>
    <r>
      <rPr>
        <sz val="11"/>
        <color theme="1"/>
        <rFont val="Calibri"/>
        <family val="2"/>
        <scheme val="minor"/>
      </rPr>
      <t>(m/s)</t>
    </r>
  </si>
  <si>
    <t>from model meteo galicia</t>
  </si>
  <si>
    <t>Average wind speed (m/s)</t>
  </si>
  <si>
    <r>
      <rPr>
        <b/>
        <sz val="11"/>
        <color theme="1"/>
        <rFont val="Calibri"/>
        <family val="2"/>
        <scheme val="minor"/>
      </rPr>
      <t xml:space="preserve">N </t>
    </r>
    <r>
      <rPr>
        <sz val="11"/>
        <color theme="1"/>
        <rFont val="Calibri"/>
        <family val="2"/>
        <scheme val="minor"/>
      </rPr>
      <t>before correction</t>
    </r>
  </si>
  <si>
    <t>Buoy positions</t>
  </si>
  <si>
    <t>Buoy position</t>
  </si>
  <si>
    <t>Wind speed (m/s)</t>
  </si>
  <si>
    <t>Average wind / sampled days</t>
  </si>
  <si>
    <r>
      <t xml:space="preserve">average wind speed </t>
    </r>
    <r>
      <rPr>
        <b/>
        <sz val="11"/>
        <color theme="1"/>
        <rFont val="Calibri"/>
        <family val="2"/>
        <scheme val="minor"/>
      </rPr>
      <t>U</t>
    </r>
    <r>
      <rPr>
        <b/>
        <sz val="9"/>
        <color theme="1"/>
        <rFont val="Calibri"/>
        <family val="2"/>
        <scheme val="minor"/>
      </rPr>
      <t>10</t>
    </r>
    <r>
      <rPr>
        <sz val="11"/>
        <color theme="1"/>
        <rFont val="Calibri"/>
        <family val="2"/>
        <scheme val="minor"/>
      </rPr>
      <t xml:space="preserve"> (buoy location, m/s)</t>
    </r>
  </si>
  <si>
    <r>
      <rPr>
        <b/>
        <sz val="11"/>
        <color theme="1"/>
        <rFont val="Calibri"/>
        <family val="2"/>
        <scheme val="minor"/>
      </rPr>
      <t>N*</t>
    </r>
    <r>
      <rPr>
        <sz val="11"/>
        <color theme="1"/>
        <rFont val="Calibri"/>
        <family val="2"/>
        <scheme val="minor"/>
      </rPr>
      <t xml:space="preserve"> corrected  </t>
    </r>
  </si>
  <si>
    <t>Wind and wave data from buoy Bilbao Viscaya location</t>
  </si>
  <si>
    <t>% difference (with wind buoy or wind at sample location)</t>
  </si>
  <si>
    <r>
      <t>% difference (</t>
    </r>
    <r>
      <rPr>
        <b/>
        <sz val="11"/>
        <color theme="1"/>
        <rFont val="Calibri"/>
        <family val="2"/>
        <scheme val="minor"/>
      </rPr>
      <t>N*</t>
    </r>
    <r>
      <rPr>
        <sz val="11"/>
        <color theme="1"/>
        <rFont val="Calibri"/>
        <family val="2"/>
        <scheme val="minor"/>
      </rPr>
      <t xml:space="preserve"> versus </t>
    </r>
    <r>
      <rPr>
        <b/>
        <sz val="11"/>
        <color theme="1"/>
        <rFont val="Calibri"/>
        <family val="2"/>
        <scheme val="minor"/>
      </rPr>
      <t>N</t>
    </r>
    <r>
      <rPr>
        <sz val="11"/>
        <color theme="1"/>
        <rFont val="Calibri"/>
        <family val="2"/>
        <scheme val="minor"/>
      </rPr>
      <t>)</t>
    </r>
  </si>
  <si>
    <r>
      <rPr>
        <b/>
        <sz val="11"/>
        <color theme="1"/>
        <rFont val="Calibri"/>
        <family val="2"/>
        <scheme val="minor"/>
      </rPr>
      <t>N</t>
    </r>
    <r>
      <rPr>
        <sz val="11"/>
        <color theme="1"/>
        <rFont val="Calibri"/>
        <family val="2"/>
        <scheme val="minor"/>
      </rPr>
      <t xml:space="preserve"> number of items</t>
    </r>
  </si>
  <si>
    <r>
      <t xml:space="preserve">wind speed </t>
    </r>
    <r>
      <rPr>
        <b/>
        <sz val="11"/>
        <color theme="1"/>
        <rFont val="Calibri"/>
        <family val="2"/>
        <scheme val="minor"/>
      </rPr>
      <t>U</t>
    </r>
    <r>
      <rPr>
        <b/>
        <sz val="9"/>
        <color theme="1"/>
        <rFont val="Calibri"/>
        <family val="2"/>
        <scheme val="minor"/>
      </rPr>
      <t>10</t>
    </r>
    <r>
      <rPr>
        <sz val="11"/>
        <color theme="1"/>
        <rFont val="Calibri"/>
        <family val="2"/>
        <scheme val="minor"/>
      </rPr>
      <t xml:space="preserve"> (m/s)</t>
    </r>
  </si>
  <si>
    <r>
      <t xml:space="preserve">wave height </t>
    </r>
    <r>
      <rPr>
        <b/>
        <sz val="11"/>
        <color theme="1"/>
        <rFont val="Calibri"/>
        <family val="2"/>
      </rPr>
      <t>Hs</t>
    </r>
    <r>
      <rPr>
        <sz val="11"/>
        <color theme="1"/>
        <rFont val="Calibri"/>
        <family val="2"/>
      </rPr>
      <t xml:space="preserve"> (m)</t>
    </r>
  </si>
  <si>
    <t>falta</t>
  </si>
  <si>
    <t>Depth (t=0)</t>
  </si>
  <si>
    <t>Depth (t=end)</t>
  </si>
  <si>
    <t xml:space="preserve">Wave height (m) </t>
  </si>
  <si>
    <t xml:space="preserve">Send mail to </t>
  </si>
  <si>
    <t>get data 2018!!!</t>
  </si>
  <si>
    <t>Wind data (10m height)</t>
  </si>
  <si>
    <t>Difference in % between wind at buoy and at location samples</t>
  </si>
  <si>
    <t>Average 2017 samples location and depth</t>
  </si>
  <si>
    <t>depth (m)</t>
  </si>
  <si>
    <t>Increase from N to N*</t>
  </si>
  <si>
    <t>direction (in°)</t>
  </si>
  <si>
    <t>Period (in s)</t>
  </si>
  <si>
    <t>Average period (in s)</t>
  </si>
  <si>
    <t>Average direction (in s)</t>
  </si>
  <si>
    <t>Average Hs (in m)</t>
  </si>
  <si>
    <t xml:space="preserve">Average period (in s) </t>
  </si>
  <si>
    <t>Average swell direction (in °)</t>
  </si>
  <si>
    <t>Corrected wave height by the model (in m)</t>
  </si>
  <si>
    <r>
      <rPr>
        <b/>
        <sz val="11"/>
        <color theme="1"/>
        <rFont val="Calibri"/>
        <family val="2"/>
        <scheme val="minor"/>
      </rPr>
      <t>N*</t>
    </r>
    <r>
      <rPr>
        <sz val="11"/>
        <color theme="1"/>
        <rFont val="Calibri"/>
        <family val="2"/>
        <scheme val="minor"/>
      </rPr>
      <t xml:space="preserve"> corrected</t>
    </r>
  </si>
  <si>
    <t>Here is applied the KUKULKA model feeded with the number of microplastic items encountred in each sample, the appropriate parameters, the corrected daily average wave height data, and the averge 10m height wind data (at wave buoy location and sample location)</t>
  </si>
  <si>
    <t>Wind data from average sample location (2017 and 2018)</t>
  </si>
  <si>
    <t>In here we evaluate the impact of the wind speed and the wave height  on the correction of the number of microplastic items in the surface layer. We can observe a rapid increase of the number of items with increasing swell. The wind is also significantly influencing but less intensely than the wave height.</t>
  </si>
  <si>
    <t>Ok with parameters????</t>
  </si>
  <si>
    <t xml:space="preserve">The wind data is delivered on average  hourly format by the model.On the left side, we have the wind speed values at the buoy position, where the wave height is measured. Wherease, on the right side is present the wind data at the average sample location (2017 and 2018). We will use the wind data from the sample location since the wave height has been propagated and corrected at the sample location. </t>
  </si>
  <si>
    <t>Average sample position (2017 and 2018)</t>
  </si>
  <si>
    <r>
      <t xml:space="preserve">average wind speed </t>
    </r>
    <r>
      <rPr>
        <b/>
        <sz val="11"/>
        <color theme="1"/>
        <rFont val="Calibri"/>
        <family val="2"/>
        <scheme val="minor"/>
      </rPr>
      <t>U</t>
    </r>
    <r>
      <rPr>
        <b/>
        <sz val="9"/>
        <color theme="1"/>
        <rFont val="Calibri"/>
        <family val="2"/>
        <scheme val="minor"/>
      </rPr>
      <t>10</t>
    </r>
    <r>
      <rPr>
        <sz val="11"/>
        <color theme="1"/>
        <rFont val="Calibri"/>
        <family val="2"/>
        <scheme val="minor"/>
      </rPr>
      <t xml:space="preserve"> (average 2017 and 2018 sample location, m/s)</t>
    </r>
  </si>
  <si>
    <t>Average 2017 and 2018 samples position</t>
  </si>
  <si>
    <t>Corrected wave height (in m)</t>
  </si>
  <si>
    <t>Wave height average (m)</t>
  </si>
  <si>
    <t>Average sample depth (in m)</t>
  </si>
  <si>
    <t xml:space="preserve">The wave data (wave height, period and direction) are recorded by the buoy at an hourly average. However, all these data were recorded at the buoy position. To get the swell at the average sample location (2017 and 2018), we used an energy conservation model based on the height, period, direction of the swell and bathymetry. </t>
  </si>
  <si>
    <t>Average 2018 samples location and depth</t>
  </si>
  <si>
    <t>Here we have the raw data od sample number, date, location, depth and number of items.</t>
  </si>
  <si>
    <t>depth min</t>
  </si>
  <si>
    <t>depth max</t>
  </si>
  <si>
    <r>
      <t>The model that has been used to correct the wave height is a model based on the conservation of energy. Basically we propagate the wave from the buoy location, where it has been measured, to the sample location. The formula used is from the US army coastal engineering research center (1977)                                                   and has followed :                                                                                                                                                                                                                                                                    With, H</t>
    </r>
    <r>
      <rPr>
        <sz val="8"/>
        <color theme="1"/>
        <rFont val="Calibri"/>
        <family val="2"/>
        <scheme val="minor"/>
      </rPr>
      <t>sample</t>
    </r>
    <r>
      <rPr>
        <sz val="11"/>
        <color theme="1"/>
        <rFont val="Calibri"/>
        <family val="2"/>
        <scheme val="minor"/>
      </rPr>
      <t xml:space="preserve"> the wave height (in m) to be calculated at the sample location, H</t>
    </r>
    <r>
      <rPr>
        <sz val="8"/>
        <color theme="1"/>
        <rFont val="Calibri"/>
        <family val="2"/>
        <scheme val="minor"/>
      </rPr>
      <t>buoy</t>
    </r>
    <r>
      <rPr>
        <sz val="11"/>
        <color theme="1"/>
        <rFont val="Calibri"/>
        <family val="2"/>
        <scheme val="minor"/>
      </rPr>
      <t xml:space="preserve"> the wave height (in m) measured at the buoy location, K</t>
    </r>
    <r>
      <rPr>
        <sz val="8"/>
        <color theme="1"/>
        <rFont val="Calibri"/>
        <family val="2"/>
        <scheme val="minor"/>
      </rPr>
      <t>s</t>
    </r>
    <r>
      <rPr>
        <sz val="11"/>
        <color theme="1"/>
        <rFont val="Calibri"/>
        <family val="2"/>
        <scheme val="minor"/>
      </rPr>
      <t xml:space="preserve"> the shoaling coefficient and K</t>
    </r>
    <r>
      <rPr>
        <sz val="8"/>
        <color theme="1"/>
        <rFont val="Calibri"/>
        <family val="2"/>
        <scheme val="minor"/>
      </rPr>
      <t>r</t>
    </r>
    <r>
      <rPr>
        <sz val="11"/>
        <color theme="1"/>
        <rFont val="Calibri"/>
        <family val="2"/>
        <scheme val="minor"/>
      </rPr>
      <t xml:space="preserve"> the refraction coefficient. The formula is used to relate the wave height at two point of interest according to the bathymetry at the two locations and the wave height, period and direction at the reference point. To apply this formula we consider that the wave period does not vary with depth and that the bathymetry is varyating parallel to the coast homogeneously. The formula was applied using Python.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</si>
</sst>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8"/>
      <color theme="1"/>
      <name val="Calibri"/>
      <family val="2"/>
      <scheme val="minor"/>
    </font>
    <font>
      <sz val="11"/>
      <color theme="1"/>
      <name val="Calibri"/>
      <family val="2"/>
    </font>
    <font>
      <sz val="8"/>
      <color theme="1"/>
      <name val="Calibri"/>
      <family val="2"/>
    </font>
    <font>
      <b/>
      <sz val="11"/>
      <color theme="1"/>
      <name val="Calibri"/>
      <family val="2"/>
    </font>
    <font>
      <b/>
      <sz val="9"/>
      <color theme="1"/>
      <name val="Calibri"/>
      <family val="2"/>
      <scheme val="minor"/>
    </font>
    <font>
      <sz val="11"/>
      <color theme="1"/>
      <name val="Calibri"/>
      <family val="2"/>
      <scheme val="minor"/>
    </font>
    <font>
      <sz val="11"/>
      <name val="Calibri"/>
      <family val="2"/>
      <scheme val="minor"/>
    </font>
    <font>
      <b/>
      <sz val="11"/>
      <name val="Calibri"/>
      <family val="2"/>
      <scheme val="minor"/>
    </font>
    <font>
      <sz val="16"/>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2"/>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indexed="64"/>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auto="1"/>
      </left>
      <right/>
      <top/>
      <bottom/>
      <diagonal/>
    </border>
    <border>
      <left style="thin">
        <color auto="1"/>
      </left>
      <right style="medium">
        <color indexed="64"/>
      </right>
      <top style="medium">
        <color indexed="64"/>
      </top>
      <bottom/>
      <diagonal/>
    </border>
    <border>
      <left/>
      <right/>
      <top/>
      <bottom style="medium">
        <color indexed="64"/>
      </bottom>
      <diagonal/>
    </border>
    <border>
      <left/>
      <right/>
      <top style="medium">
        <color indexed="64"/>
      </top>
      <bottom/>
      <diagonal/>
    </border>
    <border>
      <left style="medium">
        <color indexed="64"/>
      </left>
      <right style="thin">
        <color auto="1"/>
      </right>
      <top style="thin">
        <color auto="1"/>
      </top>
      <bottom/>
      <diagonal/>
    </border>
    <border>
      <left/>
      <right style="medium">
        <color indexed="64"/>
      </right>
      <top style="thin">
        <color auto="1"/>
      </top>
      <bottom style="thin">
        <color auto="1"/>
      </bottom>
      <diagonal/>
    </border>
    <border>
      <left style="thin">
        <color auto="1"/>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auto="1"/>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medium">
        <color indexed="64"/>
      </left>
      <right style="thin">
        <color auto="1"/>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top style="medium">
        <color indexed="64"/>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bottom style="thin">
        <color auto="1"/>
      </bottom>
      <diagonal/>
    </border>
    <border>
      <left style="medium">
        <color indexed="64"/>
      </left>
      <right/>
      <top/>
      <bottom/>
      <diagonal/>
    </border>
    <border>
      <left/>
      <right/>
      <top style="thin">
        <color auto="1"/>
      </top>
      <bottom style="thin">
        <color auto="1"/>
      </bottom>
      <diagonal/>
    </border>
    <border>
      <left/>
      <right/>
      <top style="thin">
        <color auto="1"/>
      </top>
      <bottom style="medium">
        <color indexed="64"/>
      </bottom>
      <diagonal/>
    </border>
    <border>
      <left/>
      <right style="thin">
        <color auto="1"/>
      </right>
      <top style="thin">
        <color auto="1"/>
      </top>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s>
  <cellStyleXfs count="38">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14" fontId="0" fillId="0" borderId="1" xfId="0" applyNumberFormat="1" applyBorder="1" applyAlignment="1">
      <alignment horizontal="center"/>
    </xf>
    <xf numFmtId="14" fontId="0" fillId="0" borderId="10" xfId="0" applyNumberFormat="1" applyBorder="1" applyAlignment="1">
      <alignment horizontal="center"/>
    </xf>
    <xf numFmtId="14" fontId="0" fillId="0" borderId="5" xfId="0" applyNumberFormat="1" applyBorder="1" applyAlignment="1">
      <alignment horizontal="center"/>
    </xf>
    <xf numFmtId="14" fontId="0" fillId="0" borderId="0" xfId="0" applyNumberFormat="1" applyBorder="1" applyAlignment="1">
      <alignment vertical="center"/>
    </xf>
    <xf numFmtId="0" fontId="0" fillId="0" borderId="0" xfId="0" applyBorder="1" applyAlignment="1">
      <alignment horizontal="center" vertical="center"/>
    </xf>
    <xf numFmtId="0" fontId="4" fillId="0" borderId="20" xfId="0" applyFont="1" applyBorder="1" applyAlignment="1">
      <alignment horizont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3" xfId="0" applyFont="1" applyBorder="1" applyAlignment="1">
      <alignment horizontal="center"/>
    </xf>
    <xf numFmtId="0" fontId="4" fillId="0" borderId="25" xfId="0" applyFont="1" applyBorder="1" applyAlignment="1">
      <alignment horizontal="center"/>
    </xf>
    <xf numFmtId="0" fontId="0" fillId="0" borderId="2" xfId="0" applyBorder="1" applyAlignment="1">
      <alignment horizontal="center"/>
    </xf>
    <xf numFmtId="0" fontId="0" fillId="0" borderId="21" xfId="0" applyBorder="1" applyAlignment="1">
      <alignment horizontal="center" vertical="center"/>
    </xf>
    <xf numFmtId="0" fontId="4" fillId="0" borderId="3" xfId="0" applyFont="1" applyBorder="1" applyAlignment="1">
      <alignment horizont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xf>
    <xf numFmtId="2" fontId="0" fillId="0" borderId="21" xfId="0" applyNumberFormat="1" applyFill="1" applyBorder="1" applyAlignment="1">
      <alignment horizontal="center" vertical="center"/>
    </xf>
    <xf numFmtId="0" fontId="6" fillId="0" borderId="1" xfId="0" applyFont="1" applyBorder="1" applyAlignment="1">
      <alignment horizontal="center" vertical="center"/>
    </xf>
    <xf numFmtId="0" fontId="6" fillId="0" borderId="10" xfId="0" applyFont="1" applyBorder="1" applyAlignment="1">
      <alignment horizontal="center" vertical="center"/>
    </xf>
    <xf numFmtId="2" fontId="0" fillId="0" borderId="0" xfId="0" applyNumberFormat="1" applyAlignment="1">
      <alignment horizontal="center" vertical="center"/>
    </xf>
    <xf numFmtId="0" fontId="4" fillId="0" borderId="21" xfId="0" applyFont="1" applyBorder="1" applyAlignment="1">
      <alignment horizontal="center"/>
    </xf>
    <xf numFmtId="14" fontId="0" fillId="0" borderId="0" xfId="0" applyNumberFormat="1" applyBorder="1" applyAlignment="1">
      <alignment horizontal="center" vertical="center"/>
    </xf>
    <xf numFmtId="0" fontId="0" fillId="0" borderId="12" xfId="0" applyBorder="1" applyAlignment="1">
      <alignment horizontal="center"/>
    </xf>
    <xf numFmtId="0" fontId="0" fillId="0" borderId="0" xfId="0" applyAlignment="1">
      <alignment horizontal="left"/>
    </xf>
    <xf numFmtId="164" fontId="0" fillId="0" borderId="5" xfId="0" applyNumberFormat="1" applyBorder="1" applyAlignment="1">
      <alignment horizontal="center"/>
    </xf>
    <xf numFmtId="164" fontId="0" fillId="0" borderId="1" xfId="0" applyNumberFormat="1" applyBorder="1" applyAlignment="1">
      <alignment horizontal="center"/>
    </xf>
    <xf numFmtId="164" fontId="0" fillId="0" borderId="10" xfId="0" applyNumberFormat="1" applyBorder="1" applyAlignment="1">
      <alignment horizontal="center"/>
    </xf>
    <xf numFmtId="164" fontId="0" fillId="0" borderId="8" xfId="0" applyNumberFormat="1" applyBorder="1" applyAlignment="1">
      <alignment horizontal="center"/>
    </xf>
    <xf numFmtId="164" fontId="0" fillId="0" borderId="12" xfId="0" applyNumberFormat="1" applyBorder="1" applyAlignment="1">
      <alignment horizontal="center"/>
    </xf>
    <xf numFmtId="164" fontId="0" fillId="0" borderId="2" xfId="0" applyNumberFormat="1" applyBorder="1"/>
    <xf numFmtId="164" fontId="0" fillId="0" borderId="1" xfId="0" applyNumberFormat="1" applyBorder="1"/>
    <xf numFmtId="164" fontId="0" fillId="0" borderId="2" xfId="0" applyNumberFormat="1" applyBorder="1" applyAlignment="1">
      <alignment horizontal="center"/>
    </xf>
    <xf numFmtId="164" fontId="0" fillId="0" borderId="0" xfId="0" applyNumberFormat="1" applyAlignment="1">
      <alignment horizontal="center"/>
    </xf>
    <xf numFmtId="164" fontId="0" fillId="0" borderId="5" xfId="0" applyNumberFormat="1"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1" xfId="0" applyNumberFormat="1" applyBorder="1" applyAlignment="1">
      <alignment horizontal="center" vertical="center"/>
    </xf>
    <xf numFmtId="164" fontId="0" fillId="0" borderId="11" xfId="0" applyNumberFormat="1" applyBorder="1" applyAlignment="1">
      <alignment horizontal="center"/>
    </xf>
    <xf numFmtId="14" fontId="4" fillId="0" borderId="43" xfId="0" applyNumberFormat="1" applyFont="1" applyBorder="1" applyAlignment="1">
      <alignment horizontal="center"/>
    </xf>
    <xf numFmtId="0" fontId="4" fillId="0" borderId="13" xfId="0" applyFont="1" applyBorder="1" applyAlignment="1">
      <alignment horizontal="center"/>
    </xf>
    <xf numFmtId="0" fontId="4" fillId="0" borderId="15" xfId="0" applyFont="1" applyBorder="1" applyAlignment="1">
      <alignment horizontal="center"/>
    </xf>
    <xf numFmtId="0" fontId="4" fillId="0" borderId="41" xfId="0" applyFont="1" applyBorder="1" applyAlignment="1">
      <alignment horizontal="center"/>
    </xf>
    <xf numFmtId="0" fontId="4" fillId="0" borderId="28" xfId="0" applyFont="1" applyBorder="1" applyAlignment="1">
      <alignment horizontal="center"/>
    </xf>
    <xf numFmtId="164" fontId="0" fillId="0" borderId="18" xfId="0" applyNumberFormat="1" applyBorder="1" applyAlignment="1">
      <alignment horizontal="center"/>
    </xf>
    <xf numFmtId="164" fontId="0" fillId="0" borderId="2"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13" xfId="0" applyNumberFormat="1" applyBorder="1" applyAlignment="1">
      <alignment horizontal="center"/>
    </xf>
    <xf numFmtId="164" fontId="0" fillId="0" borderId="15" xfId="0" applyNumberFormat="1" applyBorder="1" applyAlignment="1">
      <alignment horizontal="center" vertical="center"/>
    </xf>
    <xf numFmtId="164" fontId="0" fillId="0" borderId="16" xfId="0" applyNumberFormat="1" applyBorder="1" applyAlignment="1">
      <alignment horizontal="center" vertical="center"/>
    </xf>
    <xf numFmtId="0" fontId="4" fillId="0" borderId="0" xfId="0" applyFon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164" fontId="0" fillId="0" borderId="24"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17" xfId="0" applyNumberFormat="1" applyBorder="1" applyAlignment="1">
      <alignment horizontal="center" vertical="center"/>
    </xf>
    <xf numFmtId="0" fontId="0" fillId="0" borderId="20" xfId="0" applyBorder="1" applyAlignment="1">
      <alignment horizontal="center" vertical="center"/>
    </xf>
    <xf numFmtId="0" fontId="0" fillId="0" borderId="3" xfId="0" applyBorder="1" applyAlignment="1">
      <alignment horizontal="center" vertical="center"/>
    </xf>
    <xf numFmtId="164" fontId="0" fillId="0" borderId="28" xfId="0" applyNumberFormat="1" applyBorder="1" applyAlignment="1">
      <alignment horizontal="center" vertical="center"/>
    </xf>
    <xf numFmtId="164" fontId="0" fillId="0" borderId="23" xfId="0" applyNumberFormat="1" applyBorder="1" applyAlignment="1">
      <alignment horizontal="center" vertical="center"/>
    </xf>
    <xf numFmtId="164" fontId="0" fillId="0" borderId="42" xfId="0" applyNumberFormat="1" applyBorder="1" applyAlignment="1">
      <alignment horizontal="center"/>
    </xf>
    <xf numFmtId="164" fontId="0" fillId="0" borderId="14" xfId="0" applyNumberFormat="1" applyBorder="1" applyAlignment="1">
      <alignment horizontal="center"/>
    </xf>
    <xf numFmtId="2" fontId="0" fillId="0" borderId="42" xfId="0" applyNumberFormat="1" applyBorder="1" applyAlignment="1">
      <alignment horizontal="center" vertical="center"/>
    </xf>
    <xf numFmtId="2" fontId="0" fillId="0" borderId="42" xfId="0" applyNumberFormat="1" applyFill="1" applyBorder="1" applyAlignment="1">
      <alignment horizontal="center" vertical="center"/>
    </xf>
    <xf numFmtId="164" fontId="0" fillId="0" borderId="4" xfId="0" applyNumberFormat="1" applyBorder="1" applyAlignment="1">
      <alignment horizontal="center" vertical="center"/>
    </xf>
    <xf numFmtId="164" fontId="0" fillId="0" borderId="44" xfId="0" applyNumberFormat="1" applyBorder="1" applyAlignment="1">
      <alignment horizontal="center" vertical="center"/>
    </xf>
    <xf numFmtId="164" fontId="0" fillId="0" borderId="14" xfId="0" applyNumberFormat="1" applyBorder="1" applyAlignment="1">
      <alignment horizontal="center" vertical="center"/>
    </xf>
    <xf numFmtId="1" fontId="0" fillId="0" borderId="0" xfId="0" applyNumberFormat="1" applyAlignment="1">
      <alignment horizontal="center" vertical="center"/>
    </xf>
    <xf numFmtId="1" fontId="0" fillId="0" borderId="0" xfId="0" applyNumberFormat="1" applyBorder="1" applyAlignment="1">
      <alignment horizontal="center" vertical="center"/>
    </xf>
    <xf numFmtId="164" fontId="0" fillId="0" borderId="4" xfId="0" applyNumberFormat="1" applyFont="1" applyBorder="1" applyAlignment="1">
      <alignment horizontal="center" vertical="center"/>
    </xf>
    <xf numFmtId="164" fontId="0" fillId="0" borderId="5" xfId="0" applyNumberFormat="1" applyFont="1" applyBorder="1" applyAlignment="1">
      <alignment horizontal="center" vertical="center"/>
    </xf>
    <xf numFmtId="164" fontId="0" fillId="0" borderId="6" xfId="0" applyNumberFormat="1" applyFont="1" applyBorder="1" applyAlignment="1">
      <alignment horizontal="center" vertical="center"/>
    </xf>
    <xf numFmtId="164" fontId="0" fillId="0" borderId="17" xfId="0" applyNumberFormat="1" applyFont="1" applyBorder="1" applyAlignment="1">
      <alignment horizontal="center" vertical="center"/>
    </xf>
    <xf numFmtId="164" fontId="0" fillId="0" borderId="2" xfId="0" applyNumberFormat="1" applyFont="1" applyBorder="1" applyAlignment="1">
      <alignment horizontal="center" vertical="center"/>
    </xf>
    <xf numFmtId="164" fontId="0" fillId="0" borderId="18" xfId="0" applyNumberFormat="1" applyFont="1" applyBorder="1" applyAlignment="1">
      <alignment horizontal="center" vertical="center"/>
    </xf>
    <xf numFmtId="164" fontId="0" fillId="0" borderId="44" xfId="0" applyNumberFormat="1" applyFont="1" applyBorder="1" applyAlignment="1">
      <alignment horizontal="center" vertical="center"/>
    </xf>
    <xf numFmtId="164" fontId="0" fillId="0" borderId="14" xfId="0" applyNumberFormat="1" applyFont="1" applyBorder="1" applyAlignment="1">
      <alignment horizontal="center" vertical="center"/>
    </xf>
    <xf numFmtId="164" fontId="0" fillId="0" borderId="16" xfId="0" applyNumberFormat="1" applyFont="1" applyBorder="1" applyAlignment="1">
      <alignment horizontal="center" vertical="center"/>
    </xf>
    <xf numFmtId="164" fontId="0" fillId="0" borderId="7" xfId="0" applyNumberFormat="1" applyBorder="1" applyAlignment="1">
      <alignment horizontal="center" vertical="center"/>
    </xf>
    <xf numFmtId="164" fontId="0" fillId="0" borderId="9" xfId="0" applyNumberFormat="1" applyBorder="1" applyAlignment="1">
      <alignment horizontal="center" vertical="center"/>
    </xf>
    <xf numFmtId="1" fontId="0" fillId="0" borderId="0" xfId="0" applyNumberFormat="1" applyFont="1" applyBorder="1" applyAlignment="1">
      <alignment horizontal="center" vertical="center"/>
    </xf>
    <xf numFmtId="1" fontId="0" fillId="0" borderId="24" xfId="0" applyNumberFormat="1" applyBorder="1" applyAlignment="1">
      <alignment horizontal="center" vertical="center"/>
    </xf>
    <xf numFmtId="1" fontId="0" fillId="0" borderId="39" xfId="0" applyNumberFormat="1" applyBorder="1" applyAlignment="1">
      <alignment horizontal="center" vertical="center"/>
    </xf>
    <xf numFmtId="1" fontId="0" fillId="0" borderId="40" xfId="0" applyNumberFormat="1" applyBorder="1" applyAlignment="1">
      <alignment horizontal="center" vertical="center"/>
    </xf>
    <xf numFmtId="1" fontId="0" fillId="0" borderId="38" xfId="0" applyNumberFormat="1" applyBorder="1" applyAlignment="1">
      <alignment horizontal="center" vertical="center"/>
    </xf>
    <xf numFmtId="0" fontId="0" fillId="0" borderId="0" xfId="0" applyBorder="1" applyAlignment="1">
      <alignment horizontal="left" vertical="center"/>
    </xf>
    <xf numFmtId="0" fontId="0" fillId="0" borderId="0" xfId="0" applyAlignment="1">
      <alignment horizontal="left" vertical="center"/>
    </xf>
    <xf numFmtId="164" fontId="0" fillId="0" borderId="10" xfId="0" applyNumberFormat="1" applyBorder="1"/>
    <xf numFmtId="164" fontId="0" fillId="0" borderId="47" xfId="0" applyNumberFormat="1" applyBorder="1" applyAlignment="1">
      <alignment horizontal="center"/>
    </xf>
    <xf numFmtId="164" fontId="0" fillId="0" borderId="48" xfId="0" applyNumberFormat="1" applyBorder="1" applyAlignment="1">
      <alignment horizontal="center"/>
    </xf>
    <xf numFmtId="164" fontId="0" fillId="0" borderId="49" xfId="0" applyNumberFormat="1" applyBorder="1" applyAlignment="1">
      <alignment horizontal="center"/>
    </xf>
    <xf numFmtId="164" fontId="0" fillId="0" borderId="50" xfId="0" applyNumberFormat="1" applyBorder="1" applyAlignment="1">
      <alignment horizontal="center"/>
    </xf>
    <xf numFmtId="164" fontId="0" fillId="0" borderId="51" xfId="0" applyNumberFormat="1" applyBorder="1" applyAlignment="1">
      <alignment horizontal="center"/>
    </xf>
    <xf numFmtId="164" fontId="0" fillId="0" borderId="32" xfId="0" applyNumberFormat="1" applyBorder="1" applyAlignment="1">
      <alignment horizontal="center"/>
    </xf>
    <xf numFmtId="164" fontId="0" fillId="0" borderId="36" xfId="0" applyNumberFormat="1" applyBorder="1" applyAlignment="1">
      <alignment horizontal="center" vertical="center"/>
    </xf>
    <xf numFmtId="49" fontId="0" fillId="0" borderId="0" xfId="0" applyNumberFormat="1" applyBorder="1" applyAlignment="1">
      <alignment horizontal="center" vertical="center" wrapText="1"/>
    </xf>
    <xf numFmtId="14" fontId="0" fillId="0" borderId="38" xfId="0" applyNumberFormat="1" applyBorder="1" applyAlignment="1">
      <alignment horizontal="center"/>
    </xf>
    <xf numFmtId="14" fontId="0" fillId="0" borderId="39" xfId="0" applyNumberFormat="1" applyBorder="1" applyAlignment="1">
      <alignment horizontal="center"/>
    </xf>
    <xf numFmtId="2" fontId="0" fillId="0" borderId="1" xfId="0" applyNumberFormat="1" applyBorder="1" applyAlignment="1">
      <alignment horizontal="center" vertical="center"/>
    </xf>
    <xf numFmtId="2" fontId="0" fillId="0" borderId="0" xfId="0" applyNumberFormat="1" applyAlignment="1">
      <alignment horizontal="center"/>
    </xf>
    <xf numFmtId="0" fontId="0" fillId="0" borderId="20" xfId="0" applyBorder="1" applyAlignment="1">
      <alignment horizontal="center"/>
    </xf>
    <xf numFmtId="0" fontId="6" fillId="0" borderId="21" xfId="0" applyFont="1" applyFill="1" applyBorder="1" applyAlignment="1">
      <alignment horizontal="center" vertical="center"/>
    </xf>
    <xf numFmtId="2" fontId="0" fillId="0" borderId="21" xfId="0" applyNumberFormat="1" applyBorder="1" applyAlignment="1">
      <alignment horizontal="center" vertical="center"/>
    </xf>
    <xf numFmtId="2" fontId="0" fillId="0" borderId="8" xfId="0" applyNumberFormat="1" applyBorder="1" applyAlignment="1">
      <alignment horizontal="center"/>
    </xf>
    <xf numFmtId="2" fontId="0" fillId="0" borderId="11" xfId="0" applyNumberFormat="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0" fontId="0" fillId="0" borderId="0" xfId="0" applyBorder="1"/>
    <xf numFmtId="2" fontId="0" fillId="0" borderId="6" xfId="0" applyNumberFormat="1" applyBorder="1" applyAlignment="1">
      <alignment horizontal="center"/>
    </xf>
    <xf numFmtId="0" fontId="11" fillId="0" borderId="0" xfId="0" applyFont="1" applyFill="1" applyAlignment="1">
      <alignment horizontal="center"/>
    </xf>
    <xf numFmtId="2" fontId="11" fillId="0" borderId="1" xfId="1" applyNumberFormat="1" applyFont="1" applyFill="1" applyBorder="1" applyAlignment="1">
      <alignment horizontal="center" vertical="center" wrapText="1"/>
    </xf>
    <xf numFmtId="2" fontId="11" fillId="0" borderId="1" xfId="1" applyNumberFormat="1" applyFont="1" applyFill="1" applyBorder="1" applyAlignment="1">
      <alignment horizontal="center" vertical="center"/>
    </xf>
    <xf numFmtId="2" fontId="11" fillId="0" borderId="1" xfId="1" applyNumberFormat="1" applyFont="1" applyFill="1" applyBorder="1" applyAlignment="1">
      <alignment horizontal="center"/>
    </xf>
    <xf numFmtId="0" fontId="11" fillId="0" borderId="0" xfId="1" applyFont="1" applyFill="1"/>
    <xf numFmtId="2" fontId="11" fillId="0" borderId="5" xfId="1" applyNumberFormat="1" applyFont="1" applyFill="1" applyBorder="1" applyAlignment="1">
      <alignment horizontal="center"/>
    </xf>
    <xf numFmtId="2" fontId="11" fillId="0" borderId="10" xfId="1" applyNumberFormat="1" applyFont="1" applyFill="1" applyBorder="1" applyAlignment="1">
      <alignment horizontal="center"/>
    </xf>
    <xf numFmtId="2" fontId="11" fillId="0" borderId="5" xfId="1" applyNumberFormat="1" applyFont="1" applyFill="1" applyBorder="1" applyAlignment="1">
      <alignment horizontal="center" vertical="center"/>
    </xf>
    <xf numFmtId="2" fontId="0" fillId="0" borderId="5" xfId="0" applyNumberFormat="1" applyBorder="1" applyAlignment="1">
      <alignment horizontal="center" vertical="center"/>
    </xf>
    <xf numFmtId="2" fontId="0" fillId="0" borderId="10" xfId="0" applyNumberFormat="1" applyBorder="1" applyAlignment="1">
      <alignment horizontal="center" vertical="center"/>
    </xf>
    <xf numFmtId="2" fontId="0" fillId="0" borderId="6" xfId="0" applyNumberFormat="1" applyBorder="1" applyAlignment="1">
      <alignment horizontal="center" vertical="center"/>
    </xf>
    <xf numFmtId="2" fontId="0" fillId="0" borderId="8" xfId="0" applyNumberFormat="1" applyBorder="1" applyAlignment="1">
      <alignment horizontal="center" vertical="center"/>
    </xf>
    <xf numFmtId="2" fontId="0" fillId="0" borderId="11" xfId="0" applyNumberFormat="1" applyBorder="1" applyAlignment="1">
      <alignment horizontal="center" vertical="center"/>
    </xf>
    <xf numFmtId="2" fontId="0" fillId="0" borderId="6" xfId="0" applyNumberFormat="1" applyFont="1" applyBorder="1" applyAlignment="1">
      <alignment horizontal="center" vertical="center"/>
    </xf>
    <xf numFmtId="2" fontId="0" fillId="0" borderId="8" xfId="0" applyNumberFormat="1" applyFont="1" applyBorder="1" applyAlignment="1">
      <alignment horizontal="center" vertical="center"/>
    </xf>
    <xf numFmtId="2" fontId="0" fillId="0" borderId="11" xfId="0" applyNumberFormat="1" applyFont="1" applyBorder="1" applyAlignment="1">
      <alignment horizontal="center" vertical="center"/>
    </xf>
    <xf numFmtId="2" fontId="0" fillId="0" borderId="18" xfId="0" applyNumberFormat="1" applyBorder="1" applyAlignment="1">
      <alignment horizontal="center" vertical="center"/>
    </xf>
    <xf numFmtId="0" fontId="0" fillId="2" borderId="4" xfId="0" applyFill="1" applyBorder="1" applyAlignment="1">
      <alignment horizontal="center" vertical="center"/>
    </xf>
    <xf numFmtId="2" fontId="0" fillId="2" borderId="5" xfId="0" applyNumberFormat="1" applyFill="1" applyBorder="1" applyAlignment="1">
      <alignment horizontal="center" vertical="center"/>
    </xf>
    <xf numFmtId="164" fontId="0" fillId="2" borderId="33" xfId="0" applyNumberFormat="1" applyFill="1" applyBorder="1" applyAlignment="1">
      <alignment horizontal="center"/>
    </xf>
    <xf numFmtId="164" fontId="0" fillId="2" borderId="23" xfId="0" applyNumberFormat="1" applyFill="1" applyBorder="1" applyAlignment="1">
      <alignment horizontal="center" vertic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164" fontId="0" fillId="2" borderId="5" xfId="0" applyNumberFormat="1" applyFill="1" applyBorder="1" applyAlignment="1">
      <alignment horizontal="center" vertical="center"/>
    </xf>
    <xf numFmtId="1" fontId="0" fillId="2" borderId="39" xfId="0" applyNumberFormat="1" applyFill="1" applyBorder="1" applyAlignment="1">
      <alignment horizontal="center" vertical="center"/>
    </xf>
    <xf numFmtId="1" fontId="0" fillId="2" borderId="0" xfId="0" applyNumberFormat="1" applyFill="1" applyBorder="1" applyAlignment="1">
      <alignment horizontal="center" vertical="center"/>
    </xf>
    <xf numFmtId="1" fontId="0" fillId="2" borderId="38" xfId="0" applyNumberFormat="1" applyFill="1" applyBorder="1" applyAlignment="1">
      <alignment horizontal="center" vertical="center"/>
    </xf>
    <xf numFmtId="0" fontId="0" fillId="2" borderId="7" xfId="0" applyFill="1" applyBorder="1" applyAlignment="1">
      <alignment horizontal="center" vertical="center"/>
    </xf>
    <xf numFmtId="2" fontId="0" fillId="2" borderId="1" xfId="0" applyNumberFormat="1" applyFill="1" applyBorder="1" applyAlignment="1">
      <alignment horizontal="center" vertical="center"/>
    </xf>
    <xf numFmtId="164" fontId="0" fillId="2" borderId="27" xfId="0" applyNumberFormat="1" applyFill="1" applyBorder="1" applyAlignment="1">
      <alignment horizontal="center"/>
    </xf>
    <xf numFmtId="164" fontId="0" fillId="2" borderId="24" xfId="0" applyNumberFormat="1" applyFill="1" applyBorder="1" applyAlignment="1">
      <alignment horizontal="center" vertical="center"/>
    </xf>
    <xf numFmtId="164" fontId="0" fillId="2" borderId="17" xfId="0" applyNumberFormat="1" applyFill="1" applyBorder="1" applyAlignment="1">
      <alignment horizontal="center" vertical="center"/>
    </xf>
    <xf numFmtId="164" fontId="0" fillId="2" borderId="2" xfId="0" applyNumberFormat="1" applyFill="1" applyBorder="1" applyAlignment="1">
      <alignment horizontal="center" vertical="center"/>
    </xf>
    <xf numFmtId="164" fontId="0" fillId="2" borderId="7" xfId="0" applyNumberFormat="1" applyFill="1" applyBorder="1" applyAlignment="1">
      <alignment horizontal="center" vertical="center"/>
    </xf>
    <xf numFmtId="164" fontId="0" fillId="2" borderId="1" xfId="0" applyNumberFormat="1" applyFill="1" applyBorder="1" applyAlignment="1">
      <alignment horizontal="center" vertical="center"/>
    </xf>
    <xf numFmtId="164" fontId="0" fillId="2" borderId="8" xfId="0" applyNumberFormat="1" applyFill="1" applyBorder="1" applyAlignment="1">
      <alignment horizontal="center" vertical="center"/>
    </xf>
    <xf numFmtId="0" fontId="0" fillId="2" borderId="9" xfId="0" applyFill="1" applyBorder="1" applyAlignment="1">
      <alignment horizontal="center" vertical="center"/>
    </xf>
    <xf numFmtId="2" fontId="0" fillId="2" borderId="10" xfId="0" applyNumberFormat="1" applyFill="1" applyBorder="1" applyAlignment="1">
      <alignment horizontal="center" vertical="center"/>
    </xf>
    <xf numFmtId="164" fontId="0" fillId="2" borderId="36" xfId="0" applyNumberFormat="1" applyFill="1" applyBorder="1" applyAlignment="1">
      <alignment horizontal="center"/>
    </xf>
    <xf numFmtId="164" fontId="0" fillId="2" borderId="25" xfId="0" applyNumberFormat="1" applyFill="1" applyBorder="1" applyAlignment="1">
      <alignment horizontal="center" vertical="center"/>
    </xf>
    <xf numFmtId="164" fontId="0" fillId="2" borderId="0" xfId="0" applyNumberFormat="1" applyFill="1" applyAlignment="1">
      <alignment horizontal="center" vertical="center"/>
    </xf>
    <xf numFmtId="1" fontId="0" fillId="2" borderId="40" xfId="0" applyNumberFormat="1" applyFill="1" applyBorder="1" applyAlignment="1">
      <alignment horizontal="center" vertical="center"/>
    </xf>
    <xf numFmtId="164" fontId="0" fillId="2" borderId="9" xfId="0" applyNumberFormat="1" applyFill="1" applyBorder="1" applyAlignment="1">
      <alignment horizontal="center" vertical="center"/>
    </xf>
    <xf numFmtId="164" fontId="0" fillId="2" borderId="10" xfId="0" applyNumberFormat="1" applyFill="1" applyBorder="1" applyAlignment="1">
      <alignment horizontal="center" vertical="center"/>
    </xf>
    <xf numFmtId="164" fontId="0" fillId="2" borderId="11" xfId="0" applyNumberFormat="1" applyFill="1" applyBorder="1" applyAlignment="1">
      <alignment horizontal="center" vertical="center"/>
    </xf>
    <xf numFmtId="0" fontId="1" fillId="2" borderId="1" xfId="1" applyFill="1" applyBorder="1" applyAlignment="1">
      <alignment horizontal="center" vertical="center"/>
    </xf>
    <xf numFmtId="0" fontId="10" fillId="0" borderId="1" xfId="1" applyFont="1" applyFill="1" applyBorder="1" applyAlignment="1">
      <alignment horizontal="center" vertical="center"/>
    </xf>
    <xf numFmtId="0" fontId="1" fillId="0" borderId="1" xfId="1" applyFill="1" applyBorder="1" applyAlignment="1">
      <alignment horizontal="center" vertical="center"/>
    </xf>
    <xf numFmtId="0" fontId="1" fillId="0" borderId="0" xfId="1" applyFill="1"/>
    <xf numFmtId="2" fontId="12" fillId="0" borderId="41" xfId="1" applyNumberFormat="1" applyFont="1" applyFill="1" applyBorder="1" applyAlignment="1">
      <alignment horizontal="center" vertical="center" wrapText="1"/>
    </xf>
    <xf numFmtId="2" fontId="12" fillId="0" borderId="28" xfId="1" applyNumberFormat="1" applyFont="1" applyFill="1" applyBorder="1" applyAlignment="1">
      <alignment horizontal="center" vertical="center" wrapText="1"/>
    </xf>
    <xf numFmtId="0" fontId="10" fillId="0" borderId="5" xfId="1" applyFont="1" applyFill="1" applyBorder="1" applyAlignment="1">
      <alignment horizontal="center" vertical="center"/>
    </xf>
    <xf numFmtId="0" fontId="10" fillId="0" borderId="6" xfId="1" applyFont="1" applyFill="1" applyBorder="1" applyAlignment="1">
      <alignment horizontal="center" vertical="center"/>
    </xf>
    <xf numFmtId="0" fontId="10" fillId="0" borderId="8" xfId="1" applyFont="1" applyFill="1" applyBorder="1" applyAlignment="1">
      <alignment horizontal="center" vertical="center"/>
    </xf>
    <xf numFmtId="0" fontId="1" fillId="0" borderId="8" xfId="1" applyFill="1" applyBorder="1" applyAlignment="1">
      <alignment horizontal="center" vertical="center"/>
    </xf>
    <xf numFmtId="0" fontId="10" fillId="0" borderId="10" xfId="1" applyFont="1" applyFill="1" applyBorder="1" applyAlignment="1">
      <alignment horizontal="center" vertical="center"/>
    </xf>
    <xf numFmtId="0" fontId="10" fillId="0" borderId="11" xfId="1" applyFont="1" applyFill="1" applyBorder="1" applyAlignment="1">
      <alignment horizontal="center" vertical="center"/>
    </xf>
    <xf numFmtId="0" fontId="10" fillId="0" borderId="1" xfId="1" applyFont="1" applyFill="1" applyBorder="1" applyAlignment="1">
      <alignment horizontal="center"/>
    </xf>
    <xf numFmtId="0" fontId="10" fillId="0" borderId="8" xfId="1" applyFont="1" applyFill="1" applyBorder="1" applyAlignment="1">
      <alignment horizontal="center"/>
    </xf>
    <xf numFmtId="0" fontId="0" fillId="2" borderId="7" xfId="0" applyFill="1" applyBorder="1" applyAlignment="1">
      <alignment horizontal="center"/>
    </xf>
    <xf numFmtId="14" fontId="0" fillId="2" borderId="1" xfId="0" applyNumberFormat="1" applyFill="1" applyBorder="1" applyAlignment="1">
      <alignment horizontal="center"/>
    </xf>
    <xf numFmtId="164" fontId="0" fillId="2" borderId="1" xfId="0" applyNumberFormat="1" applyFill="1" applyBorder="1" applyAlignment="1">
      <alignment horizontal="center"/>
    </xf>
    <xf numFmtId="2" fontId="11" fillId="2" borderId="1" xfId="1" applyNumberFormat="1" applyFont="1" applyFill="1" applyBorder="1" applyAlignment="1">
      <alignment horizontal="center" vertical="center" wrapText="1"/>
    </xf>
    <xf numFmtId="0" fontId="10" fillId="2" borderId="1" xfId="1" applyFont="1" applyFill="1" applyBorder="1" applyAlignment="1">
      <alignment horizontal="center" vertical="center"/>
    </xf>
    <xf numFmtId="0" fontId="10" fillId="2" borderId="8" xfId="1" applyFont="1" applyFill="1" applyBorder="1" applyAlignment="1">
      <alignment horizontal="center" vertical="center"/>
    </xf>
    <xf numFmtId="2" fontId="11" fillId="2" borderId="1" xfId="1" applyNumberFormat="1" applyFont="1" applyFill="1" applyBorder="1" applyAlignment="1">
      <alignment horizontal="center"/>
    </xf>
    <xf numFmtId="0" fontId="1" fillId="2" borderId="8" xfId="1" applyFill="1" applyBorder="1" applyAlignment="1">
      <alignment horizontal="center" vertical="center"/>
    </xf>
    <xf numFmtId="2" fontId="11" fillId="2" borderId="1" xfId="1" applyNumberFormat="1" applyFont="1" applyFill="1" applyBorder="1" applyAlignment="1">
      <alignment horizontal="center" vertical="center"/>
    </xf>
    <xf numFmtId="0" fontId="10" fillId="2" borderId="1" xfId="1" applyFont="1" applyFill="1" applyBorder="1" applyAlignment="1">
      <alignment horizontal="center"/>
    </xf>
    <xf numFmtId="0" fontId="10" fillId="2" borderId="8" xfId="1" applyFont="1" applyFill="1" applyBorder="1" applyAlignment="1">
      <alignment horizontal="center"/>
    </xf>
    <xf numFmtId="0" fontId="0" fillId="2" borderId="9" xfId="0" applyFill="1" applyBorder="1" applyAlignment="1">
      <alignment horizontal="center"/>
    </xf>
    <xf numFmtId="14" fontId="0" fillId="2" borderId="10" xfId="0" applyNumberFormat="1" applyFill="1" applyBorder="1" applyAlignment="1">
      <alignment horizontal="center"/>
    </xf>
    <xf numFmtId="164" fontId="0" fillId="2" borderId="10" xfId="0" applyNumberFormat="1" applyFill="1" applyBorder="1" applyAlignment="1">
      <alignment horizontal="center"/>
    </xf>
    <xf numFmtId="2" fontId="11" fillId="2" borderId="10" xfId="1" applyNumberFormat="1" applyFont="1" applyFill="1" applyBorder="1" applyAlignment="1">
      <alignment horizontal="center" vertical="center"/>
    </xf>
    <xf numFmtId="0" fontId="1" fillId="2" borderId="10" xfId="1" applyFill="1" applyBorder="1" applyAlignment="1">
      <alignment horizontal="center" vertical="center"/>
    </xf>
    <xf numFmtId="0" fontId="1" fillId="2" borderId="11" xfId="1" applyFill="1" applyBorder="1" applyAlignment="1">
      <alignment horizontal="center" vertical="center"/>
    </xf>
    <xf numFmtId="0" fontId="4" fillId="0" borderId="41" xfId="0" applyFont="1" applyBorder="1" applyAlignment="1">
      <alignment horizontal="center" vertical="center"/>
    </xf>
    <xf numFmtId="14" fontId="4" fillId="0" borderId="42" xfId="0" applyNumberFormat="1" applyFont="1" applyBorder="1" applyAlignment="1">
      <alignment horizontal="center" vertical="center"/>
    </xf>
    <xf numFmtId="0" fontId="4" fillId="0" borderId="42" xfId="0" applyFont="1" applyBorder="1" applyAlignment="1">
      <alignment horizontal="center" vertical="center"/>
    </xf>
    <xf numFmtId="0" fontId="12" fillId="0" borderId="28" xfId="0" applyFont="1" applyFill="1" applyBorder="1" applyAlignment="1">
      <alignment horizontal="center" vertical="center"/>
    </xf>
    <xf numFmtId="164" fontId="4" fillId="0" borderId="0" xfId="0" applyNumberFormat="1" applyFont="1" applyAlignment="1">
      <alignment horizontal="left" vertical="center"/>
    </xf>
    <xf numFmtId="164" fontId="0" fillId="0" borderId="18" xfId="0" applyNumberFormat="1" applyBorder="1" applyAlignment="1">
      <alignment horizontal="center" vertical="center"/>
    </xf>
    <xf numFmtId="164" fontId="0" fillId="0" borderId="2" xfId="0" applyNumberFormat="1" applyBorder="1" applyAlignment="1">
      <alignment horizontal="center" vertical="center"/>
    </xf>
    <xf numFmtId="2" fontId="4" fillId="0" borderId="22" xfId="0" applyNumberFormat="1" applyFont="1" applyFill="1" applyBorder="1" applyAlignment="1">
      <alignment horizontal="center" vertical="center"/>
    </xf>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1" xfId="0" applyNumberFormat="1" applyBorder="1" applyAlignment="1">
      <alignment horizontal="center" vertical="center"/>
    </xf>
    <xf numFmtId="164" fontId="0" fillId="0" borderId="33" xfId="0" applyNumberFormat="1" applyBorder="1" applyAlignment="1">
      <alignment horizontal="center"/>
    </xf>
    <xf numFmtId="164" fontId="0" fillId="0" borderId="27" xfId="0" applyNumberFormat="1" applyBorder="1" applyAlignment="1">
      <alignment horizontal="center"/>
    </xf>
    <xf numFmtId="164" fontId="0" fillId="0" borderId="36" xfId="0" applyNumberFormat="1" applyBorder="1" applyAlignment="1">
      <alignment horizontal="center"/>
    </xf>
    <xf numFmtId="164" fontId="0" fillId="0" borderId="5"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2"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8" xfId="0" applyNumberForma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164" fontId="0" fillId="0" borderId="19" xfId="0" applyNumberFormat="1" applyBorder="1" applyAlignment="1">
      <alignment horizontal="center" vertical="center"/>
    </xf>
    <xf numFmtId="164" fontId="0" fillId="0" borderId="47" xfId="0" applyNumberFormat="1" applyBorder="1" applyAlignment="1">
      <alignment horizontal="center" vertical="center"/>
    </xf>
    <xf numFmtId="164" fontId="0" fillId="0" borderId="48" xfId="0" applyNumberFormat="1" applyBorder="1" applyAlignment="1">
      <alignment horizontal="center" vertical="center"/>
    </xf>
    <xf numFmtId="164" fontId="0" fillId="0" borderId="49"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164" fontId="0" fillId="0" borderId="59" xfId="0" applyNumberFormat="1" applyBorder="1" applyAlignment="1">
      <alignment horizontal="center" vertical="center"/>
    </xf>
    <xf numFmtId="0" fontId="0" fillId="0" borderId="2" xfId="0" applyBorder="1" applyAlignment="1">
      <alignment horizontal="center" vertical="center"/>
    </xf>
    <xf numFmtId="14" fontId="4" fillId="0" borderId="20" xfId="0" applyNumberFormat="1" applyFont="1" applyBorder="1" applyAlignment="1">
      <alignment horizontal="center" vertical="center"/>
    </xf>
    <xf numFmtId="0" fontId="4" fillId="0" borderId="21" xfId="0" applyFont="1" applyBorder="1" applyAlignment="1">
      <alignment horizontal="center" vertical="center"/>
    </xf>
    <xf numFmtId="0" fontId="4" fillId="0" borderId="54" xfId="0" applyFont="1" applyBorder="1" applyAlignment="1">
      <alignment horizontal="center" vertical="center"/>
    </xf>
    <xf numFmtId="2" fontId="0" fillId="0" borderId="0" xfId="0" applyNumberFormat="1" applyAlignment="1"/>
    <xf numFmtId="0" fontId="0" fillId="0" borderId="12" xfId="0" applyBorder="1" applyAlignment="1">
      <alignment horizontal="center" vertical="center"/>
    </xf>
    <xf numFmtId="14" fontId="0" fillId="0" borderId="56" xfId="0" applyNumberFormat="1" applyBorder="1" applyAlignment="1">
      <alignment horizontal="center"/>
    </xf>
    <xf numFmtId="14" fontId="0" fillId="0" borderId="57" xfId="0" applyNumberFormat="1" applyBorder="1" applyAlignment="1">
      <alignment horizontal="center"/>
    </xf>
    <xf numFmtId="14" fontId="0" fillId="0" borderId="58" xfId="0" applyNumberFormat="1" applyBorder="1" applyAlignment="1">
      <alignment horizontal="center"/>
    </xf>
    <xf numFmtId="14" fontId="0" fillId="0" borderId="26" xfId="0" applyNumberFormat="1" applyBorder="1" applyAlignment="1">
      <alignment horizontal="center"/>
    </xf>
    <xf numFmtId="14" fontId="0" fillId="0" borderId="61" xfId="0" applyNumberFormat="1" applyBorder="1" applyAlignment="1">
      <alignment horizontal="center"/>
    </xf>
    <xf numFmtId="14" fontId="0" fillId="0" borderId="62" xfId="0" applyNumberFormat="1" applyBorder="1" applyAlignment="1">
      <alignment horizont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164" fontId="0" fillId="0" borderId="30" xfId="0" applyNumberFormat="1" applyFill="1" applyBorder="1" applyAlignment="1">
      <alignment horizontal="center" vertical="center"/>
    </xf>
    <xf numFmtId="164" fontId="0" fillId="0" borderId="0" xfId="0" applyNumberFormat="1" applyFill="1" applyBorder="1" applyAlignment="1">
      <alignment horizontal="center" vertical="center"/>
    </xf>
    <xf numFmtId="164" fontId="0" fillId="0" borderId="29" xfId="0" applyNumberFormat="1" applyFill="1" applyBorder="1" applyAlignment="1">
      <alignment horizontal="center" vertical="center"/>
    </xf>
    <xf numFmtId="164" fontId="0" fillId="0" borderId="30" xfId="0" applyNumberFormat="1" applyBorder="1" applyAlignment="1">
      <alignment horizontal="center" vertical="center"/>
    </xf>
    <xf numFmtId="164" fontId="0" fillId="0" borderId="29" xfId="0" applyNumberFormat="1" applyBorder="1" applyAlignment="1">
      <alignment horizontal="center" vertical="center"/>
    </xf>
    <xf numFmtId="164" fontId="4" fillId="0" borderId="22" xfId="0" applyNumberFormat="1" applyFont="1" applyBorder="1" applyAlignment="1">
      <alignment horizontal="center" vertical="center"/>
    </xf>
    <xf numFmtId="164" fontId="6" fillId="0" borderId="54" xfId="0" applyNumberFormat="1" applyFont="1" applyFill="1" applyBorder="1" applyAlignment="1">
      <alignment horizontal="center" vertical="center"/>
    </xf>
    <xf numFmtId="164" fontId="0" fillId="2" borderId="29" xfId="0" applyNumberFormat="1" applyFill="1" applyBorder="1" applyAlignment="1">
      <alignment horizontal="center" vertical="center"/>
    </xf>
    <xf numFmtId="1" fontId="0" fillId="0" borderId="55" xfId="0" applyNumberFormat="1" applyBorder="1" applyAlignment="1">
      <alignment horizontal="center" vertical="center"/>
    </xf>
    <xf numFmtId="2" fontId="0" fillId="0" borderId="41" xfId="0" applyNumberFormat="1" applyBorder="1" applyAlignment="1">
      <alignment horizontal="center" vertical="center"/>
    </xf>
    <xf numFmtId="1" fontId="0" fillId="0" borderId="28" xfId="0" applyNumberFormat="1" applyBorder="1" applyAlignment="1">
      <alignment horizontal="center" vertical="center"/>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1" fontId="0" fillId="0" borderId="11" xfId="0" applyNumberFormat="1" applyBorder="1" applyAlignment="1">
      <alignment horizontal="center" vertical="center"/>
    </xf>
    <xf numFmtId="1" fontId="0" fillId="2" borderId="6" xfId="0" applyNumberFormat="1" applyFill="1" applyBorder="1" applyAlignment="1">
      <alignment horizontal="center" vertical="center"/>
    </xf>
    <xf numFmtId="1" fontId="0" fillId="2" borderId="8" xfId="0" applyNumberFormat="1" applyFill="1" applyBorder="1" applyAlignment="1">
      <alignment horizontal="center" vertical="center"/>
    </xf>
    <xf numFmtId="1" fontId="0" fillId="2" borderId="11" xfId="0" applyNumberFormat="1" applyFill="1" applyBorder="1" applyAlignment="1">
      <alignment horizontal="center" vertical="center"/>
    </xf>
    <xf numFmtId="164" fontId="0" fillId="3" borderId="5"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3" borderId="10" xfId="0" applyNumberFormat="1" applyFill="1" applyBorder="1" applyAlignment="1">
      <alignment horizontal="center" vertical="center"/>
    </xf>
    <xf numFmtId="2" fontId="0" fillId="3" borderId="28" xfId="0" applyNumberFormat="1" applyFill="1" applyBorder="1" applyAlignment="1">
      <alignment horizontal="center" vertical="center"/>
    </xf>
    <xf numFmtId="164" fontId="0" fillId="3" borderId="9" xfId="0" applyNumberFormat="1" applyFill="1" applyBorder="1" applyAlignment="1">
      <alignment horizontal="center" vertical="center"/>
    </xf>
    <xf numFmtId="164" fontId="0" fillId="3" borderId="4" xfId="0" applyNumberFormat="1" applyFill="1" applyBorder="1" applyAlignment="1">
      <alignment horizontal="center" vertical="center"/>
    </xf>
    <xf numFmtId="164" fontId="0" fillId="3" borderId="7" xfId="0" applyNumberFormat="1" applyFill="1" applyBorder="1" applyAlignment="1">
      <alignment horizontal="center" vertical="center"/>
    </xf>
    <xf numFmtId="164" fontId="0" fillId="3" borderId="31" xfId="0" applyNumberFormat="1" applyFill="1" applyBorder="1" applyAlignment="1">
      <alignment horizontal="center" vertical="center"/>
    </xf>
    <xf numFmtId="0" fontId="14" fillId="4" borderId="0" xfId="0" applyFont="1" applyFill="1" applyBorder="1" applyAlignment="1">
      <alignment horizontal="center" vertical="center"/>
    </xf>
    <xf numFmtId="164" fontId="0" fillId="0" borderId="63" xfId="0" applyNumberFormat="1" applyBorder="1" applyAlignment="1">
      <alignment horizontal="center"/>
    </xf>
    <xf numFmtId="164" fontId="0" fillId="0" borderId="19" xfId="0" applyNumberFormat="1" applyBorder="1" applyAlignment="1">
      <alignment horizontal="center"/>
    </xf>
    <xf numFmtId="14" fontId="0" fillId="0" borderId="55" xfId="0" applyNumberFormat="1" applyBorder="1" applyAlignment="1">
      <alignment horizontal="center"/>
    </xf>
    <xf numFmtId="14" fontId="0" fillId="0" borderId="64" xfId="0" applyNumberFormat="1" applyBorder="1" applyAlignment="1">
      <alignment horizontal="center"/>
    </xf>
    <xf numFmtId="164" fontId="0" fillId="0" borderId="6" xfId="0" applyNumberFormat="1" applyBorder="1" applyAlignment="1">
      <alignment horizontal="center"/>
    </xf>
    <xf numFmtId="0" fontId="0" fillId="0" borderId="6" xfId="0" applyBorder="1" applyAlignment="1">
      <alignment horizontal="center"/>
    </xf>
    <xf numFmtId="2" fontId="4" fillId="0" borderId="21" xfId="0" applyNumberFormat="1" applyFont="1" applyBorder="1" applyAlignment="1">
      <alignment horizontal="center" vertical="center"/>
    </xf>
    <xf numFmtId="164" fontId="0" fillId="0" borderId="65" xfId="0" applyNumberFormat="1" applyBorder="1" applyAlignment="1">
      <alignment horizontal="center"/>
    </xf>
    <xf numFmtId="0" fontId="4" fillId="0" borderId="38" xfId="0" applyFont="1" applyBorder="1" applyAlignment="1">
      <alignment horizontal="center"/>
    </xf>
    <xf numFmtId="0" fontId="4" fillId="0" borderId="39" xfId="0" applyFont="1" applyBorder="1" applyAlignment="1">
      <alignment horizontal="center"/>
    </xf>
    <xf numFmtId="0" fontId="4" fillId="0" borderId="40" xfId="0" applyFont="1" applyBorder="1" applyAlignment="1">
      <alignment horizontal="center"/>
    </xf>
    <xf numFmtId="0" fontId="0" fillId="0" borderId="32" xfId="0" applyBorder="1" applyAlignment="1">
      <alignment horizontal="center"/>
    </xf>
    <xf numFmtId="0" fontId="0" fillId="0" borderId="53" xfId="0" applyBorder="1" applyAlignment="1">
      <alignment horizontal="center"/>
    </xf>
    <xf numFmtId="1" fontId="0" fillId="0" borderId="32" xfId="0" applyNumberFormat="1" applyBorder="1" applyAlignment="1">
      <alignment horizontal="center"/>
    </xf>
    <xf numFmtId="1" fontId="0" fillId="0" borderId="53" xfId="0" applyNumberFormat="1" applyBorder="1" applyAlignment="1">
      <alignment horizontal="center"/>
    </xf>
    <xf numFmtId="164" fontId="0" fillId="4" borderId="8" xfId="0" applyNumberFormat="1" applyFill="1" applyBorder="1" applyAlignment="1">
      <alignment horizontal="center" vertical="center"/>
    </xf>
    <xf numFmtId="0" fontId="0" fillId="5" borderId="23" xfId="0" applyFill="1" applyBorder="1" applyAlignment="1">
      <alignment horizontal="center" vertical="center" wrapText="1"/>
    </xf>
    <xf numFmtId="0" fontId="0" fillId="5" borderId="24" xfId="0" applyFill="1" applyBorder="1" applyAlignment="1">
      <alignment horizontal="center" vertical="center" wrapText="1"/>
    </xf>
    <xf numFmtId="0" fontId="0" fillId="5" borderId="25" xfId="0" applyFill="1" applyBorder="1" applyAlignment="1">
      <alignment horizontal="center" vertical="center" wrapText="1"/>
    </xf>
    <xf numFmtId="2" fontId="0" fillId="0" borderId="5" xfId="0" applyNumberFormat="1" applyBorder="1" applyAlignment="1">
      <alignment horizontal="center" vertical="center"/>
    </xf>
    <xf numFmtId="2" fontId="0" fillId="0" borderId="1" xfId="0" applyNumberFormat="1" applyBorder="1" applyAlignment="1">
      <alignment horizontal="center" vertical="center"/>
    </xf>
    <xf numFmtId="2" fontId="0" fillId="0" borderId="10" xfId="0" applyNumberFormat="1" applyBorder="1" applyAlignment="1">
      <alignment horizontal="center" vertical="center"/>
    </xf>
    <xf numFmtId="2" fontId="0" fillId="0" borderId="12" xfId="0" applyNumberFormat="1" applyBorder="1" applyAlignment="1">
      <alignment horizontal="center" vertical="center"/>
    </xf>
    <xf numFmtId="2" fontId="0" fillId="0" borderId="2" xfId="0" applyNumberFormat="1" applyBorder="1" applyAlignment="1">
      <alignment horizontal="center" vertical="center"/>
    </xf>
    <xf numFmtId="0" fontId="4" fillId="0" borderId="23" xfId="0" applyFont="1" applyBorder="1" applyAlignment="1">
      <alignment horizontal="center" vertical="center" textRotation="90"/>
    </xf>
    <xf numFmtId="0" fontId="4" fillId="0" borderId="24" xfId="0" applyFont="1" applyBorder="1" applyAlignment="1">
      <alignment horizontal="center" vertical="center" textRotation="90"/>
    </xf>
    <xf numFmtId="0" fontId="4" fillId="0" borderId="25" xfId="0" applyFont="1" applyBorder="1" applyAlignment="1">
      <alignment horizontal="center" vertical="center" textRotation="90"/>
    </xf>
    <xf numFmtId="14" fontId="0" fillId="0" borderId="4" xfId="0" applyNumberFormat="1" applyBorder="1" applyAlignment="1">
      <alignment horizontal="center" vertical="center"/>
    </xf>
    <xf numFmtId="14" fontId="0" fillId="0" borderId="7" xfId="0" applyNumberFormat="1" applyBorder="1" applyAlignment="1">
      <alignment horizontal="center" vertical="center"/>
    </xf>
    <xf numFmtId="14" fontId="0" fillId="0" borderId="9" xfId="0" applyNumberFormat="1" applyBorder="1" applyAlignment="1">
      <alignment horizontal="center" vertical="center"/>
    </xf>
    <xf numFmtId="14" fontId="0" fillId="0" borderId="17" xfId="0" applyNumberFormat="1" applyBorder="1" applyAlignment="1">
      <alignment horizontal="center" vertical="center"/>
    </xf>
    <xf numFmtId="14" fontId="0" fillId="0" borderId="31" xfId="0" applyNumberFormat="1" applyBorder="1" applyAlignment="1">
      <alignment horizontal="center" vertical="center"/>
    </xf>
    <xf numFmtId="164" fontId="0" fillId="0" borderId="5"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2" xfId="0" applyNumberFormat="1" applyBorder="1" applyAlignment="1">
      <alignment horizontal="center" vertical="center"/>
    </xf>
    <xf numFmtId="2" fontId="0" fillId="0" borderId="6" xfId="0" applyNumberFormat="1" applyBorder="1" applyAlignment="1">
      <alignment horizontal="center" vertical="center"/>
    </xf>
    <xf numFmtId="2" fontId="0" fillId="0" borderId="8" xfId="0" applyNumberFormat="1" applyBorder="1" applyAlignment="1">
      <alignment horizontal="center" vertical="center"/>
    </xf>
    <xf numFmtId="2" fontId="0" fillId="0" borderId="11" xfId="0" applyNumberFormat="1" applyBorder="1" applyAlignment="1">
      <alignment horizontal="center" vertical="center"/>
    </xf>
    <xf numFmtId="0" fontId="0" fillId="5" borderId="23" xfId="0" applyFont="1" applyFill="1" applyBorder="1" applyAlignment="1">
      <alignment horizontal="center" vertical="center" wrapText="1"/>
    </xf>
    <xf numFmtId="0" fontId="0" fillId="5" borderId="24" xfId="0" applyFont="1" applyFill="1" applyBorder="1" applyAlignment="1">
      <alignment horizontal="center" vertical="center" wrapText="1"/>
    </xf>
    <xf numFmtId="0" fontId="0" fillId="5" borderId="25" xfId="0" applyFont="1" applyFill="1" applyBorder="1" applyAlignment="1">
      <alignment horizontal="center" vertical="center" wrapText="1"/>
    </xf>
    <xf numFmtId="0" fontId="0" fillId="5" borderId="45"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34" xfId="0" applyFill="1" applyBorder="1" applyAlignment="1">
      <alignment horizontal="center" vertical="center" wrapText="1"/>
    </xf>
    <xf numFmtId="0" fontId="0" fillId="5" borderId="60" xfId="0" applyFill="1" applyBorder="1" applyAlignment="1">
      <alignment horizontal="center" vertical="center" wrapText="1"/>
    </xf>
    <xf numFmtId="0" fontId="0" fillId="5" borderId="0" xfId="0" applyFill="1" applyBorder="1" applyAlignment="1">
      <alignment horizontal="center" vertical="center" wrapText="1"/>
    </xf>
    <xf numFmtId="0" fontId="0" fillId="5" borderId="35" xfId="0" applyFill="1" applyBorder="1" applyAlignment="1">
      <alignment horizontal="center" vertical="center" wrapText="1"/>
    </xf>
    <xf numFmtId="0" fontId="0" fillId="5" borderId="46" xfId="0" applyFill="1" applyBorder="1" applyAlignment="1">
      <alignment horizontal="center" vertical="center" wrapText="1"/>
    </xf>
    <xf numFmtId="0" fontId="0" fillId="5" borderId="29" xfId="0" applyFill="1" applyBorder="1" applyAlignment="1">
      <alignment horizontal="center" vertical="center" wrapText="1"/>
    </xf>
    <xf numFmtId="0" fontId="0" fillId="5" borderId="37" xfId="0" applyFill="1" applyBorder="1" applyAlignment="1">
      <alignment horizontal="center" vertical="center" wrapText="1"/>
    </xf>
    <xf numFmtId="2" fontId="0" fillId="0" borderId="28" xfId="0" applyNumberFormat="1" applyBorder="1" applyAlignment="1">
      <alignment horizontal="center" vertical="center"/>
    </xf>
    <xf numFmtId="2" fontId="0" fillId="0" borderId="15" xfId="0" applyNumberFormat="1" applyBorder="1" applyAlignment="1">
      <alignment horizontal="center" vertical="center"/>
    </xf>
    <xf numFmtId="2" fontId="0" fillId="0" borderId="16" xfId="0" applyNumberFormat="1" applyBorder="1" applyAlignment="1">
      <alignment horizontal="center" vertical="center"/>
    </xf>
    <xf numFmtId="0" fontId="0" fillId="0" borderId="28" xfId="0" applyBorder="1" applyAlignment="1">
      <alignment horizontal="center" vertical="center"/>
    </xf>
    <xf numFmtId="0" fontId="0" fillId="0" borderId="15" xfId="0" applyBorder="1" applyAlignment="1">
      <alignment horizontal="center" vertical="center"/>
    </xf>
    <xf numFmtId="2" fontId="0" fillId="0" borderId="18" xfId="0" applyNumberFormat="1" applyBorder="1" applyAlignment="1">
      <alignment horizontal="center" vertical="center"/>
    </xf>
    <xf numFmtId="2" fontId="0" fillId="0" borderId="7" xfId="0" applyNumberFormat="1" applyBorder="1" applyAlignment="1">
      <alignment horizontal="center"/>
    </xf>
    <xf numFmtId="2" fontId="0" fillId="0" borderId="8" xfId="0" applyNumberFormat="1" applyBorder="1" applyAlignment="1">
      <alignment horizontal="center"/>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2" fontId="0" fillId="0" borderId="17" xfId="0" applyNumberFormat="1" applyBorder="1" applyAlignment="1">
      <alignment horizontal="center"/>
    </xf>
    <xf numFmtId="2" fontId="0" fillId="0" borderId="18" xfId="0" applyNumberFormat="1" applyBorder="1" applyAlignment="1">
      <alignment horizontal="center"/>
    </xf>
    <xf numFmtId="2" fontId="0" fillId="0" borderId="9" xfId="0" applyNumberFormat="1" applyBorder="1" applyAlignment="1">
      <alignment horizontal="center"/>
    </xf>
    <xf numFmtId="2" fontId="0" fillId="0" borderId="11" xfId="0" applyNumberFormat="1" applyBorder="1" applyAlignment="1">
      <alignment horizontal="center"/>
    </xf>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1"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19" xfId="0" applyNumberFormat="1" applyBorder="1" applyAlignment="1">
      <alignment horizontal="center" vertic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20" xfId="0" applyFont="1" applyBorder="1" applyAlignment="1">
      <alignment horizontal="center"/>
    </xf>
    <xf numFmtId="164" fontId="0" fillId="0" borderId="33" xfId="0" applyNumberFormat="1" applyBorder="1" applyAlignment="1">
      <alignment horizontal="center"/>
    </xf>
    <xf numFmtId="164" fontId="0" fillId="0" borderId="34" xfId="0" applyNumberFormat="1" applyBorder="1" applyAlignment="1">
      <alignment horizontal="center"/>
    </xf>
    <xf numFmtId="164" fontId="0" fillId="0" borderId="27"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7" xfId="0" applyNumberFormat="1" applyBorder="1" applyAlignment="1">
      <alignment horizontal="center"/>
    </xf>
    <xf numFmtId="49" fontId="0" fillId="0" borderId="38" xfId="0" applyNumberFormat="1" applyBorder="1" applyAlignment="1">
      <alignment horizontal="center" vertical="center" wrapText="1"/>
    </xf>
    <xf numFmtId="49" fontId="0" fillId="0" borderId="39" xfId="0" applyNumberFormat="1" applyBorder="1" applyAlignment="1">
      <alignment horizontal="center" vertical="center" wrapText="1"/>
    </xf>
    <xf numFmtId="49" fontId="0" fillId="0" borderId="55" xfId="0" applyNumberFormat="1" applyBorder="1" applyAlignment="1">
      <alignment horizontal="center" vertical="center" wrapText="1"/>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10" xfId="0" applyNumberFormat="1" applyBorder="1" applyAlignment="1">
      <alignment horizontal="center" vertical="center"/>
    </xf>
    <xf numFmtId="0" fontId="13" fillId="5" borderId="45" xfId="0" applyFont="1" applyFill="1" applyBorder="1" applyAlignment="1">
      <alignment horizontal="center" vertical="center" wrapText="1"/>
    </xf>
    <xf numFmtId="0" fontId="13" fillId="5" borderId="30"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3" fillId="5" borderId="60"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35" xfId="0" applyFont="1" applyFill="1" applyBorder="1" applyAlignment="1">
      <alignment horizontal="center" vertical="center" wrapText="1"/>
    </xf>
    <xf numFmtId="0" fontId="13" fillId="5" borderId="46" xfId="0" applyFont="1" applyFill="1" applyBorder="1" applyAlignment="1">
      <alignment horizontal="center" vertical="center" wrapText="1"/>
    </xf>
    <xf numFmtId="0" fontId="13" fillId="5" borderId="29" xfId="0" applyFont="1" applyFill="1" applyBorder="1" applyAlignment="1">
      <alignment horizontal="center" vertical="center" wrapText="1"/>
    </xf>
    <xf numFmtId="0" fontId="13" fillId="5" borderId="37" xfId="0" applyFont="1" applyFill="1" applyBorder="1" applyAlignment="1">
      <alignment horizontal="center" vertical="center" wrapText="1"/>
    </xf>
    <xf numFmtId="0" fontId="0" fillId="0" borderId="45"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7" xfId="0" applyBorder="1" applyAlignment="1">
      <alignment horizontal="center" vertical="center"/>
    </xf>
    <xf numFmtId="2" fontId="0" fillId="0" borderId="45" xfId="0" applyNumberFormat="1" applyBorder="1" applyAlignment="1">
      <alignment horizontal="center" vertical="center"/>
    </xf>
    <xf numFmtId="2" fontId="0" fillId="0" borderId="30" xfId="0" applyNumberFormat="1" applyBorder="1" applyAlignment="1">
      <alignment horizontal="center" vertical="center"/>
    </xf>
    <xf numFmtId="2" fontId="0" fillId="0" borderId="34" xfId="0" applyNumberFormat="1" applyBorder="1" applyAlignment="1">
      <alignment horizontal="center" vertical="center"/>
    </xf>
    <xf numFmtId="2" fontId="0" fillId="0" borderId="46" xfId="0" applyNumberFormat="1" applyBorder="1" applyAlignment="1">
      <alignment horizontal="center" vertical="center"/>
    </xf>
    <xf numFmtId="2" fontId="0" fillId="0" borderId="29" xfId="0" applyNumberFormat="1" applyBorder="1" applyAlignment="1">
      <alignment horizontal="center" vertical="center"/>
    </xf>
    <xf numFmtId="2" fontId="0" fillId="0" borderId="37" xfId="0" applyNumberFormat="1" applyBorder="1" applyAlignment="1">
      <alignment horizontal="center" vertical="center"/>
    </xf>
    <xf numFmtId="49" fontId="0" fillId="0" borderId="40" xfId="0" applyNumberFormat="1" applyBorder="1" applyAlignment="1">
      <alignment horizontal="center" vertical="center" wrapText="1"/>
    </xf>
    <xf numFmtId="14" fontId="0" fillId="2" borderId="5"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2" borderId="10" xfId="0" applyNumberFormat="1" applyFill="1" applyBorder="1" applyAlignment="1">
      <alignment horizontal="center" vertical="center"/>
    </xf>
    <xf numFmtId="165" fontId="0" fillId="0" borderId="5" xfId="0" applyNumberFormat="1" applyBorder="1" applyAlignment="1">
      <alignment horizontal="center"/>
    </xf>
    <xf numFmtId="165" fontId="0" fillId="0" borderId="1" xfId="0" applyNumberFormat="1" applyBorder="1" applyAlignment="1">
      <alignment horizontal="center"/>
    </xf>
    <xf numFmtId="165" fontId="0" fillId="0" borderId="10" xfId="0" applyNumberFormat="1" applyBorder="1" applyAlignment="1">
      <alignment horizontal="center"/>
    </xf>
    <xf numFmtId="165" fontId="0" fillId="0" borderId="0" xfId="0" applyNumberFormat="1" applyBorder="1" applyAlignment="1">
      <alignment horizontal="center"/>
    </xf>
  </cellXfs>
  <cellStyles count="3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Normal" xfId="0" builtinId="0"/>
    <cellStyle name="Normal 2" xfId="1" xr:uid="{00000000-0005-0000-0000-000025000000}"/>
  </cellStyles>
  <dxfs count="1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1891477</xdr:colOff>
      <xdr:row>27</xdr:row>
      <xdr:rowOff>47629</xdr:rowOff>
    </xdr:from>
    <xdr:ext cx="2382869" cy="26193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4215696" y="5298285"/>
              <a:ext cx="2382869"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a:rPr lang="fr-FR" sz="1100" b="0" i="1">
                        <a:latin typeface="Cambria Math"/>
                      </a:rPr>
                      <m:t> </m:t>
                    </m:r>
                    <m:sSub>
                      <m:sSubPr>
                        <m:ctrlPr>
                          <a:rPr lang="fr-FR" sz="1100" b="0" i="1">
                            <a:latin typeface="Cambria Math" panose="02040503050406030204" pitchFamily="18" charset="0"/>
                          </a:rPr>
                        </m:ctrlPr>
                      </m:sSubPr>
                      <m:e>
                        <m:r>
                          <a:rPr lang="fr-FR" sz="1100" b="0" i="1">
                            <a:latin typeface="Cambria Math"/>
                          </a:rPr>
                          <m:t>𝐻</m:t>
                        </m:r>
                      </m:e>
                      <m:sub>
                        <m:r>
                          <a:rPr lang="fr-FR" sz="1100" b="0" i="1">
                            <a:latin typeface="Cambria Math"/>
                          </a:rPr>
                          <m:t>𝑠𝑎𝑚𝑝𝑙𝑒</m:t>
                        </m:r>
                      </m:sub>
                    </m:sSub>
                    <m:r>
                      <a:rPr lang="fr-FR" sz="1100" b="0" i="1">
                        <a:latin typeface="Cambria Math"/>
                      </a:rPr>
                      <m:t>= </m:t>
                    </m:r>
                    <m:sSub>
                      <m:sSubPr>
                        <m:ctrlPr>
                          <a:rPr lang="fr-FR" sz="1100" b="0" i="1">
                            <a:latin typeface="Cambria Math" panose="02040503050406030204" pitchFamily="18" charset="0"/>
                          </a:rPr>
                        </m:ctrlPr>
                      </m:sSubPr>
                      <m:e>
                        <m:r>
                          <a:rPr lang="fr-FR" sz="1100" b="0" i="1">
                            <a:latin typeface="Cambria Math"/>
                          </a:rPr>
                          <m:t>𝐻</m:t>
                        </m:r>
                      </m:e>
                      <m:sub>
                        <m:r>
                          <a:rPr lang="fr-FR" sz="1100" b="0" i="1">
                            <a:latin typeface="Cambria Math"/>
                          </a:rPr>
                          <m:t>𝑏𝑢𝑜𝑦</m:t>
                        </m:r>
                      </m:sub>
                    </m:sSub>
                    <m:r>
                      <a:rPr lang="fr-FR" sz="1100" b="0" i="1">
                        <a:latin typeface="Cambria Math"/>
                      </a:rPr>
                      <m:t> ∗ </m:t>
                    </m:r>
                    <m:sSub>
                      <m:sSubPr>
                        <m:ctrlPr>
                          <a:rPr lang="fr-FR" sz="1100" b="0" i="1">
                            <a:latin typeface="Cambria Math" panose="02040503050406030204" pitchFamily="18" charset="0"/>
                          </a:rPr>
                        </m:ctrlPr>
                      </m:sSubPr>
                      <m:e>
                        <m:r>
                          <a:rPr lang="fr-FR" sz="1100" b="0" i="1">
                            <a:latin typeface="Cambria Math"/>
                          </a:rPr>
                          <m:t>𝐾</m:t>
                        </m:r>
                      </m:e>
                      <m:sub>
                        <m:r>
                          <a:rPr lang="fr-FR" sz="1100" b="0" i="1">
                            <a:latin typeface="Cambria Math"/>
                          </a:rPr>
                          <m:t>𝑠</m:t>
                        </m:r>
                      </m:sub>
                    </m:sSub>
                    <m:r>
                      <a:rPr lang="fr-FR" sz="1100" b="0" i="1">
                        <a:latin typeface="Cambria Math"/>
                      </a:rPr>
                      <m:t> ∗ </m:t>
                    </m:r>
                    <m:sSub>
                      <m:sSubPr>
                        <m:ctrlPr>
                          <a:rPr lang="fr-FR" sz="1100" b="0" i="1">
                            <a:latin typeface="Cambria Math" panose="02040503050406030204" pitchFamily="18" charset="0"/>
                          </a:rPr>
                        </m:ctrlPr>
                      </m:sSubPr>
                      <m:e>
                        <m:r>
                          <a:rPr lang="fr-FR" sz="1100" b="0" i="1">
                            <a:latin typeface="Cambria Math"/>
                          </a:rPr>
                          <m:t>𝐾</m:t>
                        </m:r>
                      </m:e>
                      <m:sub>
                        <m:r>
                          <a:rPr lang="fr-FR" sz="1100" b="0" i="1">
                            <a:latin typeface="Cambria Math"/>
                          </a:rPr>
                          <m:t>𝑟</m:t>
                        </m:r>
                      </m:sub>
                    </m:sSub>
                    <m:r>
                      <a:rPr lang="fr-FR" sz="1100" b="0" i="1">
                        <a:latin typeface="Cambria Math"/>
                      </a:rPr>
                      <m:t>  </m:t>
                    </m:r>
                  </m:oMath>
                </m:oMathPara>
              </a14:m>
              <a:endParaRPr lang="fr-FR" sz="1100"/>
            </a:p>
          </xdr:txBody>
        </xdr:sp>
      </mc:Choice>
      <mc:Fallback xmlns="">
        <xdr:sp macro="" textlink="">
          <xdr:nvSpPr>
            <xdr:cNvPr id="3" name="TextBox 2"/>
            <xdr:cNvSpPr txBox="1"/>
          </xdr:nvSpPr>
          <xdr:spPr>
            <a:xfrm>
              <a:off x="24215696" y="5298285"/>
              <a:ext cx="2382869"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fr-FR" sz="1100" b="0" i="0">
                  <a:latin typeface="Cambria Math"/>
                </a:rPr>
                <a:t> 𝐻_𝑠𝑎𝑚𝑝𝑙𝑒= 𝐻_𝑏𝑢𝑜𝑦  ∗ 𝐾_𝑠  ∗ 𝐾_𝑟   </a:t>
              </a:r>
              <a:endParaRPr lang="fr-FR"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137"/>
  <sheetViews>
    <sheetView workbookViewId="0">
      <selection activeCell="O9" sqref="O9"/>
    </sheetView>
  </sheetViews>
  <sheetFormatPr baseColWidth="10" defaultColWidth="9.140625" defaultRowHeight="15" x14ac:dyDescent="0.25"/>
  <cols>
    <col min="1" max="1" width="9.140625" style="1"/>
    <col min="2" max="2" width="19.140625" style="1" customWidth="1"/>
    <col min="3" max="3" width="9.140625" style="1"/>
    <col min="4" max="4" width="11" style="1" customWidth="1"/>
    <col min="5" max="5" width="12" style="2" customWidth="1"/>
    <col min="6" max="6" width="14.140625" style="1" customWidth="1"/>
    <col min="7" max="7" width="11.28515625" style="1" customWidth="1"/>
    <col min="8" max="8" width="16.85546875" style="126" bestFit="1" customWidth="1"/>
    <col min="9" max="10" width="9.28515625" style="126" bestFit="1" customWidth="1"/>
    <col min="11" max="11" width="9.140625" style="1"/>
    <col min="12" max="12" width="10.42578125" style="1" bestFit="1" customWidth="1"/>
    <col min="13" max="13" width="41.28515625" style="1" customWidth="1"/>
    <col min="14" max="14" width="17.5703125" style="1" customWidth="1"/>
    <col min="24" max="16384" width="9.140625" style="1"/>
  </cols>
  <sheetData>
    <row r="1" spans="2:14" ht="15.75" thickBot="1" x14ac:dyDescent="0.3"/>
    <row r="2" spans="2:14" ht="15.75" thickBot="1" x14ac:dyDescent="0.3">
      <c r="B2" s="26" t="s">
        <v>9</v>
      </c>
    </row>
    <row r="3" spans="2:14" ht="15.75" thickBot="1" x14ac:dyDescent="0.3"/>
    <row r="4" spans="2:14" ht="30.75" thickBot="1" x14ac:dyDescent="0.3">
      <c r="B4" s="294" t="s">
        <v>89</v>
      </c>
      <c r="D4" s="202" t="s">
        <v>2</v>
      </c>
      <c r="E4" s="203" t="s">
        <v>5</v>
      </c>
      <c r="F4" s="204" t="s">
        <v>3</v>
      </c>
      <c r="G4" s="204" t="s">
        <v>4</v>
      </c>
      <c r="H4" s="205" t="s">
        <v>38</v>
      </c>
      <c r="I4" s="175" t="s">
        <v>57</v>
      </c>
      <c r="J4" s="176" t="s">
        <v>58</v>
      </c>
      <c r="M4" s="19" t="s">
        <v>64</v>
      </c>
      <c r="N4" s="67"/>
    </row>
    <row r="5" spans="2:14" x14ac:dyDescent="0.25">
      <c r="B5" s="295"/>
      <c r="D5" s="7">
        <v>1</v>
      </c>
      <c r="E5" s="15">
        <v>42991</v>
      </c>
      <c r="F5" s="39">
        <v>43.455833333333331</v>
      </c>
      <c r="G5" s="39">
        <v>-1.7983333333333333</v>
      </c>
      <c r="H5" s="131">
        <v>396</v>
      </c>
      <c r="I5" s="177">
        <v>48</v>
      </c>
      <c r="J5" s="178" t="s">
        <v>37</v>
      </c>
      <c r="L5" s="286" t="s">
        <v>0</v>
      </c>
      <c r="M5" s="285">
        <f>AVERAGE(F5:F103)</f>
        <v>43.393318350168343</v>
      </c>
      <c r="N5" s="69"/>
    </row>
    <row r="6" spans="2:14" x14ac:dyDescent="0.25">
      <c r="B6" s="295"/>
      <c r="D6" s="8">
        <v>2</v>
      </c>
      <c r="E6" s="13">
        <v>42991</v>
      </c>
      <c r="F6" s="40">
        <v>43.422783333333335</v>
      </c>
      <c r="G6" s="40">
        <v>-1.7861666666666667</v>
      </c>
      <c r="H6" s="129">
        <v>765</v>
      </c>
      <c r="I6" s="172">
        <v>37</v>
      </c>
      <c r="J6" s="179">
        <v>40</v>
      </c>
      <c r="L6" s="287" t="s">
        <v>1</v>
      </c>
      <c r="M6" s="110">
        <f>AVERAGE(G5:G103)</f>
        <v>-2.1090656565656563</v>
      </c>
      <c r="N6" s="69"/>
    </row>
    <row r="7" spans="2:14" x14ac:dyDescent="0.25">
      <c r="B7" s="295"/>
      <c r="D7" s="8">
        <v>3</v>
      </c>
      <c r="E7" s="13">
        <v>42991</v>
      </c>
      <c r="F7" s="40">
        <v>43.439666666666668</v>
      </c>
      <c r="G7" s="40">
        <v>-1.8707499999999999</v>
      </c>
      <c r="H7" s="129">
        <v>1022</v>
      </c>
      <c r="I7" s="172">
        <v>57</v>
      </c>
      <c r="J7" s="179">
        <v>53</v>
      </c>
      <c r="L7" s="287" t="s">
        <v>65</v>
      </c>
      <c r="M7" s="110">
        <f>AVERAGE(I5:J103)</f>
        <v>50.757435897435904</v>
      </c>
      <c r="N7" s="69"/>
    </row>
    <row r="8" spans="2:14" x14ac:dyDescent="0.25">
      <c r="B8" s="295"/>
      <c r="D8" s="8">
        <v>4</v>
      </c>
      <c r="E8" s="13">
        <v>42991</v>
      </c>
      <c r="F8" s="40">
        <v>43.404666666666664</v>
      </c>
      <c r="G8" s="40">
        <v>-1.8711666666666669</v>
      </c>
      <c r="H8" s="129">
        <v>775</v>
      </c>
      <c r="I8" s="172">
        <v>43</v>
      </c>
      <c r="J8" s="179">
        <v>47</v>
      </c>
      <c r="L8" s="287" t="s">
        <v>90</v>
      </c>
      <c r="M8" s="291">
        <f>MIN(I5:J103)</f>
        <v>25</v>
      </c>
      <c r="N8" s="122"/>
    </row>
    <row r="9" spans="2:14" ht="15.75" thickBot="1" x14ac:dyDescent="0.3">
      <c r="B9" s="295"/>
      <c r="D9" s="8">
        <v>5</v>
      </c>
      <c r="E9" s="13">
        <v>42991</v>
      </c>
      <c r="F9" s="40">
        <v>43.418999999999997</v>
      </c>
      <c r="G9" s="40">
        <v>-1.9233333333333333</v>
      </c>
      <c r="H9" s="129">
        <v>327</v>
      </c>
      <c r="I9" s="172">
        <v>62</v>
      </c>
      <c r="J9" s="179">
        <v>54</v>
      </c>
      <c r="L9" s="288" t="s">
        <v>91</v>
      </c>
      <c r="M9" s="292">
        <f>MAX(I5:J103)</f>
        <v>70</v>
      </c>
      <c r="N9" s="122"/>
    </row>
    <row r="10" spans="2:14" ht="15.75" thickBot="1" x14ac:dyDescent="0.3">
      <c r="B10" s="296"/>
      <c r="D10" s="8">
        <v>6</v>
      </c>
      <c r="E10" s="13">
        <v>42991</v>
      </c>
      <c r="F10" s="40">
        <v>43.369500000000002</v>
      </c>
      <c r="G10" s="40">
        <v>-1.9238333333333333</v>
      </c>
      <c r="H10" s="129">
        <v>887</v>
      </c>
      <c r="I10" s="172">
        <v>38</v>
      </c>
      <c r="J10" s="179">
        <v>39</v>
      </c>
    </row>
    <row r="11" spans="2:14" ht="15.75" thickBot="1" x14ac:dyDescent="0.3">
      <c r="D11" s="8">
        <v>7</v>
      </c>
      <c r="E11" s="13">
        <v>42991</v>
      </c>
      <c r="F11" s="40">
        <v>43.368416666666668</v>
      </c>
      <c r="G11" s="40">
        <v>-1.9750000000000001</v>
      </c>
      <c r="H11" s="129">
        <v>272</v>
      </c>
      <c r="I11" s="172">
        <v>45</v>
      </c>
      <c r="J11" s="179">
        <v>46</v>
      </c>
      <c r="M11" s="19" t="s">
        <v>88</v>
      </c>
    </row>
    <row r="12" spans="2:14" x14ac:dyDescent="0.25">
      <c r="D12" s="8">
        <v>8</v>
      </c>
      <c r="E12" s="13">
        <v>42996</v>
      </c>
      <c r="F12" s="40">
        <v>43.402500000000003</v>
      </c>
      <c r="G12" s="40">
        <v>-1.9746666666666666</v>
      </c>
      <c r="H12" s="129">
        <v>396</v>
      </c>
      <c r="I12" s="172">
        <v>61</v>
      </c>
      <c r="J12" s="179">
        <v>54</v>
      </c>
      <c r="L12" s="286" t="s">
        <v>0</v>
      </c>
      <c r="M12" s="285">
        <f>AVERAGE(F105:F137)</f>
        <v>43.449806060606051</v>
      </c>
    </row>
    <row r="13" spans="2:14" x14ac:dyDescent="0.25">
      <c r="D13" s="8">
        <v>9</v>
      </c>
      <c r="E13" s="13">
        <v>42996</v>
      </c>
      <c r="F13" s="40">
        <v>43.394833333333331</v>
      </c>
      <c r="G13" s="40">
        <v>-2.0584166666666666</v>
      </c>
      <c r="H13" s="129">
        <v>191</v>
      </c>
      <c r="I13" s="172">
        <v>63</v>
      </c>
      <c r="J13" s="179">
        <v>61</v>
      </c>
      <c r="L13" s="287" t="s">
        <v>1</v>
      </c>
      <c r="M13" s="110">
        <f>AVERAGE(G105:G137)</f>
        <v>-1.6500914141414142</v>
      </c>
    </row>
    <row r="14" spans="2:14" x14ac:dyDescent="0.25">
      <c r="D14" s="8">
        <v>10</v>
      </c>
      <c r="E14" s="13">
        <v>42996</v>
      </c>
      <c r="F14" s="40">
        <v>43.342333333333336</v>
      </c>
      <c r="G14" s="40">
        <v>-2.0576666666666665</v>
      </c>
      <c r="H14" s="129">
        <v>278</v>
      </c>
      <c r="I14" s="172">
        <v>37</v>
      </c>
      <c r="J14" s="179">
        <v>39</v>
      </c>
      <c r="L14" s="287" t="s">
        <v>65</v>
      </c>
      <c r="M14" s="110">
        <f>AVERAGE(I105:J137)</f>
        <v>29.7939393939394</v>
      </c>
    </row>
    <row r="15" spans="2:14" x14ac:dyDescent="0.25">
      <c r="D15" s="8">
        <v>11</v>
      </c>
      <c r="E15" s="13">
        <v>42996</v>
      </c>
      <c r="F15" s="40">
        <v>43.326333333333331</v>
      </c>
      <c r="G15" s="40">
        <v>-2.1243333333333334</v>
      </c>
      <c r="H15" s="129">
        <v>549</v>
      </c>
      <c r="I15" s="172">
        <v>31</v>
      </c>
      <c r="J15" s="179">
        <v>33</v>
      </c>
      <c r="L15" s="287" t="s">
        <v>90</v>
      </c>
      <c r="M15" s="289">
        <f>MIN(I105:J137)</f>
        <v>11.7</v>
      </c>
    </row>
    <row r="16" spans="2:14" ht="15.75" thickBot="1" x14ac:dyDescent="0.3">
      <c r="D16" s="8">
        <v>12</v>
      </c>
      <c r="E16" s="13">
        <v>42996</v>
      </c>
      <c r="F16" s="40">
        <v>43.37466666666667</v>
      </c>
      <c r="G16" s="40">
        <v>-2.1265000000000001</v>
      </c>
      <c r="H16" s="129">
        <v>481</v>
      </c>
      <c r="I16" s="172">
        <v>58</v>
      </c>
      <c r="J16" s="179">
        <v>52</v>
      </c>
      <c r="L16" s="288" t="s">
        <v>91</v>
      </c>
      <c r="M16" s="290">
        <f>MAX(I105:J137)</f>
        <v>65</v>
      </c>
    </row>
    <row r="17" spans="4:10" x14ac:dyDescent="0.25">
      <c r="D17" s="8">
        <v>13</v>
      </c>
      <c r="E17" s="13">
        <v>42996</v>
      </c>
      <c r="F17" s="40">
        <v>43.37166666666667</v>
      </c>
      <c r="G17" s="40">
        <v>-2.2019166666666665</v>
      </c>
      <c r="H17" s="129">
        <v>421</v>
      </c>
      <c r="I17" s="172">
        <v>54</v>
      </c>
      <c r="J17" s="179">
        <v>50</v>
      </c>
    </row>
    <row r="18" spans="4:10" x14ac:dyDescent="0.25">
      <c r="D18" s="8">
        <v>14</v>
      </c>
      <c r="E18" s="13">
        <v>42996</v>
      </c>
      <c r="F18" s="40">
        <v>43.372999999999998</v>
      </c>
      <c r="G18" s="40">
        <v>-2.2409166666666667</v>
      </c>
      <c r="H18" s="129">
        <v>323</v>
      </c>
      <c r="I18" s="172">
        <v>53</v>
      </c>
      <c r="J18" s="179">
        <v>49</v>
      </c>
    </row>
    <row r="19" spans="4:10" x14ac:dyDescent="0.25">
      <c r="D19" s="8">
        <v>15</v>
      </c>
      <c r="E19" s="13">
        <v>42996</v>
      </c>
      <c r="F19" s="40">
        <v>43.338833333333334</v>
      </c>
      <c r="G19" s="40">
        <v>-2.2406666666666668</v>
      </c>
      <c r="H19" s="129">
        <v>279</v>
      </c>
      <c r="I19" s="172">
        <v>36</v>
      </c>
      <c r="J19" s="179">
        <v>38</v>
      </c>
    </row>
    <row r="20" spans="4:10" x14ac:dyDescent="0.25">
      <c r="D20" s="8">
        <v>16</v>
      </c>
      <c r="E20" s="13">
        <v>42997</v>
      </c>
      <c r="F20" s="40">
        <v>43.325666666666663</v>
      </c>
      <c r="G20" s="40">
        <v>-2.3217499999999998</v>
      </c>
      <c r="H20" s="129">
        <v>101</v>
      </c>
      <c r="I20" s="172">
        <v>27</v>
      </c>
      <c r="J20" s="179">
        <v>26</v>
      </c>
    </row>
    <row r="21" spans="4:10" x14ac:dyDescent="0.25">
      <c r="D21" s="8">
        <v>17</v>
      </c>
      <c r="E21" s="13">
        <v>42997</v>
      </c>
      <c r="F21" s="40">
        <v>43.337666666666664</v>
      </c>
      <c r="G21" s="40">
        <v>-2.3521666666666667</v>
      </c>
      <c r="H21" s="129">
        <v>187</v>
      </c>
      <c r="I21" s="172">
        <v>30</v>
      </c>
      <c r="J21" s="179">
        <v>25</v>
      </c>
    </row>
    <row r="22" spans="4:10" x14ac:dyDescent="0.25">
      <c r="D22" s="8">
        <v>18</v>
      </c>
      <c r="E22" s="13">
        <v>42997</v>
      </c>
      <c r="F22" s="40">
        <v>43.350499999999997</v>
      </c>
      <c r="G22" s="40">
        <v>-2.3725000000000001</v>
      </c>
      <c r="H22" s="129">
        <v>162</v>
      </c>
      <c r="I22" s="172">
        <v>31</v>
      </c>
      <c r="J22" s="179">
        <v>28</v>
      </c>
    </row>
    <row r="23" spans="4:10" x14ac:dyDescent="0.25">
      <c r="D23" s="8">
        <v>19</v>
      </c>
      <c r="E23" s="13">
        <v>42997</v>
      </c>
      <c r="F23" s="40">
        <v>43.376666666666665</v>
      </c>
      <c r="G23" s="40">
        <v>-2.3730000000000002</v>
      </c>
      <c r="H23" s="129">
        <v>142</v>
      </c>
      <c r="I23" s="172">
        <v>43</v>
      </c>
      <c r="J23" s="179">
        <v>45</v>
      </c>
    </row>
    <row r="24" spans="4:10" x14ac:dyDescent="0.25">
      <c r="D24" s="8">
        <v>20</v>
      </c>
      <c r="E24" s="13">
        <v>42997</v>
      </c>
      <c r="F24" s="40">
        <v>43.414000000000001</v>
      </c>
      <c r="G24" s="40">
        <v>-2.3716666666666666</v>
      </c>
      <c r="H24" s="129">
        <v>339</v>
      </c>
      <c r="I24" s="172">
        <v>54</v>
      </c>
      <c r="J24" s="179">
        <v>56</v>
      </c>
    </row>
    <row r="25" spans="4:10" x14ac:dyDescent="0.25">
      <c r="D25" s="8">
        <v>21</v>
      </c>
      <c r="E25" s="13">
        <v>42997</v>
      </c>
      <c r="F25" s="40">
        <v>43.40925</v>
      </c>
      <c r="G25" s="40">
        <v>-2.3505000000000003</v>
      </c>
      <c r="H25" s="129">
        <v>226</v>
      </c>
      <c r="I25" s="172">
        <v>56</v>
      </c>
      <c r="J25" s="179">
        <v>57</v>
      </c>
    </row>
    <row r="26" spans="4:10" x14ac:dyDescent="0.25">
      <c r="D26" s="8">
        <v>22</v>
      </c>
      <c r="E26" s="13">
        <v>42997</v>
      </c>
      <c r="F26" s="40">
        <v>43.382333333333335</v>
      </c>
      <c r="G26" s="40">
        <v>-2.3523333333333332</v>
      </c>
      <c r="H26" s="129">
        <v>150</v>
      </c>
      <c r="I26" s="172">
        <v>44</v>
      </c>
      <c r="J26" s="179">
        <v>40</v>
      </c>
    </row>
    <row r="27" spans="4:10" x14ac:dyDescent="0.25">
      <c r="D27" s="8">
        <v>23</v>
      </c>
      <c r="E27" s="13">
        <v>42997</v>
      </c>
      <c r="F27" s="40">
        <v>43.358666666666664</v>
      </c>
      <c r="G27" s="40">
        <v>-2.3051666666666666</v>
      </c>
      <c r="H27" s="129">
        <v>199</v>
      </c>
      <c r="I27" s="172">
        <v>42</v>
      </c>
      <c r="J27" s="179">
        <v>45</v>
      </c>
    </row>
    <row r="28" spans="4:10" x14ac:dyDescent="0.25">
      <c r="D28" s="8">
        <v>24</v>
      </c>
      <c r="E28" s="13">
        <v>42997</v>
      </c>
      <c r="F28" s="40">
        <v>43.403333333333336</v>
      </c>
      <c r="G28" s="40">
        <v>-2.3041666666666667</v>
      </c>
      <c r="H28" s="129">
        <v>264</v>
      </c>
      <c r="I28" s="172">
        <v>57</v>
      </c>
      <c r="J28" s="179">
        <v>59</v>
      </c>
    </row>
    <row r="29" spans="4:10" x14ac:dyDescent="0.25">
      <c r="D29" s="8">
        <v>25</v>
      </c>
      <c r="E29" s="13">
        <v>42997</v>
      </c>
      <c r="F29" s="40">
        <v>43.338000000000001</v>
      </c>
      <c r="G29" s="40">
        <v>-2.2066666666666666</v>
      </c>
      <c r="H29" s="129">
        <v>407</v>
      </c>
      <c r="I29" s="172">
        <v>40</v>
      </c>
      <c r="J29" s="179">
        <v>39</v>
      </c>
    </row>
    <row r="30" spans="4:10" x14ac:dyDescent="0.25">
      <c r="D30" s="8">
        <v>26</v>
      </c>
      <c r="E30" s="13">
        <v>42998</v>
      </c>
      <c r="F30" s="40">
        <v>43.389666666666663</v>
      </c>
      <c r="G30" s="40">
        <v>-2.2401666666666666</v>
      </c>
      <c r="H30" s="129">
        <v>316</v>
      </c>
      <c r="I30" s="172">
        <v>65</v>
      </c>
      <c r="J30" s="179">
        <v>65</v>
      </c>
    </row>
    <row r="31" spans="4:10" x14ac:dyDescent="0.25">
      <c r="D31" s="8">
        <v>27</v>
      </c>
      <c r="E31" s="13">
        <v>42998</v>
      </c>
      <c r="F31" s="40">
        <v>43.405500000000004</v>
      </c>
      <c r="G31" s="40">
        <v>-2.2000000000000002</v>
      </c>
      <c r="H31" s="129">
        <v>136</v>
      </c>
      <c r="I31" s="172">
        <v>63</v>
      </c>
      <c r="J31" s="179">
        <v>65</v>
      </c>
    </row>
    <row r="32" spans="4:10" x14ac:dyDescent="0.25">
      <c r="D32" s="8">
        <v>28</v>
      </c>
      <c r="E32" s="13">
        <v>42998</v>
      </c>
      <c r="F32" s="40">
        <v>43.402166666666666</v>
      </c>
      <c r="G32" s="40">
        <v>-2.1248333333333331</v>
      </c>
      <c r="H32" s="129">
        <v>111</v>
      </c>
      <c r="I32" s="172">
        <v>65</v>
      </c>
      <c r="J32" s="179">
        <v>66</v>
      </c>
    </row>
    <row r="33" spans="4:10" x14ac:dyDescent="0.25">
      <c r="D33" s="8">
        <v>29</v>
      </c>
      <c r="E33" s="13">
        <v>42998</v>
      </c>
      <c r="F33" s="40">
        <v>43.419166666666669</v>
      </c>
      <c r="G33" s="40">
        <v>-2.0576666666666665</v>
      </c>
      <c r="H33" s="129">
        <v>56</v>
      </c>
      <c r="I33" s="172">
        <v>67</v>
      </c>
      <c r="J33" s="179">
        <v>67</v>
      </c>
    </row>
    <row r="34" spans="4:10" x14ac:dyDescent="0.25">
      <c r="D34" s="8">
        <v>30</v>
      </c>
      <c r="E34" s="13">
        <v>42998</v>
      </c>
      <c r="F34" s="40">
        <v>43.436666666666667</v>
      </c>
      <c r="G34" s="40">
        <v>-1.9745833333333334</v>
      </c>
      <c r="H34" s="129">
        <v>779</v>
      </c>
      <c r="I34" s="172">
        <v>67</v>
      </c>
      <c r="J34" s="179">
        <v>67</v>
      </c>
    </row>
    <row r="35" spans="4:10" x14ac:dyDescent="0.25">
      <c r="D35" s="8">
        <v>31</v>
      </c>
      <c r="E35" s="13">
        <v>42998</v>
      </c>
      <c r="F35" s="40">
        <v>43.457133333333331</v>
      </c>
      <c r="G35" s="40">
        <v>-1.9228166666666666</v>
      </c>
      <c r="H35" s="129">
        <v>357</v>
      </c>
      <c r="I35" s="172">
        <v>66</v>
      </c>
      <c r="J35" s="179">
        <v>68</v>
      </c>
    </row>
    <row r="36" spans="4:10" x14ac:dyDescent="0.25">
      <c r="D36" s="8">
        <v>32</v>
      </c>
      <c r="E36" s="13">
        <v>43000</v>
      </c>
      <c r="F36" s="40">
        <v>43.490316666666665</v>
      </c>
      <c r="G36" s="40">
        <v>-1.7837833333333335</v>
      </c>
      <c r="H36" s="129">
        <v>173</v>
      </c>
      <c r="I36" s="172">
        <v>60</v>
      </c>
      <c r="J36" s="179">
        <v>59</v>
      </c>
    </row>
    <row r="37" spans="4:10" x14ac:dyDescent="0.25">
      <c r="D37" s="8">
        <v>33</v>
      </c>
      <c r="E37" s="13">
        <v>43000</v>
      </c>
      <c r="F37" s="40">
        <v>43.474649999999997</v>
      </c>
      <c r="G37" s="40">
        <v>-1.8704333333333332</v>
      </c>
      <c r="H37" s="129">
        <v>93</v>
      </c>
      <c r="I37" s="172">
        <v>66</v>
      </c>
      <c r="J37" s="179">
        <v>67</v>
      </c>
    </row>
    <row r="38" spans="4:10" x14ac:dyDescent="0.25">
      <c r="D38" s="185">
        <v>34</v>
      </c>
      <c r="E38" s="186">
        <v>43017</v>
      </c>
      <c r="F38" s="187">
        <v>43.403666666666666</v>
      </c>
      <c r="G38" s="187">
        <v>-1.8791666666666667</v>
      </c>
      <c r="H38" s="188" t="s">
        <v>37</v>
      </c>
      <c r="I38" s="189">
        <v>49</v>
      </c>
      <c r="J38" s="190">
        <v>43</v>
      </c>
    </row>
    <row r="39" spans="4:10" x14ac:dyDescent="0.25">
      <c r="D39" s="185">
        <v>35</v>
      </c>
      <c r="E39" s="186">
        <v>43017</v>
      </c>
      <c r="F39" s="187">
        <v>43.430666666666667</v>
      </c>
      <c r="G39" s="187">
        <v>-1.8693333333333333</v>
      </c>
      <c r="H39" s="188" t="s">
        <v>37</v>
      </c>
      <c r="I39" s="189">
        <v>52</v>
      </c>
      <c r="J39" s="190">
        <v>58</v>
      </c>
    </row>
    <row r="40" spans="4:10" x14ac:dyDescent="0.25">
      <c r="D40" s="185">
        <v>36</v>
      </c>
      <c r="E40" s="186">
        <v>43017</v>
      </c>
      <c r="F40" s="187">
        <v>43.476833333333332</v>
      </c>
      <c r="G40" s="187">
        <v>-1.8613333333333333</v>
      </c>
      <c r="H40" s="188" t="s">
        <v>37</v>
      </c>
      <c r="I40" s="189">
        <v>68</v>
      </c>
      <c r="J40" s="190">
        <v>67</v>
      </c>
    </row>
    <row r="41" spans="4:10" x14ac:dyDescent="0.25">
      <c r="D41" s="185">
        <v>37</v>
      </c>
      <c r="E41" s="186">
        <v>43017</v>
      </c>
      <c r="F41" s="187">
        <v>43.462499999999999</v>
      </c>
      <c r="G41" s="187">
        <v>-1.9061666666666666</v>
      </c>
      <c r="H41" s="188" t="s">
        <v>37</v>
      </c>
      <c r="I41" s="189">
        <v>69</v>
      </c>
      <c r="J41" s="190">
        <v>66</v>
      </c>
    </row>
    <row r="42" spans="4:10" x14ac:dyDescent="0.25">
      <c r="D42" s="185">
        <v>38</v>
      </c>
      <c r="E42" s="186">
        <v>43017</v>
      </c>
      <c r="F42" s="187">
        <v>43.425833333333337</v>
      </c>
      <c r="G42" s="187">
        <v>-1.9223333333333334</v>
      </c>
      <c r="H42" s="188" t="s">
        <v>37</v>
      </c>
      <c r="I42" s="189">
        <v>62</v>
      </c>
      <c r="J42" s="190">
        <v>54</v>
      </c>
    </row>
    <row r="43" spans="4:10" x14ac:dyDescent="0.25">
      <c r="D43" s="8">
        <v>39</v>
      </c>
      <c r="E43" s="13">
        <v>43018</v>
      </c>
      <c r="F43" s="40">
        <v>43.335000000000001</v>
      </c>
      <c r="G43" s="40">
        <v>-2.0966666666666667</v>
      </c>
      <c r="H43" s="127">
        <v>77</v>
      </c>
      <c r="I43" s="172">
        <v>38</v>
      </c>
      <c r="J43" s="179">
        <v>31</v>
      </c>
    </row>
    <row r="44" spans="4:10" x14ac:dyDescent="0.25">
      <c r="D44" s="8">
        <v>40</v>
      </c>
      <c r="E44" s="13">
        <v>43018</v>
      </c>
      <c r="F44" s="40">
        <v>43.342500000000001</v>
      </c>
      <c r="G44" s="40">
        <v>-2.0713333333333335</v>
      </c>
      <c r="H44" s="127">
        <v>37</v>
      </c>
      <c r="I44" s="172">
        <v>40</v>
      </c>
      <c r="J44" s="179">
        <v>40</v>
      </c>
    </row>
    <row r="45" spans="4:10" x14ac:dyDescent="0.25">
      <c r="D45" s="8">
        <v>41</v>
      </c>
      <c r="E45" s="13">
        <v>43018</v>
      </c>
      <c r="F45" s="40">
        <v>43.381166666666665</v>
      </c>
      <c r="G45" s="40">
        <v>-2.0581666666666667</v>
      </c>
      <c r="H45" s="127">
        <v>59</v>
      </c>
      <c r="I45" s="172">
        <v>61</v>
      </c>
      <c r="J45" s="179">
        <v>64</v>
      </c>
    </row>
    <row r="46" spans="4:10" x14ac:dyDescent="0.25">
      <c r="D46" s="8">
        <v>42</v>
      </c>
      <c r="E46" s="13">
        <v>43018</v>
      </c>
      <c r="F46" s="40">
        <v>43.373916666666666</v>
      </c>
      <c r="G46" s="40">
        <v>-2.1246666666666667</v>
      </c>
      <c r="H46" s="127">
        <v>56</v>
      </c>
      <c r="I46" s="172">
        <v>59</v>
      </c>
      <c r="J46" s="179">
        <v>54</v>
      </c>
    </row>
    <row r="47" spans="4:10" x14ac:dyDescent="0.25">
      <c r="D47" s="8">
        <v>43</v>
      </c>
      <c r="E47" s="13">
        <v>43018</v>
      </c>
      <c r="F47" s="40">
        <v>43.36866666666667</v>
      </c>
      <c r="G47" s="40">
        <v>-2.1996666666666669</v>
      </c>
      <c r="H47" s="127">
        <v>199</v>
      </c>
      <c r="I47" s="172">
        <v>54</v>
      </c>
      <c r="J47" s="179">
        <v>50</v>
      </c>
    </row>
    <row r="48" spans="4:10" x14ac:dyDescent="0.25">
      <c r="D48" s="185">
        <v>44</v>
      </c>
      <c r="E48" s="186">
        <v>43018</v>
      </c>
      <c r="F48" s="187">
        <v>43.338000000000001</v>
      </c>
      <c r="G48" s="187">
        <v>-2.2046666666666668</v>
      </c>
      <c r="H48" s="188" t="s">
        <v>56</v>
      </c>
      <c r="I48" s="189">
        <v>40</v>
      </c>
      <c r="J48" s="190">
        <v>40</v>
      </c>
    </row>
    <row r="49" spans="4:10" x14ac:dyDescent="0.25">
      <c r="D49" s="8">
        <v>45</v>
      </c>
      <c r="E49" s="13">
        <v>43019</v>
      </c>
      <c r="F49" s="40">
        <v>43.325666666666663</v>
      </c>
      <c r="G49" s="40">
        <v>-2.3226666666666667</v>
      </c>
      <c r="H49" s="127">
        <v>195</v>
      </c>
      <c r="I49" s="172">
        <v>28</v>
      </c>
      <c r="J49" s="179">
        <v>27</v>
      </c>
    </row>
    <row r="50" spans="4:10" x14ac:dyDescent="0.25">
      <c r="D50" s="8">
        <v>46</v>
      </c>
      <c r="E50" s="13">
        <v>43019</v>
      </c>
      <c r="F50" s="40">
        <v>43.336666666666666</v>
      </c>
      <c r="G50" s="40">
        <v>-2.3536666666666668</v>
      </c>
      <c r="H50" s="127">
        <v>81</v>
      </c>
      <c r="I50" s="172">
        <v>30</v>
      </c>
      <c r="J50" s="179">
        <v>25</v>
      </c>
    </row>
    <row r="51" spans="4:10" x14ac:dyDescent="0.25">
      <c r="D51" s="8">
        <v>47</v>
      </c>
      <c r="E51" s="13">
        <v>43019</v>
      </c>
      <c r="F51" s="40">
        <v>43.350666666666669</v>
      </c>
      <c r="G51" s="40">
        <v>-2.3725000000000001</v>
      </c>
      <c r="H51" s="127">
        <v>62</v>
      </c>
      <c r="I51" s="172">
        <v>32</v>
      </c>
      <c r="J51" s="179">
        <v>29</v>
      </c>
    </row>
    <row r="52" spans="4:10" x14ac:dyDescent="0.25">
      <c r="D52" s="8">
        <v>48</v>
      </c>
      <c r="E52" s="13">
        <v>43019</v>
      </c>
      <c r="F52" s="40">
        <v>43.376666666666665</v>
      </c>
      <c r="G52" s="40">
        <v>-2.3721666666666668</v>
      </c>
      <c r="H52" s="127">
        <v>260</v>
      </c>
      <c r="I52" s="172">
        <v>44</v>
      </c>
      <c r="J52" s="179">
        <v>45</v>
      </c>
    </row>
    <row r="53" spans="4:10" x14ac:dyDescent="0.25">
      <c r="D53" s="8">
        <v>49</v>
      </c>
      <c r="E53" s="13">
        <v>43019</v>
      </c>
      <c r="F53" s="40">
        <v>43.416166666666669</v>
      </c>
      <c r="G53" s="40">
        <v>-2.3718333333333335</v>
      </c>
      <c r="H53" s="127">
        <v>102</v>
      </c>
      <c r="I53" s="172">
        <v>55</v>
      </c>
      <c r="J53" s="179">
        <v>58</v>
      </c>
    </row>
    <row r="54" spans="4:10" x14ac:dyDescent="0.25">
      <c r="D54" s="8">
        <v>50</v>
      </c>
      <c r="E54" s="13">
        <v>43019</v>
      </c>
      <c r="F54" s="40">
        <v>43.409833333333331</v>
      </c>
      <c r="G54" s="40">
        <v>-2.3473333333333333</v>
      </c>
      <c r="H54" s="127">
        <v>180</v>
      </c>
      <c r="I54" s="172">
        <v>56.6</v>
      </c>
      <c r="J54" s="179">
        <v>57</v>
      </c>
    </row>
    <row r="55" spans="4:10" x14ac:dyDescent="0.25">
      <c r="D55" s="8">
        <v>51</v>
      </c>
      <c r="E55" s="13">
        <v>43020</v>
      </c>
      <c r="F55" s="40">
        <v>43.359116666666665</v>
      </c>
      <c r="G55" s="40">
        <v>-2.3048000000000002</v>
      </c>
      <c r="H55" s="127">
        <v>168</v>
      </c>
      <c r="I55" s="172">
        <v>43</v>
      </c>
      <c r="J55" s="179">
        <v>48</v>
      </c>
    </row>
    <row r="56" spans="4:10" x14ac:dyDescent="0.25">
      <c r="D56" s="8">
        <v>52</v>
      </c>
      <c r="E56" s="13">
        <v>43020</v>
      </c>
      <c r="F56" s="40">
        <v>43.371000000000002</v>
      </c>
      <c r="G56" s="40">
        <v>-2.3515000000000001</v>
      </c>
      <c r="H56" s="127">
        <v>113</v>
      </c>
      <c r="I56" s="172">
        <v>42</v>
      </c>
      <c r="J56" s="179">
        <v>46</v>
      </c>
    </row>
    <row r="57" spans="4:10" x14ac:dyDescent="0.25">
      <c r="D57" s="8">
        <v>53</v>
      </c>
      <c r="E57" s="13">
        <v>43020</v>
      </c>
      <c r="F57" s="40">
        <v>43.403500000000001</v>
      </c>
      <c r="G57" s="40">
        <v>-2.3038333333333334</v>
      </c>
      <c r="H57" s="127">
        <v>107</v>
      </c>
      <c r="I57" s="172">
        <v>59</v>
      </c>
      <c r="J57" s="179">
        <v>60</v>
      </c>
    </row>
    <row r="58" spans="4:10" x14ac:dyDescent="0.25">
      <c r="D58" s="8">
        <v>54</v>
      </c>
      <c r="E58" s="13">
        <v>43020</v>
      </c>
      <c r="F58" s="40">
        <v>43.406999999999996</v>
      </c>
      <c r="G58" s="40">
        <v>-2.2414999999999998</v>
      </c>
      <c r="H58" s="127">
        <v>83</v>
      </c>
      <c r="I58" s="172">
        <v>66</v>
      </c>
      <c r="J58" s="179">
        <v>66</v>
      </c>
    </row>
    <row r="59" spans="4:10" x14ac:dyDescent="0.25">
      <c r="D59" s="8">
        <v>55</v>
      </c>
      <c r="E59" s="13">
        <v>43020</v>
      </c>
      <c r="F59" s="40">
        <v>43.405833333333334</v>
      </c>
      <c r="G59" s="40">
        <v>-2.1989999999999998</v>
      </c>
      <c r="H59" s="127">
        <v>144</v>
      </c>
      <c r="I59" s="172">
        <v>65</v>
      </c>
      <c r="J59" s="179">
        <v>66</v>
      </c>
    </row>
    <row r="60" spans="4:10" x14ac:dyDescent="0.25">
      <c r="D60" s="8">
        <v>56</v>
      </c>
      <c r="E60" s="13">
        <v>43020</v>
      </c>
      <c r="F60" s="40">
        <v>43.37233333333333</v>
      </c>
      <c r="G60" s="40">
        <v>-2.2374999999999998</v>
      </c>
      <c r="H60" s="127">
        <v>112</v>
      </c>
      <c r="I60" s="172">
        <v>53</v>
      </c>
      <c r="J60" s="179">
        <v>53</v>
      </c>
    </row>
    <row r="61" spans="4:10" x14ac:dyDescent="0.25">
      <c r="D61" s="8">
        <v>57</v>
      </c>
      <c r="E61" s="13">
        <v>43020</v>
      </c>
      <c r="F61" s="40">
        <v>43.338333333333331</v>
      </c>
      <c r="G61" s="40">
        <v>-2.2441666666666666</v>
      </c>
      <c r="H61" s="127">
        <v>151</v>
      </c>
      <c r="I61" s="172">
        <v>36</v>
      </c>
      <c r="J61" s="179">
        <v>37</v>
      </c>
    </row>
    <row r="62" spans="4:10" x14ac:dyDescent="0.25">
      <c r="D62" s="8">
        <v>58</v>
      </c>
      <c r="E62" s="13">
        <v>43021</v>
      </c>
      <c r="F62" s="40">
        <v>43.401916666666665</v>
      </c>
      <c r="G62" s="40">
        <v>-2.1228333333333333</v>
      </c>
      <c r="H62" s="127">
        <v>215</v>
      </c>
      <c r="I62" s="172">
        <v>67</v>
      </c>
      <c r="J62" s="179">
        <v>68</v>
      </c>
    </row>
    <row r="63" spans="4:10" x14ac:dyDescent="0.25">
      <c r="D63" s="8">
        <v>59</v>
      </c>
      <c r="E63" s="13">
        <v>43021</v>
      </c>
      <c r="F63" s="40">
        <v>43.419166666666669</v>
      </c>
      <c r="G63" s="40">
        <v>-2.0566666666666666</v>
      </c>
      <c r="H63" s="127">
        <v>451</v>
      </c>
      <c r="I63" s="172">
        <v>69</v>
      </c>
      <c r="J63" s="179">
        <v>70</v>
      </c>
    </row>
    <row r="64" spans="4:10" x14ac:dyDescent="0.25">
      <c r="D64" s="8">
        <v>60</v>
      </c>
      <c r="E64" s="13">
        <v>43021</v>
      </c>
      <c r="F64" s="40">
        <v>43.436</v>
      </c>
      <c r="G64" s="40">
        <v>-1.9928333333333335</v>
      </c>
      <c r="H64" s="127">
        <v>339</v>
      </c>
      <c r="I64" s="172">
        <v>69</v>
      </c>
      <c r="J64" s="179">
        <v>70</v>
      </c>
    </row>
    <row r="65" spans="4:10" x14ac:dyDescent="0.25">
      <c r="D65" s="8">
        <v>61</v>
      </c>
      <c r="E65" s="13">
        <v>43021</v>
      </c>
      <c r="F65" s="40">
        <v>43.402000000000001</v>
      </c>
      <c r="G65" s="40">
        <v>-1.9746666666666666</v>
      </c>
      <c r="H65" s="127">
        <v>391</v>
      </c>
      <c r="I65" s="172">
        <v>62</v>
      </c>
      <c r="J65" s="179">
        <v>56</v>
      </c>
    </row>
    <row r="66" spans="4:10" x14ac:dyDescent="0.25">
      <c r="D66" s="8">
        <v>62</v>
      </c>
      <c r="E66" s="13">
        <v>43021</v>
      </c>
      <c r="F66" s="40">
        <v>43.368499999999997</v>
      </c>
      <c r="G66" s="40">
        <v>-1.9766666666666666</v>
      </c>
      <c r="H66" s="127">
        <v>324</v>
      </c>
      <c r="I66" s="172">
        <v>45</v>
      </c>
      <c r="J66" s="179">
        <v>44</v>
      </c>
    </row>
    <row r="67" spans="4:10" x14ac:dyDescent="0.25">
      <c r="D67" s="8">
        <v>63</v>
      </c>
      <c r="E67" s="13">
        <v>43021</v>
      </c>
      <c r="F67" s="40">
        <v>43.37016666666667</v>
      </c>
      <c r="G67" s="40">
        <v>-1.9333333333333333</v>
      </c>
      <c r="H67" s="127">
        <v>291</v>
      </c>
      <c r="I67" s="172">
        <v>40</v>
      </c>
      <c r="J67" s="179">
        <v>37</v>
      </c>
    </row>
    <row r="68" spans="4:10" x14ac:dyDescent="0.25">
      <c r="D68" s="8">
        <v>64</v>
      </c>
      <c r="E68" s="13">
        <v>43035</v>
      </c>
      <c r="F68" s="40">
        <v>43.423566666666666</v>
      </c>
      <c r="G68" s="40">
        <v>-1.7895833333333333</v>
      </c>
      <c r="H68" s="127">
        <v>306</v>
      </c>
      <c r="I68" s="172">
        <v>38</v>
      </c>
      <c r="J68" s="179">
        <v>33</v>
      </c>
    </row>
    <row r="69" spans="4:10" ht="15.75" x14ac:dyDescent="0.25">
      <c r="D69" s="8">
        <v>65</v>
      </c>
      <c r="E69" s="13">
        <v>43035</v>
      </c>
      <c r="F69" s="40">
        <v>43.445666666666668</v>
      </c>
      <c r="G69" s="40">
        <v>-1.784</v>
      </c>
      <c r="H69" s="127">
        <v>162</v>
      </c>
      <c r="I69" s="172">
        <v>40</v>
      </c>
      <c r="J69" s="180" t="s">
        <v>37</v>
      </c>
    </row>
    <row r="70" spans="4:10" x14ac:dyDescent="0.25">
      <c r="D70" s="8">
        <v>66</v>
      </c>
      <c r="E70" s="13">
        <v>43035</v>
      </c>
      <c r="F70" s="40">
        <v>43.489333333333335</v>
      </c>
      <c r="G70" s="40">
        <v>-1.7835166666666669</v>
      </c>
      <c r="H70" s="127">
        <v>106</v>
      </c>
      <c r="I70" s="172">
        <v>59</v>
      </c>
      <c r="J70" s="179">
        <v>60</v>
      </c>
    </row>
    <row r="71" spans="4:10" ht="15.75" x14ac:dyDescent="0.25">
      <c r="D71" s="8">
        <v>67</v>
      </c>
      <c r="E71" s="13">
        <v>43059</v>
      </c>
      <c r="F71" s="40">
        <v>43.326666666666668</v>
      </c>
      <c r="G71" s="40">
        <v>-2.323</v>
      </c>
      <c r="H71" s="129">
        <v>166</v>
      </c>
      <c r="I71" s="173">
        <v>28</v>
      </c>
      <c r="J71" s="180">
        <v>27</v>
      </c>
    </row>
    <row r="72" spans="4:10" x14ac:dyDescent="0.25">
      <c r="D72" s="8">
        <v>68</v>
      </c>
      <c r="E72" s="13">
        <v>43059</v>
      </c>
      <c r="F72" s="40">
        <v>43.335666666666668</v>
      </c>
      <c r="G72" s="40">
        <v>-2.3536666666666668</v>
      </c>
      <c r="H72" s="129">
        <v>81</v>
      </c>
      <c r="I72" s="172">
        <v>26.6</v>
      </c>
      <c r="J72" s="179">
        <v>25</v>
      </c>
    </row>
    <row r="73" spans="4:10" ht="15.75" x14ac:dyDescent="0.25">
      <c r="D73" s="8">
        <v>69</v>
      </c>
      <c r="E73" s="13">
        <v>43059</v>
      </c>
      <c r="F73" s="40">
        <v>43.350499999999997</v>
      </c>
      <c r="G73" s="40">
        <v>-2.3746666666666667</v>
      </c>
      <c r="H73" s="129">
        <v>149</v>
      </c>
      <c r="I73" s="173" t="s">
        <v>37</v>
      </c>
      <c r="J73" s="179">
        <v>27.9</v>
      </c>
    </row>
    <row r="74" spans="4:10" x14ac:dyDescent="0.25">
      <c r="D74" s="8">
        <v>70</v>
      </c>
      <c r="E74" s="13">
        <v>43059</v>
      </c>
      <c r="F74" s="40">
        <v>43.376666666666665</v>
      </c>
      <c r="G74" s="40">
        <v>-2.3712499999999999</v>
      </c>
      <c r="H74" s="129">
        <v>108</v>
      </c>
      <c r="I74" s="172">
        <v>43.6</v>
      </c>
      <c r="J74" s="179">
        <v>44.9</v>
      </c>
    </row>
    <row r="75" spans="4:10" x14ac:dyDescent="0.25">
      <c r="D75" s="8">
        <v>71</v>
      </c>
      <c r="E75" s="13">
        <v>43059</v>
      </c>
      <c r="F75" s="40">
        <v>43.382750000000001</v>
      </c>
      <c r="G75" s="40">
        <v>-2.3533666666666666</v>
      </c>
      <c r="H75" s="129">
        <v>273</v>
      </c>
      <c r="I75" s="172">
        <v>44.6</v>
      </c>
      <c r="J75" s="179">
        <v>41.4</v>
      </c>
    </row>
    <row r="76" spans="4:10" x14ac:dyDescent="0.25">
      <c r="D76" s="8">
        <v>72</v>
      </c>
      <c r="E76" s="13">
        <v>43059</v>
      </c>
      <c r="F76" s="40">
        <v>43.416249999999998</v>
      </c>
      <c r="G76" s="40">
        <v>-2.3694166666666665</v>
      </c>
      <c r="H76" s="129">
        <v>349</v>
      </c>
      <c r="I76" s="172">
        <v>56.1</v>
      </c>
      <c r="J76" s="179">
        <v>58.1</v>
      </c>
    </row>
    <row r="77" spans="4:10" x14ac:dyDescent="0.25">
      <c r="D77" s="8">
        <v>73</v>
      </c>
      <c r="E77" s="13">
        <v>43059</v>
      </c>
      <c r="F77" s="40">
        <v>43.408666666666669</v>
      </c>
      <c r="G77" s="40">
        <v>-2.3491666666666666</v>
      </c>
      <c r="H77" s="129">
        <v>207</v>
      </c>
      <c r="I77" s="172">
        <v>56.1</v>
      </c>
      <c r="J77" s="179">
        <v>56.7</v>
      </c>
    </row>
    <row r="78" spans="4:10" ht="15.75" x14ac:dyDescent="0.25">
      <c r="D78" s="8">
        <v>74</v>
      </c>
      <c r="E78" s="13">
        <v>43059</v>
      </c>
      <c r="F78" s="40">
        <v>43.403083333333335</v>
      </c>
      <c r="G78" s="40">
        <v>-2.3038333333333334</v>
      </c>
      <c r="H78" s="129">
        <v>404</v>
      </c>
      <c r="I78" s="173">
        <v>57</v>
      </c>
      <c r="J78" s="180">
        <v>58.6</v>
      </c>
    </row>
    <row r="79" spans="4:10" ht="15.75" x14ac:dyDescent="0.25">
      <c r="D79" s="8">
        <v>75</v>
      </c>
      <c r="E79" s="13">
        <v>43059</v>
      </c>
      <c r="F79" s="40">
        <v>43.37083333333333</v>
      </c>
      <c r="G79" s="40">
        <v>-2.30525</v>
      </c>
      <c r="H79" s="129">
        <v>300</v>
      </c>
      <c r="I79" s="173">
        <v>47.5</v>
      </c>
      <c r="J79" s="180">
        <v>42.5</v>
      </c>
    </row>
    <row r="80" spans="4:10" ht="15.75" x14ac:dyDescent="0.25">
      <c r="D80" s="8">
        <v>76</v>
      </c>
      <c r="E80" s="13">
        <v>43059</v>
      </c>
      <c r="F80" s="40">
        <v>43.3386</v>
      </c>
      <c r="G80" s="40">
        <v>-2.2461666666666669</v>
      </c>
      <c r="H80" s="129">
        <v>2999</v>
      </c>
      <c r="I80" s="173">
        <v>35.4</v>
      </c>
      <c r="J80" s="180">
        <v>36.1</v>
      </c>
    </row>
    <row r="81" spans="4:10" ht="15.75" x14ac:dyDescent="0.25">
      <c r="D81" s="8">
        <v>77</v>
      </c>
      <c r="E81" s="13">
        <v>43060</v>
      </c>
      <c r="F81" s="40">
        <v>43.369166666666665</v>
      </c>
      <c r="G81" s="40">
        <v>-2.2402500000000001</v>
      </c>
      <c r="H81" s="129">
        <v>244</v>
      </c>
      <c r="I81" s="173">
        <v>53</v>
      </c>
      <c r="J81" s="180">
        <v>57</v>
      </c>
    </row>
    <row r="82" spans="4:10" ht="15.75" x14ac:dyDescent="0.25">
      <c r="D82" s="8">
        <v>78</v>
      </c>
      <c r="E82" s="13">
        <v>43060</v>
      </c>
      <c r="F82" s="40">
        <v>43.407833333333336</v>
      </c>
      <c r="G82" s="40">
        <v>-2.2374999999999998</v>
      </c>
      <c r="H82" s="129">
        <v>139</v>
      </c>
      <c r="I82" s="173">
        <v>66</v>
      </c>
      <c r="J82" s="180">
        <v>66</v>
      </c>
    </row>
    <row r="83" spans="4:10" ht="15.75" x14ac:dyDescent="0.25">
      <c r="D83" s="8">
        <v>79</v>
      </c>
      <c r="E83" s="13">
        <v>43060</v>
      </c>
      <c r="F83" s="40">
        <v>43.405549999999998</v>
      </c>
      <c r="G83" s="40">
        <v>-2.1850000000000001</v>
      </c>
      <c r="H83" s="129">
        <v>704</v>
      </c>
      <c r="I83" s="173">
        <v>64</v>
      </c>
      <c r="J83" s="180">
        <v>65</v>
      </c>
    </row>
    <row r="84" spans="4:10" ht="15.75" x14ac:dyDescent="0.25">
      <c r="D84" s="8">
        <v>80</v>
      </c>
      <c r="E84" s="13">
        <v>43060</v>
      </c>
      <c r="F84" s="40">
        <v>43.402000000000001</v>
      </c>
      <c r="G84" s="40">
        <v>-2.1223333333333332</v>
      </c>
      <c r="H84" s="129">
        <v>2543</v>
      </c>
      <c r="I84" s="173">
        <v>66</v>
      </c>
      <c r="J84" s="180">
        <v>67</v>
      </c>
    </row>
    <row r="85" spans="4:10" ht="15.75" x14ac:dyDescent="0.25">
      <c r="D85" s="8">
        <v>81</v>
      </c>
      <c r="E85" s="13">
        <v>43060</v>
      </c>
      <c r="F85" s="40">
        <v>43.421250000000001</v>
      </c>
      <c r="G85" s="40">
        <v>-2.0508333333333333</v>
      </c>
      <c r="H85" s="129">
        <v>375</v>
      </c>
      <c r="I85" s="173">
        <v>69</v>
      </c>
      <c r="J85" s="180">
        <v>66</v>
      </c>
    </row>
    <row r="86" spans="4:10" ht="15.75" x14ac:dyDescent="0.25">
      <c r="D86" s="8">
        <v>82</v>
      </c>
      <c r="E86" s="13">
        <v>43060</v>
      </c>
      <c r="F86" s="40">
        <v>43.436999999999998</v>
      </c>
      <c r="G86" s="40">
        <v>-1.9722500000000001</v>
      </c>
      <c r="H86" s="129">
        <v>194</v>
      </c>
      <c r="I86" s="173">
        <v>67</v>
      </c>
      <c r="J86" s="180">
        <v>67</v>
      </c>
    </row>
    <row r="87" spans="4:10" ht="15.75" x14ac:dyDescent="0.25">
      <c r="D87" s="8">
        <v>83</v>
      </c>
      <c r="E87" s="13">
        <v>43060</v>
      </c>
      <c r="F87" s="40">
        <v>43.455083333333334</v>
      </c>
      <c r="G87" s="40">
        <v>-1.9272499999999999</v>
      </c>
      <c r="H87" s="129">
        <v>244</v>
      </c>
      <c r="I87" s="173">
        <v>68</v>
      </c>
      <c r="J87" s="180">
        <v>68</v>
      </c>
    </row>
    <row r="88" spans="4:10" x14ac:dyDescent="0.25">
      <c r="D88" s="8">
        <v>84</v>
      </c>
      <c r="E88" s="13">
        <v>43061</v>
      </c>
      <c r="F88" s="40">
        <v>43.47175</v>
      </c>
      <c r="G88" s="40">
        <v>-1.8554999999999999</v>
      </c>
      <c r="H88" s="129">
        <v>155</v>
      </c>
      <c r="I88" s="172">
        <v>63</v>
      </c>
      <c r="J88" s="179">
        <v>62</v>
      </c>
    </row>
    <row r="89" spans="4:10" x14ac:dyDescent="0.25">
      <c r="D89" s="8">
        <v>85</v>
      </c>
      <c r="E89" s="13">
        <v>43061</v>
      </c>
      <c r="F89" s="40">
        <v>43.485550000000003</v>
      </c>
      <c r="G89" s="40">
        <v>-1.7970000000000002</v>
      </c>
      <c r="H89" s="129">
        <v>466</v>
      </c>
      <c r="I89" s="172">
        <v>59</v>
      </c>
      <c r="J89" s="179">
        <v>60</v>
      </c>
    </row>
    <row r="90" spans="4:10" x14ac:dyDescent="0.25">
      <c r="D90" s="8">
        <v>86</v>
      </c>
      <c r="E90" s="13">
        <v>43061</v>
      </c>
      <c r="F90" s="40">
        <v>43.456833333333336</v>
      </c>
      <c r="G90" s="40">
        <v>-1.7855000000000001</v>
      </c>
      <c r="H90" s="129">
        <v>243</v>
      </c>
      <c r="I90" s="172">
        <v>48</v>
      </c>
      <c r="J90" s="179">
        <v>40</v>
      </c>
    </row>
    <row r="91" spans="4:10" x14ac:dyDescent="0.25">
      <c r="D91" s="8">
        <v>87</v>
      </c>
      <c r="E91" s="13">
        <v>43061</v>
      </c>
      <c r="F91" s="40">
        <v>43.421583333333331</v>
      </c>
      <c r="G91" s="40">
        <v>-1.7841666666666667</v>
      </c>
      <c r="H91" s="129">
        <v>233</v>
      </c>
      <c r="I91" s="172">
        <v>35</v>
      </c>
      <c r="J91" s="179">
        <v>41</v>
      </c>
    </row>
    <row r="92" spans="4:10" ht="15.75" x14ac:dyDescent="0.25">
      <c r="D92" s="8">
        <v>88</v>
      </c>
      <c r="E92" s="13">
        <v>43061</v>
      </c>
      <c r="F92" s="40">
        <v>43.443333333333335</v>
      </c>
      <c r="G92" s="40">
        <v>-1.8533333333333335</v>
      </c>
      <c r="H92" s="129">
        <v>50</v>
      </c>
      <c r="I92" s="173">
        <v>54</v>
      </c>
      <c r="J92" s="180">
        <v>51</v>
      </c>
    </row>
    <row r="93" spans="4:10" ht="15.75" x14ac:dyDescent="0.25">
      <c r="D93" s="185">
        <v>89</v>
      </c>
      <c r="E93" s="186">
        <v>43061</v>
      </c>
      <c r="F93" s="187">
        <v>43.409166666666664</v>
      </c>
      <c r="G93" s="187">
        <v>-1.8508333333333333</v>
      </c>
      <c r="H93" s="191">
        <v>0</v>
      </c>
      <c r="I93" s="171">
        <v>42</v>
      </c>
      <c r="J93" s="192">
        <v>44</v>
      </c>
    </row>
    <row r="94" spans="4:10" ht="15.75" x14ac:dyDescent="0.25">
      <c r="D94" s="8">
        <v>90</v>
      </c>
      <c r="E94" s="13">
        <v>43061</v>
      </c>
      <c r="F94" s="40">
        <v>43.368583333333333</v>
      </c>
      <c r="G94" s="40">
        <v>-1.9166666666666665</v>
      </c>
      <c r="H94" s="129">
        <v>198</v>
      </c>
      <c r="I94" s="173">
        <v>34</v>
      </c>
      <c r="J94" s="180">
        <v>37</v>
      </c>
    </row>
    <row r="95" spans="4:10" ht="15.75" x14ac:dyDescent="0.25">
      <c r="D95" s="8">
        <v>91</v>
      </c>
      <c r="E95" s="13">
        <v>43062</v>
      </c>
      <c r="F95" s="40">
        <v>43.356333333333332</v>
      </c>
      <c r="G95" s="40">
        <v>-2.0478333333333332</v>
      </c>
      <c r="H95" s="129">
        <v>223</v>
      </c>
      <c r="I95" s="173">
        <v>47</v>
      </c>
      <c r="J95" s="180">
        <v>45</v>
      </c>
    </row>
    <row r="96" spans="4:10" ht="15.75" x14ac:dyDescent="0.25">
      <c r="D96" s="8">
        <v>92</v>
      </c>
      <c r="E96" s="13">
        <v>43062</v>
      </c>
      <c r="F96" s="40">
        <v>43.385833333333331</v>
      </c>
      <c r="G96" s="40">
        <v>-2.0423333333333336</v>
      </c>
      <c r="H96" s="129">
        <v>330</v>
      </c>
      <c r="I96" s="173">
        <v>62</v>
      </c>
      <c r="J96" s="180">
        <v>62</v>
      </c>
    </row>
    <row r="97" spans="4:10" ht="15.75" x14ac:dyDescent="0.25">
      <c r="D97" s="8">
        <v>93</v>
      </c>
      <c r="E97" s="13">
        <v>43062</v>
      </c>
      <c r="F97" s="40">
        <v>43.368166666666667</v>
      </c>
      <c r="G97" s="40">
        <v>-1.9808333333333334</v>
      </c>
      <c r="H97" s="129">
        <v>1030</v>
      </c>
      <c r="I97" s="173">
        <v>45</v>
      </c>
      <c r="J97" s="180">
        <v>44</v>
      </c>
    </row>
    <row r="98" spans="4:10" ht="15.75" x14ac:dyDescent="0.25">
      <c r="D98" s="8">
        <v>94</v>
      </c>
      <c r="E98" s="13">
        <v>43062</v>
      </c>
      <c r="F98" s="40">
        <v>43.396166666666666</v>
      </c>
      <c r="G98" s="40">
        <v>-1.9738666666666667</v>
      </c>
      <c r="H98" s="129">
        <v>281</v>
      </c>
      <c r="I98" s="173">
        <v>57</v>
      </c>
      <c r="J98" s="180">
        <v>64</v>
      </c>
    </row>
    <row r="99" spans="4:10" ht="15.75" x14ac:dyDescent="0.25">
      <c r="D99" s="8">
        <v>95</v>
      </c>
      <c r="E99" s="13">
        <v>43062</v>
      </c>
      <c r="F99" s="40">
        <v>43.410833333333336</v>
      </c>
      <c r="G99" s="40">
        <v>-1.9223333333333334</v>
      </c>
      <c r="H99" s="129">
        <v>241</v>
      </c>
      <c r="I99" s="173">
        <v>52</v>
      </c>
      <c r="J99" s="180">
        <v>62</v>
      </c>
    </row>
    <row r="100" spans="4:10" ht="15.75" x14ac:dyDescent="0.25">
      <c r="D100" s="8">
        <v>96</v>
      </c>
      <c r="E100" s="13">
        <v>43063</v>
      </c>
      <c r="F100" s="40">
        <v>43.337333333333333</v>
      </c>
      <c r="G100" s="40">
        <v>-2.1850000000000001</v>
      </c>
      <c r="H100" s="129">
        <v>114</v>
      </c>
      <c r="I100" s="173">
        <v>41</v>
      </c>
      <c r="J100" s="180">
        <v>41</v>
      </c>
    </row>
    <row r="101" spans="4:10" x14ac:dyDescent="0.25">
      <c r="D101" s="8">
        <v>97</v>
      </c>
      <c r="E101" s="13">
        <v>43063</v>
      </c>
      <c r="F101" s="40">
        <v>43.36716666666667</v>
      </c>
      <c r="G101" s="40">
        <v>-2.1920000000000002</v>
      </c>
      <c r="H101" s="129">
        <v>156</v>
      </c>
      <c r="I101" s="172">
        <v>54</v>
      </c>
      <c r="J101" s="179">
        <v>60</v>
      </c>
    </row>
    <row r="102" spans="4:10" x14ac:dyDescent="0.25">
      <c r="D102" s="8">
        <v>98</v>
      </c>
      <c r="E102" s="13">
        <v>43063</v>
      </c>
      <c r="F102" s="40">
        <v>43.372833333333332</v>
      </c>
      <c r="G102" s="40">
        <v>-2.1166666666666667</v>
      </c>
      <c r="H102" s="129">
        <v>122</v>
      </c>
      <c r="I102" s="172">
        <v>59</v>
      </c>
      <c r="J102" s="179">
        <v>54</v>
      </c>
    </row>
    <row r="103" spans="4:10" ht="15.75" thickBot="1" x14ac:dyDescent="0.3">
      <c r="D103" s="9">
        <v>99</v>
      </c>
      <c r="E103" s="14">
        <v>43063</v>
      </c>
      <c r="F103" s="41">
        <v>43.33625</v>
      </c>
      <c r="G103" s="41">
        <v>-2.1204999999999998</v>
      </c>
      <c r="H103" s="132">
        <v>318</v>
      </c>
      <c r="I103" s="181">
        <v>40</v>
      </c>
      <c r="J103" s="182">
        <v>39</v>
      </c>
    </row>
    <row r="104" spans="4:10" ht="16.5" thickBot="1" x14ac:dyDescent="0.3">
      <c r="F104" s="47"/>
      <c r="G104" s="47"/>
      <c r="H104" s="130"/>
      <c r="I104" s="174"/>
      <c r="J104" s="174"/>
    </row>
    <row r="105" spans="4:10" x14ac:dyDescent="0.25">
      <c r="D105" s="7">
        <v>100</v>
      </c>
      <c r="E105" s="15">
        <v>43252</v>
      </c>
      <c r="F105" s="39">
        <v>43.437216666666664</v>
      </c>
      <c r="G105" s="39">
        <v>-1.6779166666666665</v>
      </c>
      <c r="H105" s="133">
        <v>326</v>
      </c>
      <c r="I105" s="177">
        <v>38.700000000000003</v>
      </c>
      <c r="J105" s="178">
        <v>36.200000000000003</v>
      </c>
    </row>
    <row r="106" spans="4:10" x14ac:dyDescent="0.25">
      <c r="D106" s="8">
        <v>101</v>
      </c>
      <c r="E106" s="13">
        <v>43252</v>
      </c>
      <c r="F106" s="40">
        <v>43.455766666666669</v>
      </c>
      <c r="G106" s="40">
        <v>-1.6359999999999999</v>
      </c>
      <c r="H106" s="128">
        <v>1540</v>
      </c>
      <c r="I106" s="172">
        <v>33</v>
      </c>
      <c r="J106" s="179">
        <v>37.200000000000003</v>
      </c>
    </row>
    <row r="107" spans="4:10" x14ac:dyDescent="0.25">
      <c r="D107" s="8">
        <v>102</v>
      </c>
      <c r="E107" s="13">
        <v>43252</v>
      </c>
      <c r="F107" s="40">
        <v>43.523933333333332</v>
      </c>
      <c r="G107" s="40">
        <v>-1.5729666666666666</v>
      </c>
      <c r="H107" s="128">
        <v>324</v>
      </c>
      <c r="I107" s="172">
        <v>36.799999999999997</v>
      </c>
      <c r="J107" s="179">
        <v>27.2</v>
      </c>
    </row>
    <row r="108" spans="4:10" x14ac:dyDescent="0.25">
      <c r="D108" s="8">
        <v>103</v>
      </c>
      <c r="E108" s="13">
        <v>43252</v>
      </c>
      <c r="F108" s="40">
        <v>43.524816666666666</v>
      </c>
      <c r="G108" s="40">
        <v>-1.6344833333333333</v>
      </c>
      <c r="H108" s="128">
        <v>298</v>
      </c>
      <c r="I108" s="172">
        <v>65</v>
      </c>
      <c r="J108" s="179">
        <v>59.8</v>
      </c>
    </row>
    <row r="109" spans="4:10" x14ac:dyDescent="0.25">
      <c r="D109" s="8">
        <v>104</v>
      </c>
      <c r="E109" s="13">
        <v>43252</v>
      </c>
      <c r="F109" s="40">
        <v>43.468866666666663</v>
      </c>
      <c r="G109" s="40">
        <v>-1.6947000000000001</v>
      </c>
      <c r="H109" s="128">
        <v>386</v>
      </c>
      <c r="I109" s="172">
        <v>56.7</v>
      </c>
      <c r="J109" s="179">
        <v>48</v>
      </c>
    </row>
    <row r="110" spans="4:10" x14ac:dyDescent="0.25">
      <c r="D110" s="185">
        <v>105</v>
      </c>
      <c r="E110" s="186">
        <v>43271</v>
      </c>
      <c r="F110" s="187">
        <v>43.42711666666667</v>
      </c>
      <c r="G110" s="187">
        <v>-1.6345000000000001</v>
      </c>
      <c r="H110" s="193">
        <v>0</v>
      </c>
      <c r="I110" s="189">
        <v>28.4</v>
      </c>
      <c r="J110" s="190">
        <v>24.7</v>
      </c>
    </row>
    <row r="111" spans="4:10" x14ac:dyDescent="0.25">
      <c r="D111" s="185">
        <v>106</v>
      </c>
      <c r="E111" s="186">
        <v>43271</v>
      </c>
      <c r="F111" s="187">
        <v>43.44435</v>
      </c>
      <c r="G111" s="187">
        <v>-1.6148666666666667</v>
      </c>
      <c r="H111" s="193">
        <v>0</v>
      </c>
      <c r="I111" s="189">
        <v>23.8</v>
      </c>
      <c r="J111" s="190">
        <v>17.3</v>
      </c>
    </row>
    <row r="112" spans="4:10" x14ac:dyDescent="0.25">
      <c r="D112" s="185">
        <v>107</v>
      </c>
      <c r="E112" s="186">
        <v>43271</v>
      </c>
      <c r="F112" s="187">
        <v>43.494583333333331</v>
      </c>
      <c r="G112" s="187">
        <v>-1.5614666666666666</v>
      </c>
      <c r="H112" s="193">
        <v>0</v>
      </c>
      <c r="I112" s="189">
        <v>14.3</v>
      </c>
      <c r="J112" s="190">
        <v>12.9</v>
      </c>
    </row>
    <row r="113" spans="4:10" x14ac:dyDescent="0.25">
      <c r="D113" s="185">
        <v>108</v>
      </c>
      <c r="E113" s="186">
        <v>43271</v>
      </c>
      <c r="F113" s="187">
        <v>43.488549999999996</v>
      </c>
      <c r="G113" s="187">
        <v>-1.6109166666666668</v>
      </c>
      <c r="H113" s="193">
        <v>0</v>
      </c>
      <c r="I113" s="189">
        <v>20.100000000000001</v>
      </c>
      <c r="J113" s="190">
        <v>31.6</v>
      </c>
    </row>
    <row r="114" spans="4:10" x14ac:dyDescent="0.25">
      <c r="D114" s="185">
        <v>109</v>
      </c>
      <c r="E114" s="186">
        <v>43271</v>
      </c>
      <c r="F114" s="187">
        <v>43.43065</v>
      </c>
      <c r="G114" s="187">
        <v>-1.6864666666666666</v>
      </c>
      <c r="H114" s="193">
        <v>0</v>
      </c>
      <c r="I114" s="189">
        <v>47.2</v>
      </c>
      <c r="J114" s="190">
        <v>41.6</v>
      </c>
    </row>
    <row r="115" spans="4:10" x14ac:dyDescent="0.25">
      <c r="D115" s="185">
        <v>110</v>
      </c>
      <c r="E115" s="186">
        <v>43271</v>
      </c>
      <c r="F115" s="187">
        <v>43.424250000000001</v>
      </c>
      <c r="G115" s="187">
        <v>-1.7267999999999999</v>
      </c>
      <c r="H115" s="193">
        <v>0</v>
      </c>
      <c r="I115" s="189">
        <v>44.3</v>
      </c>
      <c r="J115" s="190">
        <v>27.1</v>
      </c>
    </row>
    <row r="116" spans="4:10" x14ac:dyDescent="0.25">
      <c r="D116" s="185">
        <v>111</v>
      </c>
      <c r="E116" s="186">
        <v>43271</v>
      </c>
      <c r="F116" s="187">
        <v>43.396850000000001</v>
      </c>
      <c r="G116" s="187">
        <v>-1.7217500000000001</v>
      </c>
      <c r="H116" s="193">
        <v>0</v>
      </c>
      <c r="I116" s="189">
        <v>24</v>
      </c>
      <c r="J116" s="190">
        <v>24.7</v>
      </c>
    </row>
    <row r="117" spans="4:10" x14ac:dyDescent="0.25">
      <c r="D117" s="185">
        <v>112</v>
      </c>
      <c r="E117" s="186">
        <v>43299</v>
      </c>
      <c r="F117" s="187">
        <v>43.426766666666666</v>
      </c>
      <c r="G117" s="187">
        <v>-1.6360666666666668</v>
      </c>
      <c r="H117" s="193">
        <v>0</v>
      </c>
      <c r="I117" s="189">
        <v>31.7</v>
      </c>
      <c r="J117" s="190">
        <v>29.9</v>
      </c>
    </row>
    <row r="118" spans="4:10" x14ac:dyDescent="0.25">
      <c r="D118" s="185">
        <v>113</v>
      </c>
      <c r="E118" s="186">
        <v>43299</v>
      </c>
      <c r="F118" s="187">
        <v>43.444533333333332</v>
      </c>
      <c r="G118" s="187">
        <v>-1.6145499999999999</v>
      </c>
      <c r="H118" s="193">
        <v>0</v>
      </c>
      <c r="I118" s="189">
        <v>25.7</v>
      </c>
      <c r="J118" s="190">
        <v>27.2</v>
      </c>
    </row>
    <row r="119" spans="4:10" x14ac:dyDescent="0.25">
      <c r="D119" s="185">
        <v>114</v>
      </c>
      <c r="E119" s="186">
        <v>43299</v>
      </c>
      <c r="F119" s="187">
        <v>43.497133333333331</v>
      </c>
      <c r="G119" s="187">
        <v>-1.5696333333333334</v>
      </c>
      <c r="H119" s="193">
        <v>0</v>
      </c>
      <c r="I119" s="189">
        <v>15.2</v>
      </c>
      <c r="J119" s="190">
        <v>14.6</v>
      </c>
    </row>
    <row r="120" spans="4:10" ht="15.75" x14ac:dyDescent="0.25">
      <c r="D120" s="185">
        <v>115</v>
      </c>
      <c r="E120" s="186">
        <v>43299</v>
      </c>
      <c r="F120" s="187">
        <v>43.497050000000002</v>
      </c>
      <c r="G120" s="187">
        <v>-1.6112</v>
      </c>
      <c r="H120" s="193">
        <v>0</v>
      </c>
      <c r="I120" s="171">
        <v>20.7</v>
      </c>
      <c r="J120" s="192">
        <v>30.3</v>
      </c>
    </row>
    <row r="121" spans="4:10" ht="15.75" x14ac:dyDescent="0.25">
      <c r="D121" s="185">
        <v>116</v>
      </c>
      <c r="E121" s="186">
        <v>43299</v>
      </c>
      <c r="F121" s="187">
        <v>43.430100000000003</v>
      </c>
      <c r="G121" s="187">
        <v>-1.68825</v>
      </c>
      <c r="H121" s="193">
        <v>0</v>
      </c>
      <c r="I121" s="171">
        <v>47.6</v>
      </c>
      <c r="J121" s="192">
        <v>42.4</v>
      </c>
    </row>
    <row r="122" spans="4:10" ht="15.75" x14ac:dyDescent="0.25">
      <c r="D122" s="185">
        <v>117</v>
      </c>
      <c r="E122" s="186">
        <v>43299</v>
      </c>
      <c r="F122" s="187">
        <v>43.422983333333335</v>
      </c>
      <c r="G122" s="187">
        <v>-1.7273333333333334</v>
      </c>
      <c r="H122" s="193">
        <v>0</v>
      </c>
      <c r="I122" s="171">
        <v>41.9</v>
      </c>
      <c r="J122" s="192">
        <v>27.2</v>
      </c>
    </row>
    <row r="123" spans="4:10" ht="15.75" x14ac:dyDescent="0.25">
      <c r="D123" s="185">
        <v>118</v>
      </c>
      <c r="E123" s="186">
        <v>43299</v>
      </c>
      <c r="F123" s="187">
        <v>43.397183333333331</v>
      </c>
      <c r="G123" s="187">
        <v>-1.7201500000000001</v>
      </c>
      <c r="H123" s="193">
        <v>0</v>
      </c>
      <c r="I123" s="171">
        <v>24.5</v>
      </c>
      <c r="J123" s="192">
        <v>25.8</v>
      </c>
    </row>
    <row r="124" spans="4:10" x14ac:dyDescent="0.25">
      <c r="D124" s="185">
        <v>119</v>
      </c>
      <c r="E124" s="186">
        <v>43320</v>
      </c>
      <c r="F124" s="187">
        <v>43.427216666666666</v>
      </c>
      <c r="G124" s="187">
        <v>-1.6354333333333333</v>
      </c>
      <c r="H124" s="191">
        <v>0</v>
      </c>
      <c r="I124" s="189">
        <v>29.2</v>
      </c>
      <c r="J124" s="190">
        <v>25</v>
      </c>
    </row>
    <row r="125" spans="4:10" x14ac:dyDescent="0.25">
      <c r="D125" s="185">
        <v>120</v>
      </c>
      <c r="E125" s="186">
        <v>43320</v>
      </c>
      <c r="F125" s="187">
        <v>43.444833333333335</v>
      </c>
      <c r="G125" s="187">
        <v>-1.6140666666666665</v>
      </c>
      <c r="H125" s="191">
        <v>0</v>
      </c>
      <c r="I125" s="194">
        <v>22</v>
      </c>
      <c r="J125" s="195">
        <v>15.7</v>
      </c>
    </row>
    <row r="126" spans="4:10" x14ac:dyDescent="0.25">
      <c r="D126" s="185">
        <v>121</v>
      </c>
      <c r="E126" s="186">
        <v>43320</v>
      </c>
      <c r="F126" s="187">
        <v>43.494500000000002</v>
      </c>
      <c r="G126" s="187">
        <v>-1.5616333333333334</v>
      </c>
      <c r="H126" s="191">
        <v>0</v>
      </c>
      <c r="I126" s="194">
        <v>12.9</v>
      </c>
      <c r="J126" s="195">
        <v>11.7</v>
      </c>
    </row>
    <row r="127" spans="4:10" x14ac:dyDescent="0.25">
      <c r="D127" s="185">
        <v>122</v>
      </c>
      <c r="E127" s="186">
        <v>43320</v>
      </c>
      <c r="F127" s="187">
        <v>43.488549999999996</v>
      </c>
      <c r="G127" s="187">
        <v>-1.6111166666666668</v>
      </c>
      <c r="H127" s="191">
        <v>0</v>
      </c>
      <c r="I127" s="194">
        <v>18.5</v>
      </c>
      <c r="J127" s="195">
        <v>20.100000000000001</v>
      </c>
    </row>
    <row r="128" spans="4:10" x14ac:dyDescent="0.25">
      <c r="D128" s="185">
        <v>123</v>
      </c>
      <c r="E128" s="186">
        <v>43320</v>
      </c>
      <c r="F128" s="187">
        <v>43.430366666666664</v>
      </c>
      <c r="G128" s="187">
        <v>-1.6878166666666665</v>
      </c>
      <c r="H128" s="191">
        <v>0</v>
      </c>
      <c r="I128" s="189">
        <v>46.6</v>
      </c>
      <c r="J128" s="190">
        <v>41.7</v>
      </c>
    </row>
    <row r="129" spans="4:10" x14ac:dyDescent="0.25">
      <c r="D129" s="185">
        <v>124</v>
      </c>
      <c r="E129" s="186">
        <v>43320</v>
      </c>
      <c r="F129" s="187">
        <v>43.423233333333336</v>
      </c>
      <c r="G129" s="187">
        <v>-1.7268166666666667</v>
      </c>
      <c r="H129" s="191">
        <v>0</v>
      </c>
      <c r="I129" s="189">
        <v>42.8</v>
      </c>
      <c r="J129" s="190">
        <v>27.9</v>
      </c>
    </row>
    <row r="130" spans="4:10" x14ac:dyDescent="0.25">
      <c r="D130" s="8">
        <v>125</v>
      </c>
      <c r="E130" s="13">
        <v>43320</v>
      </c>
      <c r="F130" s="40">
        <v>43.396900000000002</v>
      </c>
      <c r="G130" s="40">
        <v>-1.7206333333333332</v>
      </c>
      <c r="H130" s="129">
        <v>4467</v>
      </c>
      <c r="I130" s="183">
        <v>21.5</v>
      </c>
      <c r="J130" s="184">
        <v>27.4</v>
      </c>
    </row>
    <row r="131" spans="4:10" ht="15.75" x14ac:dyDescent="0.25">
      <c r="D131" s="8">
        <v>126</v>
      </c>
      <c r="E131" s="13">
        <v>43348</v>
      </c>
      <c r="F131" s="40">
        <v>43.427066666666668</v>
      </c>
      <c r="G131" s="40">
        <v>-1.6357166666666667</v>
      </c>
      <c r="H131" s="128">
        <v>31336</v>
      </c>
      <c r="I131" s="173">
        <v>30.2</v>
      </c>
      <c r="J131" s="180">
        <v>27.3</v>
      </c>
    </row>
    <row r="132" spans="4:10" ht="15.75" x14ac:dyDescent="0.25">
      <c r="D132" s="185">
        <v>127</v>
      </c>
      <c r="E132" s="186">
        <v>43348</v>
      </c>
      <c r="F132" s="187">
        <v>43.444366666666667</v>
      </c>
      <c r="G132" s="187">
        <v>-1.6144666666666667</v>
      </c>
      <c r="H132" s="193">
        <v>0</v>
      </c>
      <c r="I132" s="171">
        <v>23.8</v>
      </c>
      <c r="J132" s="192">
        <v>16.899999999999999</v>
      </c>
    </row>
    <row r="133" spans="4:10" ht="15.75" x14ac:dyDescent="0.25">
      <c r="D133" s="185">
        <v>128</v>
      </c>
      <c r="E133" s="186">
        <v>43348</v>
      </c>
      <c r="F133" s="187">
        <v>43.494999999999997</v>
      </c>
      <c r="G133" s="187">
        <v>-1.5610333333333333</v>
      </c>
      <c r="H133" s="193">
        <v>0</v>
      </c>
      <c r="I133" s="171">
        <v>14.3</v>
      </c>
      <c r="J133" s="192">
        <v>14.1</v>
      </c>
    </row>
    <row r="134" spans="4:10" ht="15.75" x14ac:dyDescent="0.25">
      <c r="D134" s="185">
        <v>129</v>
      </c>
      <c r="E134" s="186">
        <v>43348</v>
      </c>
      <c r="F134" s="187">
        <v>43.489049999999999</v>
      </c>
      <c r="G134" s="187">
        <v>-1.6106</v>
      </c>
      <c r="H134" s="193">
        <v>0</v>
      </c>
      <c r="I134" s="171">
        <v>21</v>
      </c>
      <c r="J134" s="192">
        <v>30</v>
      </c>
    </row>
    <row r="135" spans="4:10" ht="15.75" x14ac:dyDescent="0.25">
      <c r="D135" s="185">
        <v>130</v>
      </c>
      <c r="E135" s="186">
        <v>43348</v>
      </c>
      <c r="F135" s="187">
        <v>43.43013333333333</v>
      </c>
      <c r="G135" s="187">
        <v>-1.6875</v>
      </c>
      <c r="H135" s="193">
        <v>0</v>
      </c>
      <c r="I135" s="171">
        <v>46.8</v>
      </c>
      <c r="J135" s="192">
        <v>40</v>
      </c>
    </row>
    <row r="136" spans="4:10" ht="15.75" x14ac:dyDescent="0.25">
      <c r="D136" s="185">
        <v>131</v>
      </c>
      <c r="E136" s="186">
        <v>43348</v>
      </c>
      <c r="F136" s="187">
        <v>43.422583333333336</v>
      </c>
      <c r="G136" s="187">
        <v>-1.72675</v>
      </c>
      <c r="H136" s="193">
        <v>0</v>
      </c>
      <c r="I136" s="171">
        <v>43</v>
      </c>
      <c r="J136" s="192">
        <v>20.100000000000001</v>
      </c>
    </row>
    <row r="137" spans="4:10" ht="16.5" thickBot="1" x14ac:dyDescent="0.3">
      <c r="D137" s="196">
        <v>132</v>
      </c>
      <c r="E137" s="197">
        <v>43348</v>
      </c>
      <c r="F137" s="198">
        <v>43.397100000000002</v>
      </c>
      <c r="G137" s="198">
        <v>-1.7194166666666666</v>
      </c>
      <c r="H137" s="199">
        <v>0</v>
      </c>
      <c r="I137" s="200">
        <v>21.5</v>
      </c>
      <c r="J137" s="201">
        <v>29.1</v>
      </c>
    </row>
  </sheetData>
  <mergeCells count="1">
    <mergeCell ref="B4:B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7"/>
  <sheetViews>
    <sheetView topLeftCell="I31" zoomScaleNormal="100" workbookViewId="0">
      <selection activeCell="L28" sqref="L28:L51"/>
    </sheetView>
  </sheetViews>
  <sheetFormatPr baseColWidth="10" defaultColWidth="9.140625" defaultRowHeight="15" x14ac:dyDescent="0.25"/>
  <cols>
    <col min="1" max="1" width="9.140625" style="3"/>
    <col min="2" max="2" width="36.42578125" style="3" customWidth="1"/>
    <col min="3" max="3" width="19.85546875" style="3" customWidth="1"/>
    <col min="4" max="4" width="11.5703125" style="4" bestFit="1" customWidth="1"/>
    <col min="5" max="5" width="9.140625" style="3"/>
    <col min="6" max="6" width="17.5703125" style="3" customWidth="1"/>
    <col min="7" max="7" width="24.42578125" style="3" bestFit="1" customWidth="1"/>
    <col min="8" max="8" width="23.42578125" style="3" bestFit="1" customWidth="1"/>
    <col min="9" max="9" width="23.42578125" style="34" customWidth="1"/>
    <col min="10" max="10" width="23.42578125" style="3" bestFit="1" customWidth="1"/>
    <col min="11" max="11" width="24.28515625" style="34" bestFit="1" customWidth="1"/>
    <col min="12" max="12" width="29.5703125" style="3" bestFit="1" customWidth="1"/>
    <col min="13" max="13" width="9.140625" style="3"/>
    <col min="14" max="14" width="4.5703125" style="3" bestFit="1" customWidth="1"/>
    <col min="15" max="15" width="11.5703125" style="3" bestFit="1" customWidth="1"/>
    <col min="16" max="16" width="35" style="3" bestFit="1" customWidth="1"/>
    <col min="17" max="17" width="22.28515625" style="3" bestFit="1" customWidth="1"/>
    <col min="18" max="18" width="30" style="3" bestFit="1" customWidth="1"/>
    <col min="19" max="19" width="30" style="3" customWidth="1"/>
    <col min="20" max="20" width="43.42578125" style="3" bestFit="1" customWidth="1"/>
    <col min="21" max="22" width="9.140625" style="3"/>
    <col min="23" max="23" width="9.140625" style="34"/>
    <col min="24" max="16384" width="9.140625" style="3"/>
  </cols>
  <sheetData>
    <row r="1" spans="2:24" ht="15.75" thickBot="1" x14ac:dyDescent="0.3"/>
    <row r="2" spans="2:24" ht="15.75" thickBot="1" x14ac:dyDescent="0.3">
      <c r="B2" s="19" t="s">
        <v>6</v>
      </c>
    </row>
    <row r="3" spans="2:24" ht="15.75" thickBot="1" x14ac:dyDescent="0.3">
      <c r="B3" s="20" t="s">
        <v>10</v>
      </c>
      <c r="C3" s="17"/>
      <c r="D3" s="233" t="s">
        <v>5</v>
      </c>
      <c r="E3" s="234" t="s">
        <v>7</v>
      </c>
      <c r="F3" s="234" t="s">
        <v>59</v>
      </c>
      <c r="G3" s="234" t="s">
        <v>85</v>
      </c>
      <c r="H3" s="234" t="s">
        <v>68</v>
      </c>
      <c r="I3" s="284" t="s">
        <v>69</v>
      </c>
      <c r="J3" s="234" t="s">
        <v>67</v>
      </c>
      <c r="K3" s="284" t="s">
        <v>70</v>
      </c>
      <c r="L3" s="245" t="s">
        <v>84</v>
      </c>
      <c r="P3" s="244" t="s">
        <v>71</v>
      </c>
      <c r="Q3" s="234" t="s">
        <v>72</v>
      </c>
      <c r="R3" s="234" t="s">
        <v>73</v>
      </c>
      <c r="S3" s="235" t="s">
        <v>86</v>
      </c>
      <c r="T3" s="245" t="s">
        <v>74</v>
      </c>
    </row>
    <row r="4" spans="2:24" ht="15.75" thickBot="1" x14ac:dyDescent="0.3">
      <c r="B4" s="21" t="s">
        <v>11</v>
      </c>
      <c r="C4" s="16"/>
      <c r="D4" s="305">
        <v>42991</v>
      </c>
      <c r="E4" s="10">
        <v>1</v>
      </c>
      <c r="F4" s="216">
        <v>2.7</v>
      </c>
      <c r="G4" s="310">
        <f>SUM(F4:F27)/24</f>
        <v>2.245833333333334</v>
      </c>
      <c r="H4" s="10">
        <v>12.5</v>
      </c>
      <c r="I4" s="297">
        <f>AVERAGE(H4:H27)</f>
        <v>11.029166666666663</v>
      </c>
      <c r="J4" s="10">
        <v>321</v>
      </c>
      <c r="K4" s="297">
        <f>AVERAGE(J4:J27)</f>
        <v>319.70833333333331</v>
      </c>
      <c r="L4" s="330">
        <v>2.0476917633576002</v>
      </c>
      <c r="M4"/>
      <c r="N4" s="302">
        <v>2017</v>
      </c>
      <c r="O4" s="238">
        <v>42991</v>
      </c>
      <c r="P4" s="81">
        <v>2.245833333333334</v>
      </c>
      <c r="Q4" s="216">
        <v>11.029166666666663</v>
      </c>
      <c r="R4" s="216">
        <v>319.70833333333331</v>
      </c>
      <c r="S4" s="225">
        <v>50.757435897435904</v>
      </c>
      <c r="T4" s="210">
        <v>2.0476917633576002</v>
      </c>
    </row>
    <row r="5" spans="2:24" ht="15.75" thickBot="1" x14ac:dyDescent="0.3">
      <c r="C5" s="16"/>
      <c r="D5" s="306"/>
      <c r="E5" s="228">
        <v>2</v>
      </c>
      <c r="F5" s="217">
        <v>2.5</v>
      </c>
      <c r="G5" s="311"/>
      <c r="H5" s="228">
        <v>12.5</v>
      </c>
      <c r="I5" s="298"/>
      <c r="J5" s="228">
        <v>323</v>
      </c>
      <c r="K5" s="298"/>
      <c r="L5" s="331"/>
      <c r="M5"/>
      <c r="N5" s="303"/>
      <c r="O5" s="239">
        <v>42996</v>
      </c>
      <c r="P5" s="95">
        <v>1.1333333333333331</v>
      </c>
      <c r="Q5" s="217">
        <v>8.7999999999999972</v>
      </c>
      <c r="R5" s="217">
        <v>299.41666666666669</v>
      </c>
      <c r="S5" s="231">
        <v>50.757435897435904</v>
      </c>
      <c r="T5" s="211">
        <v>1.1051834410902499</v>
      </c>
    </row>
    <row r="6" spans="2:24" ht="15" customHeight="1" x14ac:dyDescent="0.25">
      <c r="B6" s="318" t="s">
        <v>87</v>
      </c>
      <c r="C6" s="16"/>
      <c r="D6" s="306"/>
      <c r="E6" s="228">
        <v>3</v>
      </c>
      <c r="F6" s="217">
        <v>2.2999999999999998</v>
      </c>
      <c r="G6" s="311"/>
      <c r="H6" s="228">
        <v>11.7</v>
      </c>
      <c r="I6" s="298"/>
      <c r="J6" s="228">
        <v>326</v>
      </c>
      <c r="K6" s="298"/>
      <c r="L6" s="331"/>
      <c r="M6"/>
      <c r="N6" s="303"/>
      <c r="O6" s="239">
        <v>42997</v>
      </c>
      <c r="P6" s="95">
        <v>0.87083333333333346</v>
      </c>
      <c r="Q6" s="217">
        <v>9.3333333333333339</v>
      </c>
      <c r="R6" s="217">
        <v>290.16666666666669</v>
      </c>
      <c r="S6" s="231">
        <v>50.757435897435904</v>
      </c>
      <c r="T6" s="211">
        <v>0.83769773012343096</v>
      </c>
      <c r="X6" s="103"/>
    </row>
    <row r="7" spans="2:24" x14ac:dyDescent="0.25">
      <c r="B7" s="319"/>
      <c r="C7" s="16"/>
      <c r="D7" s="306"/>
      <c r="E7" s="228">
        <v>4</v>
      </c>
      <c r="F7" s="217">
        <v>2.1</v>
      </c>
      <c r="G7" s="311"/>
      <c r="H7" s="228">
        <v>11.7</v>
      </c>
      <c r="I7" s="298"/>
      <c r="J7" s="228">
        <v>326</v>
      </c>
      <c r="K7" s="298"/>
      <c r="L7" s="331"/>
      <c r="M7"/>
      <c r="N7" s="303"/>
      <c r="O7" s="239">
        <v>42998</v>
      </c>
      <c r="P7" s="95">
        <v>0.83750000000000002</v>
      </c>
      <c r="Q7" s="217">
        <v>6.4958333333333362</v>
      </c>
      <c r="R7" s="217">
        <v>183</v>
      </c>
      <c r="S7" s="231">
        <v>50.757435897435904</v>
      </c>
      <c r="T7" s="211">
        <v>0.83220000000000005</v>
      </c>
    </row>
    <row r="8" spans="2:24" x14ac:dyDescent="0.25">
      <c r="B8" s="319"/>
      <c r="C8" s="16"/>
      <c r="D8" s="306"/>
      <c r="E8" s="228">
        <v>5</v>
      </c>
      <c r="F8" s="217">
        <v>2.2000000000000002</v>
      </c>
      <c r="G8" s="311"/>
      <c r="H8" s="228">
        <v>11.7</v>
      </c>
      <c r="I8" s="298"/>
      <c r="J8" s="228">
        <v>323</v>
      </c>
      <c r="K8" s="298"/>
      <c r="L8" s="331"/>
      <c r="M8"/>
      <c r="N8" s="303"/>
      <c r="O8" s="239">
        <v>43000</v>
      </c>
      <c r="P8" s="95">
        <v>1.2499999999999998</v>
      </c>
      <c r="Q8" s="217">
        <v>9.2833333333333332</v>
      </c>
      <c r="R8" s="217">
        <v>307.79166666666669</v>
      </c>
      <c r="S8" s="231">
        <v>50.757435897435904</v>
      </c>
      <c r="T8" s="211">
        <v>1.2041057554847601</v>
      </c>
    </row>
    <row r="9" spans="2:24" x14ac:dyDescent="0.25">
      <c r="B9" s="319"/>
      <c r="C9" s="16"/>
      <c r="D9" s="306"/>
      <c r="E9" s="228">
        <v>6</v>
      </c>
      <c r="F9" s="217">
        <v>2.1</v>
      </c>
      <c r="G9" s="311"/>
      <c r="H9" s="228">
        <v>10.6</v>
      </c>
      <c r="I9" s="298"/>
      <c r="J9" s="228">
        <v>309</v>
      </c>
      <c r="K9" s="298"/>
      <c r="L9" s="331"/>
      <c r="M9"/>
      <c r="N9" s="303"/>
      <c r="O9" s="239">
        <v>43017</v>
      </c>
      <c r="P9" s="95">
        <v>0.7583333333333333</v>
      </c>
      <c r="Q9" s="217">
        <v>10.28333333333333</v>
      </c>
      <c r="R9" s="217">
        <v>306.83333333333331</v>
      </c>
      <c r="S9" s="231">
        <v>50.757435897435904</v>
      </c>
      <c r="T9" s="211">
        <v>0.70852342956401404</v>
      </c>
    </row>
    <row r="10" spans="2:24" x14ac:dyDescent="0.25">
      <c r="B10" s="319"/>
      <c r="C10" s="16"/>
      <c r="D10" s="306"/>
      <c r="E10" s="228">
        <v>7</v>
      </c>
      <c r="F10" s="217">
        <v>2</v>
      </c>
      <c r="G10" s="311"/>
      <c r="H10" s="228">
        <v>12.5</v>
      </c>
      <c r="I10" s="298"/>
      <c r="J10" s="228">
        <v>307</v>
      </c>
      <c r="K10" s="298"/>
      <c r="L10" s="331"/>
      <c r="M10"/>
      <c r="N10" s="303"/>
      <c r="O10" s="239">
        <v>43018</v>
      </c>
      <c r="P10" s="95">
        <v>0.61249999999999982</v>
      </c>
      <c r="Q10" s="217">
        <v>9.1333333333333346</v>
      </c>
      <c r="R10" s="217">
        <v>308.29166666666669</v>
      </c>
      <c r="S10" s="231">
        <v>50.757435897435904</v>
      </c>
      <c r="T10" s="211">
        <v>0.59239798608397998</v>
      </c>
    </row>
    <row r="11" spans="2:24" x14ac:dyDescent="0.25">
      <c r="B11" s="319"/>
      <c r="C11" s="16"/>
      <c r="D11" s="306"/>
      <c r="E11" s="228">
        <v>8</v>
      </c>
      <c r="F11" s="217">
        <v>2.2000000000000002</v>
      </c>
      <c r="G11" s="311"/>
      <c r="H11" s="228">
        <v>11.7</v>
      </c>
      <c r="I11" s="298"/>
      <c r="J11" s="228">
        <v>307</v>
      </c>
      <c r="K11" s="298"/>
      <c r="L11" s="331"/>
      <c r="M11"/>
      <c r="N11" s="303"/>
      <c r="O11" s="239">
        <v>43019</v>
      </c>
      <c r="P11" s="95">
        <v>1.0583333333333331</v>
      </c>
      <c r="Q11" s="217">
        <v>14.179166666666669</v>
      </c>
      <c r="R11" s="217">
        <v>314.54166666666669</v>
      </c>
      <c r="S11" s="231">
        <v>50.757435897435904</v>
      </c>
      <c r="T11" s="211">
        <v>0.88444476050205401</v>
      </c>
    </row>
    <row r="12" spans="2:24" x14ac:dyDescent="0.25">
      <c r="B12" s="319"/>
      <c r="C12" s="16"/>
      <c r="D12" s="306"/>
      <c r="E12" s="228">
        <v>9</v>
      </c>
      <c r="F12" s="217">
        <v>2.2999999999999998</v>
      </c>
      <c r="G12" s="311"/>
      <c r="H12" s="228">
        <v>11.1</v>
      </c>
      <c r="I12" s="298"/>
      <c r="J12" s="228">
        <v>321</v>
      </c>
      <c r="K12" s="298"/>
      <c r="L12" s="331"/>
      <c r="M12"/>
      <c r="N12" s="303"/>
      <c r="O12" s="239">
        <v>43020</v>
      </c>
      <c r="P12" s="95">
        <v>1.8916666666666668</v>
      </c>
      <c r="Q12" s="217">
        <v>12.633333333333333</v>
      </c>
      <c r="R12" s="217">
        <v>315.375</v>
      </c>
      <c r="S12" s="231">
        <v>50.757435897435904</v>
      </c>
      <c r="T12" s="211">
        <v>1.6424231877868301</v>
      </c>
    </row>
    <row r="13" spans="2:24" x14ac:dyDescent="0.25">
      <c r="B13" s="319"/>
      <c r="C13" s="16"/>
      <c r="D13" s="306"/>
      <c r="E13" s="228">
        <v>10</v>
      </c>
      <c r="F13" s="217">
        <v>2.2999999999999998</v>
      </c>
      <c r="G13" s="311"/>
      <c r="H13" s="228">
        <v>11.7</v>
      </c>
      <c r="I13" s="298"/>
      <c r="J13" s="228">
        <v>318</v>
      </c>
      <c r="K13" s="298"/>
      <c r="L13" s="331"/>
      <c r="M13"/>
      <c r="N13" s="303"/>
      <c r="O13" s="239">
        <v>43021</v>
      </c>
      <c r="P13" s="95">
        <v>1.6125</v>
      </c>
      <c r="Q13" s="217">
        <v>11.283333333333331</v>
      </c>
      <c r="R13" s="217">
        <v>311.83333333333331</v>
      </c>
      <c r="S13" s="231">
        <v>50.757435897435904</v>
      </c>
      <c r="T13" s="211">
        <v>1.45818022781641</v>
      </c>
    </row>
    <row r="14" spans="2:24" x14ac:dyDescent="0.25">
      <c r="B14" s="319"/>
      <c r="C14" s="16"/>
      <c r="D14" s="306"/>
      <c r="E14" s="228">
        <v>11</v>
      </c>
      <c r="F14" s="217">
        <v>2.5</v>
      </c>
      <c r="G14" s="311"/>
      <c r="H14" s="228">
        <v>11.7</v>
      </c>
      <c r="I14" s="298"/>
      <c r="J14" s="228">
        <v>318</v>
      </c>
      <c r="K14" s="298"/>
      <c r="L14" s="331"/>
      <c r="M14"/>
      <c r="N14" s="303"/>
      <c r="O14" s="239">
        <v>43035</v>
      </c>
      <c r="P14" s="95">
        <v>1.2666666666666666</v>
      </c>
      <c r="Q14" s="217">
        <v>11.141666666666666</v>
      </c>
      <c r="R14" s="217">
        <v>305.25</v>
      </c>
      <c r="S14" s="231">
        <v>50.757435897435904</v>
      </c>
      <c r="T14" s="211">
        <v>1.15069636333147</v>
      </c>
    </row>
    <row r="15" spans="2:24" x14ac:dyDescent="0.25">
      <c r="B15" s="319"/>
      <c r="C15" s="16"/>
      <c r="D15" s="306"/>
      <c r="E15" s="228">
        <v>12</v>
      </c>
      <c r="F15" s="217">
        <v>2.2000000000000002</v>
      </c>
      <c r="G15" s="311"/>
      <c r="H15" s="228">
        <v>11.1</v>
      </c>
      <c r="I15" s="298"/>
      <c r="J15" s="228">
        <v>315</v>
      </c>
      <c r="K15" s="298"/>
      <c r="L15" s="331"/>
      <c r="M15"/>
      <c r="N15" s="303"/>
      <c r="O15" s="239">
        <v>43059</v>
      </c>
      <c r="P15" s="95">
        <v>0.83750000000000024</v>
      </c>
      <c r="Q15" s="217">
        <v>12.004166666666663</v>
      </c>
      <c r="R15" s="217">
        <v>317.25</v>
      </c>
      <c r="S15" s="231">
        <v>50.757435897435904</v>
      </c>
      <c r="T15" s="211">
        <v>0.74050899681461102</v>
      </c>
    </row>
    <row r="16" spans="2:24" x14ac:dyDescent="0.25">
      <c r="B16" s="319"/>
      <c r="C16" s="16"/>
      <c r="D16" s="306"/>
      <c r="E16" s="228">
        <v>13</v>
      </c>
      <c r="F16" s="217">
        <v>2.2999999999999998</v>
      </c>
      <c r="G16" s="311"/>
      <c r="H16" s="228">
        <v>8.4</v>
      </c>
      <c r="I16" s="298"/>
      <c r="J16" s="228">
        <v>315</v>
      </c>
      <c r="K16" s="298"/>
      <c r="L16" s="331"/>
      <c r="M16"/>
      <c r="N16" s="303"/>
      <c r="O16" s="239">
        <v>43060</v>
      </c>
      <c r="P16" s="95">
        <v>1.2291666666666663</v>
      </c>
      <c r="Q16" s="217">
        <v>12.93333333333333</v>
      </c>
      <c r="R16" s="217">
        <v>293.79166666666669</v>
      </c>
      <c r="S16" s="231">
        <v>50.757435897435904</v>
      </c>
      <c r="T16" s="211">
        <v>1.0585566125577801</v>
      </c>
    </row>
    <row r="17" spans="2:20" x14ac:dyDescent="0.25">
      <c r="B17" s="319"/>
      <c r="C17" s="16"/>
      <c r="D17" s="306"/>
      <c r="E17" s="228">
        <v>14</v>
      </c>
      <c r="F17" s="217">
        <v>2.2000000000000002</v>
      </c>
      <c r="G17" s="311"/>
      <c r="H17" s="228">
        <v>11.7</v>
      </c>
      <c r="I17" s="298"/>
      <c r="J17" s="228">
        <v>318</v>
      </c>
      <c r="K17" s="298"/>
      <c r="L17" s="331"/>
      <c r="M17"/>
      <c r="N17" s="303"/>
      <c r="O17" s="239">
        <v>43061</v>
      </c>
      <c r="P17" s="95">
        <v>1.3291666666666666</v>
      </c>
      <c r="Q17" s="217">
        <v>11.587499999999999</v>
      </c>
      <c r="R17" s="217">
        <v>292.08333333333331</v>
      </c>
      <c r="S17" s="231">
        <v>50.757435897435904</v>
      </c>
      <c r="T17" s="211">
        <v>1.1903950492764499</v>
      </c>
    </row>
    <row r="18" spans="2:20" x14ac:dyDescent="0.25">
      <c r="B18" s="319"/>
      <c r="C18" s="16"/>
      <c r="D18" s="306"/>
      <c r="E18" s="228">
        <v>15</v>
      </c>
      <c r="F18" s="217">
        <v>2.1</v>
      </c>
      <c r="G18" s="311"/>
      <c r="H18" s="228">
        <v>10</v>
      </c>
      <c r="I18" s="298"/>
      <c r="J18" s="228">
        <v>318</v>
      </c>
      <c r="K18" s="298"/>
      <c r="L18" s="331"/>
      <c r="M18"/>
      <c r="N18" s="303"/>
      <c r="O18" s="239">
        <v>43062</v>
      </c>
      <c r="P18" s="95">
        <v>2.4041666666666668</v>
      </c>
      <c r="Q18" s="217">
        <v>13.766666666666671</v>
      </c>
      <c r="R18" s="217">
        <v>290.75</v>
      </c>
      <c r="S18" s="231">
        <v>50.757435897435904</v>
      </c>
      <c r="T18" s="211">
        <v>2.02791288095059</v>
      </c>
    </row>
    <row r="19" spans="2:20" ht="15.75" thickBot="1" x14ac:dyDescent="0.3">
      <c r="B19" s="320"/>
      <c r="C19" s="16"/>
      <c r="D19" s="306"/>
      <c r="E19" s="228">
        <v>16</v>
      </c>
      <c r="F19" s="217">
        <v>2</v>
      </c>
      <c r="G19" s="311"/>
      <c r="H19" s="228">
        <v>10</v>
      </c>
      <c r="I19" s="298"/>
      <c r="J19" s="228">
        <v>326</v>
      </c>
      <c r="K19" s="298"/>
      <c r="L19" s="331"/>
      <c r="M19"/>
      <c r="N19" s="304"/>
      <c r="O19" s="240">
        <v>43063</v>
      </c>
      <c r="P19" s="96">
        <v>1.9624999999999997</v>
      </c>
      <c r="Q19" s="218">
        <v>11.791666666666664</v>
      </c>
      <c r="R19" s="218">
        <v>298</v>
      </c>
      <c r="S19" s="111">
        <v>50.757435897435904</v>
      </c>
      <c r="T19" s="212">
        <v>1.7464817825840799</v>
      </c>
    </row>
    <row r="20" spans="2:20" x14ac:dyDescent="0.25">
      <c r="C20" s="16"/>
      <c r="D20" s="306"/>
      <c r="E20" s="228">
        <v>17</v>
      </c>
      <c r="F20" s="217">
        <v>2.1</v>
      </c>
      <c r="G20" s="311"/>
      <c r="H20" s="228">
        <v>10.6</v>
      </c>
      <c r="I20" s="298"/>
      <c r="J20" s="228">
        <v>318</v>
      </c>
      <c r="K20" s="298"/>
      <c r="L20" s="331"/>
      <c r="M20"/>
      <c r="N20" s="302">
        <v>2018</v>
      </c>
      <c r="O20" s="241">
        <v>43252</v>
      </c>
      <c r="P20" s="72"/>
      <c r="Q20" s="219"/>
      <c r="R20" s="219"/>
      <c r="S20" s="231"/>
      <c r="T20" s="221"/>
    </row>
    <row r="21" spans="2:20" x14ac:dyDescent="0.25">
      <c r="C21" s="16"/>
      <c r="D21" s="306"/>
      <c r="E21" s="228">
        <v>18</v>
      </c>
      <c r="F21" s="217">
        <v>2.1</v>
      </c>
      <c r="G21" s="311"/>
      <c r="H21" s="228">
        <v>10.6</v>
      </c>
      <c r="I21" s="298"/>
      <c r="J21" s="228">
        <v>321</v>
      </c>
      <c r="K21" s="298"/>
      <c r="L21" s="331"/>
      <c r="M21"/>
      <c r="N21" s="303"/>
      <c r="O21" s="242">
        <v>43271</v>
      </c>
      <c r="P21" s="95"/>
      <c r="Q21" s="217"/>
      <c r="R21" s="217"/>
      <c r="S21" s="226"/>
      <c r="T21" s="211"/>
    </row>
    <row r="22" spans="2:20" x14ac:dyDescent="0.25">
      <c r="C22" s="16"/>
      <c r="D22" s="306"/>
      <c r="E22" s="228">
        <v>19</v>
      </c>
      <c r="F22" s="217">
        <v>2.1</v>
      </c>
      <c r="G22" s="311"/>
      <c r="H22" s="228">
        <v>11.1</v>
      </c>
      <c r="I22" s="298"/>
      <c r="J22" s="228">
        <v>323</v>
      </c>
      <c r="K22" s="298"/>
      <c r="L22" s="331"/>
      <c r="M22"/>
      <c r="N22" s="303"/>
      <c r="O22" s="242">
        <v>43299</v>
      </c>
      <c r="P22" s="95"/>
      <c r="Q22" s="217"/>
      <c r="R22" s="217"/>
      <c r="S22" s="226"/>
      <c r="T22" s="211"/>
    </row>
    <row r="23" spans="2:20" x14ac:dyDescent="0.25">
      <c r="C23" s="16"/>
      <c r="D23" s="306"/>
      <c r="E23" s="228">
        <v>20</v>
      </c>
      <c r="F23" s="217">
        <v>2.1</v>
      </c>
      <c r="G23" s="311"/>
      <c r="H23" s="228">
        <v>10.6</v>
      </c>
      <c r="I23" s="298"/>
      <c r="J23" s="228">
        <v>326</v>
      </c>
      <c r="K23" s="298"/>
      <c r="L23" s="331"/>
      <c r="M23"/>
      <c r="N23" s="303"/>
      <c r="O23" s="242">
        <v>43320</v>
      </c>
      <c r="P23" s="95"/>
      <c r="Q23" s="217"/>
      <c r="R23" s="217"/>
      <c r="S23" s="226"/>
      <c r="T23" s="211"/>
    </row>
    <row r="24" spans="2:20" ht="15.75" thickBot="1" x14ac:dyDescent="0.3">
      <c r="C24" s="16"/>
      <c r="D24" s="306"/>
      <c r="E24" s="228">
        <v>21</v>
      </c>
      <c r="F24" s="217">
        <v>2.1</v>
      </c>
      <c r="G24" s="311"/>
      <c r="H24" s="228">
        <v>10</v>
      </c>
      <c r="I24" s="298"/>
      <c r="J24" s="228">
        <v>321</v>
      </c>
      <c r="K24" s="298"/>
      <c r="L24" s="331"/>
      <c r="M24"/>
      <c r="N24" s="304"/>
      <c r="O24" s="243">
        <v>43348</v>
      </c>
      <c r="P24" s="96"/>
      <c r="Q24" s="218"/>
      <c r="R24" s="218"/>
      <c r="S24" s="227"/>
      <c r="T24" s="212"/>
    </row>
    <row r="25" spans="2:20" ht="15.75" thickBot="1" x14ac:dyDescent="0.3">
      <c r="C25" s="16"/>
      <c r="D25" s="306"/>
      <c r="E25" s="228">
        <v>22</v>
      </c>
      <c r="F25" s="217">
        <v>2.5</v>
      </c>
      <c r="G25" s="311"/>
      <c r="H25" s="228">
        <v>10.6</v>
      </c>
      <c r="I25" s="298"/>
      <c r="J25" s="228">
        <v>323</v>
      </c>
      <c r="K25" s="298"/>
      <c r="L25" s="331"/>
      <c r="M25"/>
      <c r="N25" s="49"/>
    </row>
    <row r="26" spans="2:20" ht="15" customHeight="1" x14ac:dyDescent="0.25">
      <c r="C26" s="16"/>
      <c r="D26" s="306"/>
      <c r="E26" s="228">
        <v>23</v>
      </c>
      <c r="F26" s="217">
        <v>2.2000000000000002</v>
      </c>
      <c r="G26" s="311"/>
      <c r="H26" s="228">
        <v>10.6</v>
      </c>
      <c r="I26" s="298"/>
      <c r="J26" s="228">
        <v>329</v>
      </c>
      <c r="K26" s="298"/>
      <c r="L26" s="331"/>
      <c r="M26"/>
      <c r="N26" s="49"/>
      <c r="P26" s="321" t="s">
        <v>92</v>
      </c>
      <c r="Q26" s="322"/>
      <c r="R26" s="322"/>
      <c r="S26" s="322"/>
      <c r="T26" s="323"/>
    </row>
    <row r="27" spans="2:20" ht="15.75" thickBot="1" x14ac:dyDescent="0.3">
      <c r="C27" s="16"/>
      <c r="D27" s="307"/>
      <c r="E27" s="230">
        <v>24</v>
      </c>
      <c r="F27" s="218">
        <v>2.7</v>
      </c>
      <c r="G27" s="312"/>
      <c r="H27" s="230">
        <v>10</v>
      </c>
      <c r="I27" s="299"/>
      <c r="J27" s="230">
        <v>321</v>
      </c>
      <c r="K27" s="299"/>
      <c r="L27" s="332"/>
      <c r="M27"/>
      <c r="N27" s="49"/>
      <c r="P27" s="324"/>
      <c r="Q27" s="325"/>
      <c r="R27" s="325"/>
      <c r="S27" s="325"/>
      <c r="T27" s="326"/>
    </row>
    <row r="28" spans="2:20" x14ac:dyDescent="0.25">
      <c r="C28" s="16"/>
      <c r="D28" s="305">
        <v>42996</v>
      </c>
      <c r="E28" s="10">
        <v>1</v>
      </c>
      <c r="F28" s="216">
        <v>1.8</v>
      </c>
      <c r="G28" s="310">
        <f t="shared" ref="G28" si="0">SUM(F28:F51)/24</f>
        <v>1.1333333333333331</v>
      </c>
      <c r="H28" s="10">
        <v>7.2</v>
      </c>
      <c r="I28" s="297">
        <f t="shared" ref="I28" si="1">AVERAGE(H28:H51)</f>
        <v>8.7999999999999972</v>
      </c>
      <c r="J28" s="10">
        <v>298</v>
      </c>
      <c r="K28" s="297">
        <f t="shared" ref="K28" si="2">AVERAGE(J28:J51)</f>
        <v>299.41666666666669</v>
      </c>
      <c r="L28" s="330">
        <v>1.1051834410902499</v>
      </c>
      <c r="M28"/>
      <c r="N28" s="49"/>
      <c r="P28" s="324"/>
      <c r="Q28" s="325"/>
      <c r="R28" s="325"/>
      <c r="S28" s="325"/>
      <c r="T28" s="326"/>
    </row>
    <row r="29" spans="2:20" x14ac:dyDescent="0.25">
      <c r="C29" s="16"/>
      <c r="D29" s="306"/>
      <c r="E29" s="228">
        <v>2</v>
      </c>
      <c r="F29" s="217">
        <v>1.6</v>
      </c>
      <c r="G29" s="311"/>
      <c r="H29" s="228">
        <v>6.6</v>
      </c>
      <c r="I29" s="298"/>
      <c r="J29" s="228">
        <v>307</v>
      </c>
      <c r="K29" s="298"/>
      <c r="L29" s="331"/>
      <c r="N29" s="49"/>
      <c r="P29" s="324"/>
      <c r="Q29" s="325"/>
      <c r="R29" s="325"/>
      <c r="S29" s="325"/>
      <c r="T29" s="326"/>
    </row>
    <row r="30" spans="2:20" x14ac:dyDescent="0.25">
      <c r="C30" s="16"/>
      <c r="D30" s="306"/>
      <c r="E30" s="228">
        <v>3</v>
      </c>
      <c r="F30" s="217">
        <v>1.5</v>
      </c>
      <c r="G30" s="311"/>
      <c r="H30" s="228">
        <v>6.6</v>
      </c>
      <c r="I30" s="298"/>
      <c r="J30" s="228">
        <v>307</v>
      </c>
      <c r="K30" s="298"/>
      <c r="L30" s="331"/>
      <c r="N30" s="49"/>
      <c r="P30" s="324"/>
      <c r="Q30" s="325"/>
      <c r="R30" s="325"/>
      <c r="S30" s="325"/>
      <c r="T30" s="326"/>
    </row>
    <row r="31" spans="2:20" x14ac:dyDescent="0.25">
      <c r="C31" s="16"/>
      <c r="D31" s="306"/>
      <c r="E31" s="228">
        <v>4</v>
      </c>
      <c r="F31" s="217">
        <v>1.5</v>
      </c>
      <c r="G31" s="311"/>
      <c r="H31" s="228">
        <v>7.2</v>
      </c>
      <c r="I31" s="298"/>
      <c r="J31" s="228">
        <v>307</v>
      </c>
      <c r="K31" s="298"/>
      <c r="L31" s="331"/>
      <c r="N31" s="49"/>
      <c r="P31" s="324"/>
      <c r="Q31" s="325"/>
      <c r="R31" s="325"/>
      <c r="S31" s="325"/>
      <c r="T31" s="326"/>
    </row>
    <row r="32" spans="2:20" x14ac:dyDescent="0.25">
      <c r="C32" s="16"/>
      <c r="D32" s="306"/>
      <c r="E32" s="228">
        <v>5</v>
      </c>
      <c r="F32" s="217">
        <v>1.5</v>
      </c>
      <c r="G32" s="311"/>
      <c r="H32" s="228">
        <v>6.2</v>
      </c>
      <c r="I32" s="298"/>
      <c r="J32" s="228">
        <v>304</v>
      </c>
      <c r="K32" s="298"/>
      <c r="L32" s="331"/>
      <c r="N32" s="49"/>
      <c r="P32" s="324"/>
      <c r="Q32" s="325"/>
      <c r="R32" s="325"/>
      <c r="S32" s="325"/>
      <c r="T32" s="326"/>
    </row>
    <row r="33" spans="2:20" ht="15.75" thickBot="1" x14ac:dyDescent="0.3">
      <c r="C33" s="16"/>
      <c r="D33" s="306"/>
      <c r="E33" s="228">
        <v>6</v>
      </c>
      <c r="F33" s="217">
        <v>1.4</v>
      </c>
      <c r="G33" s="311"/>
      <c r="H33" s="228">
        <v>6.6</v>
      </c>
      <c r="I33" s="298"/>
      <c r="J33" s="228">
        <v>312</v>
      </c>
      <c r="K33" s="298"/>
      <c r="L33" s="331"/>
      <c r="N33" s="49"/>
      <c r="P33" s="327"/>
      <c r="Q33" s="328"/>
      <c r="R33" s="328"/>
      <c r="S33" s="328"/>
      <c r="T33" s="329"/>
    </row>
    <row r="34" spans="2:20" x14ac:dyDescent="0.25">
      <c r="C34" s="16"/>
      <c r="D34" s="306"/>
      <c r="E34" s="228">
        <v>7</v>
      </c>
      <c r="F34" s="217">
        <v>1.4</v>
      </c>
      <c r="G34" s="311"/>
      <c r="H34" s="228">
        <v>7.2</v>
      </c>
      <c r="I34" s="298"/>
      <c r="J34" s="228">
        <v>323</v>
      </c>
      <c r="K34" s="298"/>
      <c r="L34" s="331"/>
      <c r="N34" s="49"/>
    </row>
    <row r="35" spans="2:20" x14ac:dyDescent="0.25">
      <c r="C35" s="16"/>
      <c r="D35" s="306"/>
      <c r="E35" s="228">
        <v>8</v>
      </c>
      <c r="F35" s="217">
        <v>1.2</v>
      </c>
      <c r="G35" s="311"/>
      <c r="H35" s="228">
        <v>7.2</v>
      </c>
      <c r="I35" s="298"/>
      <c r="J35" s="228">
        <v>321</v>
      </c>
      <c r="K35" s="298"/>
      <c r="L35" s="331"/>
      <c r="N35" s="49"/>
    </row>
    <row r="36" spans="2:20" x14ac:dyDescent="0.25">
      <c r="B36" s="4"/>
      <c r="C36" s="16"/>
      <c r="D36" s="306"/>
      <c r="E36" s="228">
        <v>9</v>
      </c>
      <c r="F36" s="217">
        <v>1.3</v>
      </c>
      <c r="G36" s="311"/>
      <c r="H36" s="228">
        <v>5.9</v>
      </c>
      <c r="I36" s="298"/>
      <c r="J36" s="228">
        <v>315</v>
      </c>
      <c r="K36" s="298"/>
      <c r="L36" s="331"/>
      <c r="N36" s="49"/>
    </row>
    <row r="37" spans="2:20" x14ac:dyDescent="0.25">
      <c r="B37" s="4"/>
      <c r="C37" s="16"/>
      <c r="D37" s="306"/>
      <c r="E37" s="228">
        <v>10</v>
      </c>
      <c r="F37" s="217">
        <v>1</v>
      </c>
      <c r="G37" s="311"/>
      <c r="H37" s="228">
        <v>6.2</v>
      </c>
      <c r="I37" s="298"/>
      <c r="J37" s="228">
        <v>312</v>
      </c>
      <c r="K37" s="298"/>
      <c r="L37" s="331"/>
      <c r="N37" s="49"/>
    </row>
    <row r="38" spans="2:20" x14ac:dyDescent="0.25">
      <c r="B38" s="4"/>
      <c r="C38" s="16"/>
      <c r="D38" s="306"/>
      <c r="E38" s="228">
        <v>11</v>
      </c>
      <c r="F38" s="217">
        <v>1</v>
      </c>
      <c r="G38" s="311"/>
      <c r="H38" s="228">
        <v>10.6</v>
      </c>
      <c r="I38" s="298"/>
      <c r="J38" s="228">
        <v>284</v>
      </c>
      <c r="K38" s="298"/>
      <c r="L38" s="331"/>
      <c r="N38" s="49"/>
    </row>
    <row r="39" spans="2:20" x14ac:dyDescent="0.25">
      <c r="B39" s="4"/>
      <c r="C39" s="16"/>
      <c r="D39" s="306"/>
      <c r="E39" s="228">
        <v>12</v>
      </c>
      <c r="F39" s="217">
        <v>1</v>
      </c>
      <c r="G39" s="311"/>
      <c r="H39" s="228">
        <v>10.6</v>
      </c>
      <c r="I39" s="298"/>
      <c r="J39" s="228">
        <v>293</v>
      </c>
      <c r="K39" s="298"/>
      <c r="L39" s="331"/>
      <c r="N39" s="49"/>
    </row>
    <row r="40" spans="2:20" x14ac:dyDescent="0.25">
      <c r="B40" s="4"/>
      <c r="C40" s="16"/>
      <c r="D40" s="306"/>
      <c r="E40" s="228">
        <v>13</v>
      </c>
      <c r="F40" s="217">
        <v>1</v>
      </c>
      <c r="G40" s="311"/>
      <c r="H40" s="228">
        <v>8.4</v>
      </c>
      <c r="I40" s="298"/>
      <c r="J40" s="228">
        <v>304</v>
      </c>
      <c r="K40" s="298"/>
      <c r="L40" s="331"/>
      <c r="N40" s="49"/>
    </row>
    <row r="41" spans="2:20" x14ac:dyDescent="0.25">
      <c r="B41" s="4"/>
      <c r="C41" s="16"/>
      <c r="D41" s="306"/>
      <c r="E41" s="228">
        <v>14</v>
      </c>
      <c r="F41" s="217">
        <v>1</v>
      </c>
      <c r="G41" s="311"/>
      <c r="H41" s="228">
        <v>6.6</v>
      </c>
      <c r="I41" s="298"/>
      <c r="J41" s="228">
        <v>318</v>
      </c>
      <c r="K41" s="298"/>
      <c r="L41" s="331"/>
      <c r="N41" s="49"/>
    </row>
    <row r="42" spans="2:20" x14ac:dyDescent="0.25">
      <c r="B42" s="4"/>
      <c r="C42" s="16"/>
      <c r="D42" s="306"/>
      <c r="E42" s="228">
        <v>15</v>
      </c>
      <c r="F42" s="217">
        <v>1</v>
      </c>
      <c r="G42" s="311"/>
      <c r="H42" s="228">
        <v>10</v>
      </c>
      <c r="I42" s="298"/>
      <c r="J42" s="228">
        <v>287</v>
      </c>
      <c r="K42" s="298"/>
      <c r="L42" s="331"/>
      <c r="N42" s="49"/>
    </row>
    <row r="43" spans="2:20" x14ac:dyDescent="0.25">
      <c r="B43" s="4"/>
      <c r="C43" s="16"/>
      <c r="D43" s="306"/>
      <c r="E43" s="228">
        <v>16</v>
      </c>
      <c r="F43" s="217">
        <v>0.9</v>
      </c>
      <c r="G43" s="311"/>
      <c r="H43" s="228">
        <v>10.6</v>
      </c>
      <c r="I43" s="298"/>
      <c r="J43" s="228">
        <v>290</v>
      </c>
      <c r="K43" s="298"/>
      <c r="L43" s="331"/>
      <c r="N43" s="49"/>
    </row>
    <row r="44" spans="2:20" x14ac:dyDescent="0.25">
      <c r="B44" s="4"/>
      <c r="C44" s="16"/>
      <c r="D44" s="306"/>
      <c r="E44" s="228">
        <v>17</v>
      </c>
      <c r="F44" s="217">
        <v>1</v>
      </c>
      <c r="G44" s="311"/>
      <c r="H44" s="228">
        <v>10</v>
      </c>
      <c r="I44" s="298"/>
      <c r="J44" s="228">
        <v>290</v>
      </c>
      <c r="K44" s="298"/>
      <c r="L44" s="331"/>
      <c r="N44" s="49"/>
    </row>
    <row r="45" spans="2:20" x14ac:dyDescent="0.25">
      <c r="B45" s="4"/>
      <c r="C45" s="16"/>
      <c r="D45" s="306"/>
      <c r="E45" s="228">
        <v>18</v>
      </c>
      <c r="F45" s="217">
        <v>0.8</v>
      </c>
      <c r="G45" s="311"/>
      <c r="H45" s="228">
        <v>10.6</v>
      </c>
      <c r="I45" s="298"/>
      <c r="J45" s="228">
        <v>293</v>
      </c>
      <c r="K45" s="298"/>
      <c r="L45" s="331"/>
      <c r="M45"/>
      <c r="N45" s="49"/>
    </row>
    <row r="46" spans="2:20" x14ac:dyDescent="0.25">
      <c r="B46" s="4"/>
      <c r="C46" s="16"/>
      <c r="D46" s="306"/>
      <c r="E46" s="228">
        <v>19</v>
      </c>
      <c r="F46" s="217">
        <v>0.9</v>
      </c>
      <c r="G46" s="311"/>
      <c r="H46" s="228">
        <v>10.6</v>
      </c>
      <c r="I46" s="298"/>
      <c r="J46" s="228">
        <v>284</v>
      </c>
      <c r="K46" s="298"/>
      <c r="L46" s="331"/>
      <c r="M46"/>
      <c r="N46" s="49"/>
    </row>
    <row r="47" spans="2:20" x14ac:dyDescent="0.25">
      <c r="B47" s="4"/>
      <c r="C47" s="16"/>
      <c r="D47" s="306"/>
      <c r="E47" s="228">
        <v>20</v>
      </c>
      <c r="F47" s="217">
        <v>0.9</v>
      </c>
      <c r="G47" s="311"/>
      <c r="H47" s="228">
        <v>10.6</v>
      </c>
      <c r="I47" s="298"/>
      <c r="J47" s="228">
        <v>284</v>
      </c>
      <c r="K47" s="298"/>
      <c r="L47" s="331"/>
      <c r="M47"/>
      <c r="N47" s="49"/>
    </row>
    <row r="48" spans="2:20" x14ac:dyDescent="0.25">
      <c r="B48" s="4"/>
      <c r="C48" s="16"/>
      <c r="D48" s="306"/>
      <c r="E48" s="228">
        <v>21</v>
      </c>
      <c r="F48" s="217">
        <v>0.9</v>
      </c>
      <c r="G48" s="311"/>
      <c r="H48" s="228">
        <v>11.7</v>
      </c>
      <c r="I48" s="298"/>
      <c r="J48" s="228">
        <v>284</v>
      </c>
      <c r="K48" s="298"/>
      <c r="L48" s="331"/>
      <c r="M48"/>
      <c r="N48" s="49"/>
    </row>
    <row r="49" spans="2:14" x14ac:dyDescent="0.25">
      <c r="B49" s="4"/>
      <c r="C49" s="16"/>
      <c r="D49" s="306"/>
      <c r="E49" s="228">
        <v>22</v>
      </c>
      <c r="F49" s="217">
        <v>0.8</v>
      </c>
      <c r="G49" s="311"/>
      <c r="H49" s="228">
        <v>11.7</v>
      </c>
      <c r="I49" s="298"/>
      <c r="J49" s="228">
        <v>287</v>
      </c>
      <c r="K49" s="298"/>
      <c r="L49" s="331"/>
      <c r="M49"/>
      <c r="N49" s="49"/>
    </row>
    <row r="50" spans="2:14" x14ac:dyDescent="0.25">
      <c r="B50" s="4"/>
      <c r="C50" s="16"/>
      <c r="D50" s="306"/>
      <c r="E50" s="228">
        <v>23</v>
      </c>
      <c r="F50" s="217">
        <v>0.9</v>
      </c>
      <c r="G50" s="311"/>
      <c r="H50" s="228">
        <v>11.7</v>
      </c>
      <c r="I50" s="298"/>
      <c r="J50" s="228">
        <v>287</v>
      </c>
      <c r="K50" s="298"/>
      <c r="L50" s="331"/>
      <c r="M50"/>
      <c r="N50" s="49"/>
    </row>
    <row r="51" spans="2:14" ht="15.75" thickBot="1" x14ac:dyDescent="0.3">
      <c r="B51" s="4"/>
      <c r="C51" s="16"/>
      <c r="D51" s="307"/>
      <c r="E51" s="230">
        <v>24</v>
      </c>
      <c r="F51" s="218">
        <v>0.9</v>
      </c>
      <c r="G51" s="312"/>
      <c r="H51" s="230">
        <v>10.6</v>
      </c>
      <c r="I51" s="299"/>
      <c r="J51" s="230">
        <v>295</v>
      </c>
      <c r="K51" s="299"/>
      <c r="L51" s="332"/>
      <c r="M51"/>
      <c r="N51" s="49"/>
    </row>
    <row r="52" spans="2:14" x14ac:dyDescent="0.25">
      <c r="B52" s="4"/>
      <c r="C52" s="16"/>
      <c r="D52" s="305">
        <v>42997</v>
      </c>
      <c r="E52" s="10">
        <v>1</v>
      </c>
      <c r="F52" s="216">
        <v>0.9</v>
      </c>
      <c r="G52" s="310">
        <f t="shared" ref="G52" si="3">SUM(F52:F75)/24</f>
        <v>0.87083333333333346</v>
      </c>
      <c r="H52" s="10">
        <v>10.6</v>
      </c>
      <c r="I52" s="297">
        <f t="shared" ref="I52" si="4">AVERAGE(H52:H75)</f>
        <v>9.3333333333333339</v>
      </c>
      <c r="J52" s="10">
        <v>290</v>
      </c>
      <c r="K52" s="297">
        <f t="shared" ref="K52" si="5">AVERAGE(J52:J75)</f>
        <v>290.16666666666669</v>
      </c>
      <c r="L52" s="330">
        <v>0.83769773012343096</v>
      </c>
      <c r="M52"/>
      <c r="N52" s="49"/>
    </row>
    <row r="53" spans="2:14" x14ac:dyDescent="0.25">
      <c r="B53" s="4"/>
      <c r="C53" s="16"/>
      <c r="D53" s="306"/>
      <c r="E53" s="228">
        <v>2</v>
      </c>
      <c r="F53" s="217">
        <v>0.9</v>
      </c>
      <c r="G53" s="311"/>
      <c r="H53" s="228">
        <v>11.1</v>
      </c>
      <c r="I53" s="298"/>
      <c r="J53" s="228">
        <v>293</v>
      </c>
      <c r="K53" s="298"/>
      <c r="L53" s="331"/>
      <c r="M53"/>
      <c r="N53" s="49"/>
    </row>
    <row r="54" spans="2:14" x14ac:dyDescent="0.25">
      <c r="B54" s="4"/>
      <c r="C54" s="16"/>
      <c r="D54" s="306"/>
      <c r="E54" s="228">
        <v>3</v>
      </c>
      <c r="F54" s="217">
        <v>0.8</v>
      </c>
      <c r="G54" s="311"/>
      <c r="H54" s="228">
        <v>10.6</v>
      </c>
      <c r="I54" s="298"/>
      <c r="J54" s="228">
        <v>290</v>
      </c>
      <c r="K54" s="298"/>
      <c r="L54" s="331"/>
      <c r="M54"/>
      <c r="N54" s="49"/>
    </row>
    <row r="55" spans="2:14" x14ac:dyDescent="0.25">
      <c r="B55" s="4"/>
      <c r="C55" s="16"/>
      <c r="D55" s="306"/>
      <c r="E55" s="228">
        <v>4</v>
      </c>
      <c r="F55" s="217">
        <v>0.8</v>
      </c>
      <c r="G55" s="311"/>
      <c r="H55" s="228">
        <v>11.1</v>
      </c>
      <c r="I55" s="298"/>
      <c r="J55" s="228">
        <v>295</v>
      </c>
      <c r="K55" s="298"/>
      <c r="L55" s="331"/>
      <c r="M55"/>
      <c r="N55" s="49"/>
    </row>
    <row r="56" spans="2:14" x14ac:dyDescent="0.25">
      <c r="B56" s="4"/>
      <c r="C56" s="16"/>
      <c r="D56" s="306"/>
      <c r="E56" s="228">
        <v>5</v>
      </c>
      <c r="F56" s="217">
        <v>0.8</v>
      </c>
      <c r="G56" s="311"/>
      <c r="H56" s="228">
        <v>10</v>
      </c>
      <c r="I56" s="298"/>
      <c r="J56" s="228">
        <v>284</v>
      </c>
      <c r="K56" s="298"/>
      <c r="L56" s="331"/>
      <c r="M56"/>
      <c r="N56" s="49"/>
    </row>
    <row r="57" spans="2:14" x14ac:dyDescent="0.25">
      <c r="B57" s="4"/>
      <c r="C57" s="16"/>
      <c r="D57" s="306"/>
      <c r="E57" s="228">
        <v>6</v>
      </c>
      <c r="F57" s="217">
        <v>0.9</v>
      </c>
      <c r="G57" s="311"/>
      <c r="H57" s="228">
        <v>10</v>
      </c>
      <c r="I57" s="298"/>
      <c r="J57" s="228">
        <v>290</v>
      </c>
      <c r="K57" s="298"/>
      <c r="L57" s="331"/>
      <c r="M57"/>
      <c r="N57" s="49"/>
    </row>
    <row r="58" spans="2:14" x14ac:dyDescent="0.25">
      <c r="B58" s="4"/>
      <c r="C58" s="16"/>
      <c r="D58" s="306"/>
      <c r="E58" s="228">
        <v>7</v>
      </c>
      <c r="F58" s="217">
        <v>0.9</v>
      </c>
      <c r="G58" s="311"/>
      <c r="H58" s="228">
        <v>10</v>
      </c>
      <c r="I58" s="298"/>
      <c r="J58" s="228">
        <v>290</v>
      </c>
      <c r="K58" s="298"/>
      <c r="L58" s="331"/>
      <c r="M58"/>
      <c r="N58" s="49"/>
    </row>
    <row r="59" spans="2:14" x14ac:dyDescent="0.25">
      <c r="B59" s="4"/>
      <c r="C59" s="16"/>
      <c r="D59" s="306"/>
      <c r="E59" s="228">
        <v>8</v>
      </c>
      <c r="F59" s="217">
        <v>0.9</v>
      </c>
      <c r="G59" s="311"/>
      <c r="H59" s="228">
        <v>7.6</v>
      </c>
      <c r="I59" s="298"/>
      <c r="J59" s="228">
        <v>290</v>
      </c>
      <c r="K59" s="298"/>
      <c r="L59" s="331"/>
      <c r="M59"/>
      <c r="N59" s="49"/>
    </row>
    <row r="60" spans="2:14" x14ac:dyDescent="0.25">
      <c r="B60" s="4"/>
      <c r="C60" s="16"/>
      <c r="D60" s="306"/>
      <c r="E60" s="228">
        <v>9</v>
      </c>
      <c r="F60" s="217">
        <v>0.9</v>
      </c>
      <c r="G60" s="311"/>
      <c r="H60" s="228">
        <v>9.1999999999999993</v>
      </c>
      <c r="I60" s="298"/>
      <c r="J60" s="228">
        <v>290</v>
      </c>
      <c r="K60" s="298"/>
      <c r="L60" s="331"/>
      <c r="M60"/>
      <c r="N60" s="49"/>
    </row>
    <row r="61" spans="2:14" x14ac:dyDescent="0.25">
      <c r="B61" s="4"/>
      <c r="C61" s="16"/>
      <c r="D61" s="306"/>
      <c r="E61" s="228">
        <v>10</v>
      </c>
      <c r="F61" s="217">
        <v>0.9</v>
      </c>
      <c r="G61" s="311"/>
      <c r="H61" s="228">
        <v>10.6</v>
      </c>
      <c r="I61" s="298"/>
      <c r="J61" s="228">
        <v>293</v>
      </c>
      <c r="K61" s="298"/>
      <c r="L61" s="331"/>
      <c r="M61"/>
      <c r="N61" s="49"/>
    </row>
    <row r="62" spans="2:14" x14ac:dyDescent="0.25">
      <c r="B62" s="4"/>
      <c r="C62" s="16"/>
      <c r="D62" s="306"/>
      <c r="E62" s="228">
        <v>11</v>
      </c>
      <c r="F62" s="217">
        <v>0.9</v>
      </c>
      <c r="G62" s="311"/>
      <c r="H62" s="228">
        <v>9.1999999999999993</v>
      </c>
      <c r="I62" s="298"/>
      <c r="J62" s="228">
        <v>284</v>
      </c>
      <c r="K62" s="298"/>
      <c r="L62" s="331"/>
      <c r="M62"/>
      <c r="N62" s="49"/>
    </row>
    <row r="63" spans="2:14" x14ac:dyDescent="0.25">
      <c r="B63" s="4"/>
      <c r="C63" s="16"/>
      <c r="D63" s="306"/>
      <c r="E63" s="228">
        <v>12</v>
      </c>
      <c r="F63" s="217">
        <v>0.9</v>
      </c>
      <c r="G63" s="311"/>
      <c r="H63" s="228">
        <v>8.4</v>
      </c>
      <c r="I63" s="298"/>
      <c r="J63" s="228">
        <v>281</v>
      </c>
      <c r="K63" s="298"/>
      <c r="L63" s="331"/>
      <c r="M63"/>
      <c r="N63" s="49"/>
    </row>
    <row r="64" spans="2:14" x14ac:dyDescent="0.25">
      <c r="B64" s="4"/>
      <c r="C64" s="16"/>
      <c r="D64" s="306"/>
      <c r="E64" s="228">
        <v>13</v>
      </c>
      <c r="F64" s="217">
        <v>0.9</v>
      </c>
      <c r="G64" s="311"/>
      <c r="H64" s="228">
        <v>8.4</v>
      </c>
      <c r="I64" s="298"/>
      <c r="J64" s="228">
        <v>278</v>
      </c>
      <c r="K64" s="298"/>
      <c r="L64" s="331"/>
      <c r="M64"/>
      <c r="N64" s="49"/>
    </row>
    <row r="65" spans="2:14" x14ac:dyDescent="0.25">
      <c r="B65" s="4"/>
      <c r="C65" s="16"/>
      <c r="D65" s="306"/>
      <c r="E65" s="228">
        <v>14</v>
      </c>
      <c r="F65" s="217">
        <v>0.9</v>
      </c>
      <c r="G65" s="311"/>
      <c r="H65" s="228">
        <v>10</v>
      </c>
      <c r="I65" s="298"/>
      <c r="J65" s="228">
        <v>295</v>
      </c>
      <c r="K65" s="298"/>
      <c r="L65" s="331"/>
      <c r="M65"/>
      <c r="N65" s="49"/>
    </row>
    <row r="66" spans="2:14" x14ac:dyDescent="0.25">
      <c r="B66" s="4"/>
      <c r="C66" s="16"/>
      <c r="D66" s="306"/>
      <c r="E66" s="228">
        <v>15</v>
      </c>
      <c r="F66" s="217">
        <v>0.9</v>
      </c>
      <c r="G66" s="311"/>
      <c r="H66" s="228">
        <v>8.4</v>
      </c>
      <c r="I66" s="298"/>
      <c r="J66" s="228">
        <v>281</v>
      </c>
      <c r="K66" s="298"/>
      <c r="L66" s="331"/>
      <c r="M66"/>
      <c r="N66" s="49"/>
    </row>
    <row r="67" spans="2:14" x14ac:dyDescent="0.25">
      <c r="B67" s="4"/>
      <c r="C67" s="16"/>
      <c r="D67" s="306"/>
      <c r="E67" s="228">
        <v>16</v>
      </c>
      <c r="F67" s="217">
        <v>0.8</v>
      </c>
      <c r="G67" s="311"/>
      <c r="H67" s="228">
        <v>7.6</v>
      </c>
      <c r="I67" s="298"/>
      <c r="J67" s="228">
        <v>281</v>
      </c>
      <c r="K67" s="298"/>
      <c r="L67" s="331"/>
      <c r="M67"/>
      <c r="N67" s="49"/>
    </row>
    <row r="68" spans="2:14" x14ac:dyDescent="0.25">
      <c r="B68" s="4"/>
      <c r="C68" s="16"/>
      <c r="D68" s="306"/>
      <c r="E68" s="228">
        <v>17</v>
      </c>
      <c r="F68" s="217">
        <v>0.8</v>
      </c>
      <c r="G68" s="311"/>
      <c r="H68" s="228">
        <v>10</v>
      </c>
      <c r="I68" s="298"/>
      <c r="J68" s="228">
        <v>295</v>
      </c>
      <c r="K68" s="298"/>
      <c r="L68" s="331"/>
      <c r="M68"/>
      <c r="N68" s="49"/>
    </row>
    <row r="69" spans="2:14" x14ac:dyDescent="0.25">
      <c r="B69" s="4"/>
      <c r="C69" s="16"/>
      <c r="D69" s="306"/>
      <c r="E69" s="228">
        <v>18</v>
      </c>
      <c r="F69" s="217">
        <v>0.9</v>
      </c>
      <c r="G69" s="311"/>
      <c r="H69" s="228">
        <v>8.4</v>
      </c>
      <c r="I69" s="298"/>
      <c r="J69" s="228">
        <v>295</v>
      </c>
      <c r="K69" s="298"/>
      <c r="L69" s="331"/>
      <c r="M69"/>
      <c r="N69" s="49"/>
    </row>
    <row r="70" spans="2:14" x14ac:dyDescent="0.25">
      <c r="B70" s="4"/>
      <c r="C70" s="16"/>
      <c r="D70" s="306"/>
      <c r="E70" s="228">
        <v>19</v>
      </c>
      <c r="F70" s="217">
        <v>0.9</v>
      </c>
      <c r="G70" s="311"/>
      <c r="H70" s="228">
        <v>7.6</v>
      </c>
      <c r="I70" s="298"/>
      <c r="J70" s="228">
        <v>295</v>
      </c>
      <c r="K70" s="298"/>
      <c r="L70" s="331"/>
      <c r="M70"/>
      <c r="N70" s="49"/>
    </row>
    <row r="71" spans="2:14" x14ac:dyDescent="0.25">
      <c r="B71" s="4"/>
      <c r="C71" s="16"/>
      <c r="D71" s="306"/>
      <c r="E71" s="228">
        <v>20</v>
      </c>
      <c r="F71" s="217">
        <v>0.9</v>
      </c>
      <c r="G71" s="311"/>
      <c r="H71" s="228">
        <v>7.6</v>
      </c>
      <c r="I71" s="298"/>
      <c r="J71" s="228">
        <v>298</v>
      </c>
      <c r="K71" s="298"/>
      <c r="L71" s="331"/>
      <c r="M71"/>
      <c r="N71" s="49"/>
    </row>
    <row r="72" spans="2:14" x14ac:dyDescent="0.25">
      <c r="B72" s="4"/>
      <c r="C72" s="16"/>
      <c r="D72" s="306"/>
      <c r="E72" s="228">
        <v>21</v>
      </c>
      <c r="F72" s="217">
        <v>0.9</v>
      </c>
      <c r="G72" s="311"/>
      <c r="H72" s="228">
        <v>10</v>
      </c>
      <c r="I72" s="298"/>
      <c r="J72" s="228">
        <v>293</v>
      </c>
      <c r="K72" s="298"/>
      <c r="L72" s="331"/>
      <c r="M72"/>
      <c r="N72" s="49"/>
    </row>
    <row r="73" spans="2:14" x14ac:dyDescent="0.25">
      <c r="B73" s="4"/>
      <c r="C73" s="16"/>
      <c r="D73" s="306"/>
      <c r="E73" s="228">
        <v>22</v>
      </c>
      <c r="F73" s="217">
        <v>0.9</v>
      </c>
      <c r="G73" s="311"/>
      <c r="H73" s="228">
        <v>7.6</v>
      </c>
      <c r="I73" s="298"/>
      <c r="J73" s="228">
        <v>298</v>
      </c>
      <c r="K73" s="298"/>
      <c r="L73" s="331"/>
      <c r="M73"/>
      <c r="N73" s="49"/>
    </row>
    <row r="74" spans="2:14" x14ac:dyDescent="0.25">
      <c r="B74" s="4"/>
      <c r="C74" s="16"/>
      <c r="D74" s="306"/>
      <c r="E74" s="228">
        <v>23</v>
      </c>
      <c r="F74" s="217">
        <v>0.8</v>
      </c>
      <c r="G74" s="311"/>
      <c r="H74" s="228">
        <v>10</v>
      </c>
      <c r="I74" s="298"/>
      <c r="J74" s="228">
        <v>290</v>
      </c>
      <c r="K74" s="298"/>
      <c r="L74" s="331"/>
      <c r="M74"/>
      <c r="N74" s="49"/>
    </row>
    <row r="75" spans="2:14" ht="15.75" thickBot="1" x14ac:dyDescent="0.3">
      <c r="B75" s="4"/>
      <c r="C75" s="16"/>
      <c r="D75" s="307"/>
      <c r="E75" s="230">
        <v>24</v>
      </c>
      <c r="F75" s="218">
        <v>0.8</v>
      </c>
      <c r="G75" s="312"/>
      <c r="H75" s="230">
        <v>10</v>
      </c>
      <c r="I75" s="299"/>
      <c r="J75" s="230">
        <v>295</v>
      </c>
      <c r="K75" s="299"/>
      <c r="L75" s="332"/>
      <c r="M75"/>
      <c r="N75" s="49"/>
    </row>
    <row r="76" spans="2:14" x14ac:dyDescent="0.25">
      <c r="B76" s="4"/>
      <c r="C76" s="16"/>
      <c r="D76" s="305">
        <v>42998</v>
      </c>
      <c r="E76" s="10">
        <v>1</v>
      </c>
      <c r="F76" s="216">
        <v>0.8</v>
      </c>
      <c r="G76" s="310">
        <f t="shared" ref="G76" si="6">SUM(F76:F99)/24</f>
        <v>0.83750000000000002</v>
      </c>
      <c r="H76" s="10">
        <v>10</v>
      </c>
      <c r="I76" s="297">
        <f t="shared" ref="I76" si="7">AVERAGE(H76:H99)</f>
        <v>6.4958333333333362</v>
      </c>
      <c r="J76" s="10">
        <v>287</v>
      </c>
      <c r="K76" s="297">
        <f t="shared" ref="K76" si="8">AVERAGE(J76:J99)</f>
        <v>183</v>
      </c>
      <c r="L76" s="333">
        <v>0.83220000000000005</v>
      </c>
      <c r="M76"/>
      <c r="N76" s="49"/>
    </row>
    <row r="77" spans="2:14" x14ac:dyDescent="0.25">
      <c r="B77" s="4"/>
      <c r="C77" s="16"/>
      <c r="D77" s="306"/>
      <c r="E77" s="228">
        <v>2</v>
      </c>
      <c r="F77" s="217">
        <v>0.7</v>
      </c>
      <c r="G77" s="311"/>
      <c r="H77" s="228">
        <v>10</v>
      </c>
      <c r="I77" s="298"/>
      <c r="J77" s="228">
        <v>295</v>
      </c>
      <c r="K77" s="298"/>
      <c r="L77" s="334"/>
      <c r="M77"/>
      <c r="N77" s="49"/>
    </row>
    <row r="78" spans="2:14" x14ac:dyDescent="0.25">
      <c r="B78" s="4"/>
      <c r="C78" s="16"/>
      <c r="D78" s="306"/>
      <c r="E78" s="228">
        <v>3</v>
      </c>
      <c r="F78" s="217">
        <v>0.7</v>
      </c>
      <c r="G78" s="311"/>
      <c r="H78" s="228">
        <v>10</v>
      </c>
      <c r="I78" s="298"/>
      <c r="J78" s="228">
        <v>293</v>
      </c>
      <c r="K78" s="298"/>
      <c r="L78" s="334"/>
      <c r="M78"/>
      <c r="N78" s="49"/>
    </row>
    <row r="79" spans="2:14" x14ac:dyDescent="0.25">
      <c r="B79" s="4"/>
      <c r="C79" s="16"/>
      <c r="D79" s="306"/>
      <c r="E79" s="228">
        <v>4</v>
      </c>
      <c r="F79" s="217">
        <v>0.7</v>
      </c>
      <c r="G79" s="311"/>
      <c r="H79" s="228">
        <v>9.1999999999999993</v>
      </c>
      <c r="I79" s="298"/>
      <c r="J79" s="228">
        <v>287</v>
      </c>
      <c r="K79" s="298"/>
      <c r="L79" s="334"/>
      <c r="M79"/>
      <c r="N79" s="49"/>
    </row>
    <row r="80" spans="2:14" x14ac:dyDescent="0.25">
      <c r="B80" s="4"/>
      <c r="C80" s="16"/>
      <c r="D80" s="306"/>
      <c r="E80" s="228">
        <v>5</v>
      </c>
      <c r="F80" s="217">
        <v>0.7</v>
      </c>
      <c r="G80" s="311"/>
      <c r="H80" s="228">
        <v>7.6</v>
      </c>
      <c r="I80" s="298"/>
      <c r="J80" s="228">
        <v>298</v>
      </c>
      <c r="K80" s="298"/>
      <c r="L80" s="334"/>
      <c r="M80"/>
      <c r="N80" s="49"/>
    </row>
    <row r="81" spans="2:14" x14ac:dyDescent="0.25">
      <c r="B81" s="4"/>
      <c r="C81" s="16"/>
      <c r="D81" s="306"/>
      <c r="E81" s="228">
        <v>6</v>
      </c>
      <c r="F81" s="217">
        <v>0.7</v>
      </c>
      <c r="G81" s="311"/>
      <c r="H81" s="228">
        <v>10</v>
      </c>
      <c r="I81" s="298"/>
      <c r="J81" s="228">
        <v>290</v>
      </c>
      <c r="K81" s="298"/>
      <c r="L81" s="334"/>
      <c r="M81"/>
      <c r="N81" s="49"/>
    </row>
    <row r="82" spans="2:14" x14ac:dyDescent="0.25">
      <c r="B82" s="4"/>
      <c r="C82" s="16"/>
      <c r="D82" s="306"/>
      <c r="E82" s="228">
        <v>7</v>
      </c>
      <c r="F82" s="217">
        <v>0.7</v>
      </c>
      <c r="G82" s="311"/>
      <c r="H82" s="228">
        <v>10</v>
      </c>
      <c r="I82" s="298"/>
      <c r="J82" s="228">
        <v>307</v>
      </c>
      <c r="K82" s="298"/>
      <c r="L82" s="334"/>
      <c r="M82"/>
      <c r="N82" s="49"/>
    </row>
    <row r="83" spans="2:14" x14ac:dyDescent="0.25">
      <c r="B83" s="4"/>
      <c r="C83" s="16"/>
      <c r="D83" s="306"/>
      <c r="E83" s="228">
        <v>8</v>
      </c>
      <c r="F83" s="217">
        <v>0.8</v>
      </c>
      <c r="G83" s="311"/>
      <c r="H83" s="228">
        <v>9.1999999999999993</v>
      </c>
      <c r="I83" s="298"/>
      <c r="J83" s="228">
        <v>301</v>
      </c>
      <c r="K83" s="298"/>
      <c r="L83" s="334"/>
      <c r="M83"/>
      <c r="N83" s="49"/>
    </row>
    <row r="84" spans="2:14" x14ac:dyDescent="0.25">
      <c r="C84" s="16"/>
      <c r="D84" s="306"/>
      <c r="E84" s="228">
        <v>9</v>
      </c>
      <c r="F84" s="217">
        <v>0.8</v>
      </c>
      <c r="G84" s="311"/>
      <c r="H84" s="228">
        <v>9.1999999999999993</v>
      </c>
      <c r="I84" s="298"/>
      <c r="J84" s="228">
        <v>301</v>
      </c>
      <c r="K84" s="298"/>
      <c r="L84" s="334"/>
      <c r="M84"/>
      <c r="N84" s="49"/>
    </row>
    <row r="85" spans="2:14" x14ac:dyDescent="0.25">
      <c r="C85" s="16"/>
      <c r="D85" s="306"/>
      <c r="E85" s="228">
        <v>10</v>
      </c>
      <c r="F85" s="217">
        <v>0.8</v>
      </c>
      <c r="G85" s="311"/>
      <c r="H85" s="228">
        <v>9.1999999999999993</v>
      </c>
      <c r="I85" s="298"/>
      <c r="J85" s="228">
        <v>307</v>
      </c>
      <c r="K85" s="298"/>
      <c r="L85" s="334"/>
      <c r="M85"/>
      <c r="N85" s="49"/>
    </row>
    <row r="86" spans="2:14" x14ac:dyDescent="0.25">
      <c r="C86" s="16"/>
      <c r="D86" s="306"/>
      <c r="E86" s="228">
        <v>11</v>
      </c>
      <c r="F86" s="217">
        <v>0.9</v>
      </c>
      <c r="G86" s="311"/>
      <c r="H86" s="228">
        <v>3.9</v>
      </c>
      <c r="I86" s="298"/>
      <c r="J86" s="228">
        <v>90</v>
      </c>
      <c r="K86" s="298"/>
      <c r="L86" s="334"/>
      <c r="M86"/>
      <c r="N86" s="49"/>
    </row>
    <row r="87" spans="2:14" x14ac:dyDescent="0.25">
      <c r="C87" s="16"/>
      <c r="D87" s="306"/>
      <c r="E87" s="228">
        <v>12</v>
      </c>
      <c r="F87" s="217">
        <v>0.9</v>
      </c>
      <c r="G87" s="311"/>
      <c r="H87" s="228">
        <v>3.9</v>
      </c>
      <c r="I87" s="298"/>
      <c r="J87" s="228">
        <v>90</v>
      </c>
      <c r="K87" s="298"/>
      <c r="L87" s="334"/>
      <c r="M87"/>
      <c r="N87" s="49"/>
    </row>
    <row r="88" spans="2:14" x14ac:dyDescent="0.25">
      <c r="C88" s="16"/>
      <c r="D88" s="306"/>
      <c r="E88" s="228">
        <v>13</v>
      </c>
      <c r="F88" s="217">
        <v>0.9</v>
      </c>
      <c r="G88" s="311"/>
      <c r="H88" s="228">
        <v>4.0999999999999996</v>
      </c>
      <c r="I88" s="298"/>
      <c r="J88" s="228">
        <v>90</v>
      </c>
      <c r="K88" s="298"/>
      <c r="L88" s="334"/>
      <c r="M88"/>
      <c r="N88" s="49"/>
    </row>
    <row r="89" spans="2:14" x14ac:dyDescent="0.25">
      <c r="C89" s="16"/>
      <c r="D89" s="306"/>
      <c r="E89" s="228">
        <v>14</v>
      </c>
      <c r="F89" s="217">
        <v>0.9</v>
      </c>
      <c r="G89" s="311"/>
      <c r="H89" s="228">
        <v>3.9</v>
      </c>
      <c r="I89" s="298"/>
      <c r="J89" s="228">
        <v>90</v>
      </c>
      <c r="K89" s="298"/>
      <c r="L89" s="334"/>
      <c r="M89"/>
      <c r="N89" s="49"/>
    </row>
    <row r="90" spans="2:14" x14ac:dyDescent="0.25">
      <c r="C90" s="16"/>
      <c r="D90" s="306"/>
      <c r="E90" s="228">
        <v>15</v>
      </c>
      <c r="F90" s="217">
        <v>0.9</v>
      </c>
      <c r="G90" s="311"/>
      <c r="H90" s="228">
        <v>4.3</v>
      </c>
      <c r="I90" s="298"/>
      <c r="J90" s="228">
        <v>82</v>
      </c>
      <c r="K90" s="298"/>
      <c r="L90" s="334"/>
      <c r="M90"/>
      <c r="N90" s="49"/>
    </row>
    <row r="91" spans="2:14" x14ac:dyDescent="0.25">
      <c r="C91" s="16"/>
      <c r="D91" s="306"/>
      <c r="E91" s="228">
        <v>16</v>
      </c>
      <c r="F91" s="217">
        <v>1</v>
      </c>
      <c r="G91" s="311"/>
      <c r="H91" s="228">
        <v>4.0999999999999996</v>
      </c>
      <c r="I91" s="298"/>
      <c r="J91" s="228">
        <v>87</v>
      </c>
      <c r="K91" s="298"/>
      <c r="L91" s="334"/>
      <c r="M91"/>
      <c r="N91" s="49"/>
    </row>
    <row r="92" spans="2:14" x14ac:dyDescent="0.25">
      <c r="C92" s="16"/>
      <c r="D92" s="306"/>
      <c r="E92" s="228">
        <v>17</v>
      </c>
      <c r="F92" s="217">
        <v>1</v>
      </c>
      <c r="G92" s="311"/>
      <c r="H92" s="228">
        <v>3.9</v>
      </c>
      <c r="I92" s="298"/>
      <c r="J92" s="228">
        <v>87</v>
      </c>
      <c r="K92" s="298"/>
      <c r="L92" s="334"/>
      <c r="M92"/>
      <c r="N92" s="49"/>
    </row>
    <row r="93" spans="2:14" x14ac:dyDescent="0.25">
      <c r="C93" s="16"/>
      <c r="D93" s="306"/>
      <c r="E93" s="228">
        <v>18</v>
      </c>
      <c r="F93" s="217">
        <v>0.9</v>
      </c>
      <c r="G93" s="311"/>
      <c r="H93" s="228">
        <v>3.9</v>
      </c>
      <c r="I93" s="298"/>
      <c r="J93" s="228">
        <v>90</v>
      </c>
      <c r="K93" s="298"/>
      <c r="L93" s="334"/>
      <c r="M93"/>
      <c r="N93" s="49"/>
    </row>
    <row r="94" spans="2:14" x14ac:dyDescent="0.25">
      <c r="C94" s="16"/>
      <c r="D94" s="306"/>
      <c r="E94" s="228">
        <v>19</v>
      </c>
      <c r="F94" s="217">
        <v>1</v>
      </c>
      <c r="G94" s="311"/>
      <c r="H94" s="228">
        <v>4.0999999999999996</v>
      </c>
      <c r="I94" s="298"/>
      <c r="J94" s="228">
        <v>82</v>
      </c>
      <c r="K94" s="298"/>
      <c r="L94" s="334"/>
      <c r="M94"/>
      <c r="N94" s="49"/>
    </row>
    <row r="95" spans="2:14" x14ac:dyDescent="0.25">
      <c r="C95" s="16"/>
      <c r="D95" s="306"/>
      <c r="E95" s="228">
        <v>20</v>
      </c>
      <c r="F95" s="217">
        <v>1</v>
      </c>
      <c r="G95" s="311"/>
      <c r="H95" s="228">
        <v>4.3</v>
      </c>
      <c r="I95" s="298"/>
      <c r="J95" s="228">
        <v>84</v>
      </c>
      <c r="K95" s="298"/>
      <c r="L95" s="334"/>
      <c r="M95"/>
      <c r="N95" s="49"/>
    </row>
    <row r="96" spans="2:14" x14ac:dyDescent="0.25">
      <c r="C96" s="16"/>
      <c r="D96" s="306"/>
      <c r="E96" s="228">
        <v>21</v>
      </c>
      <c r="F96" s="217">
        <v>0.9</v>
      </c>
      <c r="G96" s="311"/>
      <c r="H96" s="228">
        <v>4.3</v>
      </c>
      <c r="I96" s="298"/>
      <c r="J96" s="228">
        <v>82</v>
      </c>
      <c r="K96" s="298"/>
      <c r="L96" s="334"/>
      <c r="M96"/>
      <c r="N96" s="49"/>
    </row>
    <row r="97" spans="3:14" x14ac:dyDescent="0.25">
      <c r="C97" s="16"/>
      <c r="D97" s="306"/>
      <c r="E97" s="228">
        <v>22</v>
      </c>
      <c r="F97" s="217">
        <v>0.9</v>
      </c>
      <c r="G97" s="311"/>
      <c r="H97" s="228">
        <v>4.3</v>
      </c>
      <c r="I97" s="298"/>
      <c r="J97" s="228">
        <v>87</v>
      </c>
      <c r="K97" s="298"/>
      <c r="L97" s="334"/>
      <c r="M97"/>
      <c r="N97" s="49"/>
    </row>
    <row r="98" spans="3:14" x14ac:dyDescent="0.25">
      <c r="C98" s="16"/>
      <c r="D98" s="306"/>
      <c r="E98" s="228">
        <v>23</v>
      </c>
      <c r="F98" s="217">
        <v>0.8</v>
      </c>
      <c r="G98" s="311"/>
      <c r="H98" s="228">
        <v>4.0999999999999996</v>
      </c>
      <c r="I98" s="298"/>
      <c r="J98" s="228">
        <v>87</v>
      </c>
      <c r="K98" s="298"/>
      <c r="L98" s="334"/>
      <c r="M98"/>
      <c r="N98" s="49"/>
    </row>
    <row r="99" spans="3:14" ht="15.75" thickBot="1" x14ac:dyDescent="0.3">
      <c r="C99" s="16"/>
      <c r="D99" s="309"/>
      <c r="E99" s="237">
        <v>24</v>
      </c>
      <c r="F99" s="220">
        <v>0.7</v>
      </c>
      <c r="G99" s="313"/>
      <c r="H99" s="237">
        <v>8.4</v>
      </c>
      <c r="I99" s="300"/>
      <c r="J99" s="237">
        <v>298</v>
      </c>
      <c r="K99" s="300"/>
      <c r="L99" s="334"/>
      <c r="M99"/>
      <c r="N99" s="49"/>
    </row>
    <row r="100" spans="3:14" x14ac:dyDescent="0.25">
      <c r="C100" s="16"/>
      <c r="D100" s="305">
        <v>43000</v>
      </c>
      <c r="E100" s="10">
        <v>1</v>
      </c>
      <c r="F100" s="216">
        <v>1.2</v>
      </c>
      <c r="G100" s="310">
        <f t="shared" ref="G100" si="9">SUM(F100:F123)/24</f>
        <v>1.2499999999999998</v>
      </c>
      <c r="H100" s="10">
        <v>10</v>
      </c>
      <c r="I100" s="297">
        <f t="shared" ref="I100" si="10">AVERAGE(H100:H123)</f>
        <v>9.2833333333333332</v>
      </c>
      <c r="J100" s="10">
        <v>298</v>
      </c>
      <c r="K100" s="297">
        <f t="shared" ref="K100" si="11">AVERAGE(J100:J123)</f>
        <v>307.79166666666669</v>
      </c>
      <c r="L100" s="315">
        <v>1.2041057554847601</v>
      </c>
      <c r="M100"/>
      <c r="N100" s="49"/>
    </row>
    <row r="101" spans="3:14" x14ac:dyDescent="0.25">
      <c r="C101" s="16"/>
      <c r="D101" s="306"/>
      <c r="E101" s="228">
        <v>2</v>
      </c>
      <c r="F101" s="217">
        <v>1.3</v>
      </c>
      <c r="G101" s="311"/>
      <c r="H101" s="228">
        <v>10</v>
      </c>
      <c r="I101" s="298"/>
      <c r="J101" s="228">
        <v>315</v>
      </c>
      <c r="K101" s="298"/>
      <c r="L101" s="316"/>
      <c r="M101"/>
      <c r="N101" s="49"/>
    </row>
    <row r="102" spans="3:14" x14ac:dyDescent="0.25">
      <c r="C102" s="16"/>
      <c r="D102" s="306"/>
      <c r="E102" s="228">
        <v>3</v>
      </c>
      <c r="F102" s="217">
        <v>1.3</v>
      </c>
      <c r="G102" s="311"/>
      <c r="H102" s="228">
        <v>10</v>
      </c>
      <c r="I102" s="298"/>
      <c r="J102" s="228">
        <v>312</v>
      </c>
      <c r="K102" s="298"/>
      <c r="L102" s="316"/>
      <c r="M102"/>
      <c r="N102" s="49"/>
    </row>
    <row r="103" spans="3:14" x14ac:dyDescent="0.25">
      <c r="C103" s="16"/>
      <c r="D103" s="306"/>
      <c r="E103" s="228">
        <v>4</v>
      </c>
      <c r="F103" s="217">
        <v>1.3</v>
      </c>
      <c r="G103" s="311"/>
      <c r="H103" s="228">
        <v>10</v>
      </c>
      <c r="I103" s="298"/>
      <c r="J103" s="228">
        <v>318</v>
      </c>
      <c r="K103" s="298"/>
      <c r="L103" s="316"/>
      <c r="M103"/>
      <c r="N103" s="49"/>
    </row>
    <row r="104" spans="3:14" x14ac:dyDescent="0.25">
      <c r="C104" s="16"/>
      <c r="D104" s="306"/>
      <c r="E104" s="228">
        <v>5</v>
      </c>
      <c r="F104" s="217">
        <v>1.2</v>
      </c>
      <c r="G104" s="311"/>
      <c r="H104" s="228">
        <v>10.6</v>
      </c>
      <c r="I104" s="298"/>
      <c r="J104" s="228">
        <v>318</v>
      </c>
      <c r="K104" s="298"/>
      <c r="L104" s="316"/>
      <c r="M104"/>
      <c r="N104" s="49"/>
    </row>
    <row r="105" spans="3:14" x14ac:dyDescent="0.25">
      <c r="C105" s="16"/>
      <c r="D105" s="306"/>
      <c r="E105" s="228">
        <v>6</v>
      </c>
      <c r="F105" s="217">
        <v>1.3</v>
      </c>
      <c r="G105" s="311"/>
      <c r="H105" s="228">
        <v>10</v>
      </c>
      <c r="I105" s="298"/>
      <c r="J105" s="228">
        <v>304</v>
      </c>
      <c r="K105" s="298"/>
      <c r="L105" s="316"/>
      <c r="M105"/>
      <c r="N105" s="49"/>
    </row>
    <row r="106" spans="3:14" x14ac:dyDescent="0.25">
      <c r="C106" s="16"/>
      <c r="D106" s="306"/>
      <c r="E106" s="228">
        <v>7</v>
      </c>
      <c r="F106" s="217">
        <v>1.3</v>
      </c>
      <c r="G106" s="311"/>
      <c r="H106" s="228">
        <v>10</v>
      </c>
      <c r="I106" s="298"/>
      <c r="J106" s="228">
        <v>312</v>
      </c>
      <c r="K106" s="298"/>
      <c r="L106" s="316"/>
      <c r="M106"/>
      <c r="N106" s="49"/>
    </row>
    <row r="107" spans="3:14" x14ac:dyDescent="0.25">
      <c r="C107" s="16"/>
      <c r="D107" s="306"/>
      <c r="E107" s="228">
        <v>8</v>
      </c>
      <c r="F107" s="217">
        <v>1.3</v>
      </c>
      <c r="G107" s="311"/>
      <c r="H107" s="228">
        <v>10</v>
      </c>
      <c r="I107" s="298"/>
      <c r="J107" s="228">
        <v>315</v>
      </c>
      <c r="K107" s="298"/>
      <c r="L107" s="316"/>
      <c r="M107"/>
      <c r="N107" s="49"/>
    </row>
    <row r="108" spans="3:14" x14ac:dyDescent="0.25">
      <c r="C108" s="16"/>
      <c r="D108" s="306"/>
      <c r="E108" s="228">
        <v>9</v>
      </c>
      <c r="F108" s="217">
        <v>1.4</v>
      </c>
      <c r="G108" s="311"/>
      <c r="H108" s="228">
        <v>9.1999999999999993</v>
      </c>
      <c r="I108" s="298"/>
      <c r="J108" s="228">
        <v>307</v>
      </c>
      <c r="K108" s="298"/>
      <c r="L108" s="316"/>
      <c r="M108"/>
      <c r="N108" s="49"/>
    </row>
    <row r="109" spans="3:14" x14ac:dyDescent="0.25">
      <c r="C109" s="16"/>
      <c r="D109" s="306"/>
      <c r="E109" s="228">
        <v>10</v>
      </c>
      <c r="F109" s="217">
        <v>1.5</v>
      </c>
      <c r="G109" s="311"/>
      <c r="H109" s="228">
        <v>9.1999999999999993</v>
      </c>
      <c r="I109" s="298"/>
      <c r="J109" s="228">
        <v>309</v>
      </c>
      <c r="K109" s="298"/>
      <c r="L109" s="316"/>
      <c r="M109"/>
      <c r="N109" s="49"/>
    </row>
    <row r="110" spans="3:14" x14ac:dyDescent="0.25">
      <c r="C110" s="16"/>
      <c r="D110" s="306"/>
      <c r="E110" s="228">
        <v>11</v>
      </c>
      <c r="F110" s="217">
        <v>1.4</v>
      </c>
      <c r="G110" s="311"/>
      <c r="H110" s="228">
        <v>8.4</v>
      </c>
      <c r="I110" s="298"/>
      <c r="J110" s="228">
        <v>307</v>
      </c>
      <c r="K110" s="298"/>
      <c r="L110" s="316"/>
      <c r="M110"/>
      <c r="N110" s="49"/>
    </row>
    <row r="111" spans="3:14" x14ac:dyDescent="0.25">
      <c r="C111" s="16"/>
      <c r="D111" s="306"/>
      <c r="E111" s="228">
        <v>12</v>
      </c>
      <c r="F111" s="217">
        <v>1.5</v>
      </c>
      <c r="G111" s="311"/>
      <c r="H111" s="228">
        <v>8.4</v>
      </c>
      <c r="I111" s="298"/>
      <c r="J111" s="228">
        <v>309</v>
      </c>
      <c r="K111" s="298"/>
      <c r="L111" s="316"/>
      <c r="M111"/>
      <c r="N111" s="49"/>
    </row>
    <row r="112" spans="3:14" x14ac:dyDescent="0.25">
      <c r="C112" s="16"/>
      <c r="D112" s="306"/>
      <c r="E112" s="228">
        <v>13</v>
      </c>
      <c r="F112" s="217">
        <v>1.4</v>
      </c>
      <c r="G112" s="311"/>
      <c r="H112" s="228">
        <v>9.1999999999999993</v>
      </c>
      <c r="I112" s="298"/>
      <c r="J112" s="228">
        <v>309</v>
      </c>
      <c r="K112" s="298"/>
      <c r="L112" s="316"/>
      <c r="M112"/>
      <c r="N112" s="49"/>
    </row>
    <row r="113" spans="3:14" x14ac:dyDescent="0.25">
      <c r="C113" s="16"/>
      <c r="D113" s="306"/>
      <c r="E113" s="228">
        <v>14</v>
      </c>
      <c r="F113" s="217">
        <v>1.3</v>
      </c>
      <c r="G113" s="311"/>
      <c r="H113" s="228">
        <v>8.4</v>
      </c>
      <c r="I113" s="298"/>
      <c r="J113" s="228">
        <v>301</v>
      </c>
      <c r="K113" s="298"/>
      <c r="L113" s="316"/>
      <c r="M113"/>
      <c r="N113" s="49"/>
    </row>
    <row r="114" spans="3:14" x14ac:dyDescent="0.25">
      <c r="C114" s="16"/>
      <c r="D114" s="306"/>
      <c r="E114" s="228">
        <v>15</v>
      </c>
      <c r="F114" s="217">
        <v>1.4</v>
      </c>
      <c r="G114" s="311"/>
      <c r="H114" s="228">
        <v>8.4</v>
      </c>
      <c r="I114" s="298"/>
      <c r="J114" s="228">
        <v>304</v>
      </c>
      <c r="K114" s="298"/>
      <c r="L114" s="316"/>
      <c r="M114"/>
      <c r="N114" s="49"/>
    </row>
    <row r="115" spans="3:14" x14ac:dyDescent="0.25">
      <c r="C115" s="16"/>
      <c r="D115" s="306"/>
      <c r="E115" s="228">
        <v>16</v>
      </c>
      <c r="F115" s="217">
        <v>1.2</v>
      </c>
      <c r="G115" s="311"/>
      <c r="H115" s="228">
        <v>8.4</v>
      </c>
      <c r="I115" s="298"/>
      <c r="J115" s="228">
        <v>304</v>
      </c>
      <c r="K115" s="298"/>
      <c r="L115" s="316"/>
      <c r="M115"/>
      <c r="N115" s="49"/>
    </row>
    <row r="116" spans="3:14" x14ac:dyDescent="0.25">
      <c r="C116" s="16"/>
      <c r="D116" s="306"/>
      <c r="E116" s="228">
        <v>17</v>
      </c>
      <c r="F116" s="217">
        <v>1.2</v>
      </c>
      <c r="G116" s="311"/>
      <c r="H116" s="228">
        <v>8.4</v>
      </c>
      <c r="I116" s="298"/>
      <c r="J116" s="228">
        <v>309</v>
      </c>
      <c r="K116" s="298"/>
      <c r="L116" s="316"/>
      <c r="M116"/>
      <c r="N116" s="49"/>
    </row>
    <row r="117" spans="3:14" x14ac:dyDescent="0.25">
      <c r="C117" s="16"/>
      <c r="D117" s="306"/>
      <c r="E117" s="228">
        <v>18</v>
      </c>
      <c r="F117" s="217">
        <v>1.2</v>
      </c>
      <c r="G117" s="311"/>
      <c r="H117" s="228">
        <v>9.1999999999999993</v>
      </c>
      <c r="I117" s="298"/>
      <c r="J117" s="228">
        <v>318</v>
      </c>
      <c r="K117" s="298"/>
      <c r="L117" s="316"/>
      <c r="M117"/>
      <c r="N117" s="49"/>
    </row>
    <row r="118" spans="3:14" x14ac:dyDescent="0.25">
      <c r="C118" s="16"/>
      <c r="D118" s="306"/>
      <c r="E118" s="228">
        <v>19</v>
      </c>
      <c r="F118" s="217">
        <v>1.2</v>
      </c>
      <c r="G118" s="311"/>
      <c r="H118" s="228">
        <v>7.6</v>
      </c>
      <c r="I118" s="298"/>
      <c r="J118" s="228">
        <v>307</v>
      </c>
      <c r="K118" s="298"/>
      <c r="L118" s="316"/>
      <c r="M118"/>
      <c r="N118" s="49"/>
    </row>
    <row r="119" spans="3:14" x14ac:dyDescent="0.25">
      <c r="C119" s="16"/>
      <c r="D119" s="306"/>
      <c r="E119" s="228">
        <v>20</v>
      </c>
      <c r="F119" s="217">
        <v>1.2</v>
      </c>
      <c r="G119" s="311"/>
      <c r="H119" s="228">
        <v>9.1999999999999993</v>
      </c>
      <c r="I119" s="298"/>
      <c r="J119" s="228">
        <v>301</v>
      </c>
      <c r="K119" s="298"/>
      <c r="L119" s="316"/>
      <c r="M119"/>
      <c r="N119" s="49"/>
    </row>
    <row r="120" spans="3:14" x14ac:dyDescent="0.25">
      <c r="C120" s="16"/>
      <c r="D120" s="306"/>
      <c r="E120" s="228">
        <v>21</v>
      </c>
      <c r="F120" s="217">
        <v>1</v>
      </c>
      <c r="G120" s="311"/>
      <c r="H120" s="228">
        <v>9.1999999999999993</v>
      </c>
      <c r="I120" s="298"/>
      <c r="J120" s="228">
        <v>307</v>
      </c>
      <c r="K120" s="298"/>
      <c r="L120" s="316"/>
      <c r="M120"/>
      <c r="N120" s="49"/>
    </row>
    <row r="121" spans="3:14" x14ac:dyDescent="0.25">
      <c r="C121" s="16"/>
      <c r="D121" s="306"/>
      <c r="E121" s="228">
        <v>22</v>
      </c>
      <c r="F121" s="217">
        <v>1</v>
      </c>
      <c r="G121" s="311"/>
      <c r="H121" s="228">
        <v>8.4</v>
      </c>
      <c r="I121" s="298"/>
      <c r="J121" s="228">
        <v>298</v>
      </c>
      <c r="K121" s="298"/>
      <c r="L121" s="316"/>
      <c r="M121"/>
      <c r="N121" s="49"/>
    </row>
    <row r="122" spans="3:14" x14ac:dyDescent="0.25">
      <c r="C122" s="16"/>
      <c r="D122" s="306"/>
      <c r="E122" s="228">
        <v>23</v>
      </c>
      <c r="F122" s="217">
        <v>1</v>
      </c>
      <c r="G122" s="311"/>
      <c r="H122" s="228">
        <v>10</v>
      </c>
      <c r="I122" s="298"/>
      <c r="J122" s="228">
        <v>304</v>
      </c>
      <c r="K122" s="298"/>
      <c r="L122" s="316"/>
      <c r="M122"/>
      <c r="N122" s="49"/>
    </row>
    <row r="123" spans="3:14" ht="15.75" thickBot="1" x14ac:dyDescent="0.3">
      <c r="C123" s="16"/>
      <c r="D123" s="307"/>
      <c r="E123" s="230">
        <v>24</v>
      </c>
      <c r="F123" s="218">
        <v>0.9</v>
      </c>
      <c r="G123" s="312"/>
      <c r="H123" s="230">
        <v>10.6</v>
      </c>
      <c r="I123" s="299"/>
      <c r="J123" s="230">
        <v>301</v>
      </c>
      <c r="K123" s="299"/>
      <c r="L123" s="317"/>
      <c r="M123"/>
    </row>
    <row r="124" spans="3:14" x14ac:dyDescent="0.25">
      <c r="C124" s="16"/>
      <c r="D124" s="308">
        <v>43017</v>
      </c>
      <c r="E124" s="232">
        <v>1</v>
      </c>
      <c r="F124" s="219">
        <v>0.8</v>
      </c>
      <c r="G124" s="314">
        <f t="shared" ref="G124" si="12">SUM(F124:F147)/24</f>
        <v>0.7583333333333333</v>
      </c>
      <c r="H124" s="232">
        <v>11.1</v>
      </c>
      <c r="I124" s="301">
        <f t="shared" ref="I124" si="13">AVERAGE(H124:H147)</f>
        <v>10.28333333333333</v>
      </c>
      <c r="J124" s="232">
        <v>307</v>
      </c>
      <c r="K124" s="301">
        <f t="shared" ref="K124" si="14">AVERAGE(J124:J147)</f>
        <v>306.83333333333331</v>
      </c>
      <c r="L124" s="335">
        <v>0.70852342956401404</v>
      </c>
      <c r="M124"/>
    </row>
    <row r="125" spans="3:14" x14ac:dyDescent="0.25">
      <c r="C125" s="16"/>
      <c r="D125" s="306"/>
      <c r="E125" s="228">
        <v>2</v>
      </c>
      <c r="F125" s="217">
        <v>0.7</v>
      </c>
      <c r="G125" s="311"/>
      <c r="H125" s="228">
        <v>10.6</v>
      </c>
      <c r="I125" s="298"/>
      <c r="J125" s="228">
        <v>307</v>
      </c>
      <c r="K125" s="298"/>
      <c r="L125" s="316"/>
      <c r="M125"/>
    </row>
    <row r="126" spans="3:14" x14ac:dyDescent="0.25">
      <c r="C126" s="16"/>
      <c r="D126" s="306"/>
      <c r="E126" s="228">
        <v>3</v>
      </c>
      <c r="F126" s="217">
        <v>0.7</v>
      </c>
      <c r="G126" s="311"/>
      <c r="H126" s="228">
        <v>10.6</v>
      </c>
      <c r="I126" s="298"/>
      <c r="J126" s="228">
        <v>304</v>
      </c>
      <c r="K126" s="298"/>
      <c r="L126" s="316"/>
      <c r="M126"/>
    </row>
    <row r="127" spans="3:14" x14ac:dyDescent="0.25">
      <c r="C127" s="16"/>
      <c r="D127" s="306"/>
      <c r="E127" s="228">
        <v>4</v>
      </c>
      <c r="F127" s="217">
        <v>0.7</v>
      </c>
      <c r="G127" s="311"/>
      <c r="H127" s="228">
        <v>11.1</v>
      </c>
      <c r="I127" s="298"/>
      <c r="J127" s="228">
        <v>304</v>
      </c>
      <c r="K127" s="298"/>
      <c r="L127" s="316"/>
      <c r="M127"/>
    </row>
    <row r="128" spans="3:14" x14ac:dyDescent="0.25">
      <c r="C128" s="16"/>
      <c r="D128" s="306"/>
      <c r="E128" s="228">
        <v>5</v>
      </c>
      <c r="F128" s="217">
        <v>0.7</v>
      </c>
      <c r="G128" s="311"/>
      <c r="H128" s="228">
        <v>10.6</v>
      </c>
      <c r="I128" s="298"/>
      <c r="J128" s="228">
        <v>301</v>
      </c>
      <c r="K128" s="298"/>
      <c r="L128" s="316"/>
      <c r="M128"/>
    </row>
    <row r="129" spans="3:14" x14ac:dyDescent="0.25">
      <c r="C129" s="16"/>
      <c r="D129" s="306"/>
      <c r="E129" s="228">
        <v>6</v>
      </c>
      <c r="F129" s="217">
        <v>0.7</v>
      </c>
      <c r="G129" s="311"/>
      <c r="H129" s="228">
        <v>10.6</v>
      </c>
      <c r="I129" s="298"/>
      <c r="J129" s="228">
        <v>304</v>
      </c>
      <c r="K129" s="298"/>
      <c r="L129" s="316"/>
      <c r="M129"/>
    </row>
    <row r="130" spans="3:14" x14ac:dyDescent="0.25">
      <c r="C130" s="16"/>
      <c r="D130" s="306"/>
      <c r="E130" s="228">
        <v>7</v>
      </c>
      <c r="F130" s="217">
        <v>0.8</v>
      </c>
      <c r="G130" s="311"/>
      <c r="H130" s="228">
        <v>11.1</v>
      </c>
      <c r="I130" s="298"/>
      <c r="J130" s="228">
        <v>304</v>
      </c>
      <c r="K130" s="298"/>
      <c r="L130" s="316"/>
      <c r="M130"/>
    </row>
    <row r="131" spans="3:14" x14ac:dyDescent="0.25">
      <c r="C131" s="16"/>
      <c r="D131" s="306"/>
      <c r="E131" s="228">
        <v>8</v>
      </c>
      <c r="F131" s="217">
        <v>0.8</v>
      </c>
      <c r="G131" s="311"/>
      <c r="H131" s="228">
        <v>10.6</v>
      </c>
      <c r="I131" s="298"/>
      <c r="J131" s="228">
        <v>301</v>
      </c>
      <c r="K131" s="298"/>
      <c r="L131" s="316"/>
      <c r="M131"/>
    </row>
    <row r="132" spans="3:14" x14ac:dyDescent="0.25">
      <c r="C132" s="16"/>
      <c r="D132" s="306"/>
      <c r="E132" s="228">
        <v>9</v>
      </c>
      <c r="F132" s="217">
        <v>0.8</v>
      </c>
      <c r="G132" s="311"/>
      <c r="H132" s="228">
        <v>10.6</v>
      </c>
      <c r="I132" s="298"/>
      <c r="J132" s="228">
        <v>295</v>
      </c>
      <c r="K132" s="298"/>
      <c r="L132" s="316"/>
      <c r="M132"/>
    </row>
    <row r="133" spans="3:14" x14ac:dyDescent="0.25">
      <c r="C133" s="16"/>
      <c r="D133" s="306"/>
      <c r="E133" s="228">
        <v>10</v>
      </c>
      <c r="F133" s="217">
        <v>0.9</v>
      </c>
      <c r="G133" s="311"/>
      <c r="H133" s="228">
        <v>10.6</v>
      </c>
      <c r="I133" s="298"/>
      <c r="J133" s="228">
        <v>312</v>
      </c>
      <c r="K133" s="298"/>
      <c r="L133" s="316"/>
      <c r="M133"/>
    </row>
    <row r="134" spans="3:14" x14ac:dyDescent="0.25">
      <c r="C134" s="16"/>
      <c r="D134" s="306"/>
      <c r="E134" s="228">
        <v>11</v>
      </c>
      <c r="F134" s="217">
        <v>0.8</v>
      </c>
      <c r="G134" s="311"/>
      <c r="H134" s="228">
        <v>10</v>
      </c>
      <c r="I134" s="298"/>
      <c r="J134" s="228">
        <v>307</v>
      </c>
      <c r="K134" s="298"/>
      <c r="L134" s="316"/>
      <c r="M134"/>
    </row>
    <row r="135" spans="3:14" x14ac:dyDescent="0.25">
      <c r="C135" s="16"/>
      <c r="D135" s="306"/>
      <c r="E135" s="228">
        <v>12</v>
      </c>
      <c r="F135" s="217">
        <v>0.8</v>
      </c>
      <c r="G135" s="311"/>
      <c r="H135" s="228">
        <v>11.1</v>
      </c>
      <c r="I135" s="298"/>
      <c r="J135" s="228">
        <v>309</v>
      </c>
      <c r="K135" s="298"/>
      <c r="L135" s="316"/>
      <c r="M135"/>
      <c r="N135" s="49"/>
    </row>
    <row r="136" spans="3:14" x14ac:dyDescent="0.25">
      <c r="C136" s="16"/>
      <c r="D136" s="306"/>
      <c r="E136" s="228">
        <v>13</v>
      </c>
      <c r="F136" s="217">
        <v>0.8</v>
      </c>
      <c r="G136" s="311"/>
      <c r="H136" s="228">
        <v>10</v>
      </c>
      <c r="I136" s="298"/>
      <c r="J136" s="228">
        <v>309</v>
      </c>
      <c r="K136" s="298"/>
      <c r="L136" s="316"/>
      <c r="M136"/>
      <c r="N136" s="49"/>
    </row>
    <row r="137" spans="3:14" x14ac:dyDescent="0.25">
      <c r="C137" s="16"/>
      <c r="D137" s="306"/>
      <c r="E137" s="228">
        <v>14</v>
      </c>
      <c r="F137" s="217">
        <v>0.7</v>
      </c>
      <c r="G137" s="311"/>
      <c r="H137" s="228">
        <v>9.1999999999999993</v>
      </c>
      <c r="I137" s="298"/>
      <c r="J137" s="228">
        <v>309</v>
      </c>
      <c r="K137" s="298"/>
      <c r="L137" s="316"/>
      <c r="M137"/>
      <c r="N137" s="49"/>
    </row>
    <row r="138" spans="3:14" x14ac:dyDescent="0.25">
      <c r="C138" s="16"/>
      <c r="D138" s="306"/>
      <c r="E138" s="228">
        <v>15</v>
      </c>
      <c r="F138" s="217">
        <v>0.8</v>
      </c>
      <c r="G138" s="311"/>
      <c r="H138" s="228">
        <v>10</v>
      </c>
      <c r="I138" s="298"/>
      <c r="J138" s="228">
        <v>304</v>
      </c>
      <c r="K138" s="298"/>
      <c r="L138" s="316"/>
      <c r="M138"/>
      <c r="N138" s="49"/>
    </row>
    <row r="139" spans="3:14" x14ac:dyDescent="0.25">
      <c r="C139" s="16"/>
      <c r="D139" s="306"/>
      <c r="E139" s="228">
        <v>16</v>
      </c>
      <c r="F139" s="217">
        <v>0.7</v>
      </c>
      <c r="G139" s="311"/>
      <c r="H139" s="228">
        <v>10.6</v>
      </c>
      <c r="I139" s="298"/>
      <c r="J139" s="228">
        <v>307</v>
      </c>
      <c r="K139" s="298"/>
      <c r="L139" s="316"/>
      <c r="M139"/>
      <c r="N139" s="49"/>
    </row>
    <row r="140" spans="3:14" x14ac:dyDescent="0.25">
      <c r="C140" s="16"/>
      <c r="D140" s="306"/>
      <c r="E140" s="228">
        <v>17</v>
      </c>
      <c r="F140" s="217">
        <v>0.7</v>
      </c>
      <c r="G140" s="311"/>
      <c r="H140" s="228">
        <v>10</v>
      </c>
      <c r="I140" s="298"/>
      <c r="J140" s="228">
        <v>304</v>
      </c>
      <c r="K140" s="298"/>
      <c r="L140" s="316"/>
      <c r="M140"/>
      <c r="N140" s="49"/>
    </row>
    <row r="141" spans="3:14" x14ac:dyDescent="0.25">
      <c r="C141" s="16"/>
      <c r="D141" s="306"/>
      <c r="E141" s="228">
        <v>18</v>
      </c>
      <c r="F141" s="217">
        <v>0.7</v>
      </c>
      <c r="G141" s="311"/>
      <c r="H141" s="228">
        <v>10</v>
      </c>
      <c r="I141" s="298"/>
      <c r="J141" s="228">
        <v>312</v>
      </c>
      <c r="K141" s="298"/>
      <c r="L141" s="316"/>
      <c r="M141"/>
      <c r="N141" s="49"/>
    </row>
    <row r="142" spans="3:14" x14ac:dyDescent="0.25">
      <c r="C142" s="16"/>
      <c r="D142" s="306"/>
      <c r="E142" s="228">
        <v>19</v>
      </c>
      <c r="F142" s="217">
        <v>0.8</v>
      </c>
      <c r="G142" s="311"/>
      <c r="H142" s="228">
        <v>9.1999999999999993</v>
      </c>
      <c r="I142" s="298"/>
      <c r="J142" s="228">
        <v>309</v>
      </c>
      <c r="K142" s="298"/>
      <c r="L142" s="316"/>
      <c r="M142"/>
      <c r="N142" s="49"/>
    </row>
    <row r="143" spans="3:14" x14ac:dyDescent="0.25">
      <c r="C143" s="16"/>
      <c r="D143" s="306"/>
      <c r="E143" s="228">
        <v>20</v>
      </c>
      <c r="F143" s="217">
        <v>0.8</v>
      </c>
      <c r="G143" s="311"/>
      <c r="H143" s="228">
        <v>10</v>
      </c>
      <c r="I143" s="298"/>
      <c r="J143" s="228">
        <v>315</v>
      </c>
      <c r="K143" s="298"/>
      <c r="L143" s="316"/>
      <c r="M143"/>
      <c r="N143" s="49"/>
    </row>
    <row r="144" spans="3:14" x14ac:dyDescent="0.25">
      <c r="C144" s="16"/>
      <c r="D144" s="306"/>
      <c r="E144" s="228">
        <v>21</v>
      </c>
      <c r="F144" s="217">
        <v>0.8</v>
      </c>
      <c r="G144" s="311"/>
      <c r="H144" s="228">
        <v>10</v>
      </c>
      <c r="I144" s="298"/>
      <c r="J144" s="228">
        <v>307</v>
      </c>
      <c r="K144" s="298"/>
      <c r="L144" s="316"/>
      <c r="M144"/>
      <c r="N144" s="49"/>
    </row>
    <row r="145" spans="3:14" x14ac:dyDescent="0.25">
      <c r="C145" s="16"/>
      <c r="D145" s="306"/>
      <c r="E145" s="228">
        <v>22</v>
      </c>
      <c r="F145" s="217">
        <v>0.7</v>
      </c>
      <c r="G145" s="311"/>
      <c r="H145" s="228">
        <v>10</v>
      </c>
      <c r="I145" s="298"/>
      <c r="J145" s="228">
        <v>309</v>
      </c>
      <c r="K145" s="298"/>
      <c r="L145" s="316"/>
      <c r="M145"/>
      <c r="N145" s="49"/>
    </row>
    <row r="146" spans="3:14" x14ac:dyDescent="0.25">
      <c r="C146" s="16"/>
      <c r="D146" s="306"/>
      <c r="E146" s="228">
        <v>23</v>
      </c>
      <c r="F146" s="217">
        <v>0.8</v>
      </c>
      <c r="G146" s="311"/>
      <c r="H146" s="228">
        <v>10</v>
      </c>
      <c r="I146" s="298"/>
      <c r="J146" s="228">
        <v>309</v>
      </c>
      <c r="K146" s="298"/>
      <c r="L146" s="316"/>
      <c r="M146"/>
      <c r="N146" s="49"/>
    </row>
    <row r="147" spans="3:14" ht="15.75" thickBot="1" x14ac:dyDescent="0.3">
      <c r="C147" s="16"/>
      <c r="D147" s="307"/>
      <c r="E147" s="230">
        <v>24</v>
      </c>
      <c r="F147" s="218">
        <v>0.7</v>
      </c>
      <c r="G147" s="312"/>
      <c r="H147" s="230">
        <v>9.1999999999999993</v>
      </c>
      <c r="I147" s="299"/>
      <c r="J147" s="230">
        <v>315</v>
      </c>
      <c r="K147" s="299"/>
      <c r="L147" s="317"/>
      <c r="M147"/>
      <c r="N147" s="49"/>
    </row>
    <row r="148" spans="3:14" x14ac:dyDescent="0.25">
      <c r="C148" s="16"/>
      <c r="D148" s="305">
        <v>43018</v>
      </c>
      <c r="E148" s="10">
        <v>1</v>
      </c>
      <c r="F148" s="216">
        <v>0.7</v>
      </c>
      <c r="G148" s="310">
        <f t="shared" ref="G148" si="15">SUM(F148:F171)/24</f>
        <v>0.61249999999999982</v>
      </c>
      <c r="H148" s="10">
        <v>10</v>
      </c>
      <c r="I148" s="297">
        <f t="shared" ref="I148" si="16">AVERAGE(H148:H171)</f>
        <v>9.1333333333333346</v>
      </c>
      <c r="J148" s="10">
        <v>312</v>
      </c>
      <c r="K148" s="297">
        <f t="shared" ref="K148" si="17">AVERAGE(J148:J171)</f>
        <v>308.29166666666669</v>
      </c>
      <c r="L148" s="315">
        <v>0.59239798608397998</v>
      </c>
      <c r="M148"/>
      <c r="N148" s="49"/>
    </row>
    <row r="149" spans="3:14" x14ac:dyDescent="0.25">
      <c r="C149" s="16"/>
      <c r="D149" s="306"/>
      <c r="E149" s="228">
        <v>2</v>
      </c>
      <c r="F149" s="217">
        <v>0.6</v>
      </c>
      <c r="G149" s="311"/>
      <c r="H149" s="228">
        <v>10</v>
      </c>
      <c r="I149" s="298"/>
      <c r="J149" s="228">
        <v>309</v>
      </c>
      <c r="K149" s="298"/>
      <c r="L149" s="316"/>
      <c r="M149"/>
      <c r="N149" s="49"/>
    </row>
    <row r="150" spans="3:14" x14ac:dyDescent="0.25">
      <c r="C150" s="16"/>
      <c r="D150" s="306"/>
      <c r="E150" s="228">
        <v>3</v>
      </c>
      <c r="F150" s="217">
        <v>0.6</v>
      </c>
      <c r="G150" s="311"/>
      <c r="H150" s="228">
        <v>9.1999999999999993</v>
      </c>
      <c r="I150" s="298"/>
      <c r="J150" s="228">
        <v>312</v>
      </c>
      <c r="K150" s="298"/>
      <c r="L150" s="316"/>
      <c r="M150"/>
      <c r="N150" s="49"/>
    </row>
    <row r="151" spans="3:14" x14ac:dyDescent="0.25">
      <c r="C151" s="16"/>
      <c r="D151" s="306"/>
      <c r="E151" s="228">
        <v>4</v>
      </c>
      <c r="F151" s="217">
        <v>0.6</v>
      </c>
      <c r="G151" s="311"/>
      <c r="H151" s="228">
        <v>9.1999999999999993</v>
      </c>
      <c r="I151" s="298"/>
      <c r="J151" s="228">
        <v>304</v>
      </c>
      <c r="K151" s="298"/>
      <c r="L151" s="316"/>
      <c r="M151"/>
      <c r="N151" s="49"/>
    </row>
    <row r="152" spans="3:14" x14ac:dyDescent="0.25">
      <c r="C152" s="16"/>
      <c r="D152" s="306"/>
      <c r="E152" s="228">
        <v>5</v>
      </c>
      <c r="F152" s="217">
        <v>0.6</v>
      </c>
      <c r="G152" s="311"/>
      <c r="H152" s="228">
        <v>9.1999999999999993</v>
      </c>
      <c r="I152" s="298"/>
      <c r="J152" s="228">
        <v>309</v>
      </c>
      <c r="K152" s="298"/>
      <c r="L152" s="316"/>
      <c r="M152"/>
      <c r="N152" s="49"/>
    </row>
    <row r="153" spans="3:14" x14ac:dyDescent="0.25">
      <c r="C153" s="16"/>
      <c r="D153" s="306"/>
      <c r="E153" s="228">
        <v>6</v>
      </c>
      <c r="F153" s="217">
        <v>0.6</v>
      </c>
      <c r="G153" s="311"/>
      <c r="H153" s="228">
        <v>9.1999999999999993</v>
      </c>
      <c r="I153" s="298"/>
      <c r="J153" s="228">
        <v>304</v>
      </c>
      <c r="K153" s="298"/>
      <c r="L153" s="316"/>
      <c r="M153"/>
      <c r="N153" s="49"/>
    </row>
    <row r="154" spans="3:14" x14ac:dyDescent="0.25">
      <c r="C154" s="16"/>
      <c r="D154" s="306"/>
      <c r="E154" s="228">
        <v>7</v>
      </c>
      <c r="F154" s="217">
        <v>0.6</v>
      </c>
      <c r="G154" s="311"/>
      <c r="H154" s="228">
        <v>9.1999999999999993</v>
      </c>
      <c r="I154" s="298"/>
      <c r="J154" s="228">
        <v>307</v>
      </c>
      <c r="K154" s="298"/>
      <c r="L154" s="316"/>
      <c r="M154"/>
      <c r="N154" s="49"/>
    </row>
    <row r="155" spans="3:14" x14ac:dyDescent="0.25">
      <c r="C155" s="16"/>
      <c r="D155" s="306"/>
      <c r="E155" s="228">
        <v>8</v>
      </c>
      <c r="F155" s="217">
        <v>0.6</v>
      </c>
      <c r="G155" s="311"/>
      <c r="H155" s="228">
        <v>9.1999999999999993</v>
      </c>
      <c r="I155" s="298"/>
      <c r="J155" s="228">
        <v>315</v>
      </c>
      <c r="K155" s="298"/>
      <c r="L155" s="316"/>
      <c r="M155"/>
      <c r="N155" s="49"/>
    </row>
    <row r="156" spans="3:14" x14ac:dyDescent="0.25">
      <c r="C156" s="16"/>
      <c r="D156" s="306"/>
      <c r="E156" s="228">
        <v>9</v>
      </c>
      <c r="F156" s="217">
        <v>0.7</v>
      </c>
      <c r="G156" s="311"/>
      <c r="H156" s="228">
        <v>9.1999999999999993</v>
      </c>
      <c r="I156" s="298"/>
      <c r="J156" s="228">
        <v>307</v>
      </c>
      <c r="K156" s="298"/>
      <c r="L156" s="316"/>
      <c r="M156"/>
      <c r="N156" s="49"/>
    </row>
    <row r="157" spans="3:14" x14ac:dyDescent="0.25">
      <c r="C157" s="16"/>
      <c r="D157" s="306"/>
      <c r="E157" s="228">
        <v>10</v>
      </c>
      <c r="F157" s="217">
        <v>0.7</v>
      </c>
      <c r="G157" s="311"/>
      <c r="H157" s="228">
        <v>9.1999999999999993</v>
      </c>
      <c r="I157" s="298"/>
      <c r="J157" s="228">
        <v>307</v>
      </c>
      <c r="K157" s="298"/>
      <c r="L157" s="316"/>
      <c r="M157"/>
      <c r="N157" s="49"/>
    </row>
    <row r="158" spans="3:14" x14ac:dyDescent="0.25">
      <c r="C158" s="16"/>
      <c r="D158" s="306"/>
      <c r="E158" s="228">
        <v>11</v>
      </c>
      <c r="F158" s="217">
        <v>0.6</v>
      </c>
      <c r="G158" s="311"/>
      <c r="H158" s="228">
        <v>9.1999999999999993</v>
      </c>
      <c r="I158" s="298"/>
      <c r="J158" s="228">
        <v>312</v>
      </c>
      <c r="K158" s="298"/>
      <c r="L158" s="316"/>
      <c r="M158"/>
      <c r="N158" s="49"/>
    </row>
    <row r="159" spans="3:14" x14ac:dyDescent="0.25">
      <c r="C159" s="16"/>
      <c r="D159" s="306"/>
      <c r="E159" s="228">
        <v>12</v>
      </c>
      <c r="F159" s="217">
        <v>0.6</v>
      </c>
      <c r="G159" s="311"/>
      <c r="H159" s="228">
        <v>8.4</v>
      </c>
      <c r="I159" s="298"/>
      <c r="J159" s="228">
        <v>309</v>
      </c>
      <c r="K159" s="298"/>
      <c r="L159" s="316"/>
      <c r="M159"/>
      <c r="N159" s="49"/>
    </row>
    <row r="160" spans="3:14" x14ac:dyDescent="0.25">
      <c r="C160" s="16"/>
      <c r="D160" s="306"/>
      <c r="E160" s="228">
        <v>13</v>
      </c>
      <c r="F160" s="217">
        <v>0.6</v>
      </c>
      <c r="G160" s="311"/>
      <c r="H160" s="228">
        <v>9.1999999999999993</v>
      </c>
      <c r="I160" s="298"/>
      <c r="J160" s="228">
        <v>315</v>
      </c>
      <c r="K160" s="298"/>
      <c r="L160" s="316"/>
      <c r="M160"/>
      <c r="N160" s="49"/>
    </row>
    <row r="161" spans="3:14" x14ac:dyDescent="0.25">
      <c r="C161" s="16"/>
      <c r="D161" s="306"/>
      <c r="E161" s="228">
        <v>14</v>
      </c>
      <c r="F161" s="217">
        <v>0.6</v>
      </c>
      <c r="G161" s="311"/>
      <c r="H161" s="228">
        <v>9.1999999999999993</v>
      </c>
      <c r="I161" s="298"/>
      <c r="J161" s="228">
        <v>312</v>
      </c>
      <c r="K161" s="298"/>
      <c r="L161" s="316"/>
      <c r="M161"/>
      <c r="N161" s="49"/>
    </row>
    <row r="162" spans="3:14" x14ac:dyDescent="0.25">
      <c r="C162" s="16"/>
      <c r="D162" s="306"/>
      <c r="E162" s="228">
        <v>15</v>
      </c>
      <c r="F162" s="217">
        <v>0.6</v>
      </c>
      <c r="G162" s="311"/>
      <c r="H162" s="228">
        <v>8.4</v>
      </c>
      <c r="I162" s="298"/>
      <c r="J162" s="228">
        <v>312</v>
      </c>
      <c r="K162" s="298"/>
      <c r="L162" s="316"/>
      <c r="M162"/>
      <c r="N162" s="49"/>
    </row>
    <row r="163" spans="3:14" x14ac:dyDescent="0.25">
      <c r="C163" s="16"/>
      <c r="D163" s="306"/>
      <c r="E163" s="228">
        <v>16</v>
      </c>
      <c r="F163" s="217">
        <v>0.5</v>
      </c>
      <c r="G163" s="311"/>
      <c r="H163" s="228">
        <v>8.4</v>
      </c>
      <c r="I163" s="298"/>
      <c r="J163" s="228">
        <v>309</v>
      </c>
      <c r="K163" s="298"/>
      <c r="L163" s="316"/>
      <c r="M163"/>
      <c r="N163" s="49"/>
    </row>
    <row r="164" spans="3:14" x14ac:dyDescent="0.25">
      <c r="C164" s="16"/>
      <c r="D164" s="306"/>
      <c r="E164" s="228">
        <v>17</v>
      </c>
      <c r="F164" s="217">
        <v>0.5</v>
      </c>
      <c r="G164" s="311"/>
      <c r="H164" s="228">
        <v>8.4</v>
      </c>
      <c r="I164" s="298"/>
      <c r="J164" s="228">
        <v>304</v>
      </c>
      <c r="K164" s="298"/>
      <c r="L164" s="316"/>
      <c r="M164"/>
      <c r="N164" s="49"/>
    </row>
    <row r="165" spans="3:14" x14ac:dyDescent="0.25">
      <c r="C165" s="16"/>
      <c r="D165" s="306"/>
      <c r="E165" s="228">
        <v>18</v>
      </c>
      <c r="F165" s="217">
        <v>0.6</v>
      </c>
      <c r="G165" s="311"/>
      <c r="H165" s="228">
        <v>8.4</v>
      </c>
      <c r="I165" s="298"/>
      <c r="J165" s="228">
        <v>301</v>
      </c>
      <c r="K165" s="298"/>
      <c r="L165" s="316"/>
      <c r="M165"/>
      <c r="N165" s="49"/>
    </row>
    <row r="166" spans="3:14" x14ac:dyDescent="0.25">
      <c r="C166" s="16"/>
      <c r="D166" s="306"/>
      <c r="E166" s="228">
        <v>19</v>
      </c>
      <c r="F166" s="217">
        <v>0.6</v>
      </c>
      <c r="G166" s="311"/>
      <c r="H166" s="228">
        <v>9.1999999999999993</v>
      </c>
      <c r="I166" s="298"/>
      <c r="J166" s="228">
        <v>301</v>
      </c>
      <c r="K166" s="298"/>
      <c r="L166" s="316"/>
      <c r="M166"/>
      <c r="N166" s="49"/>
    </row>
    <row r="167" spans="3:14" x14ac:dyDescent="0.25">
      <c r="C167" s="16"/>
      <c r="D167" s="306"/>
      <c r="E167" s="228">
        <v>20</v>
      </c>
      <c r="F167" s="217">
        <v>0.7</v>
      </c>
      <c r="G167" s="311"/>
      <c r="H167" s="228">
        <v>8.4</v>
      </c>
      <c r="I167" s="298"/>
      <c r="J167" s="228">
        <v>309</v>
      </c>
      <c r="K167" s="298"/>
      <c r="L167" s="316"/>
      <c r="M167"/>
      <c r="N167" s="49"/>
    </row>
    <row r="168" spans="3:14" x14ac:dyDescent="0.25">
      <c r="C168" s="16"/>
      <c r="D168" s="306"/>
      <c r="E168" s="228">
        <v>21</v>
      </c>
      <c r="F168" s="217">
        <v>0.7</v>
      </c>
      <c r="G168" s="311"/>
      <c r="H168" s="228">
        <v>8.4</v>
      </c>
      <c r="I168" s="298"/>
      <c r="J168" s="228">
        <v>304</v>
      </c>
      <c r="K168" s="298"/>
      <c r="L168" s="316"/>
      <c r="M168"/>
      <c r="N168" s="49"/>
    </row>
    <row r="169" spans="3:14" x14ac:dyDescent="0.25">
      <c r="C169" s="16"/>
      <c r="D169" s="306"/>
      <c r="E169" s="228">
        <v>22</v>
      </c>
      <c r="F169" s="217">
        <v>0.6</v>
      </c>
      <c r="G169" s="311"/>
      <c r="H169" s="228">
        <v>10</v>
      </c>
      <c r="I169" s="298"/>
      <c r="J169" s="228">
        <v>309</v>
      </c>
      <c r="K169" s="298"/>
      <c r="L169" s="316"/>
      <c r="M169"/>
      <c r="N169" s="49"/>
    </row>
    <row r="170" spans="3:14" x14ac:dyDescent="0.25">
      <c r="C170" s="16"/>
      <c r="D170" s="306"/>
      <c r="E170" s="228">
        <v>23</v>
      </c>
      <c r="F170" s="217">
        <v>0.6</v>
      </c>
      <c r="G170" s="311"/>
      <c r="H170" s="228">
        <v>10</v>
      </c>
      <c r="I170" s="298"/>
      <c r="J170" s="228">
        <v>307</v>
      </c>
      <c r="K170" s="298"/>
      <c r="L170" s="316"/>
      <c r="M170"/>
      <c r="N170" s="49"/>
    </row>
    <row r="171" spans="3:14" ht="15.75" thickBot="1" x14ac:dyDescent="0.3">
      <c r="C171" s="16"/>
      <c r="D171" s="307"/>
      <c r="E171" s="230">
        <v>24</v>
      </c>
      <c r="F171" s="218">
        <v>0.6</v>
      </c>
      <c r="G171" s="312"/>
      <c r="H171" s="230">
        <v>10</v>
      </c>
      <c r="I171" s="299"/>
      <c r="J171" s="230">
        <v>309</v>
      </c>
      <c r="K171" s="299"/>
      <c r="L171" s="317"/>
      <c r="M171"/>
      <c r="N171" s="49"/>
    </row>
    <row r="172" spans="3:14" x14ac:dyDescent="0.25">
      <c r="C172" s="16"/>
      <c r="D172" s="305">
        <v>43019</v>
      </c>
      <c r="E172" s="10">
        <v>1</v>
      </c>
      <c r="F172" s="216">
        <v>0.6</v>
      </c>
      <c r="G172" s="310">
        <f t="shared" ref="G172" si="18">SUM(F172:F195)/24</f>
        <v>1.0583333333333331</v>
      </c>
      <c r="H172" s="10">
        <v>10</v>
      </c>
      <c r="I172" s="297">
        <f t="shared" ref="I172" si="19">AVERAGE(H172:H195)</f>
        <v>14.179166666666669</v>
      </c>
      <c r="J172" s="10">
        <v>315</v>
      </c>
      <c r="K172" s="297">
        <f t="shared" ref="K172" si="20">AVERAGE(J172:J195)</f>
        <v>314.54166666666669</v>
      </c>
      <c r="L172" s="315">
        <v>0.88444476050205401</v>
      </c>
      <c r="M172"/>
      <c r="N172" s="49"/>
    </row>
    <row r="173" spans="3:14" x14ac:dyDescent="0.25">
      <c r="C173" s="16"/>
      <c r="D173" s="306"/>
      <c r="E173" s="228">
        <v>2</v>
      </c>
      <c r="F173" s="217">
        <v>0.6</v>
      </c>
      <c r="G173" s="311"/>
      <c r="H173" s="228">
        <v>8.4</v>
      </c>
      <c r="I173" s="298"/>
      <c r="J173" s="228">
        <v>315</v>
      </c>
      <c r="K173" s="298"/>
      <c r="L173" s="316"/>
      <c r="M173"/>
      <c r="N173" s="49"/>
    </row>
    <row r="174" spans="3:14" x14ac:dyDescent="0.25">
      <c r="C174" s="16"/>
      <c r="D174" s="306"/>
      <c r="E174" s="228">
        <v>3</v>
      </c>
      <c r="F174" s="217">
        <v>0.6</v>
      </c>
      <c r="G174" s="311"/>
      <c r="H174" s="228">
        <v>7.6</v>
      </c>
      <c r="I174" s="298"/>
      <c r="J174" s="228">
        <v>312</v>
      </c>
      <c r="K174" s="298"/>
      <c r="L174" s="316"/>
      <c r="M174"/>
      <c r="N174" s="49"/>
    </row>
    <row r="175" spans="3:14" x14ac:dyDescent="0.25">
      <c r="C175" s="16"/>
      <c r="D175" s="306"/>
      <c r="E175" s="228">
        <v>4</v>
      </c>
      <c r="F175" s="217">
        <v>0.6</v>
      </c>
      <c r="G175" s="311"/>
      <c r="H175" s="228">
        <v>9.1999999999999993</v>
      </c>
      <c r="I175" s="298"/>
      <c r="J175" s="228">
        <v>304</v>
      </c>
      <c r="K175" s="298"/>
      <c r="L175" s="316"/>
      <c r="M175"/>
      <c r="N175" s="49"/>
    </row>
    <row r="176" spans="3:14" x14ac:dyDescent="0.25">
      <c r="C176" s="16"/>
      <c r="D176" s="306"/>
      <c r="E176" s="228">
        <v>5</v>
      </c>
      <c r="F176" s="217">
        <v>0.6</v>
      </c>
      <c r="G176" s="311"/>
      <c r="H176" s="228">
        <v>18.2</v>
      </c>
      <c r="I176" s="298"/>
      <c r="J176" s="228">
        <v>315</v>
      </c>
      <c r="K176" s="298"/>
      <c r="L176" s="316"/>
      <c r="M176"/>
      <c r="N176" s="49"/>
    </row>
    <row r="177" spans="3:14" x14ac:dyDescent="0.25">
      <c r="C177" s="16"/>
      <c r="D177" s="306"/>
      <c r="E177" s="228">
        <v>6</v>
      </c>
      <c r="F177" s="217">
        <v>0.6</v>
      </c>
      <c r="G177" s="311"/>
      <c r="H177" s="228">
        <v>16.600000000000001</v>
      </c>
      <c r="I177" s="298"/>
      <c r="J177" s="228">
        <v>318</v>
      </c>
      <c r="K177" s="298"/>
      <c r="L177" s="316"/>
      <c r="M177"/>
      <c r="N177" s="49"/>
    </row>
    <row r="178" spans="3:14" x14ac:dyDescent="0.25">
      <c r="C178" s="16"/>
      <c r="D178" s="306"/>
      <c r="E178" s="228">
        <v>7</v>
      </c>
      <c r="F178" s="217">
        <v>0.6</v>
      </c>
      <c r="G178" s="311"/>
      <c r="H178" s="228">
        <v>16.600000000000001</v>
      </c>
      <c r="I178" s="298"/>
      <c r="J178" s="228">
        <v>315</v>
      </c>
      <c r="K178" s="298"/>
      <c r="L178" s="316"/>
      <c r="M178"/>
      <c r="N178" s="49"/>
    </row>
    <row r="179" spans="3:14" x14ac:dyDescent="0.25">
      <c r="C179" s="16"/>
      <c r="D179" s="306"/>
      <c r="E179" s="228">
        <v>8</v>
      </c>
      <c r="F179" s="217">
        <v>0.7</v>
      </c>
      <c r="G179" s="311"/>
      <c r="H179" s="228">
        <v>16.600000000000001</v>
      </c>
      <c r="I179" s="298"/>
      <c r="J179" s="228">
        <v>318</v>
      </c>
      <c r="K179" s="298"/>
      <c r="L179" s="316"/>
      <c r="M179"/>
      <c r="N179" s="49"/>
    </row>
    <row r="180" spans="3:14" x14ac:dyDescent="0.25">
      <c r="C180" s="16"/>
      <c r="D180" s="306"/>
      <c r="E180" s="228">
        <v>9</v>
      </c>
      <c r="F180" s="217">
        <v>0.8</v>
      </c>
      <c r="G180" s="311"/>
      <c r="H180" s="228">
        <v>16.600000000000001</v>
      </c>
      <c r="I180" s="298"/>
      <c r="J180" s="228">
        <v>315</v>
      </c>
      <c r="K180" s="298"/>
      <c r="L180" s="316"/>
      <c r="M180"/>
      <c r="N180" s="49"/>
    </row>
    <row r="181" spans="3:14" x14ac:dyDescent="0.25">
      <c r="C181" s="16"/>
      <c r="D181" s="306"/>
      <c r="E181" s="228">
        <v>10</v>
      </c>
      <c r="F181" s="217">
        <v>0.8</v>
      </c>
      <c r="G181" s="311"/>
      <c r="H181" s="228">
        <v>16.600000000000001</v>
      </c>
      <c r="I181" s="298"/>
      <c r="J181" s="228">
        <v>318</v>
      </c>
      <c r="K181" s="298"/>
      <c r="L181" s="316"/>
      <c r="M181"/>
      <c r="N181" s="49"/>
    </row>
    <row r="182" spans="3:14" x14ac:dyDescent="0.25">
      <c r="C182" s="16"/>
      <c r="D182" s="306"/>
      <c r="E182" s="228">
        <v>11</v>
      </c>
      <c r="F182" s="217">
        <v>1</v>
      </c>
      <c r="G182" s="311"/>
      <c r="H182" s="228">
        <v>16.600000000000001</v>
      </c>
      <c r="I182" s="298"/>
      <c r="J182" s="228">
        <v>315</v>
      </c>
      <c r="K182" s="298"/>
      <c r="L182" s="316"/>
      <c r="M182"/>
      <c r="N182" s="49"/>
    </row>
    <row r="183" spans="3:14" x14ac:dyDescent="0.25">
      <c r="C183" s="16"/>
      <c r="D183" s="306"/>
      <c r="E183" s="228">
        <v>12</v>
      </c>
      <c r="F183" s="217">
        <v>1.2</v>
      </c>
      <c r="G183" s="311"/>
      <c r="H183" s="228">
        <v>15.4</v>
      </c>
      <c r="I183" s="298"/>
      <c r="J183" s="228">
        <v>323</v>
      </c>
      <c r="K183" s="298"/>
      <c r="L183" s="316"/>
      <c r="M183"/>
      <c r="N183" s="49"/>
    </row>
    <row r="184" spans="3:14" x14ac:dyDescent="0.25">
      <c r="C184" s="16"/>
      <c r="D184" s="306"/>
      <c r="E184" s="228">
        <v>13</v>
      </c>
      <c r="F184" s="217">
        <v>1.3</v>
      </c>
      <c r="G184" s="311"/>
      <c r="H184" s="228">
        <v>15.4</v>
      </c>
      <c r="I184" s="298"/>
      <c r="J184" s="228">
        <v>321</v>
      </c>
      <c r="K184" s="298"/>
      <c r="L184" s="316"/>
      <c r="M184"/>
      <c r="N184" s="49"/>
    </row>
    <row r="185" spans="3:14" x14ac:dyDescent="0.25">
      <c r="C185" s="16"/>
      <c r="D185" s="306"/>
      <c r="E185" s="228">
        <v>14</v>
      </c>
      <c r="F185" s="217">
        <v>1.3</v>
      </c>
      <c r="G185" s="311"/>
      <c r="H185" s="228">
        <v>14.3</v>
      </c>
      <c r="I185" s="298"/>
      <c r="J185" s="228">
        <v>326</v>
      </c>
      <c r="K185" s="298"/>
      <c r="L185" s="316"/>
      <c r="M185"/>
      <c r="N185" s="49"/>
    </row>
    <row r="186" spans="3:14" x14ac:dyDescent="0.25">
      <c r="C186" s="16"/>
      <c r="D186" s="306"/>
      <c r="E186" s="228">
        <v>15</v>
      </c>
      <c r="F186" s="217">
        <v>1.6</v>
      </c>
      <c r="G186" s="311"/>
      <c r="H186" s="228">
        <v>15.4</v>
      </c>
      <c r="I186" s="298"/>
      <c r="J186" s="228">
        <v>315</v>
      </c>
      <c r="K186" s="298"/>
      <c r="L186" s="316"/>
      <c r="M186"/>
      <c r="N186" s="49"/>
    </row>
    <row r="187" spans="3:14" x14ac:dyDescent="0.25">
      <c r="C187" s="16"/>
      <c r="D187" s="306"/>
      <c r="E187" s="228">
        <v>16</v>
      </c>
      <c r="F187" s="217">
        <v>1.5</v>
      </c>
      <c r="G187" s="311"/>
      <c r="H187" s="228">
        <v>15.4</v>
      </c>
      <c r="I187" s="298"/>
      <c r="J187" s="228">
        <v>307</v>
      </c>
      <c r="K187" s="298"/>
      <c r="L187" s="316"/>
      <c r="M187"/>
      <c r="N187" s="49"/>
    </row>
    <row r="188" spans="3:14" x14ac:dyDescent="0.25">
      <c r="C188" s="16"/>
      <c r="D188" s="306"/>
      <c r="E188" s="228">
        <v>17</v>
      </c>
      <c r="F188" s="217">
        <v>1.4</v>
      </c>
      <c r="G188" s="311"/>
      <c r="H188" s="228">
        <v>14.3</v>
      </c>
      <c r="I188" s="298"/>
      <c r="J188" s="228">
        <v>312</v>
      </c>
      <c r="K188" s="298"/>
      <c r="L188" s="316"/>
      <c r="M188"/>
      <c r="N188" s="49"/>
    </row>
    <row r="189" spans="3:14" x14ac:dyDescent="0.25">
      <c r="C189" s="16"/>
      <c r="D189" s="306"/>
      <c r="E189" s="228">
        <v>18</v>
      </c>
      <c r="F189" s="217">
        <v>1.4</v>
      </c>
      <c r="G189" s="311"/>
      <c r="H189" s="228">
        <v>14.3</v>
      </c>
      <c r="I189" s="298"/>
      <c r="J189" s="228">
        <v>315</v>
      </c>
      <c r="K189" s="298"/>
      <c r="L189" s="316"/>
      <c r="M189"/>
      <c r="N189" s="49"/>
    </row>
    <row r="190" spans="3:14" x14ac:dyDescent="0.25">
      <c r="C190" s="16"/>
      <c r="D190" s="306"/>
      <c r="E190" s="228">
        <v>19</v>
      </c>
      <c r="F190" s="217">
        <v>1.5</v>
      </c>
      <c r="G190" s="311"/>
      <c r="H190" s="228">
        <v>14.3</v>
      </c>
      <c r="I190" s="298"/>
      <c r="J190" s="228">
        <v>309</v>
      </c>
      <c r="K190" s="298"/>
      <c r="L190" s="316"/>
      <c r="M190"/>
      <c r="N190" s="49"/>
    </row>
    <row r="191" spans="3:14" x14ac:dyDescent="0.25">
      <c r="C191" s="16"/>
      <c r="D191" s="306"/>
      <c r="E191" s="228">
        <v>20</v>
      </c>
      <c r="F191" s="217">
        <v>1.4</v>
      </c>
      <c r="G191" s="311"/>
      <c r="H191" s="228">
        <v>13.3</v>
      </c>
      <c r="I191" s="298"/>
      <c r="J191" s="228">
        <v>309</v>
      </c>
      <c r="K191" s="298"/>
      <c r="L191" s="316"/>
      <c r="M191"/>
      <c r="N191" s="49"/>
    </row>
    <row r="192" spans="3:14" x14ac:dyDescent="0.25">
      <c r="C192" s="16"/>
      <c r="D192" s="306"/>
      <c r="E192" s="228">
        <v>21</v>
      </c>
      <c r="F192" s="217">
        <v>1.4</v>
      </c>
      <c r="G192" s="311"/>
      <c r="H192" s="228">
        <v>13.3</v>
      </c>
      <c r="I192" s="298"/>
      <c r="J192" s="228">
        <v>321</v>
      </c>
      <c r="K192" s="298"/>
      <c r="L192" s="316"/>
      <c r="M192"/>
      <c r="N192" s="49"/>
    </row>
    <row r="193" spans="3:14" x14ac:dyDescent="0.25">
      <c r="C193" s="16"/>
      <c r="D193" s="306"/>
      <c r="E193" s="228">
        <v>22</v>
      </c>
      <c r="F193" s="217">
        <v>1.2</v>
      </c>
      <c r="G193" s="311"/>
      <c r="H193" s="228">
        <v>14.3</v>
      </c>
      <c r="I193" s="298"/>
      <c r="J193" s="228">
        <v>304</v>
      </c>
      <c r="K193" s="298"/>
      <c r="L193" s="316"/>
      <c r="M193"/>
      <c r="N193" s="49"/>
    </row>
    <row r="194" spans="3:14" x14ac:dyDescent="0.25">
      <c r="C194" s="16"/>
      <c r="D194" s="306"/>
      <c r="E194" s="228">
        <v>23</v>
      </c>
      <c r="F194" s="217">
        <v>1.3</v>
      </c>
      <c r="G194" s="311"/>
      <c r="H194" s="228">
        <v>13.3</v>
      </c>
      <c r="I194" s="298"/>
      <c r="J194" s="228">
        <v>309</v>
      </c>
      <c r="K194" s="298"/>
      <c r="L194" s="316"/>
      <c r="M194"/>
      <c r="N194" s="49"/>
    </row>
    <row r="195" spans="3:14" ht="15.75" thickBot="1" x14ac:dyDescent="0.3">
      <c r="C195" s="16"/>
      <c r="D195" s="307"/>
      <c r="E195" s="230">
        <v>24</v>
      </c>
      <c r="F195" s="218">
        <v>1.4</v>
      </c>
      <c r="G195" s="312"/>
      <c r="H195" s="230">
        <v>14.3</v>
      </c>
      <c r="I195" s="299"/>
      <c r="J195" s="230">
        <v>318</v>
      </c>
      <c r="K195" s="299"/>
      <c r="L195" s="317"/>
      <c r="M195"/>
      <c r="N195" s="49"/>
    </row>
    <row r="196" spans="3:14" x14ac:dyDescent="0.25">
      <c r="C196" s="16"/>
      <c r="D196" s="305">
        <v>43020</v>
      </c>
      <c r="E196" s="10">
        <v>1</v>
      </c>
      <c r="F196" s="216">
        <v>1.4</v>
      </c>
      <c r="G196" s="310">
        <f t="shared" ref="G196" si="21">SUM(F196:F219)/24</f>
        <v>1.8916666666666668</v>
      </c>
      <c r="H196" s="10">
        <v>12.5</v>
      </c>
      <c r="I196" s="297">
        <f t="shared" ref="I196" si="22">AVERAGE(H196:H219)</f>
        <v>12.633333333333333</v>
      </c>
      <c r="J196" s="10">
        <v>315</v>
      </c>
      <c r="K196" s="297">
        <f t="shared" ref="K196" si="23">AVERAGE(J196:J219)</f>
        <v>315.375</v>
      </c>
      <c r="L196" s="315">
        <v>1.6424231877868301</v>
      </c>
      <c r="M196"/>
      <c r="N196" s="49"/>
    </row>
    <row r="197" spans="3:14" x14ac:dyDescent="0.25">
      <c r="C197" s="16"/>
      <c r="D197" s="306"/>
      <c r="E197" s="228">
        <v>2</v>
      </c>
      <c r="F197" s="217">
        <v>1.3</v>
      </c>
      <c r="G197" s="311"/>
      <c r="H197" s="228">
        <v>13.3</v>
      </c>
      <c r="I197" s="298"/>
      <c r="J197" s="228">
        <v>321</v>
      </c>
      <c r="K197" s="298"/>
      <c r="L197" s="316"/>
      <c r="M197"/>
      <c r="N197" s="49"/>
    </row>
    <row r="198" spans="3:14" x14ac:dyDescent="0.25">
      <c r="C198" s="16"/>
      <c r="D198" s="306"/>
      <c r="E198" s="228">
        <v>3</v>
      </c>
      <c r="F198" s="217">
        <v>1.5</v>
      </c>
      <c r="G198" s="311"/>
      <c r="H198" s="228">
        <v>12.5</v>
      </c>
      <c r="I198" s="298"/>
      <c r="J198" s="228">
        <v>315</v>
      </c>
      <c r="K198" s="298"/>
      <c r="L198" s="316"/>
      <c r="M198"/>
      <c r="N198" s="49"/>
    </row>
    <row r="199" spans="3:14" x14ac:dyDescent="0.25">
      <c r="C199" s="16"/>
      <c r="D199" s="306"/>
      <c r="E199" s="228">
        <v>4</v>
      </c>
      <c r="F199" s="217">
        <v>1.5</v>
      </c>
      <c r="G199" s="311"/>
      <c r="H199" s="228">
        <v>13.3</v>
      </c>
      <c r="I199" s="298"/>
      <c r="J199" s="228">
        <v>318</v>
      </c>
      <c r="K199" s="298"/>
      <c r="L199" s="316"/>
      <c r="N199" s="49"/>
    </row>
    <row r="200" spans="3:14" x14ac:dyDescent="0.25">
      <c r="C200" s="16"/>
      <c r="D200" s="306"/>
      <c r="E200" s="228">
        <v>5</v>
      </c>
      <c r="F200" s="217">
        <v>1.5</v>
      </c>
      <c r="G200" s="311"/>
      <c r="H200" s="228">
        <v>13.3</v>
      </c>
      <c r="I200" s="298"/>
      <c r="J200" s="228">
        <v>309</v>
      </c>
      <c r="K200" s="298"/>
      <c r="L200" s="316"/>
      <c r="N200" s="49"/>
    </row>
    <row r="201" spans="3:14" x14ac:dyDescent="0.25">
      <c r="C201" s="16"/>
      <c r="D201" s="306"/>
      <c r="E201" s="228">
        <v>6</v>
      </c>
      <c r="F201" s="217">
        <v>1.6</v>
      </c>
      <c r="G201" s="311"/>
      <c r="H201" s="228">
        <v>11.7</v>
      </c>
      <c r="I201" s="298"/>
      <c r="J201" s="228">
        <v>315</v>
      </c>
      <c r="K201" s="298"/>
      <c r="L201" s="316"/>
      <c r="N201" s="49"/>
    </row>
    <row r="202" spans="3:14" x14ac:dyDescent="0.25">
      <c r="C202" s="16"/>
      <c r="D202" s="306"/>
      <c r="E202" s="228">
        <v>7</v>
      </c>
      <c r="F202" s="217">
        <v>1.8</v>
      </c>
      <c r="G202" s="311"/>
      <c r="H202" s="228">
        <v>13.3</v>
      </c>
      <c r="I202" s="298"/>
      <c r="J202" s="228">
        <v>321</v>
      </c>
      <c r="K202" s="298"/>
      <c r="L202" s="316"/>
      <c r="N202" s="49"/>
    </row>
    <row r="203" spans="3:14" x14ac:dyDescent="0.25">
      <c r="C203" s="16"/>
      <c r="D203" s="306"/>
      <c r="E203" s="228">
        <v>8</v>
      </c>
      <c r="F203" s="217">
        <v>1.8</v>
      </c>
      <c r="G203" s="311"/>
      <c r="H203" s="228">
        <v>12.5</v>
      </c>
      <c r="I203" s="298"/>
      <c r="J203" s="228">
        <v>318</v>
      </c>
      <c r="K203" s="298"/>
      <c r="L203" s="316"/>
      <c r="N203" s="49"/>
    </row>
    <row r="204" spans="3:14" x14ac:dyDescent="0.25">
      <c r="C204" s="16"/>
      <c r="D204" s="306"/>
      <c r="E204" s="228">
        <v>9</v>
      </c>
      <c r="F204" s="217">
        <v>2</v>
      </c>
      <c r="G204" s="311"/>
      <c r="H204" s="228">
        <v>13.3</v>
      </c>
      <c r="I204" s="298"/>
      <c r="J204" s="228">
        <v>318</v>
      </c>
      <c r="K204" s="298"/>
      <c r="L204" s="316"/>
      <c r="N204" s="49"/>
    </row>
    <row r="205" spans="3:14" x14ac:dyDescent="0.25">
      <c r="C205" s="16"/>
      <c r="D205" s="306"/>
      <c r="E205" s="228">
        <v>10</v>
      </c>
      <c r="F205" s="217">
        <v>2.1</v>
      </c>
      <c r="G205" s="311"/>
      <c r="H205" s="228">
        <v>11.7</v>
      </c>
      <c r="I205" s="298"/>
      <c r="J205" s="228">
        <v>312</v>
      </c>
      <c r="K205" s="298"/>
      <c r="L205" s="316"/>
      <c r="N205" s="49"/>
    </row>
    <row r="206" spans="3:14" x14ac:dyDescent="0.25">
      <c r="C206" s="16"/>
      <c r="D206" s="306"/>
      <c r="E206" s="228">
        <v>11</v>
      </c>
      <c r="F206" s="217">
        <v>2.1</v>
      </c>
      <c r="G206" s="311"/>
      <c r="H206" s="228">
        <v>12.5</v>
      </c>
      <c r="I206" s="298"/>
      <c r="J206" s="228">
        <v>318</v>
      </c>
      <c r="K206" s="298"/>
      <c r="L206" s="316"/>
      <c r="N206" s="49"/>
    </row>
    <row r="207" spans="3:14" x14ac:dyDescent="0.25">
      <c r="C207" s="16"/>
      <c r="D207" s="306"/>
      <c r="E207" s="228">
        <v>12</v>
      </c>
      <c r="F207" s="217">
        <v>1.9</v>
      </c>
      <c r="G207" s="311"/>
      <c r="H207" s="228">
        <v>13.3</v>
      </c>
      <c r="I207" s="298"/>
      <c r="J207" s="228">
        <v>312</v>
      </c>
      <c r="K207" s="298"/>
      <c r="L207" s="316"/>
      <c r="N207" s="49"/>
    </row>
    <row r="208" spans="3:14" x14ac:dyDescent="0.25">
      <c r="C208" s="16"/>
      <c r="D208" s="306"/>
      <c r="E208" s="228">
        <v>13</v>
      </c>
      <c r="F208" s="217">
        <v>1.9</v>
      </c>
      <c r="G208" s="311"/>
      <c r="H208" s="228">
        <v>13.3</v>
      </c>
      <c r="I208" s="298"/>
      <c r="J208" s="228">
        <v>321</v>
      </c>
      <c r="K208" s="298"/>
      <c r="L208" s="316"/>
      <c r="M208"/>
      <c r="N208" s="49"/>
    </row>
    <row r="209" spans="3:14" x14ac:dyDescent="0.25">
      <c r="C209" s="16"/>
      <c r="D209" s="306"/>
      <c r="E209" s="228">
        <v>14</v>
      </c>
      <c r="F209" s="217">
        <v>2.2000000000000002</v>
      </c>
      <c r="G209" s="311"/>
      <c r="H209" s="228">
        <v>13.3</v>
      </c>
      <c r="I209" s="298"/>
      <c r="J209" s="228">
        <v>315</v>
      </c>
      <c r="K209" s="298"/>
      <c r="L209" s="316"/>
      <c r="M209"/>
      <c r="N209" s="49"/>
    </row>
    <row r="210" spans="3:14" x14ac:dyDescent="0.25">
      <c r="C210" s="16"/>
      <c r="D210" s="306"/>
      <c r="E210" s="228">
        <v>15</v>
      </c>
      <c r="F210" s="217">
        <v>2.1</v>
      </c>
      <c r="G210" s="311"/>
      <c r="H210" s="228">
        <v>12.5</v>
      </c>
      <c r="I210" s="298"/>
      <c r="J210" s="228">
        <v>321</v>
      </c>
      <c r="K210" s="298"/>
      <c r="L210" s="316"/>
      <c r="M210"/>
      <c r="N210" s="49"/>
    </row>
    <row r="211" spans="3:14" x14ac:dyDescent="0.25">
      <c r="C211" s="16"/>
      <c r="D211" s="306"/>
      <c r="E211" s="228">
        <v>16</v>
      </c>
      <c r="F211" s="217">
        <v>2.2000000000000002</v>
      </c>
      <c r="G211" s="311"/>
      <c r="H211" s="228">
        <v>12.5</v>
      </c>
      <c r="I211" s="298"/>
      <c r="J211" s="228">
        <v>321</v>
      </c>
      <c r="K211" s="298"/>
      <c r="L211" s="316"/>
      <c r="M211"/>
      <c r="N211" s="49"/>
    </row>
    <row r="212" spans="3:14" x14ac:dyDescent="0.25">
      <c r="C212" s="16"/>
      <c r="D212" s="306"/>
      <c r="E212" s="228">
        <v>17</v>
      </c>
      <c r="F212" s="217">
        <v>1.9</v>
      </c>
      <c r="G212" s="311"/>
      <c r="H212" s="228">
        <v>13.3</v>
      </c>
      <c r="I212" s="298"/>
      <c r="J212" s="228">
        <v>312</v>
      </c>
      <c r="K212" s="298"/>
      <c r="L212" s="316"/>
      <c r="M212"/>
      <c r="N212" s="49"/>
    </row>
    <row r="213" spans="3:14" x14ac:dyDescent="0.25">
      <c r="C213" s="16"/>
      <c r="D213" s="306"/>
      <c r="E213" s="228">
        <v>18</v>
      </c>
      <c r="F213" s="217">
        <v>2.1</v>
      </c>
      <c r="G213" s="311"/>
      <c r="H213" s="228">
        <v>12.5</v>
      </c>
      <c r="I213" s="298"/>
      <c r="J213" s="228">
        <v>312</v>
      </c>
      <c r="K213" s="298"/>
      <c r="L213" s="316"/>
      <c r="M213"/>
      <c r="N213" s="49"/>
    </row>
    <row r="214" spans="3:14" x14ac:dyDescent="0.25">
      <c r="C214" s="16"/>
      <c r="D214" s="306"/>
      <c r="E214" s="228">
        <v>19</v>
      </c>
      <c r="F214" s="217">
        <v>2</v>
      </c>
      <c r="G214" s="311"/>
      <c r="H214" s="228">
        <v>13.3</v>
      </c>
      <c r="I214" s="298"/>
      <c r="J214" s="228">
        <v>309</v>
      </c>
      <c r="K214" s="298"/>
      <c r="L214" s="316"/>
      <c r="M214"/>
      <c r="N214" s="49"/>
    </row>
    <row r="215" spans="3:14" x14ac:dyDescent="0.25">
      <c r="C215" s="16"/>
      <c r="D215" s="306"/>
      <c r="E215" s="228">
        <v>20</v>
      </c>
      <c r="F215" s="217">
        <v>2.1</v>
      </c>
      <c r="G215" s="311"/>
      <c r="H215" s="228">
        <v>11.7</v>
      </c>
      <c r="I215" s="298"/>
      <c r="J215" s="228">
        <v>315</v>
      </c>
      <c r="K215" s="298"/>
      <c r="L215" s="316"/>
      <c r="M215"/>
      <c r="N215" s="49"/>
    </row>
    <row r="216" spans="3:14" x14ac:dyDescent="0.25">
      <c r="C216" s="16"/>
      <c r="D216" s="306"/>
      <c r="E216" s="228">
        <v>21</v>
      </c>
      <c r="F216" s="217">
        <v>2.1</v>
      </c>
      <c r="G216" s="311"/>
      <c r="H216" s="228">
        <v>11.7</v>
      </c>
      <c r="I216" s="298"/>
      <c r="J216" s="228">
        <v>309</v>
      </c>
      <c r="K216" s="298"/>
      <c r="L216" s="316"/>
      <c r="M216"/>
      <c r="N216" s="49"/>
    </row>
    <row r="217" spans="3:14" x14ac:dyDescent="0.25">
      <c r="C217" s="16"/>
      <c r="D217" s="306"/>
      <c r="E217" s="228">
        <v>22</v>
      </c>
      <c r="F217" s="217">
        <v>2.1</v>
      </c>
      <c r="G217" s="311"/>
      <c r="H217" s="228">
        <v>12.5</v>
      </c>
      <c r="I217" s="298"/>
      <c r="J217" s="228">
        <v>312</v>
      </c>
      <c r="K217" s="298"/>
      <c r="L217" s="316"/>
      <c r="M217"/>
      <c r="N217" s="49"/>
    </row>
    <row r="218" spans="3:14" x14ac:dyDescent="0.25">
      <c r="C218" s="16"/>
      <c r="D218" s="306"/>
      <c r="E218" s="228">
        <v>23</v>
      </c>
      <c r="F218" s="217">
        <v>2.1</v>
      </c>
      <c r="G218" s="311"/>
      <c r="H218" s="228">
        <v>11.7</v>
      </c>
      <c r="I218" s="298"/>
      <c r="J218" s="228">
        <v>312</v>
      </c>
      <c r="K218" s="298"/>
      <c r="L218" s="316"/>
      <c r="M218"/>
      <c r="N218" s="49"/>
    </row>
    <row r="219" spans="3:14" ht="15.75" thickBot="1" x14ac:dyDescent="0.3">
      <c r="C219" s="16"/>
      <c r="D219" s="307"/>
      <c r="E219" s="230">
        <v>24</v>
      </c>
      <c r="F219" s="218">
        <v>2.1</v>
      </c>
      <c r="G219" s="312"/>
      <c r="H219" s="230">
        <v>11.7</v>
      </c>
      <c r="I219" s="299"/>
      <c r="J219" s="230">
        <v>318</v>
      </c>
      <c r="K219" s="299"/>
      <c r="L219" s="317"/>
      <c r="M219"/>
      <c r="N219" s="49"/>
    </row>
    <row r="220" spans="3:14" x14ac:dyDescent="0.25">
      <c r="C220" s="16"/>
      <c r="D220" s="305">
        <v>43021</v>
      </c>
      <c r="E220" s="10">
        <v>1</v>
      </c>
      <c r="F220" s="216">
        <v>1.9</v>
      </c>
      <c r="G220" s="310">
        <f t="shared" ref="G220" si="24">SUM(F220:F243)/24</f>
        <v>1.6125</v>
      </c>
      <c r="H220" s="10">
        <v>11.7</v>
      </c>
      <c r="I220" s="297">
        <f t="shared" ref="I220" si="25">AVERAGE(H220:H243)</f>
        <v>11.283333333333331</v>
      </c>
      <c r="J220" s="10">
        <v>315</v>
      </c>
      <c r="K220" s="297">
        <f t="shared" ref="K220" si="26">AVERAGE(J220:J243)</f>
        <v>311.83333333333331</v>
      </c>
      <c r="L220" s="315">
        <v>1.45818022781641</v>
      </c>
      <c r="M220"/>
      <c r="N220" s="49"/>
    </row>
    <row r="221" spans="3:14" x14ac:dyDescent="0.25">
      <c r="C221" s="16"/>
      <c r="D221" s="306"/>
      <c r="E221" s="228">
        <v>2</v>
      </c>
      <c r="F221" s="217">
        <v>2</v>
      </c>
      <c r="G221" s="311"/>
      <c r="H221" s="228">
        <v>11.7</v>
      </c>
      <c r="I221" s="298"/>
      <c r="J221" s="228">
        <v>312</v>
      </c>
      <c r="K221" s="298"/>
      <c r="L221" s="316"/>
      <c r="M221"/>
      <c r="N221" s="49"/>
    </row>
    <row r="222" spans="3:14" x14ac:dyDescent="0.25">
      <c r="C222" s="16"/>
      <c r="D222" s="306"/>
      <c r="E222" s="228">
        <v>3</v>
      </c>
      <c r="F222" s="217">
        <v>1.9</v>
      </c>
      <c r="G222" s="311"/>
      <c r="H222" s="228">
        <v>11.7</v>
      </c>
      <c r="I222" s="298"/>
      <c r="J222" s="228">
        <v>312</v>
      </c>
      <c r="K222" s="298"/>
      <c r="L222" s="316"/>
      <c r="M222"/>
      <c r="N222" s="49"/>
    </row>
    <row r="223" spans="3:14" x14ac:dyDescent="0.25">
      <c r="C223" s="16"/>
      <c r="D223" s="306"/>
      <c r="E223" s="228">
        <v>4</v>
      </c>
      <c r="F223" s="217">
        <v>1.8</v>
      </c>
      <c r="G223" s="311"/>
      <c r="H223" s="228">
        <v>11.7</v>
      </c>
      <c r="I223" s="298"/>
      <c r="J223" s="228">
        <v>318</v>
      </c>
      <c r="K223" s="298"/>
      <c r="L223" s="316"/>
      <c r="M223"/>
      <c r="N223" s="49"/>
    </row>
    <row r="224" spans="3:14" x14ac:dyDescent="0.25">
      <c r="C224" s="16"/>
      <c r="D224" s="306"/>
      <c r="E224" s="228">
        <v>5</v>
      </c>
      <c r="F224" s="217">
        <v>1.5</v>
      </c>
      <c r="G224" s="311"/>
      <c r="H224" s="228">
        <v>11.7</v>
      </c>
      <c r="I224" s="298"/>
      <c r="J224" s="228">
        <v>309</v>
      </c>
      <c r="K224" s="298"/>
      <c r="L224" s="316"/>
      <c r="M224"/>
      <c r="N224" s="49"/>
    </row>
    <row r="225" spans="3:14" x14ac:dyDescent="0.25">
      <c r="C225" s="16"/>
      <c r="D225" s="306"/>
      <c r="E225" s="228">
        <v>6</v>
      </c>
      <c r="F225" s="217">
        <v>1.9</v>
      </c>
      <c r="G225" s="311"/>
      <c r="H225" s="228">
        <v>11.1</v>
      </c>
      <c r="I225" s="298"/>
      <c r="J225" s="228">
        <v>315</v>
      </c>
      <c r="K225" s="298"/>
      <c r="L225" s="316"/>
      <c r="M225"/>
      <c r="N225" s="49"/>
    </row>
    <row r="226" spans="3:14" x14ac:dyDescent="0.25">
      <c r="C226" s="16"/>
      <c r="D226" s="306"/>
      <c r="E226" s="228">
        <v>7</v>
      </c>
      <c r="F226" s="217">
        <v>1.9</v>
      </c>
      <c r="G226" s="311"/>
      <c r="H226" s="228">
        <v>11.1</v>
      </c>
      <c r="I226" s="298"/>
      <c r="J226" s="228">
        <v>309</v>
      </c>
      <c r="K226" s="298"/>
      <c r="L226" s="316"/>
      <c r="M226"/>
      <c r="N226" s="49"/>
    </row>
    <row r="227" spans="3:14" x14ac:dyDescent="0.25">
      <c r="C227" s="16"/>
      <c r="D227" s="306"/>
      <c r="E227" s="228">
        <v>8</v>
      </c>
      <c r="F227" s="217">
        <v>1.6</v>
      </c>
      <c r="G227" s="311"/>
      <c r="H227" s="228">
        <v>11.7</v>
      </c>
      <c r="I227" s="298"/>
      <c r="J227" s="228">
        <v>315</v>
      </c>
      <c r="K227" s="298"/>
      <c r="L227" s="316"/>
      <c r="M227"/>
      <c r="N227" s="49"/>
    </row>
    <row r="228" spans="3:14" x14ac:dyDescent="0.25">
      <c r="C228" s="16"/>
      <c r="D228" s="306"/>
      <c r="E228" s="228">
        <v>9</v>
      </c>
      <c r="F228" s="217">
        <v>1.8</v>
      </c>
      <c r="G228" s="311"/>
      <c r="H228" s="228">
        <v>11.1</v>
      </c>
      <c r="I228" s="298"/>
      <c r="J228" s="228">
        <v>309</v>
      </c>
      <c r="K228" s="298"/>
      <c r="L228" s="316"/>
      <c r="M228"/>
      <c r="N228" s="49"/>
    </row>
    <row r="229" spans="3:14" x14ac:dyDescent="0.25">
      <c r="C229" s="16"/>
      <c r="D229" s="306"/>
      <c r="E229" s="228">
        <v>10</v>
      </c>
      <c r="F229" s="217">
        <v>1.5</v>
      </c>
      <c r="G229" s="311"/>
      <c r="H229" s="228">
        <v>11.1</v>
      </c>
      <c r="I229" s="298"/>
      <c r="J229" s="228">
        <v>304</v>
      </c>
      <c r="K229" s="298"/>
      <c r="L229" s="316"/>
      <c r="M229"/>
      <c r="N229" s="49"/>
    </row>
    <row r="230" spans="3:14" x14ac:dyDescent="0.25">
      <c r="C230" s="16"/>
      <c r="D230" s="306"/>
      <c r="E230" s="228">
        <v>11</v>
      </c>
      <c r="F230" s="217">
        <v>1.6</v>
      </c>
      <c r="G230" s="311"/>
      <c r="H230" s="228">
        <v>11.7</v>
      </c>
      <c r="I230" s="298"/>
      <c r="J230" s="228">
        <v>307</v>
      </c>
      <c r="K230" s="298"/>
      <c r="L230" s="316"/>
      <c r="M230"/>
      <c r="N230" s="49"/>
    </row>
    <row r="231" spans="3:14" x14ac:dyDescent="0.25">
      <c r="C231" s="16"/>
      <c r="D231" s="306"/>
      <c r="E231" s="228">
        <v>12</v>
      </c>
      <c r="F231" s="217">
        <v>1.6</v>
      </c>
      <c r="G231" s="311"/>
      <c r="H231" s="228">
        <v>10.6</v>
      </c>
      <c r="I231" s="298"/>
      <c r="J231" s="228">
        <v>315</v>
      </c>
      <c r="K231" s="298"/>
      <c r="L231" s="316"/>
      <c r="M231"/>
      <c r="N231" s="49"/>
    </row>
    <row r="232" spans="3:14" x14ac:dyDescent="0.25">
      <c r="C232" s="16"/>
      <c r="D232" s="306"/>
      <c r="E232" s="228">
        <v>13</v>
      </c>
      <c r="F232" s="217">
        <v>1.6</v>
      </c>
      <c r="G232" s="311"/>
      <c r="H232" s="228">
        <v>11.1</v>
      </c>
      <c r="I232" s="298"/>
      <c r="J232" s="228">
        <v>312</v>
      </c>
      <c r="K232" s="298"/>
      <c r="L232" s="316"/>
      <c r="M232"/>
      <c r="N232" s="49"/>
    </row>
    <row r="233" spans="3:14" x14ac:dyDescent="0.25">
      <c r="C233" s="16"/>
      <c r="D233" s="306"/>
      <c r="E233" s="228">
        <v>14</v>
      </c>
      <c r="F233" s="217">
        <v>1.4</v>
      </c>
      <c r="G233" s="311"/>
      <c r="H233" s="228">
        <v>11.1</v>
      </c>
      <c r="I233" s="298"/>
      <c r="J233" s="228">
        <v>312</v>
      </c>
      <c r="K233" s="298"/>
      <c r="L233" s="316"/>
      <c r="M233"/>
      <c r="N233" s="49"/>
    </row>
    <row r="234" spans="3:14" x14ac:dyDescent="0.25">
      <c r="C234" s="16"/>
      <c r="D234" s="306"/>
      <c r="E234" s="228">
        <v>15</v>
      </c>
      <c r="F234" s="217">
        <v>1.5</v>
      </c>
      <c r="G234" s="311"/>
      <c r="H234" s="228">
        <v>11.1</v>
      </c>
      <c r="I234" s="298"/>
      <c r="J234" s="228">
        <v>312</v>
      </c>
      <c r="K234" s="298"/>
      <c r="L234" s="316"/>
      <c r="M234"/>
      <c r="N234" s="49"/>
    </row>
    <row r="235" spans="3:14" x14ac:dyDescent="0.25">
      <c r="C235" s="16"/>
      <c r="D235" s="306"/>
      <c r="E235" s="228">
        <v>16</v>
      </c>
      <c r="F235" s="217">
        <v>1.4</v>
      </c>
      <c r="G235" s="311"/>
      <c r="H235" s="228">
        <v>11.7</v>
      </c>
      <c r="I235" s="298"/>
      <c r="J235" s="228">
        <v>318</v>
      </c>
      <c r="K235" s="298"/>
      <c r="L235" s="316"/>
      <c r="M235"/>
      <c r="N235" s="49"/>
    </row>
    <row r="236" spans="3:14" x14ac:dyDescent="0.25">
      <c r="C236" s="16"/>
      <c r="D236" s="306"/>
      <c r="E236" s="228">
        <v>17</v>
      </c>
      <c r="F236" s="217">
        <v>1.5</v>
      </c>
      <c r="G236" s="311"/>
      <c r="H236" s="228">
        <v>11.7</v>
      </c>
      <c r="I236" s="298"/>
      <c r="J236" s="228">
        <v>321</v>
      </c>
      <c r="K236" s="298"/>
      <c r="L236" s="316"/>
      <c r="M236"/>
      <c r="N236" s="49"/>
    </row>
    <row r="237" spans="3:14" x14ac:dyDescent="0.25">
      <c r="C237" s="16"/>
      <c r="D237" s="306"/>
      <c r="E237" s="228">
        <v>18</v>
      </c>
      <c r="F237" s="217">
        <v>1.5</v>
      </c>
      <c r="G237" s="311"/>
      <c r="H237" s="228">
        <v>11.1</v>
      </c>
      <c r="I237" s="298"/>
      <c r="J237" s="228">
        <v>312</v>
      </c>
      <c r="K237" s="298"/>
      <c r="L237" s="316"/>
      <c r="M237"/>
      <c r="N237" s="49"/>
    </row>
    <row r="238" spans="3:14" x14ac:dyDescent="0.25">
      <c r="C238" s="16"/>
      <c r="D238" s="306"/>
      <c r="E238" s="228">
        <v>19</v>
      </c>
      <c r="F238" s="217">
        <v>1.5</v>
      </c>
      <c r="G238" s="311"/>
      <c r="H238" s="228">
        <v>10.6</v>
      </c>
      <c r="I238" s="298"/>
      <c r="J238" s="228">
        <v>312</v>
      </c>
      <c r="K238" s="298"/>
      <c r="L238" s="316"/>
      <c r="M238"/>
      <c r="N238" s="49"/>
    </row>
    <row r="239" spans="3:14" x14ac:dyDescent="0.25">
      <c r="C239" s="16"/>
      <c r="D239" s="306"/>
      <c r="E239" s="228">
        <v>20</v>
      </c>
      <c r="F239" s="217">
        <v>1.5</v>
      </c>
      <c r="G239" s="311"/>
      <c r="H239" s="228">
        <v>11.1</v>
      </c>
      <c r="I239" s="298"/>
      <c r="J239" s="228">
        <v>307</v>
      </c>
      <c r="K239" s="298"/>
      <c r="L239" s="316"/>
      <c r="M239"/>
      <c r="N239" s="49"/>
    </row>
    <row r="240" spans="3:14" x14ac:dyDescent="0.25">
      <c r="C240" s="16"/>
      <c r="D240" s="306"/>
      <c r="E240" s="228">
        <v>21</v>
      </c>
      <c r="F240" s="217">
        <v>1.5</v>
      </c>
      <c r="G240" s="311"/>
      <c r="H240" s="228">
        <v>11.1</v>
      </c>
      <c r="I240" s="298"/>
      <c r="J240" s="228">
        <v>307</v>
      </c>
      <c r="K240" s="298"/>
      <c r="L240" s="316"/>
      <c r="M240"/>
      <c r="N240" s="49"/>
    </row>
    <row r="241" spans="2:14" x14ac:dyDescent="0.25">
      <c r="C241" s="16"/>
      <c r="D241" s="306"/>
      <c r="E241" s="228">
        <v>22</v>
      </c>
      <c r="F241" s="217">
        <v>1.4</v>
      </c>
      <c r="G241" s="311"/>
      <c r="H241" s="228">
        <v>11.1</v>
      </c>
      <c r="I241" s="298"/>
      <c r="J241" s="228">
        <v>307</v>
      </c>
      <c r="K241" s="298"/>
      <c r="L241" s="316"/>
      <c r="M241"/>
      <c r="N241" s="49"/>
    </row>
    <row r="242" spans="2:14" x14ac:dyDescent="0.25">
      <c r="C242" s="16"/>
      <c r="D242" s="306"/>
      <c r="E242" s="228">
        <v>23</v>
      </c>
      <c r="F242" s="217">
        <v>1.5</v>
      </c>
      <c r="G242" s="311"/>
      <c r="H242" s="228">
        <v>11.1</v>
      </c>
      <c r="I242" s="298"/>
      <c r="J242" s="228">
        <v>309</v>
      </c>
      <c r="K242" s="298"/>
      <c r="L242" s="316"/>
      <c r="M242"/>
      <c r="N242" s="49"/>
    </row>
    <row r="243" spans="2:14" ht="15.75" thickBot="1" x14ac:dyDescent="0.3">
      <c r="C243" s="16"/>
      <c r="D243" s="307"/>
      <c r="E243" s="230">
        <v>24</v>
      </c>
      <c r="F243" s="218">
        <v>1.4</v>
      </c>
      <c r="G243" s="312"/>
      <c r="H243" s="230">
        <v>11.1</v>
      </c>
      <c r="I243" s="299"/>
      <c r="J243" s="230">
        <v>315</v>
      </c>
      <c r="K243" s="299"/>
      <c r="L243" s="317"/>
      <c r="M243"/>
      <c r="N243" s="49"/>
    </row>
    <row r="244" spans="2:14" x14ac:dyDescent="0.25">
      <c r="C244" s="16"/>
      <c r="D244" s="305">
        <v>43035</v>
      </c>
      <c r="E244" s="10">
        <v>1</v>
      </c>
      <c r="F244" s="216">
        <v>1.6</v>
      </c>
      <c r="G244" s="310">
        <f t="shared" ref="G244" si="27">SUM(F244:F267)/24</f>
        <v>1.2666666666666666</v>
      </c>
      <c r="H244" s="10">
        <v>11.1</v>
      </c>
      <c r="I244" s="297">
        <f t="shared" ref="I244" si="28">AVERAGE(H244:H267)</f>
        <v>11.141666666666666</v>
      </c>
      <c r="J244" s="10">
        <v>301</v>
      </c>
      <c r="K244" s="297">
        <f t="shared" ref="K244" si="29">AVERAGE(J244:J267)</f>
        <v>305.25</v>
      </c>
      <c r="L244" s="315">
        <v>1.15069636333147</v>
      </c>
      <c r="M244"/>
      <c r="N244" s="49"/>
    </row>
    <row r="245" spans="2:14" x14ac:dyDescent="0.25">
      <c r="C245" s="16"/>
      <c r="D245" s="306"/>
      <c r="E245" s="228">
        <v>2</v>
      </c>
      <c r="F245" s="217">
        <v>1.4</v>
      </c>
      <c r="G245" s="311"/>
      <c r="H245" s="228">
        <v>11.7</v>
      </c>
      <c r="I245" s="298"/>
      <c r="J245" s="228">
        <v>295</v>
      </c>
      <c r="K245" s="298"/>
      <c r="L245" s="316"/>
      <c r="M245"/>
      <c r="N245" s="49"/>
    </row>
    <row r="246" spans="2:14" x14ac:dyDescent="0.25">
      <c r="C246" s="16"/>
      <c r="D246" s="306"/>
      <c r="E246" s="228">
        <v>3</v>
      </c>
      <c r="F246" s="217">
        <v>1.5</v>
      </c>
      <c r="G246" s="311"/>
      <c r="H246" s="228">
        <v>11.7</v>
      </c>
      <c r="I246" s="298"/>
      <c r="J246" s="228">
        <v>307</v>
      </c>
      <c r="K246" s="298"/>
      <c r="L246" s="316"/>
      <c r="M246"/>
      <c r="N246" s="49"/>
    </row>
    <row r="247" spans="2:14" x14ac:dyDescent="0.25">
      <c r="C247" s="16"/>
      <c r="D247" s="306"/>
      <c r="E247" s="228">
        <v>4</v>
      </c>
      <c r="F247" s="217">
        <v>1.5</v>
      </c>
      <c r="G247" s="311"/>
      <c r="H247" s="228">
        <v>11.7</v>
      </c>
      <c r="I247" s="298"/>
      <c r="J247" s="228">
        <v>304</v>
      </c>
      <c r="K247" s="298"/>
      <c r="L247" s="316"/>
      <c r="M247"/>
      <c r="N247" s="49"/>
    </row>
    <row r="248" spans="2:14" x14ac:dyDescent="0.25">
      <c r="B248" s="4"/>
      <c r="C248" s="16"/>
      <c r="D248" s="306"/>
      <c r="E248" s="228">
        <v>5</v>
      </c>
      <c r="F248" s="217">
        <v>1.4</v>
      </c>
      <c r="G248" s="311"/>
      <c r="H248" s="228">
        <v>11.7</v>
      </c>
      <c r="I248" s="298"/>
      <c r="J248" s="228">
        <v>304</v>
      </c>
      <c r="K248" s="298"/>
      <c r="L248" s="316"/>
      <c r="M248"/>
      <c r="N248" s="49"/>
    </row>
    <row r="249" spans="2:14" x14ac:dyDescent="0.25">
      <c r="B249" s="4"/>
      <c r="C249" s="16"/>
      <c r="D249" s="306"/>
      <c r="E249" s="228">
        <v>6</v>
      </c>
      <c r="F249" s="217">
        <v>1.3</v>
      </c>
      <c r="G249" s="311"/>
      <c r="H249" s="228">
        <v>11.7</v>
      </c>
      <c r="I249" s="298"/>
      <c r="J249" s="228">
        <v>301</v>
      </c>
      <c r="K249" s="298"/>
      <c r="L249" s="316"/>
      <c r="M249"/>
      <c r="N249" s="49"/>
    </row>
    <row r="250" spans="2:14" x14ac:dyDescent="0.25">
      <c r="B250" s="4"/>
      <c r="C250" s="16"/>
      <c r="D250" s="306"/>
      <c r="E250" s="228">
        <v>7</v>
      </c>
      <c r="F250" s="217">
        <v>1.3</v>
      </c>
      <c r="G250" s="311"/>
      <c r="H250" s="228">
        <v>11.7</v>
      </c>
      <c r="I250" s="298"/>
      <c r="J250" s="228">
        <v>295</v>
      </c>
      <c r="K250" s="298"/>
      <c r="L250" s="316"/>
      <c r="M250"/>
      <c r="N250" s="49"/>
    </row>
    <row r="251" spans="2:14" x14ac:dyDescent="0.25">
      <c r="B251" s="4"/>
      <c r="C251" s="16"/>
      <c r="D251" s="306"/>
      <c r="E251" s="228">
        <v>8</v>
      </c>
      <c r="F251" s="217">
        <v>1.3</v>
      </c>
      <c r="G251" s="311"/>
      <c r="H251" s="228">
        <v>11.7</v>
      </c>
      <c r="I251" s="298"/>
      <c r="J251" s="228">
        <v>301</v>
      </c>
      <c r="K251" s="298"/>
      <c r="L251" s="316"/>
      <c r="M251"/>
      <c r="N251" s="49"/>
    </row>
    <row r="252" spans="2:14" x14ac:dyDescent="0.25">
      <c r="B252" s="4"/>
      <c r="C252" s="16"/>
      <c r="D252" s="306"/>
      <c r="E252" s="228">
        <v>9</v>
      </c>
      <c r="F252" s="217">
        <v>1.3</v>
      </c>
      <c r="G252" s="311"/>
      <c r="H252" s="228">
        <v>12.5</v>
      </c>
      <c r="I252" s="298"/>
      <c r="J252" s="228">
        <v>301</v>
      </c>
      <c r="K252" s="298"/>
      <c r="L252" s="316"/>
      <c r="M252"/>
      <c r="N252" s="49"/>
    </row>
    <row r="253" spans="2:14" x14ac:dyDescent="0.25">
      <c r="B253" s="4"/>
      <c r="C253" s="16"/>
      <c r="D253" s="306"/>
      <c r="E253" s="228">
        <v>10</v>
      </c>
      <c r="F253" s="217">
        <v>1.3</v>
      </c>
      <c r="G253" s="311"/>
      <c r="H253" s="228">
        <v>11.7</v>
      </c>
      <c r="I253" s="298"/>
      <c r="J253" s="228">
        <v>309</v>
      </c>
      <c r="K253" s="298"/>
      <c r="L253" s="316"/>
      <c r="M253"/>
      <c r="N253" s="49"/>
    </row>
    <row r="254" spans="2:14" x14ac:dyDescent="0.25">
      <c r="B254" s="4"/>
      <c r="C254" s="16"/>
      <c r="D254" s="306"/>
      <c r="E254" s="228">
        <v>11</v>
      </c>
      <c r="F254" s="217">
        <v>1.3</v>
      </c>
      <c r="G254" s="311"/>
      <c r="H254" s="228">
        <v>11.1</v>
      </c>
      <c r="I254" s="298"/>
      <c r="J254" s="228">
        <v>309</v>
      </c>
      <c r="K254" s="298"/>
      <c r="L254" s="316"/>
      <c r="M254"/>
      <c r="N254" s="49"/>
    </row>
    <row r="255" spans="2:14" x14ac:dyDescent="0.25">
      <c r="B255" s="4"/>
      <c r="C255" s="16"/>
      <c r="D255" s="306"/>
      <c r="E255" s="228">
        <v>12</v>
      </c>
      <c r="F255" s="217">
        <v>1.3</v>
      </c>
      <c r="G255" s="311"/>
      <c r="H255" s="228">
        <v>11.1</v>
      </c>
      <c r="I255" s="298"/>
      <c r="J255" s="228">
        <v>301</v>
      </c>
      <c r="K255" s="298"/>
      <c r="L255" s="316"/>
      <c r="M255"/>
      <c r="N255" s="49"/>
    </row>
    <row r="256" spans="2:14" x14ac:dyDescent="0.25">
      <c r="B256" s="4"/>
      <c r="C256" s="16"/>
      <c r="D256" s="306"/>
      <c r="E256" s="228">
        <v>13</v>
      </c>
      <c r="F256" s="217">
        <v>1.3</v>
      </c>
      <c r="G256" s="311"/>
      <c r="H256" s="228">
        <v>11.7</v>
      </c>
      <c r="I256" s="298"/>
      <c r="J256" s="228">
        <v>301</v>
      </c>
      <c r="K256" s="298"/>
      <c r="L256" s="316"/>
      <c r="M256"/>
      <c r="N256" s="49"/>
    </row>
    <row r="257" spans="2:14" x14ac:dyDescent="0.25">
      <c r="B257" s="4"/>
      <c r="C257" s="16"/>
      <c r="D257" s="306"/>
      <c r="E257" s="228">
        <v>14</v>
      </c>
      <c r="F257" s="217">
        <v>1.2</v>
      </c>
      <c r="G257" s="311"/>
      <c r="H257" s="228">
        <v>10</v>
      </c>
      <c r="I257" s="298"/>
      <c r="J257" s="228">
        <v>304</v>
      </c>
      <c r="K257" s="298"/>
      <c r="L257" s="316"/>
      <c r="M257"/>
      <c r="N257" s="49"/>
    </row>
    <row r="258" spans="2:14" x14ac:dyDescent="0.25">
      <c r="B258" s="4"/>
      <c r="C258" s="16"/>
      <c r="D258" s="306"/>
      <c r="E258" s="228">
        <v>15</v>
      </c>
      <c r="F258" s="217">
        <v>1.2</v>
      </c>
      <c r="G258" s="311"/>
      <c r="H258" s="228">
        <v>11.1</v>
      </c>
      <c r="I258" s="298"/>
      <c r="J258" s="228">
        <v>307</v>
      </c>
      <c r="K258" s="298"/>
      <c r="L258" s="316"/>
      <c r="M258"/>
      <c r="N258" s="49"/>
    </row>
    <row r="259" spans="2:14" x14ac:dyDescent="0.25">
      <c r="B259" s="4"/>
      <c r="C259" s="16"/>
      <c r="D259" s="306"/>
      <c r="E259" s="228">
        <v>16</v>
      </c>
      <c r="F259" s="217">
        <v>1.2</v>
      </c>
      <c r="G259" s="311"/>
      <c r="H259" s="228">
        <v>10</v>
      </c>
      <c r="I259" s="298"/>
      <c r="J259" s="228">
        <v>307</v>
      </c>
      <c r="K259" s="298"/>
      <c r="L259" s="316"/>
      <c r="M259"/>
      <c r="N259" s="49"/>
    </row>
    <row r="260" spans="2:14" x14ac:dyDescent="0.25">
      <c r="B260" s="4"/>
      <c r="C260" s="16"/>
      <c r="D260" s="306"/>
      <c r="E260" s="228">
        <v>17</v>
      </c>
      <c r="F260" s="217">
        <v>1.2</v>
      </c>
      <c r="G260" s="311"/>
      <c r="H260" s="228">
        <v>10.6</v>
      </c>
      <c r="I260" s="298"/>
      <c r="J260" s="228">
        <v>307</v>
      </c>
      <c r="K260" s="298"/>
      <c r="L260" s="316"/>
      <c r="M260"/>
      <c r="N260" s="49"/>
    </row>
    <row r="261" spans="2:14" x14ac:dyDescent="0.25">
      <c r="B261" s="4"/>
      <c r="C261" s="16"/>
      <c r="D261" s="306"/>
      <c r="E261" s="228">
        <v>18</v>
      </c>
      <c r="F261" s="217">
        <v>1.2</v>
      </c>
      <c r="G261" s="311"/>
      <c r="H261" s="228">
        <v>11.1</v>
      </c>
      <c r="I261" s="298"/>
      <c r="J261" s="228">
        <v>318</v>
      </c>
      <c r="K261" s="298"/>
      <c r="L261" s="316"/>
      <c r="M261"/>
    </row>
    <row r="262" spans="2:14" x14ac:dyDescent="0.25">
      <c r="B262" s="4"/>
      <c r="C262" s="16"/>
      <c r="D262" s="306"/>
      <c r="E262" s="228">
        <v>19</v>
      </c>
      <c r="F262" s="217">
        <v>1</v>
      </c>
      <c r="G262" s="311"/>
      <c r="H262" s="228">
        <v>10.6</v>
      </c>
      <c r="I262" s="298"/>
      <c r="J262" s="228">
        <v>307</v>
      </c>
      <c r="K262" s="298"/>
      <c r="L262" s="316"/>
      <c r="M262"/>
    </row>
    <row r="263" spans="2:14" x14ac:dyDescent="0.25">
      <c r="B263" s="4"/>
      <c r="C263" s="16"/>
      <c r="D263" s="306"/>
      <c r="E263" s="228">
        <v>20</v>
      </c>
      <c r="F263" s="217">
        <v>1.2</v>
      </c>
      <c r="G263" s="311"/>
      <c r="H263" s="228">
        <v>10</v>
      </c>
      <c r="I263" s="298"/>
      <c r="J263" s="228">
        <v>307</v>
      </c>
      <c r="K263" s="298"/>
      <c r="L263" s="316"/>
      <c r="M263"/>
    </row>
    <row r="264" spans="2:14" x14ac:dyDescent="0.25">
      <c r="B264" s="4"/>
      <c r="C264" s="16"/>
      <c r="D264" s="306"/>
      <c r="E264" s="228">
        <v>21</v>
      </c>
      <c r="F264" s="217">
        <v>1.2</v>
      </c>
      <c r="G264" s="311"/>
      <c r="H264" s="228">
        <v>10.6</v>
      </c>
      <c r="I264" s="298"/>
      <c r="J264" s="228">
        <v>312</v>
      </c>
      <c r="K264" s="298"/>
      <c r="L264" s="316"/>
      <c r="M264"/>
    </row>
    <row r="265" spans="2:14" x14ac:dyDescent="0.25">
      <c r="B265" s="4"/>
      <c r="C265" s="16"/>
      <c r="D265" s="306"/>
      <c r="E265" s="228">
        <v>22</v>
      </c>
      <c r="F265" s="217">
        <v>1.2</v>
      </c>
      <c r="G265" s="311"/>
      <c r="H265" s="228">
        <v>10.6</v>
      </c>
      <c r="I265" s="298"/>
      <c r="J265" s="228">
        <v>312</v>
      </c>
      <c r="K265" s="298"/>
      <c r="L265" s="316"/>
      <c r="M265"/>
    </row>
    <row r="266" spans="2:14" x14ac:dyDescent="0.25">
      <c r="B266" s="4"/>
      <c r="C266" s="16"/>
      <c r="D266" s="306"/>
      <c r="E266" s="228">
        <v>23</v>
      </c>
      <c r="F266" s="217">
        <v>1</v>
      </c>
      <c r="G266" s="311"/>
      <c r="H266" s="228">
        <v>10.6</v>
      </c>
      <c r="I266" s="298"/>
      <c r="J266" s="228">
        <v>304</v>
      </c>
      <c r="K266" s="298"/>
      <c r="L266" s="316"/>
      <c r="M266"/>
    </row>
    <row r="267" spans="2:14" ht="15.75" thickBot="1" x14ac:dyDescent="0.3">
      <c r="B267" s="4"/>
      <c r="C267" s="16"/>
      <c r="D267" s="307"/>
      <c r="E267" s="230">
        <v>24</v>
      </c>
      <c r="F267" s="218">
        <v>1</v>
      </c>
      <c r="G267" s="312"/>
      <c r="H267" s="230">
        <v>11.1</v>
      </c>
      <c r="I267" s="299"/>
      <c r="J267" s="230">
        <v>312</v>
      </c>
      <c r="K267" s="299"/>
      <c r="L267" s="317"/>
      <c r="M267"/>
      <c r="N267" s="49"/>
    </row>
    <row r="268" spans="2:14" x14ac:dyDescent="0.25">
      <c r="B268" s="4"/>
      <c r="C268" s="16"/>
      <c r="D268" s="305">
        <v>43059</v>
      </c>
      <c r="E268" s="10">
        <v>1</v>
      </c>
      <c r="F268" s="216">
        <v>0.9</v>
      </c>
      <c r="G268" s="310">
        <f t="shared" ref="G268" si="30">SUM(F268:F291)/24</f>
        <v>0.83750000000000024</v>
      </c>
      <c r="H268" s="10">
        <v>12.5</v>
      </c>
      <c r="I268" s="297">
        <f t="shared" ref="I268" si="31">AVERAGE(H268:H291)</f>
        <v>12.004166666666663</v>
      </c>
      <c r="J268" s="10">
        <v>318</v>
      </c>
      <c r="K268" s="297">
        <f t="shared" ref="K268" si="32">AVERAGE(J268:J291)</f>
        <v>317.25</v>
      </c>
      <c r="L268" s="315">
        <v>0.74050899681461102</v>
      </c>
      <c r="M268"/>
      <c r="N268" s="49"/>
    </row>
    <row r="269" spans="2:14" x14ac:dyDescent="0.25">
      <c r="B269" s="4"/>
      <c r="C269" s="16"/>
      <c r="D269" s="306"/>
      <c r="E269" s="228">
        <v>2</v>
      </c>
      <c r="F269" s="217">
        <v>1</v>
      </c>
      <c r="G269" s="311"/>
      <c r="H269" s="228">
        <v>11.1</v>
      </c>
      <c r="I269" s="298"/>
      <c r="J269" s="228">
        <v>321</v>
      </c>
      <c r="K269" s="298"/>
      <c r="L269" s="316"/>
      <c r="M269"/>
      <c r="N269" s="49"/>
    </row>
    <row r="270" spans="2:14" x14ac:dyDescent="0.25">
      <c r="B270" s="4"/>
      <c r="C270" s="16"/>
      <c r="D270" s="306"/>
      <c r="E270" s="228">
        <v>3</v>
      </c>
      <c r="F270" s="217">
        <v>1</v>
      </c>
      <c r="G270" s="311"/>
      <c r="H270" s="228">
        <v>11.1</v>
      </c>
      <c r="I270" s="298"/>
      <c r="J270" s="228">
        <v>321</v>
      </c>
      <c r="K270" s="298"/>
      <c r="L270" s="316"/>
      <c r="M270"/>
      <c r="N270" s="49"/>
    </row>
    <row r="271" spans="2:14" x14ac:dyDescent="0.25">
      <c r="B271" s="4"/>
      <c r="C271" s="16"/>
      <c r="D271" s="306"/>
      <c r="E271" s="228">
        <v>4</v>
      </c>
      <c r="F271" s="217">
        <v>0.9</v>
      </c>
      <c r="G271" s="311"/>
      <c r="H271" s="228">
        <v>11.7</v>
      </c>
      <c r="I271" s="298"/>
      <c r="J271" s="228">
        <v>321</v>
      </c>
      <c r="K271" s="298"/>
      <c r="L271" s="316"/>
      <c r="M271"/>
      <c r="N271" s="49"/>
    </row>
    <row r="272" spans="2:14" x14ac:dyDescent="0.25">
      <c r="B272" s="4"/>
      <c r="C272" s="16"/>
      <c r="D272" s="306"/>
      <c r="E272" s="228">
        <v>5</v>
      </c>
      <c r="F272" s="217">
        <v>0.9</v>
      </c>
      <c r="G272" s="311"/>
      <c r="H272" s="228">
        <v>12.5</v>
      </c>
      <c r="I272" s="298"/>
      <c r="J272" s="228">
        <v>335</v>
      </c>
      <c r="K272" s="298"/>
      <c r="L272" s="316"/>
      <c r="M272"/>
      <c r="N272" s="49"/>
    </row>
    <row r="273" spans="2:14" x14ac:dyDescent="0.25">
      <c r="B273" s="4"/>
      <c r="C273" s="16"/>
      <c r="D273" s="306"/>
      <c r="E273" s="228">
        <v>6</v>
      </c>
      <c r="F273" s="217">
        <v>0.9</v>
      </c>
      <c r="G273" s="311"/>
      <c r="H273" s="228">
        <v>11.7</v>
      </c>
      <c r="I273" s="298"/>
      <c r="J273" s="228">
        <v>332</v>
      </c>
      <c r="K273" s="298"/>
      <c r="L273" s="316"/>
      <c r="M273"/>
      <c r="N273" s="49"/>
    </row>
    <row r="274" spans="2:14" x14ac:dyDescent="0.25">
      <c r="B274" s="4"/>
      <c r="C274" s="16"/>
      <c r="D274" s="306"/>
      <c r="E274" s="228">
        <v>7</v>
      </c>
      <c r="F274" s="217">
        <v>0.8</v>
      </c>
      <c r="G274" s="311"/>
      <c r="H274" s="228">
        <v>11.1</v>
      </c>
      <c r="I274" s="298"/>
      <c r="J274" s="228">
        <v>326</v>
      </c>
      <c r="K274" s="298"/>
      <c r="L274" s="316"/>
      <c r="M274"/>
      <c r="N274" s="49"/>
    </row>
    <row r="275" spans="2:14" x14ac:dyDescent="0.25">
      <c r="B275" s="4"/>
      <c r="C275" s="16"/>
      <c r="D275" s="306"/>
      <c r="E275" s="228">
        <v>8</v>
      </c>
      <c r="F275" s="217">
        <v>0.9</v>
      </c>
      <c r="G275" s="311"/>
      <c r="H275" s="228">
        <v>10.6</v>
      </c>
      <c r="I275" s="298"/>
      <c r="J275" s="228">
        <v>335</v>
      </c>
      <c r="K275" s="298"/>
      <c r="L275" s="316"/>
      <c r="M275"/>
      <c r="N275" s="49"/>
    </row>
    <row r="276" spans="2:14" x14ac:dyDescent="0.25">
      <c r="B276" s="4"/>
      <c r="C276" s="16"/>
      <c r="D276" s="306"/>
      <c r="E276" s="228">
        <v>9</v>
      </c>
      <c r="F276" s="217">
        <v>0.9</v>
      </c>
      <c r="G276" s="311"/>
      <c r="H276" s="228">
        <v>11.7</v>
      </c>
      <c r="I276" s="298"/>
      <c r="J276" s="228">
        <v>332</v>
      </c>
      <c r="K276" s="298"/>
      <c r="L276" s="316"/>
      <c r="M276"/>
      <c r="N276" s="49"/>
    </row>
    <row r="277" spans="2:14" x14ac:dyDescent="0.25">
      <c r="B277" s="4"/>
      <c r="C277" s="16"/>
      <c r="D277" s="306"/>
      <c r="E277" s="228">
        <v>10</v>
      </c>
      <c r="F277" s="217">
        <v>0.9</v>
      </c>
      <c r="G277" s="311"/>
      <c r="H277" s="228">
        <v>10.6</v>
      </c>
      <c r="I277" s="298"/>
      <c r="J277" s="228">
        <v>326</v>
      </c>
      <c r="K277" s="298"/>
      <c r="L277" s="316"/>
      <c r="M277"/>
      <c r="N277" s="49"/>
    </row>
    <row r="278" spans="2:14" x14ac:dyDescent="0.25">
      <c r="B278" s="4"/>
      <c r="C278" s="16"/>
      <c r="D278" s="306"/>
      <c r="E278" s="228">
        <v>11</v>
      </c>
      <c r="F278" s="217">
        <v>0.8</v>
      </c>
      <c r="G278" s="311"/>
      <c r="H278" s="228">
        <v>11.1</v>
      </c>
      <c r="I278" s="298"/>
      <c r="J278" s="228">
        <v>329</v>
      </c>
      <c r="K278" s="298"/>
      <c r="L278" s="316"/>
      <c r="M278"/>
      <c r="N278" s="49"/>
    </row>
    <row r="279" spans="2:14" x14ac:dyDescent="0.25">
      <c r="B279" s="4"/>
      <c r="C279" s="16"/>
      <c r="D279" s="306"/>
      <c r="E279" s="228">
        <v>12</v>
      </c>
      <c r="F279" s="217">
        <v>0.8</v>
      </c>
      <c r="G279" s="311"/>
      <c r="H279" s="228">
        <v>10.6</v>
      </c>
      <c r="I279" s="298"/>
      <c r="J279" s="228">
        <v>332</v>
      </c>
      <c r="K279" s="298"/>
      <c r="L279" s="316"/>
      <c r="M279"/>
      <c r="N279" s="49"/>
    </row>
    <row r="280" spans="2:14" x14ac:dyDescent="0.25">
      <c r="B280" s="4"/>
      <c r="C280" s="16"/>
      <c r="D280" s="306"/>
      <c r="E280" s="228">
        <v>13</v>
      </c>
      <c r="F280" s="217">
        <v>0.9</v>
      </c>
      <c r="G280" s="311"/>
      <c r="H280" s="228">
        <v>10</v>
      </c>
      <c r="I280" s="298"/>
      <c r="J280" s="228">
        <v>323</v>
      </c>
      <c r="K280" s="298"/>
      <c r="L280" s="316"/>
      <c r="M280"/>
      <c r="N280" s="49"/>
    </row>
    <row r="281" spans="2:14" x14ac:dyDescent="0.25">
      <c r="B281" s="4"/>
      <c r="C281" s="16"/>
      <c r="D281" s="306"/>
      <c r="E281" s="228">
        <v>14</v>
      </c>
      <c r="F281" s="217">
        <v>0.8</v>
      </c>
      <c r="G281" s="311"/>
      <c r="H281" s="228">
        <v>11.7</v>
      </c>
      <c r="I281" s="298"/>
      <c r="J281" s="228">
        <v>309</v>
      </c>
      <c r="K281" s="298"/>
      <c r="L281" s="316"/>
      <c r="M281"/>
      <c r="N281" s="49"/>
    </row>
    <row r="282" spans="2:14" x14ac:dyDescent="0.25">
      <c r="B282" s="4"/>
      <c r="C282" s="16"/>
      <c r="D282" s="306"/>
      <c r="E282" s="228">
        <v>15</v>
      </c>
      <c r="F282" s="217">
        <v>0.8</v>
      </c>
      <c r="G282" s="311"/>
      <c r="H282" s="228">
        <v>11.1</v>
      </c>
      <c r="I282" s="298"/>
      <c r="J282" s="228">
        <v>309</v>
      </c>
      <c r="K282" s="298"/>
      <c r="L282" s="316"/>
      <c r="M282"/>
      <c r="N282" s="49"/>
    </row>
    <row r="283" spans="2:14" x14ac:dyDescent="0.25">
      <c r="B283" s="4"/>
      <c r="C283" s="16"/>
      <c r="D283" s="306"/>
      <c r="E283" s="228">
        <v>16</v>
      </c>
      <c r="F283" s="217">
        <v>0.7</v>
      </c>
      <c r="G283" s="311"/>
      <c r="H283" s="228">
        <v>10.6</v>
      </c>
      <c r="I283" s="298"/>
      <c r="J283" s="228">
        <v>315</v>
      </c>
      <c r="K283" s="298"/>
      <c r="L283" s="316"/>
      <c r="M283"/>
      <c r="N283" s="49"/>
    </row>
    <row r="284" spans="2:14" x14ac:dyDescent="0.25">
      <c r="B284" s="4"/>
      <c r="C284" s="16"/>
      <c r="D284" s="306"/>
      <c r="E284" s="228">
        <v>17</v>
      </c>
      <c r="F284" s="217">
        <v>0.8</v>
      </c>
      <c r="G284" s="311"/>
      <c r="H284" s="228">
        <v>11.1</v>
      </c>
      <c r="I284" s="298"/>
      <c r="J284" s="228">
        <v>321</v>
      </c>
      <c r="K284" s="298"/>
      <c r="L284" s="316"/>
      <c r="M284"/>
      <c r="N284" s="49"/>
    </row>
    <row r="285" spans="2:14" x14ac:dyDescent="0.25">
      <c r="B285" s="4"/>
      <c r="C285" s="16"/>
      <c r="D285" s="306"/>
      <c r="E285" s="228">
        <v>18</v>
      </c>
      <c r="F285" s="217">
        <v>0.8</v>
      </c>
      <c r="G285" s="311"/>
      <c r="H285" s="228">
        <v>11.1</v>
      </c>
      <c r="I285" s="298"/>
      <c r="J285" s="228">
        <v>315</v>
      </c>
      <c r="K285" s="298"/>
      <c r="L285" s="316"/>
      <c r="M285"/>
      <c r="N285" s="49"/>
    </row>
    <row r="286" spans="2:14" x14ac:dyDescent="0.25">
      <c r="B286" s="4"/>
      <c r="C286" s="16"/>
      <c r="D286" s="306"/>
      <c r="E286" s="228">
        <v>19</v>
      </c>
      <c r="F286" s="217">
        <v>0.8</v>
      </c>
      <c r="G286" s="311"/>
      <c r="H286" s="228">
        <v>11.1</v>
      </c>
      <c r="I286" s="298"/>
      <c r="J286" s="228">
        <v>323</v>
      </c>
      <c r="K286" s="298"/>
      <c r="L286" s="316"/>
      <c r="M286"/>
      <c r="N286" s="49"/>
    </row>
    <row r="287" spans="2:14" x14ac:dyDescent="0.25">
      <c r="B287" s="4"/>
      <c r="C287" s="16"/>
      <c r="D287" s="306"/>
      <c r="E287" s="228">
        <v>20</v>
      </c>
      <c r="F287" s="217">
        <v>0.8</v>
      </c>
      <c r="G287" s="311"/>
      <c r="H287" s="228">
        <v>16.600000000000001</v>
      </c>
      <c r="I287" s="298"/>
      <c r="J287" s="228">
        <v>278</v>
      </c>
      <c r="K287" s="298"/>
      <c r="L287" s="316"/>
      <c r="M287"/>
      <c r="N287" s="49"/>
    </row>
    <row r="288" spans="2:14" x14ac:dyDescent="0.25">
      <c r="B288" s="4"/>
      <c r="C288" s="16"/>
      <c r="D288" s="306"/>
      <c r="E288" s="228">
        <v>21</v>
      </c>
      <c r="F288" s="217">
        <v>0.8</v>
      </c>
      <c r="G288" s="311"/>
      <c r="H288" s="228">
        <v>11.1</v>
      </c>
      <c r="I288" s="298"/>
      <c r="J288" s="228">
        <v>318</v>
      </c>
      <c r="K288" s="298"/>
      <c r="L288" s="316"/>
      <c r="M288"/>
      <c r="N288" s="49"/>
    </row>
    <row r="289" spans="2:14" x14ac:dyDescent="0.25">
      <c r="B289" s="4"/>
      <c r="C289" s="16"/>
      <c r="D289" s="306"/>
      <c r="E289" s="228">
        <v>22</v>
      </c>
      <c r="F289" s="217">
        <v>0.7</v>
      </c>
      <c r="G289" s="311"/>
      <c r="H289" s="228">
        <v>16.600000000000001</v>
      </c>
      <c r="I289" s="298"/>
      <c r="J289" s="228">
        <v>290</v>
      </c>
      <c r="K289" s="298"/>
      <c r="L289" s="316"/>
      <c r="M289"/>
      <c r="N289" s="49"/>
    </row>
    <row r="290" spans="2:14" x14ac:dyDescent="0.25">
      <c r="B290" s="4"/>
      <c r="C290" s="16"/>
      <c r="D290" s="306"/>
      <c r="E290" s="228">
        <v>23</v>
      </c>
      <c r="F290" s="217">
        <v>0.8</v>
      </c>
      <c r="G290" s="311"/>
      <c r="H290" s="228">
        <v>15.4</v>
      </c>
      <c r="I290" s="298"/>
      <c r="J290" s="228">
        <v>290</v>
      </c>
      <c r="K290" s="298"/>
      <c r="L290" s="316"/>
      <c r="M290"/>
      <c r="N290" s="49"/>
    </row>
    <row r="291" spans="2:14" ht="15.75" thickBot="1" x14ac:dyDescent="0.3">
      <c r="B291" s="4"/>
      <c r="C291" s="16"/>
      <c r="D291" s="307"/>
      <c r="E291" s="230">
        <v>24</v>
      </c>
      <c r="F291" s="218">
        <v>0.7</v>
      </c>
      <c r="G291" s="312"/>
      <c r="H291" s="230">
        <v>15.4</v>
      </c>
      <c r="I291" s="299"/>
      <c r="J291" s="230">
        <v>295</v>
      </c>
      <c r="K291" s="299"/>
      <c r="L291" s="317"/>
      <c r="M291"/>
      <c r="N291" s="49"/>
    </row>
    <row r="292" spans="2:14" x14ac:dyDescent="0.25">
      <c r="B292" s="4"/>
      <c r="C292" s="16"/>
      <c r="D292" s="305">
        <v>43060</v>
      </c>
      <c r="E292" s="10">
        <v>1</v>
      </c>
      <c r="F292" s="216">
        <v>0.9</v>
      </c>
      <c r="G292" s="310">
        <f t="shared" ref="G292" si="33">SUM(F292:F315)/24</f>
        <v>1.2291666666666663</v>
      </c>
      <c r="H292" s="10">
        <v>14.3</v>
      </c>
      <c r="I292" s="297">
        <f t="shared" ref="I292" si="34">AVERAGE(H292:H315)</f>
        <v>12.93333333333333</v>
      </c>
      <c r="J292" s="10">
        <v>293</v>
      </c>
      <c r="K292" s="297">
        <f t="shared" ref="K292" si="35">AVERAGE(J292:J315)</f>
        <v>293.79166666666669</v>
      </c>
      <c r="L292" s="315">
        <v>1.0585566125577801</v>
      </c>
      <c r="M292"/>
      <c r="N292" s="49"/>
    </row>
    <row r="293" spans="2:14" x14ac:dyDescent="0.25">
      <c r="B293" s="4"/>
      <c r="C293" s="16"/>
      <c r="D293" s="306"/>
      <c r="E293" s="228">
        <v>2</v>
      </c>
      <c r="F293" s="217">
        <v>0.9</v>
      </c>
      <c r="G293" s="311"/>
      <c r="H293" s="228">
        <v>14.3</v>
      </c>
      <c r="I293" s="298"/>
      <c r="J293" s="228">
        <v>290</v>
      </c>
      <c r="K293" s="298"/>
      <c r="L293" s="316"/>
      <c r="M293"/>
      <c r="N293" s="49"/>
    </row>
    <row r="294" spans="2:14" x14ac:dyDescent="0.25">
      <c r="B294" s="4"/>
      <c r="C294" s="16"/>
      <c r="D294" s="306"/>
      <c r="E294" s="228">
        <v>3</v>
      </c>
      <c r="F294" s="217">
        <v>1</v>
      </c>
      <c r="G294" s="311"/>
      <c r="H294" s="228">
        <v>14.3</v>
      </c>
      <c r="I294" s="298"/>
      <c r="J294" s="228">
        <v>293</v>
      </c>
      <c r="K294" s="298"/>
      <c r="L294" s="316"/>
      <c r="M294"/>
      <c r="N294" s="49"/>
    </row>
    <row r="295" spans="2:14" x14ac:dyDescent="0.25">
      <c r="B295" s="4"/>
      <c r="C295" s="16"/>
      <c r="D295" s="306"/>
      <c r="E295" s="228">
        <v>4</v>
      </c>
      <c r="F295" s="217">
        <v>1.2</v>
      </c>
      <c r="G295" s="311"/>
      <c r="H295" s="228">
        <v>14.3</v>
      </c>
      <c r="I295" s="298"/>
      <c r="J295" s="228">
        <v>295</v>
      </c>
      <c r="K295" s="298"/>
      <c r="L295" s="316"/>
      <c r="M295"/>
      <c r="N295" s="49"/>
    </row>
    <row r="296" spans="2:14" x14ac:dyDescent="0.25">
      <c r="B296" s="4"/>
      <c r="C296" s="16"/>
      <c r="D296" s="306"/>
      <c r="E296" s="228">
        <v>5</v>
      </c>
      <c r="F296" s="217">
        <v>1.5</v>
      </c>
      <c r="G296" s="311"/>
      <c r="H296" s="228">
        <v>14.3</v>
      </c>
      <c r="I296" s="298"/>
      <c r="J296" s="228">
        <v>293</v>
      </c>
      <c r="K296" s="298"/>
      <c r="L296" s="316"/>
      <c r="M296"/>
      <c r="N296" s="49"/>
    </row>
    <row r="297" spans="2:14" x14ac:dyDescent="0.25">
      <c r="B297" s="4"/>
      <c r="C297" s="16"/>
      <c r="D297" s="306"/>
      <c r="E297" s="228">
        <v>6</v>
      </c>
      <c r="F297" s="217">
        <v>1.3</v>
      </c>
      <c r="G297" s="311"/>
      <c r="H297" s="228">
        <v>14.3</v>
      </c>
      <c r="I297" s="298"/>
      <c r="J297" s="228">
        <v>290</v>
      </c>
      <c r="K297" s="298"/>
      <c r="L297" s="316"/>
      <c r="M297"/>
      <c r="N297" s="49"/>
    </row>
    <row r="298" spans="2:14" x14ac:dyDescent="0.25">
      <c r="B298" s="4"/>
      <c r="C298" s="16"/>
      <c r="D298" s="306"/>
      <c r="E298" s="228">
        <v>7</v>
      </c>
      <c r="F298" s="217">
        <v>1.5</v>
      </c>
      <c r="G298" s="311"/>
      <c r="H298" s="228">
        <v>13.3</v>
      </c>
      <c r="I298" s="298"/>
      <c r="J298" s="228">
        <v>298</v>
      </c>
      <c r="K298" s="298"/>
      <c r="L298" s="316"/>
      <c r="M298"/>
      <c r="N298" s="49"/>
    </row>
    <row r="299" spans="2:14" x14ac:dyDescent="0.25">
      <c r="B299" s="4"/>
      <c r="C299" s="16"/>
      <c r="D299" s="306"/>
      <c r="E299" s="228">
        <v>8</v>
      </c>
      <c r="F299" s="217">
        <v>1.3</v>
      </c>
      <c r="G299" s="311"/>
      <c r="H299" s="228">
        <v>14.3</v>
      </c>
      <c r="I299" s="298"/>
      <c r="J299" s="228">
        <v>295</v>
      </c>
      <c r="K299" s="298"/>
      <c r="L299" s="316"/>
      <c r="M299"/>
      <c r="N299" s="49"/>
    </row>
    <row r="300" spans="2:14" x14ac:dyDescent="0.25">
      <c r="B300" s="4"/>
      <c r="C300" s="16"/>
      <c r="D300" s="306"/>
      <c r="E300" s="228">
        <v>9</v>
      </c>
      <c r="F300" s="217">
        <v>1.4</v>
      </c>
      <c r="G300" s="311"/>
      <c r="H300" s="228">
        <v>12.5</v>
      </c>
      <c r="I300" s="298"/>
      <c r="J300" s="228">
        <v>293</v>
      </c>
      <c r="K300" s="298"/>
      <c r="L300" s="316"/>
      <c r="M300"/>
      <c r="N300" s="49"/>
    </row>
    <row r="301" spans="2:14" x14ac:dyDescent="0.25">
      <c r="C301" s="16"/>
      <c r="D301" s="306"/>
      <c r="E301" s="228">
        <v>10</v>
      </c>
      <c r="F301" s="217">
        <v>1.5</v>
      </c>
      <c r="G301" s="311"/>
      <c r="H301" s="228">
        <v>12.5</v>
      </c>
      <c r="I301" s="298"/>
      <c r="J301" s="228">
        <v>295</v>
      </c>
      <c r="K301" s="298"/>
      <c r="L301" s="316"/>
      <c r="M301"/>
      <c r="N301" s="49"/>
    </row>
    <row r="302" spans="2:14" x14ac:dyDescent="0.25">
      <c r="C302" s="16"/>
      <c r="D302" s="306"/>
      <c r="E302" s="228">
        <v>11</v>
      </c>
      <c r="F302" s="217">
        <v>1.6</v>
      </c>
      <c r="G302" s="311"/>
      <c r="H302" s="228">
        <v>13.3</v>
      </c>
      <c r="I302" s="298"/>
      <c r="J302" s="228">
        <v>293</v>
      </c>
      <c r="K302" s="298"/>
      <c r="L302" s="316"/>
      <c r="M302"/>
      <c r="N302" s="49"/>
    </row>
    <row r="303" spans="2:14" x14ac:dyDescent="0.25">
      <c r="C303" s="16"/>
      <c r="D303" s="306"/>
      <c r="E303" s="228">
        <v>12</v>
      </c>
      <c r="F303" s="217">
        <v>1.5</v>
      </c>
      <c r="G303" s="311"/>
      <c r="H303" s="228">
        <v>13.3</v>
      </c>
      <c r="I303" s="298"/>
      <c r="J303" s="228">
        <v>293</v>
      </c>
      <c r="K303" s="298"/>
      <c r="L303" s="316"/>
      <c r="M303"/>
      <c r="N303" s="49"/>
    </row>
    <row r="304" spans="2:14" x14ac:dyDescent="0.25">
      <c r="C304" s="16"/>
      <c r="D304" s="306"/>
      <c r="E304" s="228">
        <v>13</v>
      </c>
      <c r="F304" s="217">
        <v>1.5</v>
      </c>
      <c r="G304" s="311"/>
      <c r="H304" s="228">
        <v>13.3</v>
      </c>
      <c r="I304" s="298"/>
      <c r="J304" s="228">
        <v>287</v>
      </c>
      <c r="K304" s="298"/>
      <c r="L304" s="316"/>
      <c r="M304"/>
      <c r="N304" s="49"/>
    </row>
    <row r="305" spans="3:14" x14ac:dyDescent="0.25">
      <c r="C305" s="16"/>
      <c r="D305" s="306"/>
      <c r="E305" s="228">
        <v>14</v>
      </c>
      <c r="F305" s="217">
        <v>1.4</v>
      </c>
      <c r="G305" s="311"/>
      <c r="H305" s="228">
        <v>13.3</v>
      </c>
      <c r="I305" s="298"/>
      <c r="J305" s="228">
        <v>290</v>
      </c>
      <c r="K305" s="298"/>
      <c r="L305" s="316"/>
      <c r="M305"/>
      <c r="N305" s="49"/>
    </row>
    <row r="306" spans="3:14" x14ac:dyDescent="0.25">
      <c r="C306" s="16"/>
      <c r="D306" s="306"/>
      <c r="E306" s="228">
        <v>15</v>
      </c>
      <c r="F306" s="217">
        <v>0.9</v>
      </c>
      <c r="G306" s="311"/>
      <c r="H306" s="228">
        <v>12.5</v>
      </c>
      <c r="I306" s="298"/>
      <c r="J306" s="228">
        <v>281</v>
      </c>
      <c r="K306" s="298"/>
      <c r="L306" s="316"/>
      <c r="M306"/>
      <c r="N306" s="49"/>
    </row>
    <row r="307" spans="3:14" x14ac:dyDescent="0.25">
      <c r="C307" s="16"/>
      <c r="D307" s="306"/>
      <c r="E307" s="228">
        <v>16</v>
      </c>
      <c r="F307" s="217">
        <v>1.2</v>
      </c>
      <c r="G307" s="311"/>
      <c r="H307" s="228">
        <v>11.1</v>
      </c>
      <c r="I307" s="298"/>
      <c r="J307" s="228">
        <v>298</v>
      </c>
      <c r="K307" s="298"/>
      <c r="L307" s="316"/>
      <c r="M307"/>
      <c r="N307" s="49"/>
    </row>
    <row r="308" spans="3:14" x14ac:dyDescent="0.25">
      <c r="C308" s="16"/>
      <c r="D308" s="306"/>
      <c r="E308" s="228">
        <v>17</v>
      </c>
      <c r="F308" s="217">
        <v>1.2</v>
      </c>
      <c r="G308" s="311"/>
      <c r="H308" s="228">
        <v>11.7</v>
      </c>
      <c r="I308" s="298"/>
      <c r="J308" s="228">
        <v>298</v>
      </c>
      <c r="K308" s="298"/>
      <c r="L308" s="316"/>
      <c r="M308"/>
      <c r="N308" s="49"/>
    </row>
    <row r="309" spans="3:14" x14ac:dyDescent="0.25">
      <c r="C309" s="16"/>
      <c r="D309" s="306"/>
      <c r="E309" s="228">
        <v>18</v>
      </c>
      <c r="F309" s="217">
        <v>1.2</v>
      </c>
      <c r="G309" s="311"/>
      <c r="H309" s="228">
        <v>11.7</v>
      </c>
      <c r="I309" s="298"/>
      <c r="J309" s="228">
        <v>298</v>
      </c>
      <c r="K309" s="298"/>
      <c r="L309" s="316"/>
      <c r="M309"/>
      <c r="N309" s="49"/>
    </row>
    <row r="310" spans="3:14" x14ac:dyDescent="0.25">
      <c r="C310" s="16"/>
      <c r="D310" s="306"/>
      <c r="E310" s="228">
        <v>19</v>
      </c>
      <c r="F310" s="217">
        <v>1</v>
      </c>
      <c r="G310" s="311"/>
      <c r="H310" s="228">
        <v>11.7</v>
      </c>
      <c r="I310" s="298"/>
      <c r="J310" s="228">
        <v>293</v>
      </c>
      <c r="K310" s="298"/>
      <c r="L310" s="316"/>
      <c r="M310"/>
      <c r="N310" s="49"/>
    </row>
    <row r="311" spans="3:14" x14ac:dyDescent="0.25">
      <c r="C311" s="16"/>
      <c r="D311" s="306"/>
      <c r="E311" s="228">
        <v>20</v>
      </c>
      <c r="F311" s="217">
        <v>0.9</v>
      </c>
      <c r="G311" s="311"/>
      <c r="H311" s="228">
        <v>12.5</v>
      </c>
      <c r="I311" s="298"/>
      <c r="J311" s="228">
        <v>301</v>
      </c>
      <c r="K311" s="298"/>
      <c r="L311" s="316"/>
      <c r="M311"/>
      <c r="N311" s="49"/>
    </row>
    <row r="312" spans="3:14" x14ac:dyDescent="0.25">
      <c r="C312" s="16"/>
      <c r="D312" s="306"/>
      <c r="E312" s="228">
        <v>21</v>
      </c>
      <c r="F312" s="217">
        <v>1</v>
      </c>
      <c r="G312" s="311"/>
      <c r="H312" s="228">
        <v>12.5</v>
      </c>
      <c r="I312" s="298"/>
      <c r="J312" s="228">
        <v>295</v>
      </c>
      <c r="K312" s="298"/>
      <c r="L312" s="316"/>
      <c r="M312"/>
      <c r="N312" s="49"/>
    </row>
    <row r="313" spans="3:14" x14ac:dyDescent="0.25">
      <c r="C313" s="16"/>
      <c r="D313" s="306"/>
      <c r="E313" s="228">
        <v>22</v>
      </c>
      <c r="F313" s="217">
        <v>1.2</v>
      </c>
      <c r="G313" s="311"/>
      <c r="H313" s="228">
        <v>11.7</v>
      </c>
      <c r="I313" s="298"/>
      <c r="J313" s="228">
        <v>298</v>
      </c>
      <c r="K313" s="298"/>
      <c r="L313" s="316"/>
      <c r="M313"/>
      <c r="N313" s="49"/>
    </row>
    <row r="314" spans="3:14" x14ac:dyDescent="0.25">
      <c r="C314" s="16"/>
      <c r="D314" s="306"/>
      <c r="E314" s="228">
        <v>23</v>
      </c>
      <c r="F314" s="217">
        <v>1.2</v>
      </c>
      <c r="G314" s="311"/>
      <c r="H314" s="228">
        <v>11.7</v>
      </c>
      <c r="I314" s="298"/>
      <c r="J314" s="228">
        <v>301</v>
      </c>
      <c r="K314" s="298"/>
      <c r="L314" s="316"/>
      <c r="M314"/>
      <c r="N314" s="49"/>
    </row>
    <row r="315" spans="3:14" ht="15.75" thickBot="1" x14ac:dyDescent="0.3">
      <c r="C315" s="16"/>
      <c r="D315" s="307"/>
      <c r="E315" s="230">
        <v>24</v>
      </c>
      <c r="F315" s="218">
        <v>1.2</v>
      </c>
      <c r="G315" s="312"/>
      <c r="H315" s="230">
        <v>11.7</v>
      </c>
      <c r="I315" s="299"/>
      <c r="J315" s="230">
        <v>290</v>
      </c>
      <c r="K315" s="299"/>
      <c r="L315" s="317"/>
      <c r="M315"/>
      <c r="N315" s="49"/>
    </row>
    <row r="316" spans="3:14" x14ac:dyDescent="0.25">
      <c r="C316" s="16"/>
      <c r="D316" s="305">
        <v>43061</v>
      </c>
      <c r="E316" s="10">
        <v>1</v>
      </c>
      <c r="F316" s="216">
        <v>1</v>
      </c>
      <c r="G316" s="310">
        <f t="shared" ref="G316" si="36">SUM(F316:F339)/24</f>
        <v>1.3291666666666666</v>
      </c>
      <c r="H316" s="10">
        <v>11.1</v>
      </c>
      <c r="I316" s="297">
        <f t="shared" ref="I316" si="37">AVERAGE(H316:H339)</f>
        <v>11.587499999999999</v>
      </c>
      <c r="J316" s="10">
        <v>293</v>
      </c>
      <c r="K316" s="297">
        <f t="shared" ref="K316" si="38">AVERAGE(J316:J339)</f>
        <v>292.08333333333331</v>
      </c>
      <c r="L316" s="315">
        <v>1.1903950492764499</v>
      </c>
      <c r="M316"/>
      <c r="N316" s="49"/>
    </row>
    <row r="317" spans="3:14" x14ac:dyDescent="0.25">
      <c r="C317" s="16"/>
      <c r="D317" s="306"/>
      <c r="E317" s="228">
        <v>2</v>
      </c>
      <c r="F317" s="217">
        <v>0.9</v>
      </c>
      <c r="G317" s="311"/>
      <c r="H317" s="228">
        <v>11.1</v>
      </c>
      <c r="I317" s="298"/>
      <c r="J317" s="228">
        <v>295</v>
      </c>
      <c r="K317" s="298"/>
      <c r="L317" s="316"/>
      <c r="M317"/>
      <c r="N317" s="49"/>
    </row>
    <row r="318" spans="3:14" x14ac:dyDescent="0.25">
      <c r="C318" s="16"/>
      <c r="D318" s="306"/>
      <c r="E318" s="228">
        <v>3</v>
      </c>
      <c r="F318" s="217">
        <v>1</v>
      </c>
      <c r="G318" s="311"/>
      <c r="H318" s="228">
        <v>11.7</v>
      </c>
      <c r="I318" s="298"/>
      <c r="J318" s="228">
        <v>293</v>
      </c>
      <c r="K318" s="298"/>
      <c r="L318" s="316"/>
      <c r="M318"/>
      <c r="N318" s="49"/>
    </row>
    <row r="319" spans="3:14" x14ac:dyDescent="0.25">
      <c r="C319" s="16"/>
      <c r="D319" s="306"/>
      <c r="E319" s="228">
        <v>4</v>
      </c>
      <c r="F319" s="217">
        <v>0.9</v>
      </c>
      <c r="G319" s="311"/>
      <c r="H319" s="228">
        <v>11.7</v>
      </c>
      <c r="I319" s="298"/>
      <c r="J319" s="228">
        <v>307</v>
      </c>
      <c r="K319" s="298"/>
      <c r="L319" s="316"/>
      <c r="M319"/>
      <c r="N319" s="49"/>
    </row>
    <row r="320" spans="3:14" x14ac:dyDescent="0.25">
      <c r="C320" s="16"/>
      <c r="D320" s="306"/>
      <c r="E320" s="228">
        <v>5</v>
      </c>
      <c r="F320" s="217">
        <v>0.9</v>
      </c>
      <c r="G320" s="311"/>
      <c r="H320" s="228">
        <v>11.1</v>
      </c>
      <c r="I320" s="298"/>
      <c r="J320" s="228">
        <v>295</v>
      </c>
      <c r="K320" s="298"/>
      <c r="L320" s="316"/>
      <c r="M320"/>
      <c r="N320" s="49"/>
    </row>
    <row r="321" spans="3:14" x14ac:dyDescent="0.25">
      <c r="C321" s="16"/>
      <c r="D321" s="306"/>
      <c r="E321" s="228">
        <v>6</v>
      </c>
      <c r="F321" s="217">
        <v>1</v>
      </c>
      <c r="G321" s="311"/>
      <c r="H321" s="228">
        <v>11.7</v>
      </c>
      <c r="I321" s="298"/>
      <c r="J321" s="228">
        <v>301</v>
      </c>
      <c r="K321" s="298"/>
      <c r="L321" s="316"/>
      <c r="M321"/>
      <c r="N321" s="49"/>
    </row>
    <row r="322" spans="3:14" x14ac:dyDescent="0.25">
      <c r="C322" s="16"/>
      <c r="D322" s="306"/>
      <c r="E322" s="228">
        <v>7</v>
      </c>
      <c r="F322" s="217">
        <v>1.2</v>
      </c>
      <c r="G322" s="311"/>
      <c r="H322" s="228">
        <v>11.1</v>
      </c>
      <c r="I322" s="298"/>
      <c r="J322" s="228">
        <v>290</v>
      </c>
      <c r="K322" s="298"/>
      <c r="L322" s="316"/>
      <c r="M322"/>
      <c r="N322" s="49"/>
    </row>
    <row r="323" spans="3:14" x14ac:dyDescent="0.25">
      <c r="C323" s="16"/>
      <c r="D323" s="306"/>
      <c r="E323" s="228">
        <v>8</v>
      </c>
      <c r="F323" s="217">
        <v>1.3</v>
      </c>
      <c r="G323" s="311"/>
      <c r="H323" s="228">
        <v>10.6</v>
      </c>
      <c r="I323" s="298"/>
      <c r="J323" s="228">
        <v>293</v>
      </c>
      <c r="K323" s="298"/>
      <c r="L323" s="316"/>
      <c r="M323"/>
      <c r="N323" s="49"/>
    </row>
    <row r="324" spans="3:14" x14ac:dyDescent="0.25">
      <c r="C324" s="16"/>
      <c r="D324" s="306"/>
      <c r="E324" s="228">
        <v>9</v>
      </c>
      <c r="F324" s="217">
        <v>1.3</v>
      </c>
      <c r="G324" s="311"/>
      <c r="H324" s="228">
        <v>11.1</v>
      </c>
      <c r="I324" s="298"/>
      <c r="J324" s="228">
        <v>290</v>
      </c>
      <c r="K324" s="298"/>
      <c r="L324" s="316"/>
      <c r="M324"/>
      <c r="N324" s="49"/>
    </row>
    <row r="325" spans="3:14" x14ac:dyDescent="0.25">
      <c r="C325" s="16"/>
      <c r="D325" s="306"/>
      <c r="E325" s="228">
        <v>10</v>
      </c>
      <c r="F325" s="217">
        <v>1.4</v>
      </c>
      <c r="G325" s="311"/>
      <c r="H325" s="228">
        <v>11.1</v>
      </c>
      <c r="I325" s="298"/>
      <c r="J325" s="228">
        <v>298</v>
      </c>
      <c r="K325" s="298"/>
      <c r="L325" s="316"/>
      <c r="M325"/>
      <c r="N325" s="49"/>
    </row>
    <row r="326" spans="3:14" x14ac:dyDescent="0.25">
      <c r="C326" s="16"/>
      <c r="D326" s="306"/>
      <c r="E326" s="228">
        <v>11</v>
      </c>
      <c r="F326" s="217">
        <v>1.5</v>
      </c>
      <c r="G326" s="311"/>
      <c r="H326" s="228">
        <v>11.1</v>
      </c>
      <c r="I326" s="298"/>
      <c r="J326" s="228">
        <v>290</v>
      </c>
      <c r="K326" s="298"/>
      <c r="L326" s="316"/>
      <c r="M326"/>
      <c r="N326" s="49"/>
    </row>
    <row r="327" spans="3:14" x14ac:dyDescent="0.25">
      <c r="C327" s="16"/>
      <c r="D327" s="306"/>
      <c r="E327" s="228">
        <v>12</v>
      </c>
      <c r="F327" s="217">
        <v>1.5</v>
      </c>
      <c r="G327" s="311"/>
      <c r="H327" s="228">
        <v>11.1</v>
      </c>
      <c r="I327" s="298"/>
      <c r="J327" s="228">
        <v>293</v>
      </c>
      <c r="K327" s="298"/>
      <c r="L327" s="316"/>
      <c r="M327"/>
      <c r="N327" s="49"/>
    </row>
    <row r="328" spans="3:14" x14ac:dyDescent="0.25">
      <c r="C328" s="16"/>
      <c r="D328" s="306"/>
      <c r="E328" s="228">
        <v>13</v>
      </c>
      <c r="F328" s="217">
        <v>1.6</v>
      </c>
      <c r="G328" s="311"/>
      <c r="H328" s="228">
        <v>11.1</v>
      </c>
      <c r="I328" s="298"/>
      <c r="J328" s="228">
        <v>284</v>
      </c>
      <c r="K328" s="298"/>
      <c r="L328" s="316"/>
      <c r="M328"/>
      <c r="N328" s="49"/>
    </row>
    <row r="329" spans="3:14" x14ac:dyDescent="0.25">
      <c r="C329" s="16"/>
      <c r="D329" s="306"/>
      <c r="E329" s="228">
        <v>14</v>
      </c>
      <c r="F329" s="217">
        <v>1.5</v>
      </c>
      <c r="G329" s="311"/>
      <c r="H329" s="228">
        <v>10.6</v>
      </c>
      <c r="I329" s="298"/>
      <c r="J329" s="228">
        <v>298</v>
      </c>
      <c r="K329" s="298"/>
      <c r="L329" s="316"/>
      <c r="M329"/>
      <c r="N329" s="49"/>
    </row>
    <row r="330" spans="3:14" x14ac:dyDescent="0.25">
      <c r="C330" s="16"/>
      <c r="D330" s="306"/>
      <c r="E330" s="228">
        <v>15</v>
      </c>
      <c r="F330" s="217">
        <v>1.5</v>
      </c>
      <c r="G330" s="311"/>
      <c r="H330" s="228">
        <v>11.1</v>
      </c>
      <c r="I330" s="298"/>
      <c r="J330" s="228">
        <v>298</v>
      </c>
      <c r="K330" s="298"/>
      <c r="L330" s="316"/>
      <c r="M330"/>
      <c r="N330" s="49"/>
    </row>
    <row r="331" spans="3:14" x14ac:dyDescent="0.25">
      <c r="C331" s="16"/>
      <c r="D331" s="306"/>
      <c r="E331" s="228">
        <v>16</v>
      </c>
      <c r="F331" s="217">
        <v>1.4</v>
      </c>
      <c r="G331" s="311"/>
      <c r="H331" s="228">
        <v>10.6</v>
      </c>
      <c r="I331" s="298"/>
      <c r="J331" s="228">
        <v>293</v>
      </c>
      <c r="K331" s="298"/>
      <c r="L331" s="316"/>
      <c r="M331"/>
      <c r="N331" s="49"/>
    </row>
    <row r="332" spans="3:14" x14ac:dyDescent="0.25">
      <c r="C332" s="16"/>
      <c r="D332" s="306"/>
      <c r="E332" s="228">
        <v>17</v>
      </c>
      <c r="F332" s="217">
        <v>1.3</v>
      </c>
      <c r="G332" s="311"/>
      <c r="H332" s="228">
        <v>10</v>
      </c>
      <c r="I332" s="298"/>
      <c r="J332" s="228">
        <v>287</v>
      </c>
      <c r="K332" s="298"/>
      <c r="L332" s="316"/>
      <c r="M332"/>
      <c r="N332" s="49"/>
    </row>
    <row r="333" spans="3:14" x14ac:dyDescent="0.25">
      <c r="C333" s="16"/>
      <c r="D333" s="306"/>
      <c r="E333" s="228">
        <v>18</v>
      </c>
      <c r="F333" s="217">
        <v>1.4</v>
      </c>
      <c r="G333" s="311"/>
      <c r="H333" s="228">
        <v>10</v>
      </c>
      <c r="I333" s="298"/>
      <c r="J333" s="228">
        <v>287</v>
      </c>
      <c r="K333" s="298"/>
      <c r="L333" s="316"/>
      <c r="M333"/>
      <c r="N333" s="49"/>
    </row>
    <row r="334" spans="3:14" x14ac:dyDescent="0.25">
      <c r="C334" s="16"/>
      <c r="D334" s="306"/>
      <c r="E334" s="228">
        <v>19</v>
      </c>
      <c r="F334" s="217">
        <v>1.4</v>
      </c>
      <c r="G334" s="311"/>
      <c r="H334" s="228">
        <v>10.6</v>
      </c>
      <c r="I334" s="298"/>
      <c r="J334" s="228">
        <v>293</v>
      </c>
      <c r="K334" s="298"/>
      <c r="L334" s="316"/>
      <c r="M334"/>
      <c r="N334" s="49"/>
    </row>
    <row r="335" spans="3:14" x14ac:dyDescent="0.25">
      <c r="C335" s="16"/>
      <c r="D335" s="306"/>
      <c r="E335" s="228">
        <v>20</v>
      </c>
      <c r="F335" s="217">
        <v>1.4</v>
      </c>
      <c r="G335" s="311"/>
      <c r="H335" s="228">
        <v>10</v>
      </c>
      <c r="I335" s="298"/>
      <c r="J335" s="228">
        <v>293</v>
      </c>
      <c r="K335" s="298"/>
      <c r="L335" s="316"/>
      <c r="M335"/>
      <c r="N335" s="49"/>
    </row>
    <row r="336" spans="3:14" x14ac:dyDescent="0.25">
      <c r="C336" s="16"/>
      <c r="D336" s="306"/>
      <c r="E336" s="228">
        <v>21</v>
      </c>
      <c r="F336" s="217">
        <v>1.5</v>
      </c>
      <c r="G336" s="311"/>
      <c r="H336" s="228">
        <v>16.600000000000001</v>
      </c>
      <c r="I336" s="298"/>
      <c r="J336" s="228">
        <v>287</v>
      </c>
      <c r="K336" s="298"/>
      <c r="L336" s="316"/>
      <c r="M336"/>
      <c r="N336" s="49"/>
    </row>
    <row r="337" spans="3:14" x14ac:dyDescent="0.25">
      <c r="C337" s="16"/>
      <c r="D337" s="306"/>
      <c r="E337" s="228">
        <v>22</v>
      </c>
      <c r="F337" s="217">
        <v>1.6</v>
      </c>
      <c r="G337" s="311"/>
      <c r="H337" s="228">
        <v>15.4</v>
      </c>
      <c r="I337" s="298"/>
      <c r="J337" s="228">
        <v>284</v>
      </c>
      <c r="K337" s="298"/>
      <c r="L337" s="316"/>
      <c r="M337"/>
      <c r="N337" s="49"/>
    </row>
    <row r="338" spans="3:14" x14ac:dyDescent="0.25">
      <c r="C338" s="16"/>
      <c r="D338" s="306"/>
      <c r="E338" s="228">
        <v>23</v>
      </c>
      <c r="F338" s="217">
        <v>1.6</v>
      </c>
      <c r="G338" s="311"/>
      <c r="H338" s="228">
        <v>13.3</v>
      </c>
      <c r="I338" s="298"/>
      <c r="J338" s="228">
        <v>281</v>
      </c>
      <c r="K338" s="298"/>
      <c r="L338" s="316"/>
      <c r="M338"/>
      <c r="N338" s="49"/>
    </row>
    <row r="339" spans="3:14" ht="15.75" thickBot="1" x14ac:dyDescent="0.3">
      <c r="C339" s="16"/>
      <c r="D339" s="307"/>
      <c r="E339" s="230">
        <v>24</v>
      </c>
      <c r="F339" s="218">
        <v>1.8</v>
      </c>
      <c r="G339" s="312"/>
      <c r="H339" s="230">
        <v>14.3</v>
      </c>
      <c r="I339" s="299"/>
      <c r="J339" s="230">
        <v>287</v>
      </c>
      <c r="K339" s="299"/>
      <c r="L339" s="317"/>
      <c r="M339"/>
      <c r="N339" s="49"/>
    </row>
    <row r="340" spans="3:14" x14ac:dyDescent="0.25">
      <c r="C340" s="16"/>
      <c r="D340" s="305">
        <v>43062</v>
      </c>
      <c r="E340" s="10">
        <v>1</v>
      </c>
      <c r="F340" s="216">
        <v>2</v>
      </c>
      <c r="G340" s="310">
        <f t="shared" ref="G340" si="39">SUM(F340:F363)/24</f>
        <v>2.4041666666666668</v>
      </c>
      <c r="H340" s="10">
        <v>14.3</v>
      </c>
      <c r="I340" s="297">
        <f t="shared" ref="I340" si="40">AVERAGE(H340:H363)</f>
        <v>13.766666666666671</v>
      </c>
      <c r="J340" s="10">
        <v>290</v>
      </c>
      <c r="K340" s="297">
        <f t="shared" ref="K340" si="41">AVERAGE(J340:J363)</f>
        <v>290.75</v>
      </c>
      <c r="L340" s="315">
        <v>2.02791288095059</v>
      </c>
      <c r="N340" s="49"/>
    </row>
    <row r="341" spans="3:14" x14ac:dyDescent="0.25">
      <c r="C341" s="16"/>
      <c r="D341" s="306"/>
      <c r="E341" s="228">
        <v>2</v>
      </c>
      <c r="F341" s="217">
        <v>2.6</v>
      </c>
      <c r="G341" s="311"/>
      <c r="H341" s="228">
        <v>15.4</v>
      </c>
      <c r="I341" s="298"/>
      <c r="J341" s="228">
        <v>290</v>
      </c>
      <c r="K341" s="298"/>
      <c r="L341" s="316"/>
      <c r="N341" s="49"/>
    </row>
    <row r="342" spans="3:14" x14ac:dyDescent="0.25">
      <c r="C342" s="16"/>
      <c r="D342" s="306"/>
      <c r="E342" s="228">
        <v>3</v>
      </c>
      <c r="F342" s="217">
        <v>2.5</v>
      </c>
      <c r="G342" s="311"/>
      <c r="H342" s="228">
        <v>15.4</v>
      </c>
      <c r="I342" s="298"/>
      <c r="J342" s="228">
        <v>290</v>
      </c>
      <c r="K342" s="298"/>
      <c r="L342" s="316"/>
      <c r="N342" s="49"/>
    </row>
    <row r="343" spans="3:14" x14ac:dyDescent="0.25">
      <c r="C343" s="16"/>
      <c r="D343" s="306"/>
      <c r="E343" s="228">
        <v>4</v>
      </c>
      <c r="F343" s="217">
        <v>2.6</v>
      </c>
      <c r="G343" s="311"/>
      <c r="H343" s="228">
        <v>14.3</v>
      </c>
      <c r="I343" s="298"/>
      <c r="J343" s="228">
        <v>290</v>
      </c>
      <c r="K343" s="298"/>
      <c r="L343" s="316"/>
      <c r="M343"/>
      <c r="N343" s="49"/>
    </row>
    <row r="344" spans="3:14" x14ac:dyDescent="0.25">
      <c r="C344" s="16"/>
      <c r="D344" s="306"/>
      <c r="E344" s="228">
        <v>5</v>
      </c>
      <c r="F344" s="217">
        <v>2.6</v>
      </c>
      <c r="G344" s="311"/>
      <c r="H344" s="228">
        <v>12.5</v>
      </c>
      <c r="I344" s="298"/>
      <c r="J344" s="228">
        <v>290</v>
      </c>
      <c r="K344" s="298"/>
      <c r="L344" s="316"/>
      <c r="M344"/>
      <c r="N344" s="49"/>
    </row>
    <row r="345" spans="3:14" x14ac:dyDescent="0.25">
      <c r="C345" s="16"/>
      <c r="D345" s="306"/>
      <c r="E345" s="228">
        <v>6</v>
      </c>
      <c r="F345" s="217">
        <v>2.6</v>
      </c>
      <c r="G345" s="311"/>
      <c r="H345" s="228">
        <v>13.3</v>
      </c>
      <c r="I345" s="298"/>
      <c r="J345" s="228">
        <v>290</v>
      </c>
      <c r="K345" s="298"/>
      <c r="L345" s="316"/>
      <c r="M345"/>
      <c r="N345" s="49"/>
    </row>
    <row r="346" spans="3:14" x14ac:dyDescent="0.25">
      <c r="C346" s="16"/>
      <c r="D346" s="306"/>
      <c r="E346" s="228">
        <v>7</v>
      </c>
      <c r="F346" s="217">
        <v>2.8</v>
      </c>
      <c r="G346" s="311"/>
      <c r="H346" s="228">
        <v>14.3</v>
      </c>
      <c r="I346" s="298"/>
      <c r="J346" s="228">
        <v>293</v>
      </c>
      <c r="K346" s="298"/>
      <c r="L346" s="316"/>
      <c r="M346"/>
      <c r="N346" s="49"/>
    </row>
    <row r="347" spans="3:14" x14ac:dyDescent="0.25">
      <c r="C347" s="16"/>
      <c r="D347" s="306"/>
      <c r="E347" s="228">
        <v>8</v>
      </c>
      <c r="F347" s="217">
        <v>2.7</v>
      </c>
      <c r="G347" s="311"/>
      <c r="H347" s="228">
        <v>14.3</v>
      </c>
      <c r="I347" s="298"/>
      <c r="J347" s="228">
        <v>298</v>
      </c>
      <c r="K347" s="298"/>
      <c r="L347" s="316"/>
      <c r="M347"/>
      <c r="N347" s="49"/>
    </row>
    <row r="348" spans="3:14" x14ac:dyDescent="0.25">
      <c r="C348" s="16"/>
      <c r="D348" s="306"/>
      <c r="E348" s="228">
        <v>9</v>
      </c>
      <c r="F348" s="217">
        <v>2.8</v>
      </c>
      <c r="G348" s="311"/>
      <c r="H348" s="228">
        <v>14.3</v>
      </c>
      <c r="I348" s="298"/>
      <c r="J348" s="228">
        <v>290</v>
      </c>
      <c r="K348" s="298"/>
      <c r="L348" s="316"/>
      <c r="M348"/>
      <c r="N348" s="49"/>
    </row>
    <row r="349" spans="3:14" x14ac:dyDescent="0.25">
      <c r="C349" s="16"/>
      <c r="D349" s="306"/>
      <c r="E349" s="228">
        <v>10</v>
      </c>
      <c r="F349" s="217">
        <v>2.8</v>
      </c>
      <c r="G349" s="311"/>
      <c r="H349" s="228">
        <v>14.3</v>
      </c>
      <c r="I349" s="298"/>
      <c r="J349" s="228">
        <v>293</v>
      </c>
      <c r="K349" s="298"/>
      <c r="L349" s="316"/>
      <c r="M349"/>
      <c r="N349" s="49"/>
    </row>
    <row r="350" spans="3:14" x14ac:dyDescent="0.25">
      <c r="C350" s="16"/>
      <c r="D350" s="306"/>
      <c r="E350" s="228">
        <v>11</v>
      </c>
      <c r="F350" s="217">
        <v>2.7</v>
      </c>
      <c r="G350" s="311"/>
      <c r="H350" s="228">
        <v>13.3</v>
      </c>
      <c r="I350" s="298"/>
      <c r="J350" s="228">
        <v>293</v>
      </c>
      <c r="K350" s="298"/>
      <c r="L350" s="316"/>
      <c r="M350"/>
      <c r="N350" s="49"/>
    </row>
    <row r="351" spans="3:14" x14ac:dyDescent="0.25">
      <c r="C351" s="16"/>
      <c r="D351" s="306"/>
      <c r="E351" s="228">
        <v>12</v>
      </c>
      <c r="F351" s="217">
        <v>2.5</v>
      </c>
      <c r="G351" s="311"/>
      <c r="H351" s="228">
        <v>14.3</v>
      </c>
      <c r="I351" s="298"/>
      <c r="J351" s="228">
        <v>284</v>
      </c>
      <c r="K351" s="298"/>
      <c r="L351" s="316"/>
      <c r="M351"/>
      <c r="N351" s="49"/>
    </row>
    <row r="352" spans="3:14" x14ac:dyDescent="0.25">
      <c r="C352" s="16"/>
      <c r="D352" s="306"/>
      <c r="E352" s="228">
        <v>13</v>
      </c>
      <c r="F352" s="217">
        <v>2.5</v>
      </c>
      <c r="G352" s="311"/>
      <c r="H352" s="228">
        <v>14.3</v>
      </c>
      <c r="I352" s="298"/>
      <c r="J352" s="228">
        <v>290</v>
      </c>
      <c r="K352" s="298"/>
      <c r="L352" s="316"/>
      <c r="M352"/>
      <c r="N352" s="49"/>
    </row>
    <row r="353" spans="3:14" x14ac:dyDescent="0.25">
      <c r="C353" s="16"/>
      <c r="D353" s="306"/>
      <c r="E353" s="228">
        <v>14</v>
      </c>
      <c r="F353" s="217">
        <v>2.7</v>
      </c>
      <c r="G353" s="311"/>
      <c r="H353" s="228">
        <v>11.7</v>
      </c>
      <c r="I353" s="298"/>
      <c r="J353" s="228">
        <v>290</v>
      </c>
      <c r="K353" s="298"/>
      <c r="L353" s="316"/>
      <c r="M353"/>
      <c r="N353" s="49"/>
    </row>
    <row r="354" spans="3:14" x14ac:dyDescent="0.25">
      <c r="C354" s="16"/>
      <c r="D354" s="306"/>
      <c r="E354" s="228">
        <v>15</v>
      </c>
      <c r="F354" s="217">
        <v>2.5</v>
      </c>
      <c r="G354" s="311"/>
      <c r="H354" s="228">
        <v>14.3</v>
      </c>
      <c r="I354" s="298"/>
      <c r="J354" s="228">
        <v>293</v>
      </c>
      <c r="K354" s="298"/>
      <c r="L354" s="316"/>
      <c r="M354"/>
      <c r="N354" s="49"/>
    </row>
    <row r="355" spans="3:14" x14ac:dyDescent="0.25">
      <c r="C355" s="16"/>
      <c r="D355" s="306"/>
      <c r="E355" s="228">
        <v>16</v>
      </c>
      <c r="F355" s="217">
        <v>2.2999999999999998</v>
      </c>
      <c r="G355" s="311"/>
      <c r="H355" s="228">
        <v>13.3</v>
      </c>
      <c r="I355" s="298"/>
      <c r="J355" s="228">
        <v>290</v>
      </c>
      <c r="K355" s="298"/>
      <c r="L355" s="316"/>
      <c r="M355"/>
      <c r="N355" s="49"/>
    </row>
    <row r="356" spans="3:14" x14ac:dyDescent="0.25">
      <c r="C356" s="16"/>
      <c r="D356" s="306"/>
      <c r="E356" s="228">
        <v>17</v>
      </c>
      <c r="F356" s="217">
        <v>2.5</v>
      </c>
      <c r="G356" s="311"/>
      <c r="H356" s="228">
        <v>13.3</v>
      </c>
      <c r="I356" s="298"/>
      <c r="J356" s="228">
        <v>293</v>
      </c>
      <c r="K356" s="298"/>
      <c r="L356" s="316"/>
      <c r="M356"/>
      <c r="N356" s="49"/>
    </row>
    <row r="357" spans="3:14" x14ac:dyDescent="0.25">
      <c r="C357" s="16"/>
      <c r="D357" s="306"/>
      <c r="E357" s="228">
        <v>18</v>
      </c>
      <c r="F357" s="217">
        <v>1.9</v>
      </c>
      <c r="G357" s="311"/>
      <c r="H357" s="228">
        <v>14.3</v>
      </c>
      <c r="I357" s="298"/>
      <c r="J357" s="228">
        <v>290</v>
      </c>
      <c r="K357" s="298"/>
      <c r="L357" s="316"/>
      <c r="M357"/>
      <c r="N357" s="49"/>
    </row>
    <row r="358" spans="3:14" x14ac:dyDescent="0.25">
      <c r="C358" s="16"/>
      <c r="D358" s="306"/>
      <c r="E358" s="228">
        <v>19</v>
      </c>
      <c r="F358" s="217">
        <v>2.1</v>
      </c>
      <c r="G358" s="311"/>
      <c r="H358" s="228">
        <v>14.3</v>
      </c>
      <c r="I358" s="298"/>
      <c r="J358" s="228">
        <v>287</v>
      </c>
      <c r="K358" s="298"/>
      <c r="L358" s="316"/>
      <c r="M358"/>
      <c r="N358" s="49"/>
    </row>
    <row r="359" spans="3:14" x14ac:dyDescent="0.25">
      <c r="C359" s="16"/>
      <c r="D359" s="306"/>
      <c r="E359" s="228">
        <v>20</v>
      </c>
      <c r="F359" s="217">
        <v>2</v>
      </c>
      <c r="G359" s="311"/>
      <c r="H359" s="228">
        <v>13.3</v>
      </c>
      <c r="I359" s="298"/>
      <c r="J359" s="228">
        <v>295</v>
      </c>
      <c r="K359" s="298"/>
      <c r="L359" s="316"/>
      <c r="M359"/>
      <c r="N359" s="49"/>
    </row>
    <row r="360" spans="3:14" x14ac:dyDescent="0.25">
      <c r="C360" s="16"/>
      <c r="D360" s="306"/>
      <c r="E360" s="228">
        <v>21</v>
      </c>
      <c r="F360" s="217">
        <v>2</v>
      </c>
      <c r="G360" s="311"/>
      <c r="H360" s="228">
        <v>12.5</v>
      </c>
      <c r="I360" s="298"/>
      <c r="J360" s="228">
        <v>295</v>
      </c>
      <c r="K360" s="298"/>
      <c r="L360" s="316"/>
      <c r="M360"/>
      <c r="N360" s="49"/>
    </row>
    <row r="361" spans="3:14" x14ac:dyDescent="0.25">
      <c r="C361" s="16"/>
      <c r="D361" s="306"/>
      <c r="E361" s="228">
        <v>22</v>
      </c>
      <c r="F361" s="217">
        <v>2.2000000000000002</v>
      </c>
      <c r="G361" s="311"/>
      <c r="H361" s="228">
        <v>13.3</v>
      </c>
      <c r="I361" s="298"/>
      <c r="J361" s="228">
        <v>290</v>
      </c>
      <c r="K361" s="298"/>
      <c r="L361" s="316"/>
      <c r="M361"/>
      <c r="N361" s="49"/>
    </row>
    <row r="362" spans="3:14" x14ac:dyDescent="0.25">
      <c r="C362" s="16"/>
      <c r="D362" s="306"/>
      <c r="E362" s="228">
        <v>23</v>
      </c>
      <c r="F362" s="217">
        <v>1.9</v>
      </c>
      <c r="G362" s="311"/>
      <c r="H362" s="228">
        <v>12.5</v>
      </c>
      <c r="I362" s="298"/>
      <c r="J362" s="228">
        <v>290</v>
      </c>
      <c r="K362" s="298"/>
      <c r="L362" s="316"/>
      <c r="M362"/>
      <c r="N362" s="49"/>
    </row>
    <row r="363" spans="3:14" ht="15.75" thickBot="1" x14ac:dyDescent="0.3">
      <c r="C363" s="16"/>
      <c r="D363" s="307"/>
      <c r="E363" s="230">
        <v>24</v>
      </c>
      <c r="F363" s="218">
        <v>1.9</v>
      </c>
      <c r="G363" s="312"/>
      <c r="H363" s="230">
        <v>13.3</v>
      </c>
      <c r="I363" s="299"/>
      <c r="J363" s="230">
        <v>284</v>
      </c>
      <c r="K363" s="299"/>
      <c r="L363" s="317"/>
      <c r="M363"/>
      <c r="N363" s="49"/>
    </row>
    <row r="364" spans="3:14" x14ac:dyDescent="0.25">
      <c r="C364" s="16"/>
      <c r="D364" s="305">
        <v>43063</v>
      </c>
      <c r="E364" s="10">
        <v>1</v>
      </c>
      <c r="F364" s="216">
        <v>2.1</v>
      </c>
      <c r="G364" s="310">
        <f t="shared" ref="G364" si="42">SUM(F364:F387)/24</f>
        <v>1.9624999999999997</v>
      </c>
      <c r="H364" s="10">
        <v>11.7</v>
      </c>
      <c r="I364" s="297">
        <f t="shared" ref="I364" si="43">AVERAGE(H364:H387)</f>
        <v>11.791666666666664</v>
      </c>
      <c r="J364" s="10">
        <v>290</v>
      </c>
      <c r="K364" s="297">
        <f t="shared" ref="K364" si="44">AVERAGE(J364:J387)</f>
        <v>298</v>
      </c>
      <c r="L364" s="315">
        <v>1.7464817825840799</v>
      </c>
      <c r="M364"/>
      <c r="N364" s="49"/>
    </row>
    <row r="365" spans="3:14" x14ac:dyDescent="0.25">
      <c r="C365" s="16"/>
      <c r="D365" s="306"/>
      <c r="E365" s="228">
        <v>2</v>
      </c>
      <c r="F365" s="217">
        <v>2</v>
      </c>
      <c r="G365" s="311"/>
      <c r="H365" s="228">
        <v>12.5</v>
      </c>
      <c r="I365" s="298"/>
      <c r="J365" s="228">
        <v>287</v>
      </c>
      <c r="K365" s="298"/>
      <c r="L365" s="316"/>
      <c r="M365"/>
      <c r="N365" s="49"/>
    </row>
    <row r="366" spans="3:14" x14ac:dyDescent="0.25">
      <c r="C366" s="16"/>
      <c r="D366" s="306"/>
      <c r="E366" s="228">
        <v>3</v>
      </c>
      <c r="F366" s="217">
        <v>1.9</v>
      </c>
      <c r="G366" s="311"/>
      <c r="H366" s="228">
        <v>11.7</v>
      </c>
      <c r="I366" s="298"/>
      <c r="J366" s="228">
        <v>284</v>
      </c>
      <c r="K366" s="298"/>
      <c r="L366" s="316"/>
      <c r="M366"/>
      <c r="N366" s="49"/>
    </row>
    <row r="367" spans="3:14" x14ac:dyDescent="0.25">
      <c r="C367" s="16"/>
      <c r="D367" s="306"/>
      <c r="E367" s="228">
        <v>4</v>
      </c>
      <c r="F367" s="217">
        <v>1.9</v>
      </c>
      <c r="G367" s="311"/>
      <c r="H367" s="228">
        <v>11.1</v>
      </c>
      <c r="I367" s="298"/>
      <c r="J367" s="228">
        <v>293</v>
      </c>
      <c r="K367" s="298"/>
      <c r="L367" s="316"/>
      <c r="M367"/>
      <c r="N367" s="49"/>
    </row>
    <row r="368" spans="3:14" x14ac:dyDescent="0.25">
      <c r="C368" s="16"/>
      <c r="D368" s="306"/>
      <c r="E368" s="228">
        <v>5</v>
      </c>
      <c r="F368" s="217">
        <v>2.1</v>
      </c>
      <c r="G368" s="311"/>
      <c r="H368" s="228">
        <v>12.5</v>
      </c>
      <c r="I368" s="298"/>
      <c r="J368" s="228">
        <v>293</v>
      </c>
      <c r="K368" s="298"/>
      <c r="L368" s="316"/>
      <c r="M368"/>
      <c r="N368" s="49"/>
    </row>
    <row r="369" spans="3:14" x14ac:dyDescent="0.25">
      <c r="C369" s="16"/>
      <c r="D369" s="306"/>
      <c r="E369" s="228">
        <v>6</v>
      </c>
      <c r="F369" s="217">
        <v>1.9</v>
      </c>
      <c r="G369" s="311"/>
      <c r="H369" s="228">
        <v>11.7</v>
      </c>
      <c r="I369" s="298"/>
      <c r="J369" s="228">
        <v>290</v>
      </c>
      <c r="K369" s="298"/>
      <c r="L369" s="316"/>
      <c r="M369"/>
      <c r="N369" s="49"/>
    </row>
    <row r="370" spans="3:14" x14ac:dyDescent="0.25">
      <c r="C370" s="16"/>
      <c r="D370" s="306"/>
      <c r="E370" s="228">
        <v>7</v>
      </c>
      <c r="F370" s="217">
        <v>1.6</v>
      </c>
      <c r="G370" s="311"/>
      <c r="H370" s="228">
        <v>12.5</v>
      </c>
      <c r="I370" s="298"/>
      <c r="J370" s="228">
        <v>287</v>
      </c>
      <c r="K370" s="298"/>
      <c r="L370" s="316"/>
      <c r="M370"/>
      <c r="N370" s="49"/>
    </row>
    <row r="371" spans="3:14" x14ac:dyDescent="0.25">
      <c r="C371" s="16"/>
      <c r="D371" s="306"/>
      <c r="E371" s="228">
        <v>8</v>
      </c>
      <c r="F371" s="217">
        <v>1.8</v>
      </c>
      <c r="G371" s="311"/>
      <c r="H371" s="228">
        <v>12.5</v>
      </c>
      <c r="I371" s="298"/>
      <c r="J371" s="228">
        <v>290</v>
      </c>
      <c r="K371" s="298"/>
      <c r="L371" s="316"/>
      <c r="M371"/>
      <c r="N371" s="49"/>
    </row>
    <row r="372" spans="3:14" x14ac:dyDescent="0.25">
      <c r="C372" s="16"/>
      <c r="D372" s="306"/>
      <c r="E372" s="228">
        <v>9</v>
      </c>
      <c r="F372" s="217">
        <v>2</v>
      </c>
      <c r="G372" s="311"/>
      <c r="H372" s="228">
        <v>12.5</v>
      </c>
      <c r="I372" s="298"/>
      <c r="J372" s="228">
        <v>284</v>
      </c>
      <c r="K372" s="298"/>
      <c r="L372" s="316"/>
      <c r="M372"/>
      <c r="N372" s="49"/>
    </row>
    <row r="373" spans="3:14" x14ac:dyDescent="0.25">
      <c r="C373" s="16"/>
      <c r="D373" s="306"/>
      <c r="E373" s="228">
        <v>10</v>
      </c>
      <c r="F373" s="217">
        <v>1.9</v>
      </c>
      <c r="G373" s="311"/>
      <c r="H373" s="228">
        <v>12.5</v>
      </c>
      <c r="I373" s="298"/>
      <c r="J373" s="228">
        <v>287</v>
      </c>
      <c r="K373" s="298"/>
      <c r="L373" s="316"/>
      <c r="M373"/>
      <c r="N373" s="49"/>
    </row>
    <row r="374" spans="3:14" x14ac:dyDescent="0.25">
      <c r="C374" s="16"/>
      <c r="D374" s="306"/>
      <c r="E374" s="228">
        <v>11</v>
      </c>
      <c r="F374" s="217">
        <v>2</v>
      </c>
      <c r="G374" s="311"/>
      <c r="H374" s="228">
        <v>11.7</v>
      </c>
      <c r="I374" s="298"/>
      <c r="J374" s="228">
        <v>290</v>
      </c>
      <c r="K374" s="298"/>
      <c r="L374" s="316"/>
      <c r="M374"/>
      <c r="N374" s="49"/>
    </row>
    <row r="375" spans="3:14" x14ac:dyDescent="0.25">
      <c r="C375" s="16"/>
      <c r="D375" s="306"/>
      <c r="E375" s="228">
        <v>12</v>
      </c>
      <c r="F375" s="217">
        <v>2</v>
      </c>
      <c r="G375" s="311"/>
      <c r="H375" s="228">
        <v>13.3</v>
      </c>
      <c r="I375" s="298"/>
      <c r="J375" s="228">
        <v>309</v>
      </c>
      <c r="K375" s="298"/>
      <c r="L375" s="316"/>
      <c r="M375"/>
      <c r="N375" s="49"/>
    </row>
    <row r="376" spans="3:14" x14ac:dyDescent="0.25">
      <c r="C376" s="16"/>
      <c r="D376" s="306"/>
      <c r="E376" s="228">
        <v>13</v>
      </c>
      <c r="F376" s="217">
        <v>2</v>
      </c>
      <c r="G376" s="311"/>
      <c r="H376" s="228">
        <v>12.5</v>
      </c>
      <c r="I376" s="298"/>
      <c r="J376" s="228">
        <v>298</v>
      </c>
      <c r="K376" s="298"/>
      <c r="L376" s="316"/>
      <c r="M376"/>
      <c r="N376" s="49"/>
    </row>
    <row r="377" spans="3:14" x14ac:dyDescent="0.25">
      <c r="C377" s="16"/>
      <c r="D377" s="306"/>
      <c r="E377" s="228">
        <v>14</v>
      </c>
      <c r="F377" s="217">
        <v>2.1</v>
      </c>
      <c r="G377" s="311"/>
      <c r="H377" s="228">
        <v>12.5</v>
      </c>
      <c r="I377" s="298"/>
      <c r="J377" s="228">
        <v>298</v>
      </c>
      <c r="K377" s="298"/>
      <c r="L377" s="316"/>
      <c r="M377"/>
      <c r="N377" s="49"/>
    </row>
    <row r="378" spans="3:14" x14ac:dyDescent="0.25">
      <c r="C378" s="16"/>
      <c r="D378" s="306"/>
      <c r="E378" s="228">
        <v>15</v>
      </c>
      <c r="F378" s="217">
        <v>2.1</v>
      </c>
      <c r="G378" s="311"/>
      <c r="H378" s="228">
        <v>12.5</v>
      </c>
      <c r="I378" s="298"/>
      <c r="J378" s="228">
        <v>307</v>
      </c>
      <c r="K378" s="298"/>
      <c r="L378" s="316"/>
      <c r="M378"/>
      <c r="N378" s="49"/>
    </row>
    <row r="379" spans="3:14" x14ac:dyDescent="0.25">
      <c r="C379" s="16"/>
      <c r="D379" s="306"/>
      <c r="E379" s="228">
        <v>16</v>
      </c>
      <c r="F379" s="217">
        <v>2.1</v>
      </c>
      <c r="G379" s="311"/>
      <c r="H379" s="228">
        <v>11.7</v>
      </c>
      <c r="I379" s="298"/>
      <c r="J379" s="228">
        <v>295</v>
      </c>
      <c r="K379" s="298"/>
      <c r="L379" s="316"/>
      <c r="M379"/>
      <c r="N379" s="49"/>
    </row>
    <row r="380" spans="3:14" x14ac:dyDescent="0.25">
      <c r="C380" s="16"/>
      <c r="D380" s="306"/>
      <c r="E380" s="228">
        <v>17</v>
      </c>
      <c r="F380" s="217">
        <v>2.2000000000000002</v>
      </c>
      <c r="G380" s="311"/>
      <c r="H380" s="228">
        <v>11.1</v>
      </c>
      <c r="I380" s="298"/>
      <c r="J380" s="228">
        <v>301</v>
      </c>
      <c r="K380" s="298"/>
      <c r="L380" s="316"/>
      <c r="M380"/>
      <c r="N380" s="49"/>
    </row>
    <row r="381" spans="3:14" x14ac:dyDescent="0.25">
      <c r="C381" s="16"/>
      <c r="D381" s="306"/>
      <c r="E381" s="228">
        <v>18</v>
      </c>
      <c r="F381" s="217">
        <v>2</v>
      </c>
      <c r="G381" s="311"/>
      <c r="H381" s="228">
        <v>11.1</v>
      </c>
      <c r="I381" s="298"/>
      <c r="J381" s="228">
        <v>298</v>
      </c>
      <c r="K381" s="298"/>
      <c r="L381" s="316"/>
      <c r="M381"/>
      <c r="N381" s="49"/>
    </row>
    <row r="382" spans="3:14" x14ac:dyDescent="0.25">
      <c r="C382" s="16"/>
      <c r="D382" s="306"/>
      <c r="E382" s="228">
        <v>19</v>
      </c>
      <c r="F382" s="217">
        <v>2</v>
      </c>
      <c r="G382" s="311"/>
      <c r="H382" s="228">
        <v>10.6</v>
      </c>
      <c r="I382" s="298"/>
      <c r="J382" s="228">
        <v>304</v>
      </c>
      <c r="K382" s="298"/>
      <c r="L382" s="316"/>
      <c r="M382"/>
      <c r="N382" s="49"/>
    </row>
    <row r="383" spans="3:14" x14ac:dyDescent="0.25">
      <c r="C383" s="16"/>
      <c r="D383" s="306"/>
      <c r="E383" s="228">
        <v>20</v>
      </c>
      <c r="F383" s="217">
        <v>2</v>
      </c>
      <c r="G383" s="311"/>
      <c r="H383" s="228">
        <v>10.6</v>
      </c>
      <c r="I383" s="298"/>
      <c r="J383" s="228">
        <v>318</v>
      </c>
      <c r="K383" s="298"/>
      <c r="L383" s="316"/>
      <c r="M383"/>
      <c r="N383" s="49"/>
    </row>
    <row r="384" spans="3:14" x14ac:dyDescent="0.25">
      <c r="C384" s="16"/>
      <c r="D384" s="306"/>
      <c r="E384" s="228">
        <v>21</v>
      </c>
      <c r="F384" s="217">
        <v>2</v>
      </c>
      <c r="G384" s="311"/>
      <c r="H384" s="228">
        <v>10</v>
      </c>
      <c r="I384" s="298"/>
      <c r="J384" s="228">
        <v>309</v>
      </c>
      <c r="K384" s="298"/>
      <c r="L384" s="316"/>
      <c r="M384"/>
      <c r="N384" s="49"/>
    </row>
    <row r="385" spans="2:14" x14ac:dyDescent="0.25">
      <c r="C385" s="16"/>
      <c r="D385" s="306"/>
      <c r="E385" s="228">
        <v>22</v>
      </c>
      <c r="F385" s="217">
        <v>1.8</v>
      </c>
      <c r="G385" s="311"/>
      <c r="H385" s="228">
        <v>12.5</v>
      </c>
      <c r="I385" s="298"/>
      <c r="J385" s="228">
        <v>321</v>
      </c>
      <c r="K385" s="298"/>
      <c r="L385" s="316"/>
      <c r="M385"/>
      <c r="N385" s="49"/>
    </row>
    <row r="386" spans="2:14" x14ac:dyDescent="0.25">
      <c r="B386" s="4"/>
      <c r="C386" s="16"/>
      <c r="D386" s="306"/>
      <c r="E386" s="228">
        <v>23</v>
      </c>
      <c r="F386" s="217">
        <v>1.8</v>
      </c>
      <c r="G386" s="311"/>
      <c r="H386" s="228">
        <v>10</v>
      </c>
      <c r="I386" s="298"/>
      <c r="J386" s="228">
        <v>307</v>
      </c>
      <c r="K386" s="298"/>
      <c r="L386" s="316"/>
      <c r="M386"/>
      <c r="N386" s="49"/>
    </row>
    <row r="387" spans="2:14" ht="15.75" thickBot="1" x14ac:dyDescent="0.3">
      <c r="B387" s="4"/>
      <c r="C387" s="16"/>
      <c r="D387" s="307"/>
      <c r="E387" s="230">
        <v>24</v>
      </c>
      <c r="F387" s="218">
        <v>1.8</v>
      </c>
      <c r="G387" s="312"/>
      <c r="H387" s="230">
        <v>11.7</v>
      </c>
      <c r="I387" s="299"/>
      <c r="J387" s="230">
        <v>312</v>
      </c>
      <c r="K387" s="299"/>
      <c r="L387" s="317"/>
      <c r="M387"/>
      <c r="N387" s="49"/>
    </row>
    <row r="388" spans="2:14" x14ac:dyDescent="0.25">
      <c r="B388" s="4"/>
      <c r="C388" s="16"/>
      <c r="D388" s="308">
        <v>43252</v>
      </c>
      <c r="E388" s="229">
        <v>1</v>
      </c>
      <c r="F388" s="208"/>
      <c r="G388" s="207"/>
      <c r="H388" s="49"/>
      <c r="J388" s="49"/>
      <c r="K388" s="236"/>
      <c r="L388" s="49"/>
      <c r="M388" s="49"/>
      <c r="N388" s="49"/>
    </row>
    <row r="389" spans="2:14" x14ac:dyDescent="0.25">
      <c r="B389" s="4"/>
      <c r="C389" s="16"/>
      <c r="D389" s="306"/>
      <c r="E389" s="5">
        <v>2</v>
      </c>
      <c r="F389" s="50"/>
      <c r="G389" s="53"/>
      <c r="H389" s="49"/>
      <c r="J389" s="49"/>
      <c r="K389" s="236"/>
      <c r="L389" s="49"/>
      <c r="M389" s="49"/>
      <c r="N389" s="49"/>
    </row>
    <row r="390" spans="2:14" x14ac:dyDescent="0.25">
      <c r="B390" s="4"/>
      <c r="C390" s="16"/>
      <c r="D390" s="306"/>
      <c r="E390" s="5">
        <v>3</v>
      </c>
      <c r="F390" s="50"/>
      <c r="G390" s="53"/>
      <c r="H390" s="49"/>
      <c r="J390" s="49"/>
      <c r="K390" s="236"/>
      <c r="L390" s="49"/>
      <c r="M390" s="49"/>
      <c r="N390" s="49"/>
    </row>
    <row r="391" spans="2:14" x14ac:dyDescent="0.25">
      <c r="B391" s="4"/>
      <c r="C391" s="16"/>
      <c r="D391" s="306"/>
      <c r="E391" s="5">
        <v>4</v>
      </c>
      <c r="F391" s="50"/>
      <c r="G391" s="53"/>
      <c r="H391" s="49"/>
      <c r="J391" s="49"/>
      <c r="K391" s="236"/>
      <c r="L391" s="49"/>
      <c r="M391" s="49"/>
      <c r="N391" s="49"/>
    </row>
    <row r="392" spans="2:14" x14ac:dyDescent="0.25">
      <c r="B392" s="4"/>
      <c r="C392" s="16"/>
      <c r="D392" s="306"/>
      <c r="E392" s="5">
        <v>5</v>
      </c>
      <c r="F392" s="50"/>
      <c r="G392" s="53"/>
      <c r="H392" s="49"/>
      <c r="J392" s="49"/>
      <c r="K392" s="236"/>
      <c r="L392" s="49"/>
      <c r="M392" s="49"/>
      <c r="N392" s="49"/>
    </row>
    <row r="393" spans="2:14" x14ac:dyDescent="0.25">
      <c r="B393" s="4"/>
      <c r="C393" s="16"/>
      <c r="D393" s="306"/>
      <c r="E393" s="5">
        <v>6</v>
      </c>
      <c r="F393" s="50"/>
      <c r="G393" s="53"/>
      <c r="H393" s="49"/>
      <c r="J393" s="49"/>
      <c r="K393" s="236"/>
      <c r="L393" s="49"/>
      <c r="M393" s="49"/>
      <c r="N393" s="206" t="s">
        <v>60</v>
      </c>
    </row>
    <row r="394" spans="2:14" x14ac:dyDescent="0.25">
      <c r="B394" s="4"/>
      <c r="C394" s="16"/>
      <c r="D394" s="306"/>
      <c r="E394" s="5">
        <v>7</v>
      </c>
      <c r="F394" s="50"/>
      <c r="G394" s="53"/>
      <c r="H394" s="49"/>
      <c r="J394" s="49"/>
      <c r="K394" s="236"/>
      <c r="L394" s="49"/>
      <c r="M394" s="49"/>
      <c r="N394" s="206" t="s">
        <v>61</v>
      </c>
    </row>
    <row r="395" spans="2:14" x14ac:dyDescent="0.25">
      <c r="B395" s="4"/>
      <c r="C395" s="16"/>
      <c r="D395" s="306"/>
      <c r="E395" s="5">
        <v>8</v>
      </c>
      <c r="F395" s="50"/>
      <c r="G395" s="53"/>
      <c r="H395" s="49"/>
      <c r="J395" s="49"/>
      <c r="K395" s="236"/>
      <c r="L395" s="49"/>
      <c r="M395" s="49"/>
      <c r="N395" s="49"/>
    </row>
    <row r="396" spans="2:14" x14ac:dyDescent="0.25">
      <c r="B396" s="4"/>
      <c r="C396" s="16"/>
      <c r="D396" s="306"/>
      <c r="E396" s="5">
        <v>9</v>
      </c>
      <c r="F396" s="50"/>
      <c r="G396" s="53"/>
      <c r="H396" s="49"/>
      <c r="J396" s="49"/>
      <c r="K396" s="236"/>
      <c r="L396" s="49"/>
      <c r="M396" s="49"/>
      <c r="N396" s="49"/>
    </row>
    <row r="397" spans="2:14" x14ac:dyDescent="0.25">
      <c r="B397" s="4"/>
      <c r="C397" s="16"/>
      <c r="D397" s="306"/>
      <c r="E397" s="5">
        <v>10</v>
      </c>
      <c r="F397" s="50"/>
      <c r="G397" s="53"/>
      <c r="H397" s="49"/>
      <c r="J397" s="49"/>
      <c r="K397" s="236"/>
      <c r="L397" s="49"/>
      <c r="M397" s="49"/>
      <c r="N397" s="49"/>
    </row>
    <row r="398" spans="2:14" x14ac:dyDescent="0.25">
      <c r="B398" s="4"/>
      <c r="C398" s="16"/>
      <c r="D398" s="306"/>
      <c r="E398" s="5">
        <v>11</v>
      </c>
      <c r="F398" s="50"/>
      <c r="G398" s="53"/>
      <c r="H398" s="49"/>
      <c r="J398" s="49"/>
      <c r="K398" s="236"/>
      <c r="L398" s="49"/>
      <c r="M398" s="49"/>
      <c r="N398" s="49"/>
    </row>
    <row r="399" spans="2:14" x14ac:dyDescent="0.25">
      <c r="B399" s="4"/>
      <c r="C399" s="16"/>
      <c r="D399" s="306"/>
      <c r="E399" s="5">
        <v>12</v>
      </c>
      <c r="F399" s="50"/>
      <c r="G399" s="53"/>
      <c r="H399" s="49"/>
      <c r="J399" s="49"/>
      <c r="K399" s="236"/>
      <c r="L399" s="49"/>
      <c r="M399" s="49"/>
      <c r="N399" s="49"/>
    </row>
    <row r="400" spans="2:14" x14ac:dyDescent="0.25">
      <c r="B400" s="4"/>
      <c r="C400" s="16"/>
      <c r="D400" s="306"/>
      <c r="E400" s="5">
        <v>13</v>
      </c>
      <c r="F400" s="50"/>
      <c r="G400" s="53"/>
      <c r="H400" s="49"/>
      <c r="J400" s="49"/>
      <c r="K400" s="236"/>
      <c r="L400" s="49"/>
      <c r="M400" s="49"/>
      <c r="N400" s="49"/>
    </row>
    <row r="401" spans="2:14" x14ac:dyDescent="0.25">
      <c r="B401" s="4"/>
      <c r="C401" s="16"/>
      <c r="D401" s="306"/>
      <c r="E401" s="5">
        <v>14</v>
      </c>
      <c r="F401" s="50"/>
      <c r="G401" s="53"/>
      <c r="H401" s="49"/>
      <c r="J401" s="49"/>
      <c r="K401" s="236"/>
      <c r="L401" s="49"/>
      <c r="M401" s="49"/>
      <c r="N401" s="49"/>
    </row>
    <row r="402" spans="2:14" x14ac:dyDescent="0.25">
      <c r="B402" s="4"/>
      <c r="C402" s="16"/>
      <c r="D402" s="306"/>
      <c r="E402" s="5">
        <v>15</v>
      </c>
      <c r="F402" s="50"/>
      <c r="G402" s="53"/>
      <c r="H402" s="49"/>
      <c r="J402" s="49"/>
      <c r="K402" s="236"/>
      <c r="L402" s="49"/>
      <c r="M402" s="49"/>
      <c r="N402" s="49"/>
    </row>
    <row r="403" spans="2:14" x14ac:dyDescent="0.25">
      <c r="C403" s="16"/>
      <c r="D403" s="306"/>
      <c r="E403" s="5">
        <v>16</v>
      </c>
      <c r="F403" s="50"/>
      <c r="G403" s="53"/>
      <c r="H403" s="49"/>
      <c r="J403" s="49"/>
      <c r="K403" s="236"/>
      <c r="L403" s="49"/>
      <c r="M403" s="49"/>
      <c r="N403" s="49"/>
    </row>
    <row r="404" spans="2:14" x14ac:dyDescent="0.25">
      <c r="C404" s="16"/>
      <c r="D404" s="306"/>
      <c r="E404" s="5">
        <v>17</v>
      </c>
      <c r="F404" s="50"/>
      <c r="G404" s="53"/>
      <c r="H404" s="49"/>
      <c r="J404" s="49"/>
      <c r="K404" s="236"/>
      <c r="L404" s="49"/>
      <c r="M404" s="49"/>
      <c r="N404" s="49"/>
    </row>
    <row r="405" spans="2:14" x14ac:dyDescent="0.25">
      <c r="C405" s="16"/>
      <c r="D405" s="306"/>
      <c r="E405" s="5">
        <v>18</v>
      </c>
      <c r="F405" s="50"/>
      <c r="G405" s="53"/>
      <c r="H405" s="49"/>
      <c r="J405" s="49"/>
      <c r="K405" s="236"/>
      <c r="L405" s="49"/>
      <c r="M405" s="49"/>
      <c r="N405" s="49"/>
    </row>
    <row r="406" spans="2:14" x14ac:dyDescent="0.25">
      <c r="C406" s="16"/>
      <c r="D406" s="306"/>
      <c r="E406" s="5">
        <v>19</v>
      </c>
      <c r="F406" s="50"/>
      <c r="G406" s="53"/>
      <c r="H406" s="49"/>
      <c r="J406" s="49"/>
      <c r="K406" s="236"/>
      <c r="L406" s="49"/>
      <c r="M406" s="49"/>
      <c r="N406" s="49"/>
    </row>
    <row r="407" spans="2:14" x14ac:dyDescent="0.25">
      <c r="C407" s="16"/>
      <c r="D407" s="306"/>
      <c r="E407" s="5">
        <v>20</v>
      </c>
      <c r="F407" s="50"/>
      <c r="G407" s="53"/>
      <c r="H407" s="49"/>
      <c r="J407" s="49"/>
      <c r="K407" s="236"/>
      <c r="L407" s="49"/>
      <c r="M407" s="49"/>
      <c r="N407" s="49"/>
    </row>
    <row r="408" spans="2:14" x14ac:dyDescent="0.25">
      <c r="C408" s="16"/>
      <c r="D408" s="306"/>
      <c r="E408" s="5">
        <v>21</v>
      </c>
      <c r="F408" s="50"/>
      <c r="G408" s="53"/>
      <c r="H408" s="49"/>
      <c r="J408" s="49"/>
      <c r="K408" s="236"/>
      <c r="L408" s="49"/>
      <c r="M408" s="49"/>
      <c r="N408" s="49"/>
    </row>
    <row r="409" spans="2:14" x14ac:dyDescent="0.25">
      <c r="C409" s="16"/>
      <c r="D409" s="306"/>
      <c r="E409" s="5">
        <v>22</v>
      </c>
      <c r="F409" s="50"/>
      <c r="G409" s="53"/>
      <c r="H409" s="49"/>
      <c r="J409" s="49"/>
      <c r="K409" s="236"/>
      <c r="L409" s="49"/>
      <c r="M409" s="49"/>
      <c r="N409" s="49"/>
    </row>
    <row r="410" spans="2:14" x14ac:dyDescent="0.25">
      <c r="C410" s="16"/>
      <c r="D410" s="306"/>
      <c r="E410" s="5">
        <v>23</v>
      </c>
      <c r="F410" s="50"/>
      <c r="G410" s="53"/>
      <c r="H410" s="49"/>
      <c r="J410" s="49"/>
      <c r="K410" s="236"/>
      <c r="L410" s="49"/>
      <c r="M410" s="49"/>
      <c r="N410" s="49"/>
    </row>
    <row r="411" spans="2:14" ht="15.75" thickBot="1" x14ac:dyDescent="0.3">
      <c r="C411" s="16"/>
      <c r="D411" s="307"/>
      <c r="E411" s="11">
        <v>24</v>
      </c>
      <c r="F411" s="51"/>
      <c r="G411" s="54"/>
      <c r="H411" s="49"/>
      <c r="J411" s="49"/>
      <c r="K411" s="236"/>
      <c r="L411" s="49"/>
      <c r="M411" s="49"/>
      <c r="N411" s="49"/>
    </row>
    <row r="412" spans="2:14" x14ac:dyDescent="0.25">
      <c r="C412" s="16"/>
      <c r="D412" s="305">
        <v>43271</v>
      </c>
      <c r="E412" s="10">
        <v>1</v>
      </c>
      <c r="F412" s="48"/>
      <c r="G412" s="52"/>
      <c r="H412" s="49"/>
      <c r="J412" s="49"/>
      <c r="K412" s="236" t="e">
        <f t="shared" ref="K412" si="45">AVERAGE(J412:J435)</f>
        <v>#DIV/0!</v>
      </c>
      <c r="L412" s="49"/>
      <c r="M412" s="49"/>
      <c r="N412" s="49"/>
    </row>
    <row r="413" spans="2:14" x14ac:dyDescent="0.25">
      <c r="C413" s="16"/>
      <c r="D413" s="306"/>
      <c r="E413" s="5">
        <v>2</v>
      </c>
      <c r="F413" s="50"/>
      <c r="G413" s="53"/>
      <c r="H413" s="49"/>
      <c r="J413" s="49"/>
      <c r="K413" s="236"/>
      <c r="L413" s="49"/>
      <c r="M413" s="49"/>
      <c r="N413" s="49"/>
    </row>
    <row r="414" spans="2:14" x14ac:dyDescent="0.25">
      <c r="C414" s="16"/>
      <c r="D414" s="306"/>
      <c r="E414" s="5">
        <v>3</v>
      </c>
      <c r="F414" s="50"/>
      <c r="G414" s="53"/>
      <c r="H414" s="49"/>
      <c r="J414" s="49"/>
      <c r="K414" s="236"/>
      <c r="L414" s="49"/>
      <c r="M414" s="49"/>
      <c r="N414" s="49"/>
    </row>
    <row r="415" spans="2:14" x14ac:dyDescent="0.25">
      <c r="C415" s="16"/>
      <c r="D415" s="306"/>
      <c r="E415" s="5">
        <v>4</v>
      </c>
      <c r="F415" s="50"/>
      <c r="G415" s="53"/>
      <c r="H415" s="49"/>
      <c r="J415" s="49"/>
      <c r="K415" s="236"/>
      <c r="L415" s="49"/>
      <c r="M415" s="49"/>
      <c r="N415" s="49"/>
    </row>
    <row r="416" spans="2:14" x14ac:dyDescent="0.25">
      <c r="C416" s="16"/>
      <c r="D416" s="306"/>
      <c r="E416" s="5">
        <v>5</v>
      </c>
      <c r="F416" s="50"/>
      <c r="G416" s="53"/>
      <c r="H416" s="49"/>
      <c r="J416" s="49"/>
      <c r="K416" s="236"/>
      <c r="L416" s="49"/>
      <c r="M416" s="49"/>
      <c r="N416" s="49"/>
    </row>
    <row r="417" spans="3:14" x14ac:dyDescent="0.25">
      <c r="C417" s="16"/>
      <c r="D417" s="306"/>
      <c r="E417" s="5">
        <v>6</v>
      </c>
      <c r="F417" s="50"/>
      <c r="G417" s="53"/>
      <c r="H417" s="49"/>
      <c r="J417" s="49"/>
      <c r="K417" s="236"/>
      <c r="L417" s="49"/>
      <c r="M417" s="49"/>
      <c r="N417" s="49"/>
    </row>
    <row r="418" spans="3:14" x14ac:dyDescent="0.25">
      <c r="C418" s="16"/>
      <c r="D418" s="306"/>
      <c r="E418" s="5">
        <v>7</v>
      </c>
      <c r="F418" s="50"/>
      <c r="G418" s="53"/>
      <c r="H418" s="49"/>
      <c r="J418" s="49"/>
      <c r="K418" s="236"/>
      <c r="L418" s="49"/>
      <c r="M418" s="49"/>
      <c r="N418" s="49"/>
    </row>
    <row r="419" spans="3:14" x14ac:dyDescent="0.25">
      <c r="C419" s="16"/>
      <c r="D419" s="306"/>
      <c r="E419" s="5">
        <v>8</v>
      </c>
      <c r="F419" s="50"/>
      <c r="G419" s="53"/>
      <c r="H419" s="49"/>
      <c r="J419" s="49"/>
      <c r="K419" s="236"/>
      <c r="L419" s="49"/>
      <c r="M419" s="49"/>
      <c r="N419" s="49"/>
    </row>
    <row r="420" spans="3:14" x14ac:dyDescent="0.25">
      <c r="C420" s="16"/>
      <c r="D420" s="306"/>
      <c r="E420" s="5">
        <v>9</v>
      </c>
      <c r="F420" s="50"/>
      <c r="G420" s="53"/>
      <c r="H420" s="49"/>
      <c r="J420" s="49"/>
      <c r="K420" s="236"/>
      <c r="L420" s="49"/>
      <c r="M420" s="49"/>
      <c r="N420" s="49"/>
    </row>
    <row r="421" spans="3:14" x14ac:dyDescent="0.25">
      <c r="C421" s="16"/>
      <c r="D421" s="306"/>
      <c r="E421" s="5">
        <v>10</v>
      </c>
      <c r="F421" s="50"/>
      <c r="G421" s="53"/>
      <c r="H421" s="49"/>
      <c r="J421" s="49"/>
      <c r="K421" s="236"/>
      <c r="L421" s="49"/>
      <c r="M421" s="49"/>
      <c r="N421" s="49"/>
    </row>
    <row r="422" spans="3:14" x14ac:dyDescent="0.25">
      <c r="C422" s="16"/>
      <c r="D422" s="306"/>
      <c r="E422" s="5">
        <v>11</v>
      </c>
      <c r="F422" s="50"/>
      <c r="G422" s="53"/>
      <c r="H422" s="49"/>
      <c r="J422" s="49"/>
      <c r="K422" s="236"/>
      <c r="L422" s="49"/>
      <c r="M422" s="49"/>
      <c r="N422" s="49"/>
    </row>
    <row r="423" spans="3:14" x14ac:dyDescent="0.25">
      <c r="C423" s="16"/>
      <c r="D423" s="306"/>
      <c r="E423" s="5">
        <v>12</v>
      </c>
      <c r="F423" s="50"/>
      <c r="G423" s="53"/>
      <c r="H423" s="49"/>
      <c r="J423" s="49"/>
      <c r="K423" s="236"/>
      <c r="L423" s="49"/>
      <c r="M423" s="49"/>
      <c r="N423" s="49"/>
    </row>
    <row r="424" spans="3:14" x14ac:dyDescent="0.25">
      <c r="C424" s="16"/>
      <c r="D424" s="306"/>
      <c r="E424" s="5">
        <v>13</v>
      </c>
      <c r="F424" s="50"/>
      <c r="G424" s="53"/>
      <c r="H424" s="49"/>
      <c r="J424" s="49"/>
      <c r="K424" s="236"/>
      <c r="L424" s="49"/>
      <c r="M424" s="49"/>
      <c r="N424" s="49"/>
    </row>
    <row r="425" spans="3:14" x14ac:dyDescent="0.25">
      <c r="C425" s="16"/>
      <c r="D425" s="306"/>
      <c r="E425" s="5">
        <v>14</v>
      </c>
      <c r="F425" s="50"/>
      <c r="G425" s="53"/>
      <c r="H425" s="49"/>
      <c r="J425" s="49"/>
      <c r="K425" s="236"/>
      <c r="L425" s="49"/>
      <c r="M425" s="49"/>
      <c r="N425" s="49"/>
    </row>
    <row r="426" spans="3:14" x14ac:dyDescent="0.25">
      <c r="C426" s="16"/>
      <c r="D426" s="306"/>
      <c r="E426" s="5">
        <v>15</v>
      </c>
      <c r="F426" s="50"/>
      <c r="G426" s="53"/>
      <c r="H426" s="49"/>
      <c r="J426" s="49"/>
      <c r="K426" s="236"/>
      <c r="L426" s="49"/>
      <c r="M426" s="49"/>
      <c r="N426" s="49"/>
    </row>
    <row r="427" spans="3:14" x14ac:dyDescent="0.25">
      <c r="C427" s="16"/>
      <c r="D427" s="306"/>
      <c r="E427" s="5">
        <v>16</v>
      </c>
      <c r="F427" s="50"/>
      <c r="G427" s="53"/>
      <c r="H427" s="49"/>
      <c r="J427" s="49"/>
      <c r="K427" s="236"/>
      <c r="L427" s="49"/>
      <c r="M427" s="49"/>
      <c r="N427" s="49"/>
    </row>
    <row r="428" spans="3:14" x14ac:dyDescent="0.25">
      <c r="C428" s="16"/>
      <c r="D428" s="306"/>
      <c r="E428" s="5">
        <v>17</v>
      </c>
      <c r="F428" s="50"/>
      <c r="G428" s="53"/>
      <c r="H428" s="49"/>
      <c r="J428" s="49"/>
      <c r="K428" s="236"/>
      <c r="L428" s="49"/>
      <c r="M428" s="49"/>
      <c r="N428" s="49"/>
    </row>
    <row r="429" spans="3:14" x14ac:dyDescent="0.25">
      <c r="C429" s="16"/>
      <c r="D429" s="306"/>
      <c r="E429" s="5">
        <v>18</v>
      </c>
      <c r="F429" s="50"/>
      <c r="G429" s="53"/>
      <c r="H429" s="49"/>
      <c r="J429" s="49"/>
      <c r="K429" s="236"/>
      <c r="L429" s="49"/>
      <c r="M429" s="49"/>
      <c r="N429" s="49"/>
    </row>
    <row r="430" spans="3:14" x14ac:dyDescent="0.25">
      <c r="C430" s="16"/>
      <c r="D430" s="306"/>
      <c r="E430" s="5">
        <v>19</v>
      </c>
      <c r="F430" s="50"/>
      <c r="G430" s="53"/>
      <c r="H430" s="49"/>
      <c r="J430" s="49"/>
      <c r="K430" s="236"/>
      <c r="L430" s="49"/>
      <c r="M430" s="49"/>
      <c r="N430" s="49"/>
    </row>
    <row r="431" spans="3:14" x14ac:dyDescent="0.25">
      <c r="C431" s="16"/>
      <c r="D431" s="306"/>
      <c r="E431" s="5">
        <v>20</v>
      </c>
      <c r="F431" s="50"/>
      <c r="G431" s="53"/>
      <c r="H431" s="49"/>
      <c r="J431" s="49"/>
      <c r="K431" s="236"/>
      <c r="L431" s="49"/>
      <c r="M431" s="49"/>
      <c r="N431" s="49"/>
    </row>
    <row r="432" spans="3:14" x14ac:dyDescent="0.25">
      <c r="C432" s="16"/>
      <c r="D432" s="306"/>
      <c r="E432" s="5">
        <v>21</v>
      </c>
      <c r="F432" s="50"/>
      <c r="G432" s="53"/>
      <c r="H432" s="49"/>
      <c r="J432" s="49"/>
      <c r="K432" s="236"/>
      <c r="L432" s="49"/>
      <c r="M432" s="49"/>
      <c r="N432" s="49"/>
    </row>
    <row r="433" spans="3:14" x14ac:dyDescent="0.25">
      <c r="C433" s="16"/>
      <c r="D433" s="306"/>
      <c r="E433" s="5">
        <v>22</v>
      </c>
      <c r="F433" s="50"/>
      <c r="G433" s="53"/>
      <c r="H433" s="49"/>
      <c r="J433" s="49"/>
      <c r="K433" s="236"/>
      <c r="L433" s="49"/>
      <c r="M433" s="49"/>
      <c r="N433" s="49"/>
    </row>
    <row r="434" spans="3:14" x14ac:dyDescent="0.25">
      <c r="C434" s="16"/>
      <c r="D434" s="306"/>
      <c r="E434" s="5">
        <v>23</v>
      </c>
      <c r="F434" s="50"/>
      <c r="G434" s="53"/>
      <c r="H434" s="49"/>
      <c r="J434" s="49"/>
      <c r="K434" s="236"/>
      <c r="L434" s="49"/>
      <c r="M434" s="49"/>
      <c r="N434" s="49"/>
    </row>
    <row r="435" spans="3:14" ht="15.75" thickBot="1" x14ac:dyDescent="0.3">
      <c r="C435" s="16"/>
      <c r="D435" s="307"/>
      <c r="E435" s="11">
        <v>24</v>
      </c>
      <c r="F435" s="51"/>
      <c r="G435" s="54"/>
      <c r="H435" s="49"/>
      <c r="J435" s="49"/>
      <c r="K435" s="236"/>
      <c r="L435" s="49"/>
      <c r="M435" s="49"/>
      <c r="N435" s="49"/>
    </row>
    <row r="436" spans="3:14" x14ac:dyDescent="0.25">
      <c r="C436" s="16"/>
      <c r="D436" s="305">
        <v>43299</v>
      </c>
      <c r="E436" s="10">
        <v>1</v>
      </c>
      <c r="F436" s="48"/>
      <c r="G436" s="52"/>
      <c r="H436" s="49"/>
      <c r="J436" s="49"/>
      <c r="K436" s="236" t="e">
        <f t="shared" ref="K436" si="46">AVERAGE(J436:J459)</f>
        <v>#DIV/0!</v>
      </c>
      <c r="L436" s="49"/>
      <c r="M436" s="49"/>
      <c r="N436" s="49"/>
    </row>
    <row r="437" spans="3:14" x14ac:dyDescent="0.25">
      <c r="C437" s="16"/>
      <c r="D437" s="306"/>
      <c r="E437" s="5">
        <v>2</v>
      </c>
      <c r="F437" s="50"/>
      <c r="G437" s="53"/>
      <c r="H437" s="49"/>
      <c r="J437" s="49"/>
      <c r="K437" s="236"/>
      <c r="L437" s="49"/>
      <c r="M437" s="49"/>
      <c r="N437" s="49"/>
    </row>
    <row r="438" spans="3:14" x14ac:dyDescent="0.25">
      <c r="C438" s="16"/>
      <c r="D438" s="306"/>
      <c r="E438" s="5">
        <v>3</v>
      </c>
      <c r="F438" s="50"/>
      <c r="G438" s="53"/>
      <c r="H438" s="49"/>
      <c r="J438" s="49"/>
      <c r="K438" s="236"/>
      <c r="L438" s="49"/>
      <c r="M438" s="49"/>
      <c r="N438" s="49"/>
    </row>
    <row r="439" spans="3:14" x14ac:dyDescent="0.25">
      <c r="C439" s="16"/>
      <c r="D439" s="306"/>
      <c r="E439" s="5">
        <v>4</v>
      </c>
      <c r="F439" s="50"/>
      <c r="G439" s="53"/>
      <c r="H439" s="49"/>
      <c r="J439" s="49"/>
      <c r="K439" s="236"/>
      <c r="L439" s="49"/>
      <c r="M439" s="49"/>
      <c r="N439" s="49"/>
    </row>
    <row r="440" spans="3:14" x14ac:dyDescent="0.25">
      <c r="C440" s="16"/>
      <c r="D440" s="306"/>
      <c r="E440" s="5">
        <v>5</v>
      </c>
      <c r="F440" s="50"/>
      <c r="G440" s="53"/>
      <c r="H440" s="49"/>
      <c r="J440" s="49"/>
      <c r="K440" s="236"/>
      <c r="L440" s="49"/>
      <c r="M440" s="49"/>
      <c r="N440" s="49"/>
    </row>
    <row r="441" spans="3:14" x14ac:dyDescent="0.25">
      <c r="C441" s="16"/>
      <c r="D441" s="306"/>
      <c r="E441" s="5">
        <v>6</v>
      </c>
      <c r="F441" s="50"/>
      <c r="G441" s="53"/>
      <c r="H441" s="49"/>
      <c r="J441" s="49"/>
      <c r="K441" s="236"/>
      <c r="L441" s="49"/>
      <c r="M441" s="49"/>
      <c r="N441" s="49"/>
    </row>
    <row r="442" spans="3:14" x14ac:dyDescent="0.25">
      <c r="C442" s="16"/>
      <c r="D442" s="306"/>
      <c r="E442" s="5">
        <v>7</v>
      </c>
      <c r="F442" s="50"/>
      <c r="G442" s="53"/>
      <c r="H442" s="49"/>
      <c r="J442" s="49"/>
      <c r="K442" s="236"/>
      <c r="L442" s="49"/>
      <c r="M442" s="49"/>
      <c r="N442" s="49"/>
    </row>
    <row r="443" spans="3:14" x14ac:dyDescent="0.25">
      <c r="C443" s="16"/>
      <c r="D443" s="306"/>
      <c r="E443" s="5">
        <v>8</v>
      </c>
      <c r="F443" s="50"/>
      <c r="G443" s="53"/>
      <c r="H443" s="49"/>
      <c r="J443" s="49"/>
      <c r="K443" s="236"/>
      <c r="L443" s="49"/>
      <c r="M443" s="49"/>
      <c r="N443" s="49"/>
    </row>
    <row r="444" spans="3:14" x14ac:dyDescent="0.25">
      <c r="C444" s="16"/>
      <c r="D444" s="306"/>
      <c r="E444" s="5">
        <v>9</v>
      </c>
      <c r="F444" s="50"/>
      <c r="G444" s="53"/>
      <c r="H444" s="49"/>
      <c r="J444" s="49"/>
      <c r="K444" s="236"/>
      <c r="L444" s="49"/>
      <c r="M444" s="49"/>
      <c r="N444" s="49"/>
    </row>
    <row r="445" spans="3:14" x14ac:dyDescent="0.25">
      <c r="C445" s="16"/>
      <c r="D445" s="306"/>
      <c r="E445" s="5">
        <v>10</v>
      </c>
      <c r="F445" s="50"/>
      <c r="G445" s="53"/>
      <c r="H445" s="49"/>
      <c r="J445" s="49"/>
      <c r="K445" s="236"/>
      <c r="L445" s="49"/>
      <c r="M445" s="49"/>
      <c r="N445" s="49"/>
    </row>
    <row r="446" spans="3:14" x14ac:dyDescent="0.25">
      <c r="C446" s="16"/>
      <c r="D446" s="306"/>
      <c r="E446" s="5">
        <v>11</v>
      </c>
      <c r="F446" s="50"/>
      <c r="G446" s="53"/>
      <c r="H446" s="49"/>
      <c r="J446" s="49"/>
      <c r="K446" s="236"/>
      <c r="L446" s="49"/>
      <c r="M446" s="49"/>
      <c r="N446" s="49"/>
    </row>
    <row r="447" spans="3:14" x14ac:dyDescent="0.25">
      <c r="C447" s="16"/>
      <c r="D447" s="306"/>
      <c r="E447" s="5">
        <v>12</v>
      </c>
      <c r="F447" s="50"/>
      <c r="G447" s="53"/>
      <c r="H447" s="49"/>
      <c r="J447" s="49"/>
      <c r="K447" s="236"/>
      <c r="L447" s="49"/>
      <c r="M447" s="49"/>
      <c r="N447" s="49"/>
    </row>
    <row r="448" spans="3:14" x14ac:dyDescent="0.25">
      <c r="C448" s="16"/>
      <c r="D448" s="306"/>
      <c r="E448" s="5">
        <v>13</v>
      </c>
      <c r="F448" s="50"/>
      <c r="G448" s="53"/>
      <c r="H448" s="49"/>
      <c r="J448" s="49"/>
      <c r="K448" s="236"/>
      <c r="L448" s="49"/>
      <c r="M448" s="49"/>
      <c r="N448" s="49"/>
    </row>
    <row r="449" spans="3:14" x14ac:dyDescent="0.25">
      <c r="C449" s="16"/>
      <c r="D449" s="306"/>
      <c r="E449" s="5">
        <v>14</v>
      </c>
      <c r="F449" s="50"/>
      <c r="G449" s="53"/>
      <c r="H449" s="49"/>
      <c r="J449" s="49"/>
      <c r="K449" s="236"/>
      <c r="L449" s="49"/>
      <c r="M449" s="49"/>
      <c r="N449" s="49"/>
    </row>
    <row r="450" spans="3:14" x14ac:dyDescent="0.25">
      <c r="C450" s="16"/>
      <c r="D450" s="306"/>
      <c r="E450" s="5">
        <v>15</v>
      </c>
      <c r="F450" s="50"/>
      <c r="G450" s="53"/>
      <c r="H450" s="49"/>
      <c r="J450" s="49"/>
      <c r="K450" s="236"/>
      <c r="L450" s="49"/>
      <c r="M450" s="49"/>
      <c r="N450" s="49"/>
    </row>
    <row r="451" spans="3:14" x14ac:dyDescent="0.25">
      <c r="C451" s="16"/>
      <c r="D451" s="306"/>
      <c r="E451" s="5">
        <v>16</v>
      </c>
      <c r="F451" s="50"/>
      <c r="G451" s="53"/>
      <c r="H451" s="49"/>
      <c r="J451" s="49"/>
      <c r="K451" s="236"/>
      <c r="L451" s="49"/>
      <c r="M451" s="49"/>
      <c r="N451" s="49"/>
    </row>
    <row r="452" spans="3:14" x14ac:dyDescent="0.25">
      <c r="C452" s="16"/>
      <c r="D452" s="306"/>
      <c r="E452" s="5">
        <v>17</v>
      </c>
      <c r="F452" s="50"/>
      <c r="G452" s="53"/>
      <c r="H452" s="49"/>
      <c r="J452" s="49"/>
      <c r="K452" s="236"/>
      <c r="L452" s="49"/>
      <c r="M452" s="49"/>
      <c r="N452" s="49"/>
    </row>
    <row r="453" spans="3:14" x14ac:dyDescent="0.25">
      <c r="C453" s="16"/>
      <c r="D453" s="306"/>
      <c r="E453" s="5">
        <v>18</v>
      </c>
      <c r="F453" s="50"/>
      <c r="G453" s="53"/>
      <c r="H453" s="49"/>
      <c r="J453" s="49"/>
      <c r="K453" s="236"/>
      <c r="L453" s="49"/>
      <c r="M453" s="49"/>
      <c r="N453" s="49"/>
    </row>
    <row r="454" spans="3:14" x14ac:dyDescent="0.25">
      <c r="C454" s="16"/>
      <c r="D454" s="306"/>
      <c r="E454" s="5">
        <v>19</v>
      </c>
      <c r="F454" s="50"/>
      <c r="G454" s="53"/>
      <c r="H454" s="49"/>
      <c r="J454" s="49"/>
      <c r="K454" s="236"/>
      <c r="L454" s="49"/>
      <c r="M454" s="49"/>
      <c r="N454" s="49"/>
    </row>
    <row r="455" spans="3:14" x14ac:dyDescent="0.25">
      <c r="C455" s="16"/>
      <c r="D455" s="306"/>
      <c r="E455" s="5">
        <v>20</v>
      </c>
      <c r="F455" s="50"/>
      <c r="G455" s="53"/>
      <c r="H455" s="49"/>
      <c r="J455" s="49"/>
      <c r="K455" s="236"/>
      <c r="L455" s="49"/>
      <c r="M455" s="49"/>
      <c r="N455" s="49"/>
    </row>
    <row r="456" spans="3:14" x14ac:dyDescent="0.25">
      <c r="C456" s="16"/>
      <c r="D456" s="306"/>
      <c r="E456" s="5">
        <v>21</v>
      </c>
      <c r="F456" s="50"/>
      <c r="G456" s="53"/>
      <c r="H456" s="49"/>
      <c r="J456" s="49"/>
      <c r="K456" s="236"/>
      <c r="L456" s="49"/>
      <c r="M456" s="49"/>
      <c r="N456" s="49"/>
    </row>
    <row r="457" spans="3:14" x14ac:dyDescent="0.25">
      <c r="C457" s="16"/>
      <c r="D457" s="306"/>
      <c r="E457" s="5">
        <v>22</v>
      </c>
      <c r="F457" s="50"/>
      <c r="G457" s="53"/>
      <c r="H457" s="49"/>
      <c r="J457" s="49"/>
      <c r="K457" s="236"/>
      <c r="L457" s="49"/>
      <c r="M457" s="49"/>
      <c r="N457" s="49"/>
    </row>
    <row r="458" spans="3:14" x14ac:dyDescent="0.25">
      <c r="C458" s="16"/>
      <c r="D458" s="306"/>
      <c r="E458" s="5">
        <v>23</v>
      </c>
      <c r="F458" s="50"/>
      <c r="G458" s="53"/>
      <c r="H458" s="49"/>
      <c r="J458" s="49"/>
      <c r="K458" s="236"/>
      <c r="L458" s="49"/>
      <c r="M458" s="49"/>
      <c r="N458" s="49"/>
    </row>
    <row r="459" spans="3:14" ht="15.75" thickBot="1" x14ac:dyDescent="0.3">
      <c r="C459" s="16"/>
      <c r="D459" s="307"/>
      <c r="E459" s="11">
        <v>24</v>
      </c>
      <c r="F459" s="51"/>
      <c r="G459" s="54"/>
      <c r="H459" s="49"/>
      <c r="J459" s="49"/>
      <c r="K459" s="236"/>
      <c r="L459" s="49"/>
      <c r="M459" s="49"/>
      <c r="N459" s="49"/>
    </row>
    <row r="460" spans="3:14" x14ac:dyDescent="0.25">
      <c r="C460" s="16"/>
      <c r="D460" s="305">
        <v>43320</v>
      </c>
      <c r="E460" s="10">
        <v>1</v>
      </c>
      <c r="F460" s="48"/>
      <c r="G460" s="52"/>
      <c r="H460" s="49"/>
      <c r="J460" s="49"/>
      <c r="K460" s="236" t="e">
        <f t="shared" ref="K460" si="47">AVERAGE(J460:J483)</f>
        <v>#DIV/0!</v>
      </c>
      <c r="L460" s="49"/>
      <c r="M460" s="49"/>
      <c r="N460" s="49"/>
    </row>
    <row r="461" spans="3:14" x14ac:dyDescent="0.25">
      <c r="C461" s="16"/>
      <c r="D461" s="306"/>
      <c r="E461" s="5">
        <v>2</v>
      </c>
      <c r="F461" s="50"/>
      <c r="G461" s="53"/>
      <c r="H461" s="49"/>
      <c r="J461" s="49"/>
      <c r="K461" s="236"/>
      <c r="L461" s="49"/>
      <c r="M461" s="49"/>
      <c r="N461" s="49"/>
    </row>
    <row r="462" spans="3:14" x14ac:dyDescent="0.25">
      <c r="C462" s="16"/>
      <c r="D462" s="306"/>
      <c r="E462" s="5">
        <v>3</v>
      </c>
      <c r="F462" s="50"/>
      <c r="G462" s="53"/>
      <c r="H462" s="49"/>
      <c r="J462" s="49"/>
      <c r="K462" s="236"/>
      <c r="L462" s="49"/>
      <c r="M462" s="49"/>
      <c r="N462" s="49"/>
    </row>
    <row r="463" spans="3:14" x14ac:dyDescent="0.25">
      <c r="C463" s="16"/>
      <c r="D463" s="306"/>
      <c r="E463" s="5">
        <v>4</v>
      </c>
      <c r="F463" s="50"/>
      <c r="G463" s="53"/>
      <c r="H463" s="49"/>
      <c r="J463" s="49"/>
      <c r="K463" s="236"/>
      <c r="L463" s="49"/>
      <c r="M463" s="49"/>
      <c r="N463" s="49"/>
    </row>
    <row r="464" spans="3:14" x14ac:dyDescent="0.25">
      <c r="C464" s="16"/>
      <c r="D464" s="306"/>
      <c r="E464" s="5">
        <v>5</v>
      </c>
      <c r="F464" s="50"/>
      <c r="G464" s="53"/>
      <c r="H464" s="49"/>
      <c r="J464" s="49"/>
      <c r="K464" s="236"/>
      <c r="L464" s="49"/>
      <c r="M464" s="49"/>
      <c r="N464" s="49"/>
    </row>
    <row r="465" spans="3:14" x14ac:dyDescent="0.25">
      <c r="C465" s="16"/>
      <c r="D465" s="306"/>
      <c r="E465" s="5">
        <v>6</v>
      </c>
      <c r="F465" s="50"/>
      <c r="G465" s="53"/>
      <c r="H465" s="49"/>
      <c r="J465" s="49"/>
      <c r="K465" s="236"/>
      <c r="L465" s="49"/>
      <c r="M465" s="49"/>
      <c r="N465" s="49"/>
    </row>
    <row r="466" spans="3:14" x14ac:dyDescent="0.25">
      <c r="C466" s="16"/>
      <c r="D466" s="306"/>
      <c r="E466" s="5">
        <v>7</v>
      </c>
      <c r="F466" s="50"/>
      <c r="G466" s="53"/>
      <c r="H466" s="49"/>
      <c r="J466" s="49"/>
      <c r="K466" s="236"/>
      <c r="L466" s="49"/>
      <c r="M466" s="49"/>
      <c r="N466" s="49"/>
    </row>
    <row r="467" spans="3:14" x14ac:dyDescent="0.25">
      <c r="C467" s="16"/>
      <c r="D467" s="306"/>
      <c r="E467" s="5">
        <v>8</v>
      </c>
      <c r="F467" s="50"/>
      <c r="G467" s="53"/>
      <c r="H467" s="49"/>
      <c r="J467" s="49"/>
      <c r="K467" s="236"/>
      <c r="L467" s="49"/>
      <c r="M467" s="49"/>
      <c r="N467" s="49"/>
    </row>
    <row r="468" spans="3:14" x14ac:dyDescent="0.25">
      <c r="C468" s="16"/>
      <c r="D468" s="306"/>
      <c r="E468" s="5">
        <v>9</v>
      </c>
      <c r="F468" s="50"/>
      <c r="G468" s="53"/>
      <c r="H468" s="49"/>
      <c r="J468" s="49"/>
      <c r="K468" s="236"/>
      <c r="L468" s="49"/>
      <c r="M468" s="49"/>
      <c r="N468" s="49"/>
    </row>
    <row r="469" spans="3:14" x14ac:dyDescent="0.25">
      <c r="C469" s="16"/>
      <c r="D469" s="306"/>
      <c r="E469" s="5">
        <v>10</v>
      </c>
      <c r="F469" s="50"/>
      <c r="G469" s="53"/>
      <c r="H469" s="49"/>
      <c r="J469" s="49"/>
      <c r="K469" s="236"/>
      <c r="L469" s="49"/>
      <c r="M469" s="49"/>
      <c r="N469" s="49"/>
    </row>
    <row r="470" spans="3:14" x14ac:dyDescent="0.25">
      <c r="C470" s="16"/>
      <c r="D470" s="306"/>
      <c r="E470" s="5">
        <v>11</v>
      </c>
      <c r="F470" s="50"/>
      <c r="G470" s="53"/>
      <c r="H470" s="49"/>
      <c r="J470" s="49"/>
      <c r="K470" s="236"/>
      <c r="L470" s="49"/>
      <c r="M470" s="49"/>
      <c r="N470" s="49"/>
    </row>
    <row r="471" spans="3:14" x14ac:dyDescent="0.25">
      <c r="C471" s="16"/>
      <c r="D471" s="306"/>
      <c r="E471" s="5">
        <v>12</v>
      </c>
      <c r="F471" s="50"/>
      <c r="G471" s="53"/>
      <c r="H471" s="49"/>
      <c r="J471" s="49"/>
      <c r="K471" s="236"/>
      <c r="L471" s="49"/>
      <c r="M471" s="49"/>
      <c r="N471" s="49"/>
    </row>
    <row r="472" spans="3:14" x14ac:dyDescent="0.25">
      <c r="C472" s="16"/>
      <c r="D472" s="306"/>
      <c r="E472" s="5">
        <v>13</v>
      </c>
      <c r="F472" s="50"/>
      <c r="G472" s="53"/>
      <c r="H472" s="49"/>
      <c r="J472" s="49"/>
      <c r="K472" s="236"/>
      <c r="L472" s="49"/>
      <c r="M472" s="49"/>
      <c r="N472" s="49"/>
    </row>
    <row r="473" spans="3:14" x14ac:dyDescent="0.25">
      <c r="C473" s="16"/>
      <c r="D473" s="306"/>
      <c r="E473" s="5">
        <v>14</v>
      </c>
      <c r="F473" s="50"/>
      <c r="G473" s="53"/>
      <c r="H473" s="49"/>
      <c r="J473" s="49"/>
      <c r="K473" s="236"/>
      <c r="L473" s="49"/>
      <c r="M473" s="49"/>
      <c r="N473" s="49"/>
    </row>
    <row r="474" spans="3:14" x14ac:dyDescent="0.25">
      <c r="C474" s="16"/>
      <c r="D474" s="306"/>
      <c r="E474" s="5">
        <v>15</v>
      </c>
      <c r="F474" s="50"/>
      <c r="G474" s="53"/>
      <c r="H474" s="49"/>
      <c r="J474" s="49"/>
      <c r="K474" s="236"/>
      <c r="L474" s="49"/>
      <c r="M474" s="49"/>
      <c r="N474" s="49"/>
    </row>
    <row r="475" spans="3:14" x14ac:dyDescent="0.25">
      <c r="C475" s="16"/>
      <c r="D475" s="306"/>
      <c r="E475" s="5">
        <v>16</v>
      </c>
      <c r="F475" s="50"/>
      <c r="G475" s="53"/>
      <c r="H475" s="49"/>
      <c r="J475" s="49"/>
      <c r="K475" s="236"/>
      <c r="L475" s="49"/>
      <c r="M475" s="49"/>
      <c r="N475" s="49"/>
    </row>
    <row r="476" spans="3:14" x14ac:dyDescent="0.25">
      <c r="C476" s="16"/>
      <c r="D476" s="306"/>
      <c r="E476" s="5">
        <v>17</v>
      </c>
      <c r="F476" s="50"/>
      <c r="G476" s="53"/>
      <c r="H476" s="49"/>
      <c r="J476" s="49"/>
      <c r="K476" s="236"/>
      <c r="L476" s="49"/>
      <c r="M476" s="49"/>
      <c r="N476" s="49"/>
    </row>
    <row r="477" spans="3:14" x14ac:dyDescent="0.25">
      <c r="C477" s="16"/>
      <c r="D477" s="306"/>
      <c r="E477" s="5">
        <v>18</v>
      </c>
      <c r="F477" s="50"/>
      <c r="G477" s="53"/>
      <c r="H477" s="49"/>
      <c r="J477" s="49"/>
      <c r="K477" s="236"/>
      <c r="L477" s="49"/>
      <c r="M477" s="49"/>
      <c r="N477" s="49"/>
    </row>
    <row r="478" spans="3:14" x14ac:dyDescent="0.25">
      <c r="C478" s="16"/>
      <c r="D478" s="306"/>
      <c r="E478" s="5">
        <v>19</v>
      </c>
      <c r="F478" s="50"/>
      <c r="G478" s="53"/>
      <c r="H478" s="49"/>
      <c r="J478" s="49"/>
      <c r="K478" s="236"/>
      <c r="L478" s="49"/>
      <c r="M478" s="49"/>
      <c r="N478" s="49"/>
    </row>
    <row r="479" spans="3:14" x14ac:dyDescent="0.25">
      <c r="C479" s="16"/>
      <c r="D479" s="306"/>
      <c r="E479" s="5">
        <v>20</v>
      </c>
      <c r="F479" s="50"/>
      <c r="G479" s="53"/>
      <c r="H479" s="49"/>
      <c r="J479" s="49"/>
      <c r="K479" s="236"/>
      <c r="L479" s="49"/>
      <c r="M479" s="49"/>
      <c r="N479" s="49"/>
    </row>
    <row r="480" spans="3:14" x14ac:dyDescent="0.25">
      <c r="C480" s="16"/>
      <c r="D480" s="306"/>
      <c r="E480" s="5">
        <v>21</v>
      </c>
      <c r="F480" s="50"/>
      <c r="G480" s="53"/>
      <c r="H480" s="49"/>
      <c r="J480" s="49"/>
      <c r="K480" s="236"/>
      <c r="L480" s="49"/>
      <c r="M480" s="49"/>
      <c r="N480" s="49"/>
    </row>
    <row r="481" spans="3:14" x14ac:dyDescent="0.25">
      <c r="C481" s="16"/>
      <c r="D481" s="306"/>
      <c r="E481" s="5">
        <v>22</v>
      </c>
      <c r="F481" s="50"/>
      <c r="G481" s="53"/>
      <c r="H481" s="49"/>
      <c r="J481" s="49"/>
      <c r="K481" s="236"/>
      <c r="L481" s="49"/>
      <c r="M481" s="49"/>
      <c r="N481" s="49"/>
    </row>
    <row r="482" spans="3:14" x14ac:dyDescent="0.25">
      <c r="C482" s="16"/>
      <c r="D482" s="306"/>
      <c r="E482" s="5">
        <v>23</v>
      </c>
      <c r="F482" s="50"/>
      <c r="G482" s="53"/>
      <c r="H482" s="49"/>
      <c r="J482" s="49"/>
      <c r="K482" s="236"/>
      <c r="L482" s="49"/>
      <c r="M482" s="49"/>
      <c r="N482" s="49"/>
    </row>
    <row r="483" spans="3:14" ht="15.75" thickBot="1" x14ac:dyDescent="0.3">
      <c r="C483" s="16"/>
      <c r="D483" s="307"/>
      <c r="E483" s="11">
        <v>24</v>
      </c>
      <c r="F483" s="51"/>
      <c r="G483" s="54"/>
      <c r="H483" s="49"/>
      <c r="J483" s="49"/>
      <c r="K483" s="236"/>
      <c r="L483" s="49"/>
      <c r="M483" s="49"/>
      <c r="N483" s="49"/>
    </row>
    <row r="484" spans="3:14" x14ac:dyDescent="0.25">
      <c r="C484" s="16"/>
      <c r="D484" s="305">
        <v>43348</v>
      </c>
      <c r="E484" s="10">
        <v>1</v>
      </c>
      <c r="F484" s="48"/>
      <c r="G484" s="52"/>
      <c r="H484" s="49"/>
      <c r="J484" s="49"/>
      <c r="K484" s="236" t="e">
        <f t="shared" ref="K484" si="48">AVERAGE(J484:J507)</f>
        <v>#DIV/0!</v>
      </c>
      <c r="L484" s="49"/>
      <c r="M484" s="49"/>
      <c r="N484" s="49"/>
    </row>
    <row r="485" spans="3:14" x14ac:dyDescent="0.25">
      <c r="C485" s="16"/>
      <c r="D485" s="306"/>
      <c r="E485" s="5">
        <v>2</v>
      </c>
      <c r="F485" s="50"/>
      <c r="G485" s="53"/>
      <c r="H485" s="49"/>
      <c r="J485" s="49"/>
      <c r="K485" s="236"/>
      <c r="L485" s="49"/>
      <c r="M485" s="49"/>
      <c r="N485" s="49"/>
    </row>
    <row r="486" spans="3:14" x14ac:dyDescent="0.25">
      <c r="C486" s="16"/>
      <c r="D486" s="306"/>
      <c r="E486" s="5">
        <v>3</v>
      </c>
      <c r="F486" s="50"/>
      <c r="G486" s="53"/>
      <c r="H486" s="49"/>
      <c r="J486" s="49"/>
      <c r="K486" s="236"/>
      <c r="L486" s="49"/>
      <c r="M486" s="49"/>
      <c r="N486" s="49"/>
    </row>
    <row r="487" spans="3:14" x14ac:dyDescent="0.25">
      <c r="C487" s="16"/>
      <c r="D487" s="306"/>
      <c r="E487" s="5">
        <v>4</v>
      </c>
      <c r="F487" s="50"/>
      <c r="G487" s="53"/>
      <c r="H487" s="49"/>
      <c r="J487" s="49"/>
      <c r="K487" s="236"/>
      <c r="L487" s="49"/>
      <c r="M487" s="49"/>
      <c r="N487" s="49"/>
    </row>
    <row r="488" spans="3:14" x14ac:dyDescent="0.25">
      <c r="C488" s="16"/>
      <c r="D488" s="306"/>
      <c r="E488" s="5">
        <v>5</v>
      </c>
      <c r="F488" s="50"/>
      <c r="G488" s="53"/>
      <c r="H488" s="49"/>
      <c r="J488" s="49"/>
      <c r="K488" s="236"/>
      <c r="L488" s="49"/>
      <c r="M488" s="49"/>
      <c r="N488" s="49"/>
    </row>
    <row r="489" spans="3:14" x14ac:dyDescent="0.25">
      <c r="C489" s="16"/>
      <c r="D489" s="306"/>
      <c r="E489" s="5">
        <v>6</v>
      </c>
      <c r="F489" s="50"/>
      <c r="G489" s="53"/>
      <c r="H489" s="49"/>
      <c r="J489" s="49"/>
      <c r="K489" s="236"/>
      <c r="L489" s="49"/>
      <c r="M489" s="49"/>
      <c r="N489" s="49"/>
    </row>
    <row r="490" spans="3:14" x14ac:dyDescent="0.25">
      <c r="C490" s="16"/>
      <c r="D490" s="306"/>
      <c r="E490" s="5">
        <v>7</v>
      </c>
      <c r="F490" s="50"/>
      <c r="G490" s="53"/>
      <c r="H490" s="49"/>
      <c r="J490" s="49"/>
      <c r="K490" s="236"/>
      <c r="L490" s="49"/>
      <c r="M490" s="49"/>
      <c r="N490" s="49"/>
    </row>
    <row r="491" spans="3:14" x14ac:dyDescent="0.25">
      <c r="C491" s="16"/>
      <c r="D491" s="306"/>
      <c r="E491" s="5">
        <v>8</v>
      </c>
      <c r="F491" s="50"/>
      <c r="G491" s="53"/>
      <c r="H491" s="49"/>
      <c r="J491" s="49"/>
      <c r="K491" s="236"/>
      <c r="L491" s="49"/>
      <c r="M491" s="49"/>
      <c r="N491" s="49"/>
    </row>
    <row r="492" spans="3:14" x14ac:dyDescent="0.25">
      <c r="C492" s="16"/>
      <c r="D492" s="306"/>
      <c r="E492" s="5">
        <v>9</v>
      </c>
      <c r="F492" s="50"/>
      <c r="G492" s="53"/>
      <c r="H492" s="49"/>
      <c r="J492" s="49"/>
      <c r="K492" s="236"/>
      <c r="L492" s="49"/>
      <c r="M492" s="49"/>
      <c r="N492" s="49"/>
    </row>
    <row r="493" spans="3:14" x14ac:dyDescent="0.25">
      <c r="C493" s="16"/>
      <c r="D493" s="306"/>
      <c r="E493" s="5">
        <v>10</v>
      </c>
      <c r="F493" s="50"/>
      <c r="G493" s="53"/>
      <c r="H493" s="49"/>
      <c r="J493" s="49"/>
      <c r="K493" s="236"/>
      <c r="L493" s="49"/>
      <c r="M493" s="49"/>
      <c r="N493" s="49"/>
    </row>
    <row r="494" spans="3:14" x14ac:dyDescent="0.25">
      <c r="C494" s="16"/>
      <c r="D494" s="306"/>
      <c r="E494" s="5">
        <v>11</v>
      </c>
      <c r="F494" s="50"/>
      <c r="G494" s="53"/>
      <c r="H494" s="49"/>
      <c r="J494" s="49"/>
      <c r="K494" s="236"/>
      <c r="L494" s="49"/>
      <c r="M494" s="49"/>
      <c r="N494" s="49"/>
    </row>
    <row r="495" spans="3:14" x14ac:dyDescent="0.25">
      <c r="C495" s="16"/>
      <c r="D495" s="306"/>
      <c r="E495" s="5">
        <v>12</v>
      </c>
      <c r="F495" s="50"/>
      <c r="G495" s="53"/>
      <c r="H495" s="49"/>
      <c r="J495" s="49"/>
      <c r="K495" s="236"/>
      <c r="L495" s="49"/>
      <c r="M495" s="49"/>
      <c r="N495" s="49"/>
    </row>
    <row r="496" spans="3:14" x14ac:dyDescent="0.25">
      <c r="C496" s="16"/>
      <c r="D496" s="306"/>
      <c r="E496" s="5">
        <v>13</v>
      </c>
      <c r="F496" s="50"/>
      <c r="G496" s="53"/>
      <c r="H496" s="49"/>
      <c r="J496" s="49"/>
      <c r="K496" s="236"/>
      <c r="L496" s="49"/>
      <c r="M496" s="49"/>
      <c r="N496" s="49"/>
    </row>
    <row r="497" spans="3:14" x14ac:dyDescent="0.25">
      <c r="C497" s="16"/>
      <c r="D497" s="306"/>
      <c r="E497" s="5">
        <v>14</v>
      </c>
      <c r="F497" s="50"/>
      <c r="G497" s="53"/>
      <c r="H497" s="49"/>
      <c r="J497" s="49"/>
      <c r="K497" s="236"/>
      <c r="L497" s="49"/>
      <c r="M497" s="49"/>
      <c r="N497" s="49"/>
    </row>
    <row r="498" spans="3:14" x14ac:dyDescent="0.25">
      <c r="C498" s="16"/>
      <c r="D498" s="306"/>
      <c r="E498" s="5">
        <v>15</v>
      </c>
      <c r="F498" s="50"/>
      <c r="G498" s="53"/>
      <c r="H498" s="49"/>
      <c r="J498" s="49"/>
      <c r="K498" s="236"/>
      <c r="L498" s="49"/>
      <c r="M498" s="49"/>
      <c r="N498" s="49"/>
    </row>
    <row r="499" spans="3:14" x14ac:dyDescent="0.25">
      <c r="C499" s="16"/>
      <c r="D499" s="306"/>
      <c r="E499" s="5">
        <v>16</v>
      </c>
      <c r="F499" s="50"/>
      <c r="G499" s="53"/>
      <c r="H499" s="49"/>
      <c r="J499" s="49"/>
      <c r="K499" s="236"/>
      <c r="L499" s="49"/>
      <c r="M499" s="49"/>
      <c r="N499" s="49"/>
    </row>
    <row r="500" spans="3:14" x14ac:dyDescent="0.25">
      <c r="C500" s="16"/>
      <c r="D500" s="306"/>
      <c r="E500" s="5">
        <v>17</v>
      </c>
      <c r="F500" s="50"/>
      <c r="G500" s="53"/>
      <c r="H500" s="49"/>
      <c r="J500" s="49"/>
      <c r="K500" s="236"/>
      <c r="L500" s="49"/>
      <c r="M500" s="49"/>
      <c r="N500" s="49"/>
    </row>
    <row r="501" spans="3:14" x14ac:dyDescent="0.25">
      <c r="C501" s="16"/>
      <c r="D501" s="306"/>
      <c r="E501" s="5">
        <v>18</v>
      </c>
      <c r="F501" s="50"/>
      <c r="G501" s="53"/>
      <c r="H501" s="49"/>
      <c r="J501" s="49"/>
      <c r="K501" s="236"/>
      <c r="L501" s="49"/>
      <c r="M501" s="49"/>
      <c r="N501" s="49"/>
    </row>
    <row r="502" spans="3:14" x14ac:dyDescent="0.25">
      <c r="C502" s="16"/>
      <c r="D502" s="306"/>
      <c r="E502" s="5">
        <v>19</v>
      </c>
      <c r="F502" s="50"/>
      <c r="G502" s="53"/>
      <c r="H502" s="49"/>
      <c r="J502" s="49"/>
      <c r="K502" s="236"/>
      <c r="L502" s="49"/>
      <c r="M502" s="49"/>
      <c r="N502" s="49"/>
    </row>
    <row r="503" spans="3:14" x14ac:dyDescent="0.25">
      <c r="C503" s="16"/>
      <c r="D503" s="306"/>
      <c r="E503" s="5">
        <v>20</v>
      </c>
      <c r="F503" s="50"/>
      <c r="G503" s="53"/>
      <c r="H503" s="49"/>
      <c r="J503" s="49"/>
      <c r="K503" s="236"/>
      <c r="L503" s="49"/>
      <c r="M503" s="49"/>
      <c r="N503" s="49"/>
    </row>
    <row r="504" spans="3:14" x14ac:dyDescent="0.25">
      <c r="C504" s="16"/>
      <c r="D504" s="306"/>
      <c r="E504" s="5">
        <v>21</v>
      </c>
      <c r="F504" s="50"/>
      <c r="G504" s="53"/>
      <c r="H504" s="49"/>
      <c r="J504" s="49"/>
      <c r="K504" s="236"/>
      <c r="L504" s="49"/>
      <c r="M504" s="49"/>
      <c r="N504" s="49"/>
    </row>
    <row r="505" spans="3:14" x14ac:dyDescent="0.25">
      <c r="C505" s="16"/>
      <c r="D505" s="306"/>
      <c r="E505" s="5">
        <v>22</v>
      </c>
      <c r="F505" s="50"/>
      <c r="G505" s="53"/>
      <c r="H505" s="49"/>
      <c r="J505" s="49"/>
      <c r="K505" s="236"/>
      <c r="L505" s="49"/>
      <c r="M505" s="49"/>
      <c r="N505" s="49"/>
    </row>
    <row r="506" spans="3:14" x14ac:dyDescent="0.25">
      <c r="C506" s="16"/>
      <c r="D506" s="306"/>
      <c r="E506" s="5">
        <v>23</v>
      </c>
      <c r="F506" s="50"/>
      <c r="G506" s="53"/>
      <c r="H506" s="49"/>
      <c r="J506" s="49"/>
      <c r="K506" s="236"/>
      <c r="L506" s="49"/>
      <c r="M506" s="49"/>
      <c r="N506" s="49"/>
    </row>
    <row r="507" spans="3:14" ht="15.75" thickBot="1" x14ac:dyDescent="0.3">
      <c r="C507" s="16"/>
      <c r="D507" s="307"/>
      <c r="E507" s="11">
        <v>24</v>
      </c>
      <c r="F507" s="51"/>
      <c r="G507" s="54"/>
      <c r="H507" s="49"/>
      <c r="J507" s="49"/>
      <c r="K507" s="236"/>
      <c r="L507" s="49"/>
      <c r="M507" s="49"/>
      <c r="N507" s="49"/>
    </row>
  </sheetData>
  <mergeCells count="89">
    <mergeCell ref="B6:B19"/>
    <mergeCell ref="P26:T33"/>
    <mergeCell ref="L364:L387"/>
    <mergeCell ref="L4:L27"/>
    <mergeCell ref="L28:L51"/>
    <mergeCell ref="L52:L75"/>
    <mergeCell ref="L76:L99"/>
    <mergeCell ref="L100:L123"/>
    <mergeCell ref="L244:L267"/>
    <mergeCell ref="L268:L291"/>
    <mergeCell ref="L292:L315"/>
    <mergeCell ref="L316:L339"/>
    <mergeCell ref="L340:L363"/>
    <mergeCell ref="L124:L147"/>
    <mergeCell ref="L148:L171"/>
    <mergeCell ref="L172:L195"/>
    <mergeCell ref="L196:L219"/>
    <mergeCell ref="L220:L243"/>
    <mergeCell ref="G364:G387"/>
    <mergeCell ref="G244:G267"/>
    <mergeCell ref="G268:G291"/>
    <mergeCell ref="G292:G315"/>
    <mergeCell ref="G316:G339"/>
    <mergeCell ref="G340:G363"/>
    <mergeCell ref="K340:K363"/>
    <mergeCell ref="I220:I243"/>
    <mergeCell ref="I244:I267"/>
    <mergeCell ref="I268:I291"/>
    <mergeCell ref="I292:I315"/>
    <mergeCell ref="I316:I339"/>
    <mergeCell ref="K364:K387"/>
    <mergeCell ref="I340:I363"/>
    <mergeCell ref="G124:G147"/>
    <mergeCell ref="G148:G171"/>
    <mergeCell ref="G172:G195"/>
    <mergeCell ref="G196:G219"/>
    <mergeCell ref="G220:G243"/>
    <mergeCell ref="G4:G27"/>
    <mergeCell ref="G28:G51"/>
    <mergeCell ref="G52:G75"/>
    <mergeCell ref="G76:G99"/>
    <mergeCell ref="G100:G123"/>
    <mergeCell ref="D172:D195"/>
    <mergeCell ref="D436:D459"/>
    <mergeCell ref="D364:D387"/>
    <mergeCell ref="D388:D411"/>
    <mergeCell ref="D412:D435"/>
    <mergeCell ref="D340:D363"/>
    <mergeCell ref="D316:D339"/>
    <mergeCell ref="N4:N19"/>
    <mergeCell ref="N20:N24"/>
    <mergeCell ref="D460:D483"/>
    <mergeCell ref="D484:D507"/>
    <mergeCell ref="D4:D27"/>
    <mergeCell ref="D148:D171"/>
    <mergeCell ref="D124:D147"/>
    <mergeCell ref="D100:D123"/>
    <mergeCell ref="D76:D99"/>
    <mergeCell ref="D52:D75"/>
    <mergeCell ref="D28:D51"/>
    <mergeCell ref="D292:D315"/>
    <mergeCell ref="D268:D291"/>
    <mergeCell ref="D244:D267"/>
    <mergeCell ref="D220:D243"/>
    <mergeCell ref="D196:D219"/>
    <mergeCell ref="I148:I171"/>
    <mergeCell ref="I172:I195"/>
    <mergeCell ref="I196:I219"/>
    <mergeCell ref="I4:I27"/>
    <mergeCell ref="K4:K27"/>
    <mergeCell ref="I28:I51"/>
    <mergeCell ref="I52:I75"/>
    <mergeCell ref="I76:I99"/>
    <mergeCell ref="I364:I387"/>
    <mergeCell ref="K28:K51"/>
    <mergeCell ref="K52:K75"/>
    <mergeCell ref="K76:K99"/>
    <mergeCell ref="K100:K123"/>
    <mergeCell ref="K124:K147"/>
    <mergeCell ref="K148:K171"/>
    <mergeCell ref="K172:K195"/>
    <mergeCell ref="K196:K219"/>
    <mergeCell ref="K220:K243"/>
    <mergeCell ref="K244:K267"/>
    <mergeCell ref="K268:K291"/>
    <mergeCell ref="K292:K315"/>
    <mergeCell ref="K316:K339"/>
    <mergeCell ref="I100:I123"/>
    <mergeCell ref="I124:I14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519"/>
  <sheetViews>
    <sheetView tabSelected="1" topLeftCell="A61" zoomScaleNormal="100" workbookViewId="0">
      <selection activeCell="N41" sqref="N41"/>
    </sheetView>
  </sheetViews>
  <sheetFormatPr baseColWidth="10" defaultColWidth="9.140625" defaultRowHeight="15" x14ac:dyDescent="0.25"/>
  <cols>
    <col min="1" max="1" width="9.140625" style="1"/>
    <col min="2" max="2" width="30.28515625" style="1" bestFit="1" customWidth="1"/>
    <col min="3" max="4" width="9.140625" style="1"/>
    <col min="5" max="5" width="12" style="1" bestFit="1" customWidth="1"/>
    <col min="6" max="6" width="8.28515625" style="1" bestFit="1" customWidth="1"/>
    <col min="7" max="7" width="21.140625" style="1" bestFit="1" customWidth="1"/>
    <col min="8" max="8" width="31.140625" style="1" bestFit="1" customWidth="1"/>
    <col min="9" max="9" width="21.140625" style="1" bestFit="1" customWidth="1"/>
    <col min="10" max="10" width="31.140625" style="1" bestFit="1" customWidth="1"/>
    <col min="11" max="12" width="9.140625" style="1"/>
    <col min="13" max="13" width="12" style="1" bestFit="1" customWidth="1"/>
    <col min="14" max="14" width="30.28515625" style="1" customWidth="1"/>
    <col min="15" max="15" width="49.140625" style="1" bestFit="1" customWidth="1"/>
    <col min="16" max="16" width="9.140625" style="1"/>
    <col min="17" max="17" width="16.28515625" style="1" customWidth="1"/>
    <col min="18" max="18" width="20.85546875" style="1" customWidth="1"/>
    <col min="19" max="16384" width="9.140625" style="1"/>
  </cols>
  <sheetData>
    <row r="1" spans="2:18" ht="15.75" thickBot="1" x14ac:dyDescent="0.3"/>
    <row r="2" spans="2:18" ht="15.75" thickBot="1" x14ac:dyDescent="0.3">
      <c r="B2" s="22" t="s">
        <v>62</v>
      </c>
    </row>
    <row r="3" spans="2:18" ht="15.75" customHeight="1" thickBot="1" x14ac:dyDescent="0.3">
      <c r="B3" s="23" t="s">
        <v>41</v>
      </c>
      <c r="E3" s="18"/>
      <c r="F3" s="35"/>
      <c r="G3" s="351" t="s">
        <v>44</v>
      </c>
      <c r="H3" s="351"/>
      <c r="I3" s="351" t="s">
        <v>83</v>
      </c>
      <c r="J3" s="352"/>
      <c r="N3" s="59" t="s">
        <v>45</v>
      </c>
      <c r="O3" s="60" t="s">
        <v>81</v>
      </c>
      <c r="Q3" s="338" t="s">
        <v>63</v>
      </c>
      <c r="R3" s="339"/>
    </row>
    <row r="4" spans="2:18" ht="15.75" thickBot="1" x14ac:dyDescent="0.3">
      <c r="E4" s="56" t="s">
        <v>5</v>
      </c>
      <c r="F4" s="57" t="s">
        <v>7</v>
      </c>
      <c r="G4" s="57" t="s">
        <v>46</v>
      </c>
      <c r="H4" s="57" t="s">
        <v>42</v>
      </c>
      <c r="I4" s="57" t="s">
        <v>46</v>
      </c>
      <c r="J4" s="58" t="s">
        <v>42</v>
      </c>
      <c r="N4" s="353" t="s">
        <v>47</v>
      </c>
      <c r="O4" s="352"/>
      <c r="Q4" s="340"/>
      <c r="R4" s="341"/>
    </row>
    <row r="5" spans="2:18" ht="15.75" thickBot="1" x14ac:dyDescent="0.3">
      <c r="B5" s="22" t="s">
        <v>8</v>
      </c>
      <c r="C5" s="122"/>
      <c r="E5" s="305">
        <v>42991</v>
      </c>
      <c r="F5" s="30">
        <v>1</v>
      </c>
      <c r="G5" s="39">
        <v>6.1694493293762207</v>
      </c>
      <c r="H5" s="310">
        <f>SUM(G5:G28)/24</f>
        <v>5.9272834658622742</v>
      </c>
      <c r="I5" s="39">
        <v>6.0987319949999996</v>
      </c>
      <c r="J5" s="346">
        <f>AVERAGE(I5:I28)</f>
        <v>4.6585806012083326</v>
      </c>
      <c r="L5" s="302">
        <v>2017</v>
      </c>
      <c r="M5" s="113">
        <v>42991</v>
      </c>
      <c r="N5" s="108">
        <v>5.9272834658622742</v>
      </c>
      <c r="O5" s="61">
        <v>4.6585806012083326</v>
      </c>
      <c r="Q5" s="342">
        <f>100*(N5-O5)/N5</f>
        <v>21.40445740381638</v>
      </c>
      <c r="R5" s="343"/>
    </row>
    <row r="6" spans="2:18" x14ac:dyDescent="0.25">
      <c r="B6" s="7" t="s">
        <v>0</v>
      </c>
      <c r="C6" s="283">
        <v>43.618888890000001</v>
      </c>
      <c r="E6" s="306"/>
      <c r="F6" s="6">
        <v>2</v>
      </c>
      <c r="G6" s="40">
        <v>6.1305665969848633</v>
      </c>
      <c r="H6" s="311"/>
      <c r="I6" s="40">
        <v>6.876673222</v>
      </c>
      <c r="J6" s="347"/>
      <c r="L6" s="303"/>
      <c r="M6" s="114">
        <v>42996</v>
      </c>
      <c r="N6" s="109">
        <v>3.2512258862499999</v>
      </c>
      <c r="O6" s="42">
        <v>4.049044907041667</v>
      </c>
      <c r="Q6" s="336">
        <f t="shared" ref="Q6:Q20" si="0">100*(N6-O6)/N6</f>
        <v>-24.53902154771167</v>
      </c>
      <c r="R6" s="337"/>
    </row>
    <row r="7" spans="2:18" ht="15.75" thickBot="1" x14ac:dyDescent="0.3">
      <c r="B7" s="222" t="s">
        <v>1</v>
      </c>
      <c r="C7" s="223">
        <v>-3.0344444400000001</v>
      </c>
      <c r="E7" s="306"/>
      <c r="F7" s="6">
        <v>3</v>
      </c>
      <c r="G7" s="40">
        <v>5.6554999351501465</v>
      </c>
      <c r="H7" s="311"/>
      <c r="I7" s="40">
        <v>6.5290279389999997</v>
      </c>
      <c r="J7" s="347"/>
      <c r="L7" s="303"/>
      <c r="M7" s="114">
        <v>42997</v>
      </c>
      <c r="N7" s="109">
        <v>2.8600029249166661</v>
      </c>
      <c r="O7" s="42">
        <v>2.9808238371249995</v>
      </c>
      <c r="Q7" s="336">
        <f t="shared" si="0"/>
        <v>-4.2245030994803585</v>
      </c>
      <c r="R7" s="337"/>
    </row>
    <row r="8" spans="2:18" ht="15.75" thickBot="1" x14ac:dyDescent="0.3">
      <c r="E8" s="306"/>
      <c r="F8" s="6">
        <v>4</v>
      </c>
      <c r="G8" s="40">
        <v>5.0624260902404785</v>
      </c>
      <c r="H8" s="311"/>
      <c r="I8" s="40">
        <v>6.1615629199999997</v>
      </c>
      <c r="J8" s="347"/>
      <c r="L8" s="303"/>
      <c r="M8" s="114">
        <v>42998</v>
      </c>
      <c r="N8" s="109">
        <v>7.1196694176250004</v>
      </c>
      <c r="O8" s="42">
        <v>5.2604291835833328</v>
      </c>
      <c r="Q8" s="336">
        <f t="shared" si="0"/>
        <v>26.11413711764553</v>
      </c>
      <c r="R8" s="337"/>
    </row>
    <row r="9" spans="2:18" ht="15" customHeight="1" x14ac:dyDescent="0.25">
      <c r="B9" s="321" t="s">
        <v>80</v>
      </c>
      <c r="C9" s="323"/>
      <c r="E9" s="306"/>
      <c r="F9" s="6">
        <v>5</v>
      </c>
      <c r="G9" s="40">
        <v>5.051053524017334</v>
      </c>
      <c r="H9" s="311"/>
      <c r="I9" s="40">
        <v>6.2851028439999999</v>
      </c>
      <c r="J9" s="347"/>
      <c r="L9" s="303"/>
      <c r="M9" s="114">
        <v>43000</v>
      </c>
      <c r="N9" s="109">
        <v>6.0578251878420515</v>
      </c>
      <c r="O9" s="42">
        <v>3.0089076112083331</v>
      </c>
      <c r="Q9" s="336">
        <f t="shared" si="0"/>
        <v>50.330233740531867</v>
      </c>
      <c r="R9" s="337"/>
    </row>
    <row r="10" spans="2:18" x14ac:dyDescent="0.25">
      <c r="B10" s="324"/>
      <c r="C10" s="326"/>
      <c r="E10" s="306"/>
      <c r="F10" s="6">
        <v>6</v>
      </c>
      <c r="G10" s="40">
        <v>5.3648033142089844</v>
      </c>
      <c r="H10" s="311"/>
      <c r="I10" s="40">
        <v>6.5892109870000004</v>
      </c>
      <c r="J10" s="347"/>
      <c r="L10" s="303"/>
      <c r="M10" s="114">
        <v>43017</v>
      </c>
      <c r="N10" s="109">
        <v>3.9732407033750001</v>
      </c>
      <c r="O10" s="42">
        <v>3.3388494501666663</v>
      </c>
      <c r="Q10" s="336">
        <f t="shared" si="0"/>
        <v>15.966595043422895</v>
      </c>
      <c r="R10" s="337"/>
    </row>
    <row r="11" spans="2:18" x14ac:dyDescent="0.25">
      <c r="B11" s="324"/>
      <c r="C11" s="326"/>
      <c r="E11" s="306"/>
      <c r="F11" s="6">
        <v>7</v>
      </c>
      <c r="G11" s="40">
        <v>5.0609064102172852</v>
      </c>
      <c r="H11" s="311"/>
      <c r="I11" s="40">
        <v>6.9539179799999999</v>
      </c>
      <c r="J11" s="347"/>
      <c r="L11" s="303"/>
      <c r="M11" s="114">
        <v>43018</v>
      </c>
      <c r="N11" s="109">
        <v>3.7590529024583326</v>
      </c>
      <c r="O11" s="42">
        <v>3.9129634499583332</v>
      </c>
      <c r="Q11" s="336">
        <f t="shared" si="0"/>
        <v>-4.0943969530023576</v>
      </c>
      <c r="R11" s="337"/>
    </row>
    <row r="12" spans="2:18" x14ac:dyDescent="0.25">
      <c r="B12" s="324"/>
      <c r="C12" s="326"/>
      <c r="E12" s="306"/>
      <c r="F12" s="6">
        <v>8</v>
      </c>
      <c r="G12" s="40">
        <v>4.8884096145629883</v>
      </c>
      <c r="H12" s="311"/>
      <c r="I12" s="40">
        <v>6.4815936089999999</v>
      </c>
      <c r="J12" s="347"/>
      <c r="L12" s="303"/>
      <c r="M12" s="114">
        <v>43019</v>
      </c>
      <c r="N12" s="109">
        <v>4.2297471340000001</v>
      </c>
      <c r="O12" s="42">
        <v>5.8374407887083315</v>
      </c>
      <c r="Q12" s="336">
        <f t="shared" si="0"/>
        <v>-38.009214351969135</v>
      </c>
      <c r="R12" s="337"/>
    </row>
    <row r="13" spans="2:18" x14ac:dyDescent="0.25">
      <c r="B13" s="324"/>
      <c r="C13" s="326"/>
      <c r="E13" s="306"/>
      <c r="F13" s="6">
        <v>9</v>
      </c>
      <c r="G13" s="40">
        <v>4.5294895172119141</v>
      </c>
      <c r="H13" s="311"/>
      <c r="I13" s="40">
        <v>4.9790263179999998</v>
      </c>
      <c r="J13" s="347"/>
      <c r="L13" s="303"/>
      <c r="M13" s="114">
        <v>43020</v>
      </c>
      <c r="N13" s="109">
        <v>4.2724493245000001</v>
      </c>
      <c r="O13" s="42">
        <v>4.095372306791667</v>
      </c>
      <c r="Q13" s="336">
        <f t="shared" si="0"/>
        <v>4.1446253485769846</v>
      </c>
      <c r="R13" s="337"/>
    </row>
    <row r="14" spans="2:18" x14ac:dyDescent="0.25">
      <c r="B14" s="324"/>
      <c r="C14" s="326"/>
      <c r="E14" s="306"/>
      <c r="F14" s="6">
        <v>10</v>
      </c>
      <c r="G14" s="40">
        <v>4.1125636100769043</v>
      </c>
      <c r="H14" s="311"/>
      <c r="I14" s="40">
        <v>2.8202040199999998</v>
      </c>
      <c r="J14" s="347"/>
      <c r="L14" s="303"/>
      <c r="M14" s="114">
        <v>43021</v>
      </c>
      <c r="N14" s="109">
        <v>4.3817578851666665</v>
      </c>
      <c r="O14" s="42">
        <v>3.1545007477083336</v>
      </c>
      <c r="Q14" s="336">
        <f t="shared" si="0"/>
        <v>28.008328383749859</v>
      </c>
      <c r="R14" s="337"/>
    </row>
    <row r="15" spans="2:18" x14ac:dyDescent="0.25">
      <c r="B15" s="324"/>
      <c r="C15" s="326"/>
      <c r="E15" s="306"/>
      <c r="F15" s="6">
        <v>11</v>
      </c>
      <c r="G15" s="40">
        <v>4.7312641143798828</v>
      </c>
      <c r="H15" s="311"/>
      <c r="I15" s="40">
        <v>2.0637874599999999</v>
      </c>
      <c r="J15" s="347"/>
      <c r="L15" s="303"/>
      <c r="M15" s="114">
        <v>43035</v>
      </c>
      <c r="N15" s="109">
        <v>3.1061066638333337</v>
      </c>
      <c r="O15" s="42">
        <v>4.1680344342916662</v>
      </c>
      <c r="Q15" s="336">
        <f t="shared" si="0"/>
        <v>-34.1883871157141</v>
      </c>
      <c r="R15" s="337"/>
    </row>
    <row r="16" spans="2:18" x14ac:dyDescent="0.25">
      <c r="B16" s="324"/>
      <c r="C16" s="326"/>
      <c r="E16" s="306"/>
      <c r="F16" s="6">
        <v>12</v>
      </c>
      <c r="G16" s="40">
        <v>6.4403529167175293</v>
      </c>
      <c r="H16" s="311"/>
      <c r="I16" s="40">
        <v>3.147385597</v>
      </c>
      <c r="J16" s="347"/>
      <c r="L16" s="303"/>
      <c r="M16" s="114">
        <v>43059</v>
      </c>
      <c r="N16" s="109">
        <v>5.601098080499999</v>
      </c>
      <c r="O16" s="42">
        <v>4.6475333323333343</v>
      </c>
      <c r="Q16" s="336">
        <f t="shared" si="0"/>
        <v>17.02460364846069</v>
      </c>
      <c r="R16" s="337"/>
    </row>
    <row r="17" spans="2:18" x14ac:dyDescent="0.25">
      <c r="B17" s="324"/>
      <c r="C17" s="326"/>
      <c r="E17" s="306"/>
      <c r="F17" s="6">
        <v>13</v>
      </c>
      <c r="G17" s="40">
        <v>5.9669079780578613</v>
      </c>
      <c r="H17" s="311"/>
      <c r="I17" s="40">
        <v>3.5409617419999999</v>
      </c>
      <c r="J17" s="347"/>
      <c r="L17" s="303"/>
      <c r="M17" s="114">
        <v>43060</v>
      </c>
      <c r="N17" s="109">
        <v>2.4073036287916669</v>
      </c>
      <c r="O17" s="42">
        <v>8.1388981540997829</v>
      </c>
      <c r="Q17" s="336">
        <f t="shared" si="0"/>
        <v>-238.09188241805043</v>
      </c>
      <c r="R17" s="337"/>
    </row>
    <row r="18" spans="2:18" x14ac:dyDescent="0.25">
      <c r="B18" s="324"/>
      <c r="C18" s="326"/>
      <c r="E18" s="306"/>
      <c r="F18" s="6">
        <v>14</v>
      </c>
      <c r="G18" s="40">
        <v>5.9939537048339844</v>
      </c>
      <c r="H18" s="311"/>
      <c r="I18" s="40">
        <v>3.2091264719999999</v>
      </c>
      <c r="J18" s="347"/>
      <c r="L18" s="303"/>
      <c r="M18" s="114">
        <v>43061</v>
      </c>
      <c r="N18" s="109">
        <v>5.9564246136250008</v>
      </c>
      <c r="O18" s="42">
        <v>12.674555182500001</v>
      </c>
      <c r="Q18" s="336">
        <f t="shared" si="0"/>
        <v>-112.78797272960759</v>
      </c>
      <c r="R18" s="337"/>
    </row>
    <row r="19" spans="2:18" x14ac:dyDescent="0.25">
      <c r="B19" s="324"/>
      <c r="C19" s="326"/>
      <c r="E19" s="306"/>
      <c r="F19" s="6">
        <v>15</v>
      </c>
      <c r="G19" s="40">
        <v>5.6175789833068848</v>
      </c>
      <c r="H19" s="311"/>
      <c r="I19" s="40">
        <v>3.2434573169999998</v>
      </c>
      <c r="J19" s="347"/>
      <c r="L19" s="303"/>
      <c r="M19" s="114">
        <v>43062</v>
      </c>
      <c r="N19" s="109">
        <v>5.4625504612922668</v>
      </c>
      <c r="O19" s="42">
        <v>11.728734929874998</v>
      </c>
      <c r="Q19" s="336">
        <f t="shared" si="0"/>
        <v>-114.71169947051344</v>
      </c>
      <c r="R19" s="337"/>
    </row>
    <row r="20" spans="2:18" ht="15.75" thickBot="1" x14ac:dyDescent="0.3">
      <c r="B20" s="327"/>
      <c r="C20" s="329"/>
      <c r="E20" s="306"/>
      <c r="F20" s="6">
        <v>16</v>
      </c>
      <c r="G20" s="40">
        <v>5.7040224075317383</v>
      </c>
      <c r="H20" s="311"/>
      <c r="I20" s="40">
        <v>3.279273748</v>
      </c>
      <c r="J20" s="347"/>
      <c r="L20" s="303"/>
      <c r="M20" s="280">
        <v>43063</v>
      </c>
      <c r="N20" s="278">
        <v>5.3657533743333339</v>
      </c>
      <c r="O20" s="279">
        <v>8.5447364250833342</v>
      </c>
      <c r="Q20" s="344">
        <f t="shared" si="0"/>
        <v>-59.245791391688257</v>
      </c>
      <c r="R20" s="345"/>
    </row>
    <row r="21" spans="2:18" x14ac:dyDescent="0.25">
      <c r="E21" s="306"/>
      <c r="F21" s="6">
        <v>17</v>
      </c>
      <c r="G21" s="40">
        <v>5.6738080978393555</v>
      </c>
      <c r="H21" s="311"/>
      <c r="I21" s="40">
        <v>3.3072872160000002</v>
      </c>
      <c r="J21" s="347"/>
      <c r="L21" s="302">
        <v>2018</v>
      </c>
      <c r="M21" s="281">
        <v>43252</v>
      </c>
      <c r="N21" s="39">
        <v>4.0050264100000001</v>
      </c>
      <c r="O21" s="282"/>
    </row>
    <row r="22" spans="2:18" x14ac:dyDescent="0.25">
      <c r="E22" s="306"/>
      <c r="F22" s="6">
        <v>18</v>
      </c>
      <c r="G22" s="40">
        <v>6.2466840744018555</v>
      </c>
      <c r="H22" s="311"/>
      <c r="I22" s="40">
        <v>2.8991565700000002</v>
      </c>
      <c r="J22" s="347"/>
      <c r="L22" s="303"/>
      <c r="M22" s="242">
        <v>43271</v>
      </c>
      <c r="N22" s="40">
        <v>3.1950052926666666</v>
      </c>
      <c r="O22" s="42"/>
    </row>
    <row r="23" spans="2:18" x14ac:dyDescent="0.25">
      <c r="E23" s="306"/>
      <c r="F23" s="6">
        <v>19</v>
      </c>
      <c r="G23" s="40">
        <v>6.9430203437805176</v>
      </c>
      <c r="H23" s="311"/>
      <c r="I23" s="40">
        <v>3.2257723810000001</v>
      </c>
      <c r="J23" s="347"/>
      <c r="L23" s="303"/>
      <c r="M23" s="242">
        <v>43299</v>
      </c>
      <c r="N23" s="40">
        <v>5.2800391316666664</v>
      </c>
      <c r="O23" s="42"/>
    </row>
    <row r="24" spans="2:18" x14ac:dyDescent="0.25">
      <c r="E24" s="306"/>
      <c r="F24" s="6">
        <v>20</v>
      </c>
      <c r="G24" s="40">
        <v>7.1387410163879395</v>
      </c>
      <c r="H24" s="311"/>
      <c r="I24" s="40">
        <v>3.924967289</v>
      </c>
      <c r="J24" s="347"/>
      <c r="L24" s="303"/>
      <c r="M24" s="242">
        <v>43320</v>
      </c>
      <c r="N24" s="40">
        <v>4.5440226593749999</v>
      </c>
      <c r="O24" s="42"/>
    </row>
    <row r="25" spans="2:18" ht="15.75" thickBot="1" x14ac:dyDescent="0.3">
      <c r="E25" s="306"/>
      <c r="F25" s="6">
        <v>21</v>
      </c>
      <c r="G25" s="40">
        <v>7.3113265037536621</v>
      </c>
      <c r="H25" s="311"/>
      <c r="I25" s="40">
        <v>4.4581246380000001</v>
      </c>
      <c r="J25" s="347"/>
      <c r="L25" s="304"/>
      <c r="M25" s="243">
        <v>43348</v>
      </c>
      <c r="N25" s="41">
        <v>4.1943928995833337</v>
      </c>
      <c r="O25" s="55"/>
    </row>
    <row r="26" spans="2:18" x14ac:dyDescent="0.25">
      <c r="E26" s="306"/>
      <c r="F26" s="6">
        <v>22</v>
      </c>
      <c r="G26" s="40">
        <v>7.1438579559326172</v>
      </c>
      <c r="H26" s="311"/>
      <c r="I26" s="40">
        <v>5.3053202629999996</v>
      </c>
      <c r="J26" s="347"/>
    </row>
    <row r="27" spans="2:18" x14ac:dyDescent="0.25">
      <c r="E27" s="306"/>
      <c r="F27" s="6">
        <v>23</v>
      </c>
      <c r="G27" s="40">
        <v>7.3087739944458008</v>
      </c>
      <c r="H27" s="311"/>
      <c r="I27" s="40">
        <v>5.2797746659999998</v>
      </c>
      <c r="J27" s="347"/>
    </row>
    <row r="28" spans="2:18" ht="15.75" thickBot="1" x14ac:dyDescent="0.3">
      <c r="E28" s="307"/>
      <c r="F28" s="12">
        <v>24</v>
      </c>
      <c r="G28" s="41">
        <v>8.009343147277832</v>
      </c>
      <c r="H28" s="312"/>
      <c r="I28" s="41">
        <v>5.1464872359999996</v>
      </c>
      <c r="J28" s="348"/>
      <c r="N28" s="38"/>
    </row>
    <row r="29" spans="2:18" x14ac:dyDescent="0.25">
      <c r="E29" s="305">
        <v>42996</v>
      </c>
      <c r="F29" s="30">
        <v>1</v>
      </c>
      <c r="G29" s="39">
        <v>4.1018624309999998</v>
      </c>
      <c r="H29" s="310">
        <f t="shared" ref="H29" si="1">SUM(G29:G52)/24</f>
        <v>3.2512258862499999</v>
      </c>
      <c r="I29" s="39">
        <v>2.5969865319999998</v>
      </c>
      <c r="J29" s="346">
        <f t="shared" ref="J29" si="2">AVERAGE(I29:I52)</f>
        <v>4.049044907041667</v>
      </c>
      <c r="N29" s="38"/>
    </row>
    <row r="30" spans="2:18" x14ac:dyDescent="0.25">
      <c r="E30" s="306"/>
      <c r="F30" s="6">
        <v>2</v>
      </c>
      <c r="G30" s="40">
        <v>3.8008263109999998</v>
      </c>
      <c r="H30" s="311"/>
      <c r="I30" s="40">
        <v>3.4226958750000001</v>
      </c>
      <c r="J30" s="347"/>
      <c r="N30" s="38"/>
    </row>
    <row r="31" spans="2:18" x14ac:dyDescent="0.25">
      <c r="E31" s="306"/>
      <c r="F31" s="6">
        <v>3</v>
      </c>
      <c r="G31" s="40">
        <v>3.1886312960000001</v>
      </c>
      <c r="H31" s="311"/>
      <c r="I31" s="40">
        <v>4.0559406280000001</v>
      </c>
      <c r="J31" s="347"/>
      <c r="N31" s="38"/>
    </row>
    <row r="32" spans="2:18" x14ac:dyDescent="0.25">
      <c r="E32" s="306"/>
      <c r="F32" s="6">
        <v>4</v>
      </c>
      <c r="G32" s="40">
        <v>2.989786386</v>
      </c>
      <c r="H32" s="311"/>
      <c r="I32" s="40">
        <v>4.8409972190000001</v>
      </c>
      <c r="J32" s="347"/>
      <c r="N32" s="38"/>
    </row>
    <row r="33" spans="5:10" x14ac:dyDescent="0.25">
      <c r="E33" s="306"/>
      <c r="F33" s="6">
        <v>5</v>
      </c>
      <c r="G33" s="40">
        <v>4.4918708799999996</v>
      </c>
      <c r="H33" s="311"/>
      <c r="I33" s="40">
        <v>4.9040145869999998</v>
      </c>
      <c r="J33" s="347"/>
    </row>
    <row r="34" spans="5:10" x14ac:dyDescent="0.25">
      <c r="E34" s="306"/>
      <c r="F34" s="6">
        <v>6</v>
      </c>
      <c r="G34" s="40">
        <v>4.1305227279999999</v>
      </c>
      <c r="H34" s="311"/>
      <c r="I34" s="40">
        <v>3.9747233390000001</v>
      </c>
      <c r="J34" s="347"/>
    </row>
    <row r="35" spans="5:10" x14ac:dyDescent="0.25">
      <c r="E35" s="306"/>
      <c r="F35" s="6">
        <v>7</v>
      </c>
      <c r="G35" s="40">
        <v>3.135792017</v>
      </c>
      <c r="H35" s="311"/>
      <c r="I35" s="40">
        <v>3.2438082700000002</v>
      </c>
      <c r="J35" s="347"/>
    </row>
    <row r="36" spans="5:10" x14ac:dyDescent="0.25">
      <c r="E36" s="306"/>
      <c r="F36" s="6">
        <v>8</v>
      </c>
      <c r="G36" s="40">
        <v>1.5254555940000001</v>
      </c>
      <c r="H36" s="311"/>
      <c r="I36" s="40">
        <v>3.5308902259999999</v>
      </c>
      <c r="J36" s="347"/>
    </row>
    <row r="37" spans="5:10" x14ac:dyDescent="0.25">
      <c r="E37" s="306"/>
      <c r="F37" s="6">
        <v>9</v>
      </c>
      <c r="G37" s="40">
        <v>1.082367659</v>
      </c>
      <c r="H37" s="311"/>
      <c r="I37" s="40">
        <v>3.3759343620000002</v>
      </c>
      <c r="J37" s="347"/>
    </row>
    <row r="38" spans="5:10" x14ac:dyDescent="0.25">
      <c r="E38" s="306"/>
      <c r="F38" s="6">
        <v>10</v>
      </c>
      <c r="G38" s="40">
        <v>1.704880357</v>
      </c>
      <c r="H38" s="311"/>
      <c r="I38" s="40">
        <v>3.7658755780000002</v>
      </c>
      <c r="J38" s="347"/>
    </row>
    <row r="39" spans="5:10" x14ac:dyDescent="0.25">
      <c r="E39" s="306"/>
      <c r="F39" s="6">
        <v>11</v>
      </c>
      <c r="G39" s="40">
        <v>1.263480425</v>
      </c>
      <c r="H39" s="311"/>
      <c r="I39" s="40">
        <v>3.8822045329999999</v>
      </c>
      <c r="J39" s="347"/>
    </row>
    <row r="40" spans="5:10" x14ac:dyDescent="0.25">
      <c r="E40" s="306"/>
      <c r="F40" s="6">
        <v>12</v>
      </c>
      <c r="G40" s="40">
        <v>0.96310907599999995</v>
      </c>
      <c r="H40" s="311"/>
      <c r="I40" s="40">
        <v>3.5980563160000001</v>
      </c>
      <c r="J40" s="347"/>
    </row>
    <row r="41" spans="5:10" x14ac:dyDescent="0.25">
      <c r="E41" s="306"/>
      <c r="F41" s="6">
        <v>13</v>
      </c>
      <c r="G41" s="40">
        <v>0.91291898500000002</v>
      </c>
      <c r="H41" s="311"/>
      <c r="I41" s="40">
        <v>4.2174572939999999</v>
      </c>
      <c r="J41" s="347"/>
    </row>
    <row r="42" spans="5:10" x14ac:dyDescent="0.25">
      <c r="E42" s="306"/>
      <c r="F42" s="6">
        <v>14</v>
      </c>
      <c r="G42" s="40">
        <v>0.89904278500000001</v>
      </c>
      <c r="H42" s="311"/>
      <c r="I42" s="40">
        <v>4.3262977600000001</v>
      </c>
      <c r="J42" s="347"/>
    </row>
    <row r="43" spans="5:10" x14ac:dyDescent="0.25">
      <c r="E43" s="306"/>
      <c r="F43" s="6">
        <v>15</v>
      </c>
      <c r="G43" s="40">
        <v>2.7650308610000001</v>
      </c>
      <c r="H43" s="311"/>
      <c r="I43" s="40">
        <v>3.9606564039999999</v>
      </c>
      <c r="J43" s="347"/>
    </row>
    <row r="44" spans="5:10" x14ac:dyDescent="0.25">
      <c r="E44" s="306"/>
      <c r="F44" s="6">
        <v>16</v>
      </c>
      <c r="G44" s="40">
        <v>4.8559160229999998</v>
      </c>
      <c r="H44" s="311"/>
      <c r="I44" s="40">
        <v>3.858080626</v>
      </c>
      <c r="J44" s="347"/>
    </row>
    <row r="45" spans="5:10" x14ac:dyDescent="0.25">
      <c r="E45" s="306"/>
      <c r="F45" s="6">
        <v>17</v>
      </c>
      <c r="G45" s="40">
        <v>4.9686079029999997</v>
      </c>
      <c r="H45" s="311"/>
      <c r="I45" s="40">
        <v>3.8335440159999998</v>
      </c>
      <c r="J45" s="347"/>
    </row>
    <row r="46" spans="5:10" x14ac:dyDescent="0.25">
      <c r="E46" s="306"/>
      <c r="F46" s="6">
        <v>18</v>
      </c>
      <c r="G46" s="40">
        <v>4.8950576779999997</v>
      </c>
      <c r="H46" s="311"/>
      <c r="I46" s="40">
        <v>4.3487930300000004</v>
      </c>
      <c r="J46" s="347"/>
    </row>
    <row r="47" spans="5:10" x14ac:dyDescent="0.25">
      <c r="E47" s="306"/>
      <c r="F47" s="6">
        <v>19</v>
      </c>
      <c r="G47" s="40">
        <v>4.7078428270000003</v>
      </c>
      <c r="H47" s="311"/>
      <c r="I47" s="40">
        <v>4.7248115540000004</v>
      </c>
      <c r="J47" s="347"/>
    </row>
    <row r="48" spans="5:10" x14ac:dyDescent="0.25">
      <c r="E48" s="306"/>
      <c r="F48" s="6">
        <v>20</v>
      </c>
      <c r="G48" s="40">
        <v>4.3638601299999999</v>
      </c>
      <c r="H48" s="311"/>
      <c r="I48" s="40">
        <v>5.0086674689999997</v>
      </c>
      <c r="J48" s="347"/>
    </row>
    <row r="49" spans="5:10" x14ac:dyDescent="0.25">
      <c r="E49" s="306"/>
      <c r="F49" s="6">
        <v>21</v>
      </c>
      <c r="G49" s="40">
        <v>4.3304138180000002</v>
      </c>
      <c r="H49" s="311"/>
      <c r="I49" s="40">
        <v>4.8997836110000001</v>
      </c>
      <c r="J49" s="347"/>
    </row>
    <row r="50" spans="5:10" x14ac:dyDescent="0.25">
      <c r="E50" s="306"/>
      <c r="F50" s="6">
        <v>22</v>
      </c>
      <c r="G50" s="40">
        <v>4.4056272510000003</v>
      </c>
      <c r="H50" s="311"/>
      <c r="I50" s="40">
        <v>4.5233101839999996</v>
      </c>
      <c r="J50" s="347"/>
    </row>
    <row r="51" spans="5:10" x14ac:dyDescent="0.25">
      <c r="E51" s="306"/>
      <c r="F51" s="6">
        <v>23</v>
      </c>
      <c r="G51" s="40">
        <v>4.4046454429999997</v>
      </c>
      <c r="H51" s="311"/>
      <c r="I51" s="40">
        <v>4.1777563100000004</v>
      </c>
      <c r="J51" s="347"/>
    </row>
    <row r="52" spans="5:10" ht="15.75" thickBot="1" x14ac:dyDescent="0.3">
      <c r="E52" s="307"/>
      <c r="F52" s="12">
        <v>24</v>
      </c>
      <c r="G52" s="41">
        <v>4.1418724060000001</v>
      </c>
      <c r="H52" s="312"/>
      <c r="I52" s="41">
        <v>4.1057920460000004</v>
      </c>
      <c r="J52" s="348"/>
    </row>
    <row r="53" spans="5:10" x14ac:dyDescent="0.25">
      <c r="E53" s="305">
        <v>42997</v>
      </c>
      <c r="F53" s="30">
        <v>1</v>
      </c>
      <c r="G53" s="39">
        <v>3.0722613330000001</v>
      </c>
      <c r="H53" s="310">
        <f t="shared" ref="H53" si="3">SUM(G53:G76)/24</f>
        <v>2.8600029249166661</v>
      </c>
      <c r="I53" s="39">
        <v>0.79138266999999995</v>
      </c>
      <c r="J53" s="346">
        <f t="shared" ref="J53" si="4">AVERAGE(I53:I76)</f>
        <v>2.9808238371249995</v>
      </c>
    </row>
    <row r="54" spans="5:10" x14ac:dyDescent="0.25">
      <c r="E54" s="306"/>
      <c r="F54" s="6">
        <v>2</v>
      </c>
      <c r="G54" s="40">
        <v>2.8517501350000001</v>
      </c>
      <c r="H54" s="311"/>
      <c r="I54" s="40">
        <v>0.89763599599999999</v>
      </c>
      <c r="J54" s="347"/>
    </row>
    <row r="55" spans="5:10" x14ac:dyDescent="0.25">
      <c r="E55" s="306"/>
      <c r="F55" s="6">
        <v>3</v>
      </c>
      <c r="G55" s="40">
        <v>2.7817018029999998</v>
      </c>
      <c r="H55" s="311"/>
      <c r="I55" s="40">
        <v>1.863092065</v>
      </c>
      <c r="J55" s="347"/>
    </row>
    <row r="56" spans="5:10" x14ac:dyDescent="0.25">
      <c r="E56" s="306"/>
      <c r="F56" s="6">
        <v>4</v>
      </c>
      <c r="G56" s="40">
        <v>2.5893535609999998</v>
      </c>
      <c r="H56" s="311"/>
      <c r="I56" s="40">
        <v>2.2693004609999998</v>
      </c>
      <c r="J56" s="347"/>
    </row>
    <row r="57" spans="5:10" x14ac:dyDescent="0.25">
      <c r="E57" s="306"/>
      <c r="F57" s="6">
        <v>5</v>
      </c>
      <c r="G57" s="40">
        <v>2.7437336440000002</v>
      </c>
      <c r="H57" s="311"/>
      <c r="I57" s="40">
        <v>3.1196477410000001</v>
      </c>
      <c r="J57" s="347"/>
    </row>
    <row r="58" spans="5:10" x14ac:dyDescent="0.25">
      <c r="E58" s="306"/>
      <c r="F58" s="6">
        <v>6</v>
      </c>
      <c r="G58" s="40">
        <v>2.9065113070000002</v>
      </c>
      <c r="H58" s="311"/>
      <c r="I58" s="40">
        <v>3.7489166260000002</v>
      </c>
      <c r="J58" s="347"/>
    </row>
    <row r="59" spans="5:10" x14ac:dyDescent="0.25">
      <c r="E59" s="306"/>
      <c r="F59" s="6">
        <v>7</v>
      </c>
      <c r="G59" s="40">
        <v>3.2235605719999998</v>
      </c>
      <c r="H59" s="311"/>
      <c r="I59" s="40">
        <v>3.8081135750000001</v>
      </c>
      <c r="J59" s="347"/>
    </row>
    <row r="60" spans="5:10" x14ac:dyDescent="0.25">
      <c r="E60" s="306"/>
      <c r="F60" s="6">
        <v>8</v>
      </c>
      <c r="G60" s="40">
        <v>2.9893305300000002</v>
      </c>
      <c r="H60" s="311"/>
      <c r="I60" s="40">
        <v>3.9709424969999998</v>
      </c>
      <c r="J60" s="347"/>
    </row>
    <row r="61" spans="5:10" x14ac:dyDescent="0.25">
      <c r="E61" s="306"/>
      <c r="F61" s="6">
        <v>9</v>
      </c>
      <c r="G61" s="40">
        <v>2.5327115060000001</v>
      </c>
      <c r="H61" s="311"/>
      <c r="I61" s="40">
        <v>3.61420393</v>
      </c>
      <c r="J61" s="347"/>
    </row>
    <row r="62" spans="5:10" x14ac:dyDescent="0.25">
      <c r="E62" s="306"/>
      <c r="F62" s="6">
        <v>10</v>
      </c>
      <c r="G62" s="40">
        <v>2.1498906610000001</v>
      </c>
      <c r="H62" s="311"/>
      <c r="I62" s="40">
        <v>4.1039276119999997</v>
      </c>
      <c r="J62" s="347"/>
    </row>
    <row r="63" spans="5:10" x14ac:dyDescent="0.25">
      <c r="E63" s="306"/>
      <c r="F63" s="6">
        <v>11</v>
      </c>
      <c r="G63" s="40">
        <v>1.9714750050000001</v>
      </c>
      <c r="H63" s="311"/>
      <c r="I63" s="40">
        <v>3.8940415380000002</v>
      </c>
      <c r="J63" s="347"/>
    </row>
    <row r="64" spans="5:10" x14ac:dyDescent="0.25">
      <c r="E64" s="306"/>
      <c r="F64" s="6">
        <v>12</v>
      </c>
      <c r="G64" s="40">
        <v>2.0714485649999999</v>
      </c>
      <c r="H64" s="311"/>
      <c r="I64" s="40">
        <v>3.3606204989999999</v>
      </c>
      <c r="J64" s="347"/>
    </row>
    <row r="65" spans="5:10" x14ac:dyDescent="0.25">
      <c r="E65" s="306"/>
      <c r="F65" s="6">
        <v>13</v>
      </c>
      <c r="G65" s="40">
        <v>2.1733272079999999</v>
      </c>
      <c r="H65" s="311"/>
      <c r="I65" s="40">
        <v>3.059036732</v>
      </c>
      <c r="J65" s="347"/>
    </row>
    <row r="66" spans="5:10" x14ac:dyDescent="0.25">
      <c r="E66" s="306"/>
      <c r="F66" s="6">
        <v>14</v>
      </c>
      <c r="G66" s="40">
        <v>1.8149485590000001</v>
      </c>
      <c r="H66" s="311"/>
      <c r="I66" s="40">
        <v>2.9575378890000001</v>
      </c>
      <c r="J66" s="347"/>
    </row>
    <row r="67" spans="5:10" x14ac:dyDescent="0.25">
      <c r="E67" s="306"/>
      <c r="F67" s="6">
        <v>15</v>
      </c>
      <c r="G67" s="40">
        <v>1.764705062</v>
      </c>
      <c r="H67" s="311"/>
      <c r="I67" s="40">
        <v>2.92574954</v>
      </c>
      <c r="J67" s="347"/>
    </row>
    <row r="68" spans="5:10" x14ac:dyDescent="0.25">
      <c r="E68" s="306"/>
      <c r="F68" s="6">
        <v>16</v>
      </c>
      <c r="G68" s="40">
        <v>2.167385817</v>
      </c>
      <c r="H68" s="311"/>
      <c r="I68" s="40">
        <v>2.668309212</v>
      </c>
      <c r="J68" s="347"/>
    </row>
    <row r="69" spans="5:10" x14ac:dyDescent="0.25">
      <c r="E69" s="306"/>
      <c r="F69" s="6">
        <v>17</v>
      </c>
      <c r="G69" s="40">
        <v>3.0117087360000001</v>
      </c>
      <c r="H69" s="311"/>
      <c r="I69" s="40">
        <v>2.4764618870000001</v>
      </c>
      <c r="J69" s="347"/>
    </row>
    <row r="70" spans="5:10" x14ac:dyDescent="0.25">
      <c r="E70" s="306"/>
      <c r="F70" s="6">
        <v>18</v>
      </c>
      <c r="G70" s="40">
        <v>3.3364748949999998</v>
      </c>
      <c r="H70" s="311"/>
      <c r="I70" s="40">
        <v>2.3723106380000001</v>
      </c>
      <c r="J70" s="347"/>
    </row>
    <row r="71" spans="5:10" x14ac:dyDescent="0.25">
      <c r="E71" s="306"/>
      <c r="F71" s="6">
        <v>19</v>
      </c>
      <c r="G71" s="40">
        <v>3.25797677</v>
      </c>
      <c r="H71" s="311"/>
      <c r="I71" s="40">
        <v>2.809496164</v>
      </c>
      <c r="J71" s="347"/>
    </row>
    <row r="72" spans="5:10" x14ac:dyDescent="0.25">
      <c r="E72" s="306"/>
      <c r="F72" s="6">
        <v>20</v>
      </c>
      <c r="G72" s="40">
        <v>3.292329788</v>
      </c>
      <c r="H72" s="311"/>
      <c r="I72" s="40">
        <v>2.903709412</v>
      </c>
      <c r="J72" s="347"/>
    </row>
    <row r="73" spans="5:10" x14ac:dyDescent="0.25">
      <c r="E73" s="306"/>
      <c r="F73" s="6">
        <v>21</v>
      </c>
      <c r="G73" s="40">
        <v>3.457773209</v>
      </c>
      <c r="H73" s="311"/>
      <c r="I73" s="40">
        <v>2.7862889769999999</v>
      </c>
      <c r="J73" s="347"/>
    </row>
    <row r="74" spans="5:10" x14ac:dyDescent="0.25">
      <c r="E74" s="306"/>
      <c r="F74" s="6">
        <v>22</v>
      </c>
      <c r="G74" s="40">
        <v>3.8957290649999998</v>
      </c>
      <c r="H74" s="311"/>
      <c r="I74" s="40">
        <v>3.011510849</v>
      </c>
      <c r="J74" s="347"/>
    </row>
    <row r="75" spans="5:10" x14ac:dyDescent="0.25">
      <c r="E75" s="306"/>
      <c r="F75" s="6">
        <v>23</v>
      </c>
      <c r="G75" s="40">
        <v>4.1281294820000003</v>
      </c>
      <c r="H75" s="311"/>
      <c r="I75" s="40">
        <v>3.6936385629999999</v>
      </c>
      <c r="J75" s="347"/>
    </row>
    <row r="76" spans="5:10" ht="15.75" thickBot="1" x14ac:dyDescent="0.3">
      <c r="E76" s="307"/>
      <c r="F76" s="12">
        <v>24</v>
      </c>
      <c r="G76" s="41">
        <v>4.4558529849999999</v>
      </c>
      <c r="H76" s="312"/>
      <c r="I76" s="41">
        <v>4.4338970179999997</v>
      </c>
      <c r="J76" s="348"/>
    </row>
    <row r="77" spans="5:10" x14ac:dyDescent="0.25">
      <c r="E77" s="305">
        <v>42998</v>
      </c>
      <c r="F77" s="30">
        <v>1</v>
      </c>
      <c r="G77" s="39">
        <v>5.2181153299999998</v>
      </c>
      <c r="H77" s="310">
        <f t="shared" ref="H77" si="5">SUM(G77:G100)/24</f>
        <v>7.1196694176250004</v>
      </c>
      <c r="I77" s="39">
        <v>4.0824217799999998</v>
      </c>
      <c r="J77" s="346">
        <f>AVERAGE(I77:I100)</f>
        <v>5.2604291835833328</v>
      </c>
    </row>
    <row r="78" spans="5:10" x14ac:dyDescent="0.25">
      <c r="E78" s="306"/>
      <c r="F78" s="6">
        <v>2</v>
      </c>
      <c r="G78" s="40">
        <v>5.5091271400000004</v>
      </c>
      <c r="H78" s="311"/>
      <c r="I78" s="40">
        <v>5.1523537639999999</v>
      </c>
      <c r="J78" s="347"/>
    </row>
    <row r="79" spans="5:10" x14ac:dyDescent="0.25">
      <c r="E79" s="306"/>
      <c r="F79" s="6">
        <v>3</v>
      </c>
      <c r="G79" s="40">
        <v>4.7911438940000002</v>
      </c>
      <c r="H79" s="311"/>
      <c r="I79" s="40">
        <v>4.2871565819999997</v>
      </c>
      <c r="J79" s="347"/>
    </row>
    <row r="80" spans="5:10" x14ac:dyDescent="0.25">
      <c r="E80" s="306"/>
      <c r="F80" s="6">
        <v>4</v>
      </c>
      <c r="G80" s="40">
        <v>4.4690766330000002</v>
      </c>
      <c r="H80" s="311"/>
      <c r="I80" s="40">
        <v>3.3726150989999999</v>
      </c>
      <c r="J80" s="347"/>
    </row>
    <row r="81" spans="5:10" x14ac:dyDescent="0.25">
      <c r="E81" s="306"/>
      <c r="F81" s="6">
        <v>5</v>
      </c>
      <c r="G81" s="40">
        <v>5.0040688510000004</v>
      </c>
      <c r="H81" s="311"/>
      <c r="I81" s="40">
        <v>2.8480756280000001</v>
      </c>
      <c r="J81" s="347"/>
    </row>
    <row r="82" spans="5:10" x14ac:dyDescent="0.25">
      <c r="E82" s="306"/>
      <c r="F82" s="6">
        <v>6</v>
      </c>
      <c r="G82" s="40">
        <v>5.420172215</v>
      </c>
      <c r="H82" s="311"/>
      <c r="I82" s="40">
        <v>3.2807803149999999</v>
      </c>
      <c r="J82" s="347"/>
    </row>
    <row r="83" spans="5:10" x14ac:dyDescent="0.25">
      <c r="E83" s="306"/>
      <c r="F83" s="6">
        <v>7</v>
      </c>
      <c r="G83" s="40">
        <v>6.2184782030000001</v>
      </c>
      <c r="H83" s="311"/>
      <c r="I83" s="40">
        <v>3.5672183039999998</v>
      </c>
      <c r="J83" s="347"/>
    </row>
    <row r="84" spans="5:10" x14ac:dyDescent="0.25">
      <c r="E84" s="306"/>
      <c r="F84" s="6">
        <v>8</v>
      </c>
      <c r="G84" s="40">
        <v>6.7557349210000002</v>
      </c>
      <c r="H84" s="311"/>
      <c r="I84" s="40">
        <v>2.9166870120000001</v>
      </c>
      <c r="J84" s="347"/>
    </row>
    <row r="85" spans="5:10" x14ac:dyDescent="0.25">
      <c r="E85" s="306"/>
      <c r="F85" s="6">
        <v>9</v>
      </c>
      <c r="G85" s="40">
        <v>7.1547608379999996</v>
      </c>
      <c r="H85" s="311"/>
      <c r="I85" s="40">
        <v>2.411942244</v>
      </c>
      <c r="J85" s="347"/>
    </row>
    <row r="86" spans="5:10" x14ac:dyDescent="0.25">
      <c r="E86" s="306"/>
      <c r="F86" s="6">
        <v>10</v>
      </c>
      <c r="G86" s="40">
        <v>7.422791481</v>
      </c>
      <c r="H86" s="311"/>
      <c r="I86" s="40">
        <v>2.9000551699999999</v>
      </c>
      <c r="J86" s="347"/>
    </row>
    <row r="87" spans="5:10" x14ac:dyDescent="0.25">
      <c r="E87" s="306"/>
      <c r="F87" s="6">
        <v>11</v>
      </c>
      <c r="G87" s="40">
        <v>8.2836465839999995</v>
      </c>
      <c r="H87" s="311"/>
      <c r="I87" s="40">
        <v>4.0281467439999998</v>
      </c>
      <c r="J87" s="347"/>
    </row>
    <row r="88" spans="5:10" x14ac:dyDescent="0.25">
      <c r="E88" s="306"/>
      <c r="F88" s="6">
        <v>12</v>
      </c>
      <c r="G88" s="40">
        <v>9.2588148120000007</v>
      </c>
      <c r="H88" s="311"/>
      <c r="I88" s="40">
        <v>5.2374100690000001</v>
      </c>
      <c r="J88" s="347"/>
    </row>
    <row r="89" spans="5:10" x14ac:dyDescent="0.25">
      <c r="E89" s="306"/>
      <c r="F89" s="6">
        <v>13</v>
      </c>
      <c r="G89" s="40">
        <v>9.8774948120000001</v>
      </c>
      <c r="H89" s="311"/>
      <c r="I89" s="40">
        <v>6.0468239779999999</v>
      </c>
      <c r="J89" s="347"/>
    </row>
    <row r="90" spans="5:10" x14ac:dyDescent="0.25">
      <c r="E90" s="306"/>
      <c r="F90" s="6">
        <v>14</v>
      </c>
      <c r="G90" s="40">
        <v>10.28443813</v>
      </c>
      <c r="H90" s="311"/>
      <c r="I90" s="40">
        <v>6.4863867759999998</v>
      </c>
      <c r="J90" s="347"/>
    </row>
    <row r="91" spans="5:10" x14ac:dyDescent="0.25">
      <c r="E91" s="306"/>
      <c r="F91" s="6">
        <v>15</v>
      </c>
      <c r="G91" s="40">
        <v>10.163327219999999</v>
      </c>
      <c r="H91" s="311"/>
      <c r="I91" s="40">
        <v>6.5517110819999997</v>
      </c>
      <c r="J91" s="347"/>
    </row>
    <row r="92" spans="5:10" x14ac:dyDescent="0.25">
      <c r="E92" s="306"/>
      <c r="F92" s="6">
        <v>16</v>
      </c>
      <c r="G92" s="40">
        <v>9.7556142809999997</v>
      </c>
      <c r="H92" s="311"/>
      <c r="I92" s="40">
        <v>6.365499496</v>
      </c>
      <c r="J92" s="347"/>
    </row>
    <row r="93" spans="5:10" x14ac:dyDescent="0.25">
      <c r="E93" s="306"/>
      <c r="F93" s="6">
        <v>17</v>
      </c>
      <c r="G93" s="40">
        <v>9.3097372059999994</v>
      </c>
      <c r="H93" s="311"/>
      <c r="I93" s="40">
        <v>5.4270820620000002</v>
      </c>
      <c r="J93" s="347"/>
    </row>
    <row r="94" spans="5:10" x14ac:dyDescent="0.25">
      <c r="E94" s="306"/>
      <c r="F94" s="6">
        <v>18</v>
      </c>
      <c r="G94" s="40">
        <v>8.4204168320000008</v>
      </c>
      <c r="H94" s="311"/>
      <c r="I94" s="40">
        <v>5.7720251080000002</v>
      </c>
      <c r="J94" s="347"/>
    </row>
    <row r="95" spans="5:10" x14ac:dyDescent="0.25">
      <c r="E95" s="306"/>
      <c r="F95" s="6">
        <v>19</v>
      </c>
      <c r="G95" s="40">
        <v>7.5065827369999996</v>
      </c>
      <c r="H95" s="311"/>
      <c r="I95" s="40">
        <v>5.2282738689999997</v>
      </c>
      <c r="J95" s="347"/>
    </row>
    <row r="96" spans="5:10" x14ac:dyDescent="0.25">
      <c r="E96" s="306"/>
      <c r="F96" s="6">
        <v>20</v>
      </c>
      <c r="G96" s="40">
        <v>7.2145557399999998</v>
      </c>
      <c r="H96" s="311"/>
      <c r="I96" s="40">
        <v>4.5422511099999996</v>
      </c>
      <c r="J96" s="347"/>
    </row>
    <row r="97" spans="5:10" x14ac:dyDescent="0.25">
      <c r="E97" s="306"/>
      <c r="F97" s="6">
        <v>21</v>
      </c>
      <c r="G97" s="40">
        <v>7.2847204210000003</v>
      </c>
      <c r="H97" s="311"/>
      <c r="I97" s="40">
        <v>6.1463727949999996</v>
      </c>
      <c r="J97" s="347"/>
    </row>
    <row r="98" spans="5:10" x14ac:dyDescent="0.25">
      <c r="E98" s="306"/>
      <c r="F98" s="6">
        <v>22</v>
      </c>
      <c r="G98" s="40">
        <v>5.8788743019999998</v>
      </c>
      <c r="H98" s="311"/>
      <c r="I98" s="40">
        <v>8.0062160490000007</v>
      </c>
      <c r="J98" s="347"/>
    </row>
    <row r="99" spans="5:10" x14ac:dyDescent="0.25">
      <c r="E99" s="306"/>
      <c r="F99" s="6">
        <v>23</v>
      </c>
      <c r="G99" s="40">
        <v>4.9346547129999996</v>
      </c>
      <c r="H99" s="311"/>
      <c r="I99" s="40">
        <v>10.212904930000001</v>
      </c>
      <c r="J99" s="347"/>
    </row>
    <row r="100" spans="5:10" ht="15.75" thickBot="1" x14ac:dyDescent="0.3">
      <c r="E100" s="307"/>
      <c r="F100" s="12">
        <v>24</v>
      </c>
      <c r="G100" s="41">
        <v>4.7357187270000001</v>
      </c>
      <c r="H100" s="312"/>
      <c r="I100" s="41">
        <v>11.37989044</v>
      </c>
      <c r="J100" s="348"/>
    </row>
    <row r="101" spans="5:10" x14ac:dyDescent="0.25">
      <c r="E101" s="305">
        <v>43000</v>
      </c>
      <c r="F101" s="30">
        <v>1</v>
      </c>
      <c r="G101" s="39">
        <v>6.5861659049987793</v>
      </c>
      <c r="H101" s="310">
        <f t="shared" ref="H101" si="6">SUM(G101:G124)/24</f>
        <v>6.0578251878420515</v>
      </c>
      <c r="I101" s="39">
        <v>2.9469306469999998</v>
      </c>
      <c r="J101" s="346">
        <f t="shared" ref="J101" si="7">AVERAGE(I101:I124)</f>
        <v>3.0089076112083331</v>
      </c>
    </row>
    <row r="102" spans="5:10" x14ac:dyDescent="0.25">
      <c r="E102" s="306"/>
      <c r="F102" s="6">
        <v>2</v>
      </c>
      <c r="G102" s="40">
        <v>7.2667331695556641</v>
      </c>
      <c r="H102" s="311"/>
      <c r="I102" s="40">
        <v>3.7293486599999999</v>
      </c>
      <c r="J102" s="347"/>
    </row>
    <row r="103" spans="5:10" x14ac:dyDescent="0.25">
      <c r="E103" s="306"/>
      <c r="F103" s="6">
        <v>3</v>
      </c>
      <c r="G103" s="40">
        <v>6.9553217887878418</v>
      </c>
      <c r="H103" s="311"/>
      <c r="I103" s="40">
        <v>3.9372529979999999</v>
      </c>
      <c r="J103" s="347"/>
    </row>
    <row r="104" spans="5:10" x14ac:dyDescent="0.25">
      <c r="E104" s="306"/>
      <c r="F104" s="6">
        <v>4</v>
      </c>
      <c r="G104" s="40">
        <v>6.891481876373291</v>
      </c>
      <c r="H104" s="311"/>
      <c r="I104" s="40">
        <v>2.8188683989999999</v>
      </c>
      <c r="J104" s="347"/>
    </row>
    <row r="105" spans="5:10" x14ac:dyDescent="0.25">
      <c r="E105" s="306"/>
      <c r="F105" s="6">
        <v>5</v>
      </c>
      <c r="G105" s="40">
        <v>6.7185778617858887</v>
      </c>
      <c r="H105" s="311"/>
      <c r="I105" s="40">
        <v>3.2969076629999998</v>
      </c>
      <c r="J105" s="347"/>
    </row>
    <row r="106" spans="5:10" x14ac:dyDescent="0.25">
      <c r="E106" s="306"/>
      <c r="F106" s="6">
        <v>6</v>
      </c>
      <c r="G106" s="40">
        <v>6.2668285369873047</v>
      </c>
      <c r="H106" s="311"/>
      <c r="I106" s="40">
        <v>3.9183359150000001</v>
      </c>
      <c r="J106" s="347"/>
    </row>
    <row r="107" spans="5:10" x14ac:dyDescent="0.25">
      <c r="E107" s="306"/>
      <c r="F107" s="6">
        <v>7</v>
      </c>
      <c r="G107" s="40">
        <v>6.1347098350524902</v>
      </c>
      <c r="H107" s="311"/>
      <c r="I107" s="40">
        <v>2.7941472530000002</v>
      </c>
      <c r="J107" s="347"/>
    </row>
    <row r="108" spans="5:10" x14ac:dyDescent="0.25">
      <c r="E108" s="306"/>
      <c r="F108" s="6">
        <v>8</v>
      </c>
      <c r="G108" s="40">
        <v>6.2739553451538086</v>
      </c>
      <c r="H108" s="311"/>
      <c r="I108" s="40">
        <v>1.991175771</v>
      </c>
      <c r="J108" s="347"/>
    </row>
    <row r="109" spans="5:10" x14ac:dyDescent="0.25">
      <c r="E109" s="306"/>
      <c r="F109" s="6">
        <v>9</v>
      </c>
      <c r="G109" s="40">
        <v>5.8407230377197266</v>
      </c>
      <c r="H109" s="311"/>
      <c r="I109" s="40">
        <v>1.1704306600000001</v>
      </c>
      <c r="J109" s="347"/>
    </row>
    <row r="110" spans="5:10" x14ac:dyDescent="0.25">
      <c r="E110" s="306"/>
      <c r="F110" s="6">
        <v>10</v>
      </c>
      <c r="G110" s="40">
        <v>5.6024246215820313</v>
      </c>
      <c r="H110" s="311"/>
      <c r="I110" s="40">
        <v>0.79078614700000005</v>
      </c>
      <c r="J110" s="347"/>
    </row>
    <row r="111" spans="5:10" x14ac:dyDescent="0.25">
      <c r="E111" s="306"/>
      <c r="F111" s="6">
        <v>11</v>
      </c>
      <c r="G111" s="40">
        <v>5.6627669334411621</v>
      </c>
      <c r="H111" s="311"/>
      <c r="I111" s="40">
        <v>1.578737378</v>
      </c>
      <c r="J111" s="347"/>
    </row>
    <row r="112" spans="5:10" x14ac:dyDescent="0.25">
      <c r="E112" s="306"/>
      <c r="F112" s="6">
        <v>12</v>
      </c>
      <c r="G112" s="40">
        <v>5.4826779365539551</v>
      </c>
      <c r="H112" s="311"/>
      <c r="I112" s="40">
        <v>2.6145656110000002</v>
      </c>
      <c r="J112" s="347"/>
    </row>
    <row r="113" spans="5:10" x14ac:dyDescent="0.25">
      <c r="E113" s="306"/>
      <c r="F113" s="6">
        <v>13</v>
      </c>
      <c r="G113" s="40">
        <v>5.7952027320861816</v>
      </c>
      <c r="H113" s="311"/>
      <c r="I113" s="40">
        <v>3.7006838320000002</v>
      </c>
      <c r="J113" s="347"/>
    </row>
    <row r="114" spans="5:10" x14ac:dyDescent="0.25">
      <c r="E114" s="306"/>
      <c r="F114" s="6">
        <v>14</v>
      </c>
      <c r="G114" s="40">
        <v>6.2062320709228516</v>
      </c>
      <c r="H114" s="311"/>
      <c r="I114" s="40">
        <v>4.442934513</v>
      </c>
      <c r="J114" s="347"/>
    </row>
    <row r="115" spans="5:10" x14ac:dyDescent="0.25">
      <c r="E115" s="306"/>
      <c r="F115" s="6">
        <v>15</v>
      </c>
      <c r="G115" s="40">
        <v>6.5442452430725098</v>
      </c>
      <c r="H115" s="311"/>
      <c r="I115" s="40">
        <v>4.7604513170000002</v>
      </c>
      <c r="J115" s="347"/>
    </row>
    <row r="116" spans="5:10" x14ac:dyDescent="0.25">
      <c r="E116" s="306"/>
      <c r="F116" s="6">
        <v>16</v>
      </c>
      <c r="G116" s="40">
        <v>6.3808517456054688</v>
      </c>
      <c r="H116" s="311"/>
      <c r="I116" s="40">
        <v>4.8212504389999999</v>
      </c>
      <c r="J116" s="347"/>
    </row>
    <row r="117" spans="5:10" x14ac:dyDescent="0.25">
      <c r="E117" s="306"/>
      <c r="F117" s="6">
        <v>17</v>
      </c>
      <c r="G117" s="40">
        <v>6.3817710876464844</v>
      </c>
      <c r="H117" s="311"/>
      <c r="I117" s="40">
        <v>4.9051980970000004</v>
      </c>
      <c r="J117" s="347"/>
    </row>
    <row r="118" spans="5:10" x14ac:dyDescent="0.25">
      <c r="E118" s="306"/>
      <c r="F118" s="6">
        <v>18</v>
      </c>
      <c r="G118" s="40">
        <v>6.4347743988037109</v>
      </c>
      <c r="H118" s="311"/>
      <c r="I118" s="40">
        <v>4.3346290590000001</v>
      </c>
      <c r="J118" s="347"/>
    </row>
    <row r="119" spans="5:10" x14ac:dyDescent="0.25">
      <c r="E119" s="306"/>
      <c r="F119" s="6">
        <v>19</v>
      </c>
      <c r="G119" s="40">
        <v>6.1031203269958496</v>
      </c>
      <c r="H119" s="311"/>
      <c r="I119" s="40">
        <v>4.0770168299999998</v>
      </c>
      <c r="J119" s="347"/>
    </row>
    <row r="120" spans="5:10" x14ac:dyDescent="0.25">
      <c r="E120" s="306"/>
      <c r="F120" s="6">
        <v>20</v>
      </c>
      <c r="G120" s="40">
        <v>5.6158328056335449</v>
      </c>
      <c r="H120" s="311"/>
      <c r="I120" s="40">
        <v>3.4250645639999999</v>
      </c>
      <c r="J120" s="347"/>
    </row>
    <row r="121" spans="5:10" x14ac:dyDescent="0.25">
      <c r="E121" s="306"/>
      <c r="F121" s="6">
        <v>21</v>
      </c>
      <c r="G121" s="40">
        <v>4.8718600273132324</v>
      </c>
      <c r="H121" s="311"/>
      <c r="I121" s="40">
        <v>2.0627410410000002</v>
      </c>
      <c r="J121" s="347"/>
    </row>
    <row r="122" spans="5:10" x14ac:dyDescent="0.25">
      <c r="E122" s="306"/>
      <c r="F122" s="6">
        <v>22</v>
      </c>
      <c r="G122" s="40">
        <v>4.8224267959594727</v>
      </c>
      <c r="H122" s="311"/>
      <c r="I122" s="40">
        <v>1.245806456</v>
      </c>
      <c r="J122" s="347"/>
    </row>
    <row r="123" spans="5:10" x14ac:dyDescent="0.25">
      <c r="E123" s="306"/>
      <c r="F123" s="6">
        <v>23</v>
      </c>
      <c r="G123" s="40">
        <v>5.2669262886047363</v>
      </c>
      <c r="H123" s="311"/>
      <c r="I123" s="40">
        <v>1.2666541339999999</v>
      </c>
      <c r="J123" s="347"/>
    </row>
    <row r="124" spans="5:10" ht="15.75" thickBot="1" x14ac:dyDescent="0.3">
      <c r="E124" s="307"/>
      <c r="F124" s="12">
        <v>24</v>
      </c>
      <c r="G124" s="41">
        <v>5.2821941375732422</v>
      </c>
      <c r="H124" s="312"/>
      <c r="I124" s="41">
        <v>1.5838652849999999</v>
      </c>
      <c r="J124" s="348"/>
    </row>
    <row r="125" spans="5:10" x14ac:dyDescent="0.25">
      <c r="E125" s="305">
        <v>43017</v>
      </c>
      <c r="F125" s="30">
        <v>1</v>
      </c>
      <c r="G125" s="39">
        <v>3.376955986</v>
      </c>
      <c r="H125" s="310">
        <f t="shared" ref="H125" si="8">SUM(G125:G148)/24</f>
        <v>3.9732407033750001</v>
      </c>
      <c r="I125" s="39">
        <v>3.2558879850000002</v>
      </c>
      <c r="J125" s="346">
        <f t="shared" ref="J125" si="9">AVERAGE(I125:I148)</f>
        <v>3.3388494501666663</v>
      </c>
    </row>
    <row r="126" spans="5:10" x14ac:dyDescent="0.25">
      <c r="E126" s="306"/>
      <c r="F126" s="6">
        <v>2</v>
      </c>
      <c r="G126" s="40">
        <v>3.3295578959999999</v>
      </c>
      <c r="H126" s="311"/>
      <c r="I126" s="40">
        <v>4.987591267</v>
      </c>
      <c r="J126" s="347"/>
    </row>
    <row r="127" spans="5:10" x14ac:dyDescent="0.25">
      <c r="E127" s="306"/>
      <c r="F127" s="6">
        <v>3</v>
      </c>
      <c r="G127" s="40">
        <v>2.9663321969999998</v>
      </c>
      <c r="H127" s="311"/>
      <c r="I127" s="40">
        <v>3.9748568529999999</v>
      </c>
      <c r="J127" s="347"/>
    </row>
    <row r="128" spans="5:10" x14ac:dyDescent="0.25">
      <c r="E128" s="306"/>
      <c r="F128" s="6">
        <v>4</v>
      </c>
      <c r="G128" s="40">
        <v>2.6649253370000001</v>
      </c>
      <c r="H128" s="311"/>
      <c r="I128" s="40">
        <v>3.649600983</v>
      </c>
      <c r="J128" s="347"/>
    </row>
    <row r="129" spans="5:10" x14ac:dyDescent="0.25">
      <c r="E129" s="306"/>
      <c r="F129" s="6">
        <v>5</v>
      </c>
      <c r="G129" s="40">
        <v>2.622111082</v>
      </c>
      <c r="H129" s="311"/>
      <c r="I129" s="40">
        <v>3.6058044429999998</v>
      </c>
      <c r="J129" s="347"/>
    </row>
    <row r="130" spans="5:10" x14ac:dyDescent="0.25">
      <c r="E130" s="306"/>
      <c r="F130" s="6">
        <v>6</v>
      </c>
      <c r="G130" s="40">
        <v>2.7616658209999998</v>
      </c>
      <c r="H130" s="311"/>
      <c r="I130" s="40">
        <v>3.6904113289999998</v>
      </c>
      <c r="J130" s="347"/>
    </row>
    <row r="131" spans="5:10" x14ac:dyDescent="0.25">
      <c r="E131" s="306"/>
      <c r="F131" s="6">
        <v>7</v>
      </c>
      <c r="G131" s="40">
        <v>2.8801167009999999</v>
      </c>
      <c r="H131" s="311"/>
      <c r="I131" s="40">
        <v>4.0682625769999996</v>
      </c>
      <c r="J131" s="347"/>
    </row>
    <row r="132" spans="5:10" x14ac:dyDescent="0.25">
      <c r="E132" s="306"/>
      <c r="F132" s="6">
        <v>8</v>
      </c>
      <c r="G132" s="40">
        <v>3.123209476</v>
      </c>
      <c r="H132" s="311"/>
      <c r="I132" s="40">
        <v>3.573982</v>
      </c>
      <c r="J132" s="347"/>
    </row>
    <row r="133" spans="5:10" x14ac:dyDescent="0.25">
      <c r="E133" s="306"/>
      <c r="F133" s="6">
        <v>9</v>
      </c>
      <c r="G133" s="40">
        <v>3.148140669</v>
      </c>
      <c r="H133" s="311"/>
      <c r="I133" s="40">
        <v>2.5148286820000001</v>
      </c>
      <c r="J133" s="347"/>
    </row>
    <row r="134" spans="5:10" x14ac:dyDescent="0.25">
      <c r="E134" s="306"/>
      <c r="F134" s="6">
        <v>10</v>
      </c>
      <c r="G134" s="40">
        <v>3.1725862029999998</v>
      </c>
      <c r="H134" s="311"/>
      <c r="I134" s="40">
        <v>1.7345280649999999</v>
      </c>
      <c r="J134" s="347"/>
    </row>
    <row r="135" spans="5:10" x14ac:dyDescent="0.25">
      <c r="E135" s="306"/>
      <c r="F135" s="6">
        <v>11</v>
      </c>
      <c r="G135" s="40">
        <v>3.252538919</v>
      </c>
      <c r="H135" s="311"/>
      <c r="I135" s="40">
        <v>2.4889302249999998</v>
      </c>
      <c r="J135" s="347"/>
    </row>
    <row r="136" spans="5:10" x14ac:dyDescent="0.25">
      <c r="E136" s="306"/>
      <c r="F136" s="6">
        <v>12</v>
      </c>
      <c r="G136" s="40">
        <v>3.2703304289999999</v>
      </c>
      <c r="H136" s="311"/>
      <c r="I136" s="40">
        <v>3.8200752740000001</v>
      </c>
      <c r="J136" s="347"/>
    </row>
    <row r="137" spans="5:10" x14ac:dyDescent="0.25">
      <c r="E137" s="306"/>
      <c r="F137" s="6">
        <v>13</v>
      </c>
      <c r="G137" s="40">
        <v>3.5675344469999999</v>
      </c>
      <c r="H137" s="311"/>
      <c r="I137" s="40">
        <v>4.559949875</v>
      </c>
      <c r="J137" s="347"/>
    </row>
    <row r="138" spans="5:10" x14ac:dyDescent="0.25">
      <c r="E138" s="306"/>
      <c r="F138" s="6">
        <v>14</v>
      </c>
      <c r="G138" s="40">
        <v>4.199203968</v>
      </c>
      <c r="H138" s="311"/>
      <c r="I138" s="40">
        <v>4.3864870070000004</v>
      </c>
      <c r="J138" s="347"/>
    </row>
    <row r="139" spans="5:10" x14ac:dyDescent="0.25">
      <c r="E139" s="306"/>
      <c r="F139" s="6">
        <v>15</v>
      </c>
      <c r="G139" s="40">
        <v>4.7714562420000002</v>
      </c>
      <c r="H139" s="311"/>
      <c r="I139" s="40">
        <v>3.9598662849999999</v>
      </c>
      <c r="J139" s="347"/>
    </row>
    <row r="140" spans="5:10" x14ac:dyDescent="0.25">
      <c r="E140" s="306"/>
      <c r="F140" s="6">
        <v>16</v>
      </c>
      <c r="G140" s="40">
        <v>5.192862034</v>
      </c>
      <c r="H140" s="311"/>
      <c r="I140" s="40">
        <v>3.5589537619999998</v>
      </c>
      <c r="J140" s="347"/>
    </row>
    <row r="141" spans="5:10" x14ac:dyDescent="0.25">
      <c r="E141" s="306"/>
      <c r="F141" s="6">
        <v>17</v>
      </c>
      <c r="G141" s="40">
        <v>5.2378082279999996</v>
      </c>
      <c r="H141" s="311"/>
      <c r="I141" s="40">
        <v>3.317972422</v>
      </c>
      <c r="J141" s="347"/>
    </row>
    <row r="142" spans="5:10" x14ac:dyDescent="0.25">
      <c r="E142" s="306"/>
      <c r="F142" s="6">
        <v>18</v>
      </c>
      <c r="G142" s="40">
        <v>5.1807961459999996</v>
      </c>
      <c r="H142" s="311"/>
      <c r="I142" s="40">
        <v>3.2450439929999999</v>
      </c>
      <c r="J142" s="347"/>
    </row>
    <row r="143" spans="5:10" x14ac:dyDescent="0.25">
      <c r="E143" s="306"/>
      <c r="F143" s="6">
        <v>19</v>
      </c>
      <c r="G143" s="40">
        <v>5.1200575830000004</v>
      </c>
      <c r="H143" s="311"/>
      <c r="I143" s="40">
        <v>3.6066451069999999</v>
      </c>
      <c r="J143" s="347"/>
    </row>
    <row r="144" spans="5:10" x14ac:dyDescent="0.25">
      <c r="E144" s="306"/>
      <c r="F144" s="6">
        <v>20</v>
      </c>
      <c r="G144" s="40">
        <v>5.1290969850000003</v>
      </c>
      <c r="H144" s="311"/>
      <c r="I144" s="40">
        <v>3.4748733039999999</v>
      </c>
      <c r="J144" s="347"/>
    </row>
    <row r="145" spans="5:10" x14ac:dyDescent="0.25">
      <c r="E145" s="306"/>
      <c r="F145" s="6">
        <v>21</v>
      </c>
      <c r="G145" s="40">
        <v>4.9913415910000003</v>
      </c>
      <c r="H145" s="311"/>
      <c r="I145" s="40">
        <v>2.4197280409999999</v>
      </c>
      <c r="J145" s="347"/>
    </row>
    <row r="146" spans="5:10" x14ac:dyDescent="0.25">
      <c r="E146" s="306"/>
      <c r="F146" s="6">
        <v>22</v>
      </c>
      <c r="G146" s="40">
        <v>5.1821889880000001</v>
      </c>
      <c r="H146" s="311"/>
      <c r="I146" s="40">
        <v>2.207690001</v>
      </c>
      <c r="J146" s="347"/>
    </row>
    <row r="147" spans="5:10" x14ac:dyDescent="0.25">
      <c r="E147" s="306"/>
      <c r="F147" s="6">
        <v>23</v>
      </c>
      <c r="G147" s="40">
        <v>5.2189669609999996</v>
      </c>
      <c r="H147" s="311"/>
      <c r="I147" s="40">
        <v>2.1394109729999999</v>
      </c>
      <c r="J147" s="347"/>
    </row>
    <row r="148" spans="5:10" ht="15.75" thickBot="1" x14ac:dyDescent="0.3">
      <c r="E148" s="307"/>
      <c r="F148" s="12">
        <v>24</v>
      </c>
      <c r="G148" s="41">
        <v>4.9979929920000004</v>
      </c>
      <c r="H148" s="312"/>
      <c r="I148" s="41">
        <v>1.8910063509999999</v>
      </c>
      <c r="J148" s="348"/>
    </row>
    <row r="149" spans="5:10" x14ac:dyDescent="0.25">
      <c r="E149" s="305">
        <v>43018</v>
      </c>
      <c r="F149" s="30">
        <v>1</v>
      </c>
      <c r="G149" s="39">
        <v>2.409246445</v>
      </c>
      <c r="H149" s="310">
        <f t="shared" ref="H149" si="10">SUM(G149:G172)/24</f>
        <v>3.7590529024583326</v>
      </c>
      <c r="I149" s="39">
        <v>4.3697390560000002</v>
      </c>
      <c r="J149" s="346">
        <f t="shared" ref="J149" si="11">AVERAGE(I149:I172)</f>
        <v>3.9129634499583332</v>
      </c>
    </row>
    <row r="150" spans="5:10" x14ac:dyDescent="0.25">
      <c r="E150" s="306"/>
      <c r="F150" s="6">
        <v>2</v>
      </c>
      <c r="G150" s="40">
        <v>2.3549253939999999</v>
      </c>
      <c r="H150" s="311"/>
      <c r="I150" s="40">
        <v>5.0681037900000003</v>
      </c>
      <c r="J150" s="347"/>
    </row>
    <row r="151" spans="5:10" x14ac:dyDescent="0.25">
      <c r="E151" s="306"/>
      <c r="F151" s="6">
        <v>3</v>
      </c>
      <c r="G151" s="40">
        <v>2.1563074590000002</v>
      </c>
      <c r="H151" s="311"/>
      <c r="I151" s="40">
        <v>4.4594426159999996</v>
      </c>
      <c r="J151" s="347"/>
    </row>
    <row r="152" spans="5:10" x14ac:dyDescent="0.25">
      <c r="E152" s="306"/>
      <c r="F152" s="6">
        <v>4</v>
      </c>
      <c r="G152" s="40">
        <v>2.1746351719999999</v>
      </c>
      <c r="H152" s="311"/>
      <c r="I152" s="40">
        <v>3.2151520250000001</v>
      </c>
      <c r="J152" s="347"/>
    </row>
    <row r="153" spans="5:10" x14ac:dyDescent="0.25">
      <c r="E153" s="306"/>
      <c r="F153" s="6">
        <v>5</v>
      </c>
      <c r="G153" s="40">
        <v>2.1585478779999998</v>
      </c>
      <c r="H153" s="311"/>
      <c r="I153" s="40">
        <v>2.7300255299999998</v>
      </c>
      <c r="J153" s="347"/>
    </row>
    <row r="154" spans="5:10" x14ac:dyDescent="0.25">
      <c r="E154" s="306"/>
      <c r="F154" s="6">
        <v>6</v>
      </c>
      <c r="G154" s="40">
        <v>2.7341272829999999</v>
      </c>
      <c r="H154" s="311"/>
      <c r="I154" s="40">
        <v>3.469086409</v>
      </c>
      <c r="J154" s="347"/>
    </row>
    <row r="155" spans="5:10" x14ac:dyDescent="0.25">
      <c r="E155" s="306"/>
      <c r="F155" s="6">
        <v>7</v>
      </c>
      <c r="G155" s="40">
        <v>2.8192291260000002</v>
      </c>
      <c r="H155" s="311"/>
      <c r="I155" s="40">
        <v>4.7970485690000002</v>
      </c>
      <c r="J155" s="347"/>
    </row>
    <row r="156" spans="5:10" x14ac:dyDescent="0.25">
      <c r="E156" s="306"/>
      <c r="F156" s="6">
        <v>8</v>
      </c>
      <c r="G156" s="40">
        <v>2.9639134409999999</v>
      </c>
      <c r="H156" s="311"/>
      <c r="I156" s="40">
        <v>4.5726480479999996</v>
      </c>
      <c r="J156" s="347"/>
    </row>
    <row r="157" spans="5:10" x14ac:dyDescent="0.25">
      <c r="E157" s="306"/>
      <c r="F157" s="6">
        <v>9</v>
      </c>
      <c r="G157" s="40">
        <v>2.9198837279999998</v>
      </c>
      <c r="H157" s="311"/>
      <c r="I157" s="40">
        <v>2.781262398</v>
      </c>
      <c r="J157" s="347"/>
    </row>
    <row r="158" spans="5:10" x14ac:dyDescent="0.25">
      <c r="E158" s="306"/>
      <c r="F158" s="6">
        <v>10</v>
      </c>
      <c r="G158" s="40">
        <v>2.9917545319999999</v>
      </c>
      <c r="H158" s="311"/>
      <c r="I158" s="40">
        <v>0.97500646099999999</v>
      </c>
      <c r="J158" s="347"/>
    </row>
    <row r="159" spans="5:10" x14ac:dyDescent="0.25">
      <c r="E159" s="306"/>
      <c r="F159" s="6">
        <v>11</v>
      </c>
      <c r="G159" s="40">
        <v>3.9243946080000001</v>
      </c>
      <c r="H159" s="311"/>
      <c r="I159" s="40">
        <v>1.774930358</v>
      </c>
      <c r="J159" s="347"/>
    </row>
    <row r="160" spans="5:10" x14ac:dyDescent="0.25">
      <c r="E160" s="306"/>
      <c r="F160" s="6">
        <v>12</v>
      </c>
      <c r="G160" s="40">
        <v>4.37500906</v>
      </c>
      <c r="H160" s="311"/>
      <c r="I160" s="40">
        <v>3.8491537569999998</v>
      </c>
      <c r="J160" s="347"/>
    </row>
    <row r="161" spans="5:10" x14ac:dyDescent="0.25">
      <c r="E161" s="306"/>
      <c r="F161" s="6">
        <v>13</v>
      </c>
      <c r="G161" s="40">
        <v>4.6448492999999997</v>
      </c>
      <c r="H161" s="311"/>
      <c r="I161" s="40">
        <v>4.9512763020000001</v>
      </c>
      <c r="J161" s="347"/>
    </row>
    <row r="162" spans="5:10" x14ac:dyDescent="0.25">
      <c r="E162" s="306"/>
      <c r="F162" s="6">
        <v>14</v>
      </c>
      <c r="G162" s="40">
        <v>5.2865676879999999</v>
      </c>
      <c r="H162" s="311"/>
      <c r="I162" s="40">
        <v>4.7561182979999996</v>
      </c>
      <c r="J162" s="347"/>
    </row>
    <row r="163" spans="5:10" x14ac:dyDescent="0.25">
      <c r="E163" s="306"/>
      <c r="F163" s="6">
        <v>15</v>
      </c>
      <c r="G163" s="40">
        <v>5.8501825329999999</v>
      </c>
      <c r="H163" s="311"/>
      <c r="I163" s="40">
        <v>4.5086164469999996</v>
      </c>
      <c r="J163" s="347"/>
    </row>
    <row r="164" spans="5:10" x14ac:dyDescent="0.25">
      <c r="E164" s="306"/>
      <c r="F164" s="6">
        <v>16</v>
      </c>
      <c r="G164" s="40">
        <v>5.638946056</v>
      </c>
      <c r="H164" s="311"/>
      <c r="I164" s="40">
        <v>3.8541524410000001</v>
      </c>
      <c r="J164" s="347"/>
    </row>
    <row r="165" spans="5:10" x14ac:dyDescent="0.25">
      <c r="E165" s="306"/>
      <c r="F165" s="6">
        <v>17</v>
      </c>
      <c r="G165" s="40">
        <v>5.151358128</v>
      </c>
      <c r="H165" s="311"/>
      <c r="I165" s="40">
        <v>3.3470532890000002</v>
      </c>
      <c r="J165" s="347"/>
    </row>
    <row r="166" spans="5:10" x14ac:dyDescent="0.25">
      <c r="E166" s="306"/>
      <c r="F166" s="6">
        <v>18</v>
      </c>
      <c r="G166" s="40">
        <v>4.5580301280000004</v>
      </c>
      <c r="H166" s="311"/>
      <c r="I166" s="40">
        <v>3.1958527569999999</v>
      </c>
      <c r="J166" s="347"/>
    </row>
    <row r="167" spans="5:10" x14ac:dyDescent="0.25">
      <c r="E167" s="306"/>
      <c r="F167" s="6">
        <v>19</v>
      </c>
      <c r="G167" s="40">
        <v>4.3527379039999996</v>
      </c>
      <c r="H167" s="311"/>
      <c r="I167" s="40">
        <v>2.6190938949999998</v>
      </c>
      <c r="J167" s="347"/>
    </row>
    <row r="168" spans="5:10" x14ac:dyDescent="0.25">
      <c r="E168" s="306"/>
      <c r="F168" s="6">
        <v>20</v>
      </c>
      <c r="G168" s="40">
        <v>4.0094146730000002</v>
      </c>
      <c r="H168" s="311"/>
      <c r="I168" s="40">
        <v>3.022992849</v>
      </c>
      <c r="J168" s="347"/>
    </row>
    <row r="169" spans="5:10" x14ac:dyDescent="0.25">
      <c r="E169" s="306"/>
      <c r="F169" s="6">
        <v>21</v>
      </c>
      <c r="G169" s="40">
        <v>3.958244085</v>
      </c>
      <c r="H169" s="311"/>
      <c r="I169" s="40">
        <v>4.6441555020000003</v>
      </c>
      <c r="J169" s="347"/>
    </row>
    <row r="170" spans="5:10" x14ac:dyDescent="0.25">
      <c r="E170" s="306"/>
      <c r="F170" s="6">
        <v>22</v>
      </c>
      <c r="G170" s="40">
        <v>4.0136728289999999</v>
      </c>
      <c r="H170" s="311"/>
      <c r="I170" s="40">
        <v>5.2560095789999997</v>
      </c>
      <c r="J170" s="347"/>
    </row>
    <row r="171" spans="5:10" x14ac:dyDescent="0.25">
      <c r="E171" s="306"/>
      <c r="F171" s="6">
        <v>23</v>
      </c>
      <c r="G171" s="40">
        <v>4.305473804</v>
      </c>
      <c r="H171" s="311"/>
      <c r="I171" s="40">
        <v>5.5916762350000004</v>
      </c>
      <c r="J171" s="347"/>
    </row>
    <row r="172" spans="5:10" ht="15.75" thickBot="1" x14ac:dyDescent="0.3">
      <c r="E172" s="307"/>
      <c r="F172" s="12">
        <v>24</v>
      </c>
      <c r="G172" s="41">
        <v>4.4658184050000003</v>
      </c>
      <c r="H172" s="312"/>
      <c r="I172" s="41">
        <v>6.1025261879999997</v>
      </c>
      <c r="J172" s="348"/>
    </row>
    <row r="173" spans="5:10" x14ac:dyDescent="0.25">
      <c r="E173" s="305">
        <v>43019</v>
      </c>
      <c r="F173" s="30">
        <v>1</v>
      </c>
      <c r="G173" s="39">
        <v>3.1240363119999999</v>
      </c>
      <c r="H173" s="310">
        <f t="shared" ref="H173" si="12">SUM(G173:G196)/24</f>
        <v>4.2297471340000001</v>
      </c>
      <c r="I173" s="39">
        <v>6.7991428379999999</v>
      </c>
      <c r="J173" s="346">
        <f t="shared" ref="J173" si="13">AVERAGE(I173:I196)</f>
        <v>5.8374407887083315</v>
      </c>
    </row>
    <row r="174" spans="5:10" x14ac:dyDescent="0.25">
      <c r="E174" s="306"/>
      <c r="F174" s="6">
        <v>2</v>
      </c>
      <c r="G174" s="40">
        <v>3.688417673</v>
      </c>
      <c r="H174" s="311"/>
      <c r="I174" s="40">
        <v>6.0375823970000004</v>
      </c>
      <c r="J174" s="347"/>
    </row>
    <row r="175" spans="5:10" x14ac:dyDescent="0.25">
      <c r="E175" s="306"/>
      <c r="F175" s="6">
        <v>3</v>
      </c>
      <c r="G175" s="40">
        <v>2.1516888139999999</v>
      </c>
      <c r="H175" s="311"/>
      <c r="I175" s="40">
        <v>5.5305776599999996</v>
      </c>
      <c r="J175" s="347"/>
    </row>
    <row r="176" spans="5:10" x14ac:dyDescent="0.25">
      <c r="E176" s="306"/>
      <c r="F176" s="6">
        <v>4</v>
      </c>
      <c r="G176" s="40">
        <v>0.63093417900000004</v>
      </c>
      <c r="H176" s="311"/>
      <c r="I176" s="40">
        <v>6.2441706659999996</v>
      </c>
      <c r="J176" s="347"/>
    </row>
    <row r="177" spans="5:10" x14ac:dyDescent="0.25">
      <c r="E177" s="306"/>
      <c r="F177" s="6">
        <v>5</v>
      </c>
      <c r="G177" s="40">
        <v>1.3962121009999999</v>
      </c>
      <c r="H177" s="311"/>
      <c r="I177" s="40">
        <v>8.0739488599999998</v>
      </c>
      <c r="J177" s="347"/>
    </row>
    <row r="178" spans="5:10" x14ac:dyDescent="0.25">
      <c r="E178" s="306"/>
      <c r="F178" s="6">
        <v>6</v>
      </c>
      <c r="G178" s="40">
        <v>2.7083842749999998</v>
      </c>
      <c r="H178" s="311"/>
      <c r="I178" s="40">
        <v>10.024342539999999</v>
      </c>
      <c r="J178" s="347"/>
    </row>
    <row r="179" spans="5:10" x14ac:dyDescent="0.25">
      <c r="E179" s="306"/>
      <c r="F179" s="6">
        <v>7</v>
      </c>
      <c r="G179" s="40">
        <v>3.0916948319999999</v>
      </c>
      <c r="H179" s="311"/>
      <c r="I179" s="40">
        <v>10.928125380000001</v>
      </c>
      <c r="J179" s="347"/>
    </row>
    <row r="180" spans="5:10" x14ac:dyDescent="0.25">
      <c r="E180" s="306"/>
      <c r="F180" s="6">
        <v>8</v>
      </c>
      <c r="G180" s="40">
        <v>3.6475965979999998</v>
      </c>
      <c r="H180" s="311"/>
      <c r="I180" s="40">
        <v>10.766575810000001</v>
      </c>
      <c r="J180" s="347"/>
    </row>
    <row r="181" spans="5:10" x14ac:dyDescent="0.25">
      <c r="E181" s="306"/>
      <c r="F181" s="6">
        <v>9</v>
      </c>
      <c r="G181" s="40">
        <v>4.5646257400000003</v>
      </c>
      <c r="H181" s="311"/>
      <c r="I181" s="40">
        <v>8.8734989169999992</v>
      </c>
      <c r="J181" s="347"/>
    </row>
    <row r="182" spans="5:10" x14ac:dyDescent="0.25">
      <c r="E182" s="306"/>
      <c r="F182" s="6">
        <v>10</v>
      </c>
      <c r="G182" s="40">
        <v>6.9311256410000004</v>
      </c>
      <c r="H182" s="311"/>
      <c r="I182" s="40">
        <v>7.6646347050000001</v>
      </c>
      <c r="J182" s="347"/>
    </row>
    <row r="183" spans="5:10" x14ac:dyDescent="0.25">
      <c r="E183" s="306"/>
      <c r="F183" s="6">
        <v>11</v>
      </c>
      <c r="G183" s="40">
        <v>7.5561771389999999</v>
      </c>
      <c r="H183" s="311"/>
      <c r="I183" s="40">
        <v>4.3118672370000004</v>
      </c>
      <c r="J183" s="347"/>
    </row>
    <row r="184" spans="5:10" x14ac:dyDescent="0.25">
      <c r="E184" s="306"/>
      <c r="F184" s="6">
        <v>12</v>
      </c>
      <c r="G184" s="40">
        <v>7.1052570340000001</v>
      </c>
      <c r="H184" s="311"/>
      <c r="I184" s="40">
        <v>4.4277157779999996</v>
      </c>
      <c r="J184" s="347"/>
    </row>
    <row r="185" spans="5:10" x14ac:dyDescent="0.25">
      <c r="E185" s="306"/>
      <c r="F185" s="6">
        <v>13</v>
      </c>
      <c r="G185" s="40">
        <v>6.3211922649999996</v>
      </c>
      <c r="H185" s="311"/>
      <c r="I185" s="40">
        <v>6.3290042880000001</v>
      </c>
      <c r="J185" s="347"/>
    </row>
    <row r="186" spans="5:10" x14ac:dyDescent="0.25">
      <c r="E186" s="306"/>
      <c r="F186" s="6">
        <v>14</v>
      </c>
      <c r="G186" s="40">
        <v>5.7396445270000003</v>
      </c>
      <c r="H186" s="311"/>
      <c r="I186" s="40">
        <v>7.5394282339999998</v>
      </c>
      <c r="J186" s="347"/>
    </row>
    <row r="187" spans="5:10" x14ac:dyDescent="0.25">
      <c r="E187" s="306"/>
      <c r="F187" s="6">
        <v>15</v>
      </c>
      <c r="G187" s="40">
        <v>5.4547276499999997</v>
      </c>
      <c r="H187" s="311"/>
      <c r="I187" s="40">
        <v>5.9107933040000002</v>
      </c>
      <c r="J187" s="347"/>
    </row>
    <row r="188" spans="5:10" x14ac:dyDescent="0.25">
      <c r="E188" s="306"/>
      <c r="F188" s="6">
        <v>16</v>
      </c>
      <c r="G188" s="40">
        <v>5.2015795709999999</v>
      </c>
      <c r="H188" s="311"/>
      <c r="I188" s="40">
        <v>4.6279110909999996</v>
      </c>
      <c r="J188" s="347"/>
    </row>
    <row r="189" spans="5:10" x14ac:dyDescent="0.25">
      <c r="E189" s="306"/>
      <c r="F189" s="6">
        <v>17</v>
      </c>
      <c r="G189" s="40">
        <v>5.3435282710000003</v>
      </c>
      <c r="H189" s="311"/>
      <c r="I189" s="40">
        <v>3.6918578150000001</v>
      </c>
      <c r="J189" s="347"/>
    </row>
    <row r="190" spans="5:10" x14ac:dyDescent="0.25">
      <c r="E190" s="306"/>
      <c r="F190" s="6">
        <v>18</v>
      </c>
      <c r="G190" s="40">
        <v>4.8944673539999997</v>
      </c>
      <c r="H190" s="311"/>
      <c r="I190" s="40">
        <v>3.4766085150000001</v>
      </c>
      <c r="J190" s="347"/>
    </row>
    <row r="191" spans="5:10" x14ac:dyDescent="0.25">
      <c r="E191" s="306"/>
      <c r="F191" s="6">
        <v>19</v>
      </c>
      <c r="G191" s="40">
        <v>4.7625107770000001</v>
      </c>
      <c r="H191" s="311"/>
      <c r="I191" s="40">
        <v>2.806568146</v>
      </c>
      <c r="J191" s="347"/>
    </row>
    <row r="192" spans="5:10" x14ac:dyDescent="0.25">
      <c r="E192" s="306"/>
      <c r="F192" s="6">
        <v>20</v>
      </c>
      <c r="G192" s="40">
        <v>4.3386487960000002</v>
      </c>
      <c r="H192" s="311"/>
      <c r="I192" s="40">
        <v>2.7868766780000001</v>
      </c>
      <c r="J192" s="347"/>
    </row>
    <row r="193" spans="5:10" x14ac:dyDescent="0.25">
      <c r="E193" s="306"/>
      <c r="F193" s="6">
        <v>21</v>
      </c>
      <c r="G193" s="40">
        <v>3.765550137</v>
      </c>
      <c r="H193" s="311"/>
      <c r="I193" s="40">
        <v>2.9631745820000002</v>
      </c>
      <c r="J193" s="347"/>
    </row>
    <row r="194" spans="5:10" x14ac:dyDescent="0.25">
      <c r="E194" s="306"/>
      <c r="F194" s="6">
        <v>22</v>
      </c>
      <c r="G194" s="40">
        <v>3.439645767</v>
      </c>
      <c r="H194" s="311"/>
      <c r="I194" s="40">
        <v>3.023322582</v>
      </c>
      <c r="J194" s="347"/>
    </row>
    <row r="195" spans="5:10" x14ac:dyDescent="0.25">
      <c r="E195" s="306"/>
      <c r="F195" s="6">
        <v>23</v>
      </c>
      <c r="G195" s="40">
        <v>3.1253790860000001</v>
      </c>
      <c r="H195" s="311"/>
      <c r="I195" s="40">
        <v>3.3614912029999999</v>
      </c>
      <c r="J195" s="347"/>
    </row>
    <row r="196" spans="5:10" ht="15.75" thickBot="1" x14ac:dyDescent="0.3">
      <c r="E196" s="307"/>
      <c r="F196" s="12">
        <v>24</v>
      </c>
      <c r="G196" s="41">
        <v>2.5309066769999999</v>
      </c>
      <c r="H196" s="312"/>
      <c r="I196" s="41">
        <v>3.899359703</v>
      </c>
      <c r="J196" s="348"/>
    </row>
    <row r="197" spans="5:10" x14ac:dyDescent="0.25">
      <c r="E197" s="305">
        <v>43020</v>
      </c>
      <c r="F197" s="30">
        <v>1</v>
      </c>
      <c r="G197" s="39">
        <v>1.2917770150000001</v>
      </c>
      <c r="H197" s="310">
        <f t="shared" ref="H197" si="14">SUM(G197:G220)/24</f>
        <v>4.2724493245000001</v>
      </c>
      <c r="I197" s="39">
        <v>1.8408918379999999</v>
      </c>
      <c r="J197" s="346">
        <f t="shared" ref="J197" si="15">AVERAGE(I197:I220)</f>
        <v>4.095372306791667</v>
      </c>
    </row>
    <row r="198" spans="5:10" x14ac:dyDescent="0.25">
      <c r="E198" s="306"/>
      <c r="F198" s="6">
        <v>2</v>
      </c>
      <c r="G198" s="40">
        <v>1.5875846149999999</v>
      </c>
      <c r="H198" s="311"/>
      <c r="I198" s="40">
        <v>3.4843051429999998</v>
      </c>
      <c r="J198" s="347"/>
    </row>
    <row r="199" spans="5:10" x14ac:dyDescent="0.25">
      <c r="E199" s="306"/>
      <c r="F199" s="6">
        <v>3</v>
      </c>
      <c r="G199" s="40">
        <v>2.0598726269999998</v>
      </c>
      <c r="H199" s="311"/>
      <c r="I199" s="40">
        <v>4.3988013270000001</v>
      </c>
      <c r="J199" s="347"/>
    </row>
    <row r="200" spans="5:10" x14ac:dyDescent="0.25">
      <c r="E200" s="306"/>
      <c r="F200" s="6">
        <v>4</v>
      </c>
      <c r="G200" s="40">
        <v>2.5936954019999998</v>
      </c>
      <c r="H200" s="311"/>
      <c r="I200" s="40">
        <v>4.575770855</v>
      </c>
      <c r="J200" s="347"/>
    </row>
    <row r="201" spans="5:10" x14ac:dyDescent="0.25">
      <c r="E201" s="306"/>
      <c r="F201" s="6">
        <v>5</v>
      </c>
      <c r="G201" s="40">
        <v>3.2751233580000001</v>
      </c>
      <c r="H201" s="311"/>
      <c r="I201" s="40">
        <v>4.6869020460000002</v>
      </c>
      <c r="J201" s="347"/>
    </row>
    <row r="202" spans="5:10" x14ac:dyDescent="0.25">
      <c r="E202" s="306"/>
      <c r="F202" s="6">
        <v>6</v>
      </c>
      <c r="G202" s="40">
        <v>4.573009968</v>
      </c>
      <c r="H202" s="311"/>
      <c r="I202" s="40">
        <v>4.4212093350000004</v>
      </c>
      <c r="J202" s="347"/>
    </row>
    <row r="203" spans="5:10" x14ac:dyDescent="0.25">
      <c r="E203" s="306"/>
      <c r="F203" s="6">
        <v>7</v>
      </c>
      <c r="G203" s="40">
        <v>5.1430268290000001</v>
      </c>
      <c r="H203" s="311"/>
      <c r="I203" s="40">
        <v>4.8809289930000004</v>
      </c>
      <c r="J203" s="347"/>
    </row>
    <row r="204" spans="5:10" x14ac:dyDescent="0.25">
      <c r="E204" s="306"/>
      <c r="F204" s="6">
        <v>8</v>
      </c>
      <c r="G204" s="40">
        <v>5.8815407750000004</v>
      </c>
      <c r="H204" s="311"/>
      <c r="I204" s="40">
        <v>4.9036722179999996</v>
      </c>
      <c r="J204" s="347"/>
    </row>
    <row r="205" spans="5:10" x14ac:dyDescent="0.25">
      <c r="E205" s="306"/>
      <c r="F205" s="6">
        <v>9</v>
      </c>
      <c r="G205" s="40">
        <v>5.9759531020000001</v>
      </c>
      <c r="H205" s="311"/>
      <c r="I205" s="40">
        <v>4.3462228779999998</v>
      </c>
      <c r="J205" s="347"/>
    </row>
    <row r="206" spans="5:10" x14ac:dyDescent="0.25">
      <c r="E206" s="306"/>
      <c r="F206" s="6">
        <v>10</v>
      </c>
      <c r="G206" s="40">
        <v>5.828929424</v>
      </c>
      <c r="H206" s="311"/>
      <c r="I206" s="40">
        <v>2.7634079460000001</v>
      </c>
      <c r="J206" s="347"/>
    </row>
    <row r="207" spans="5:10" x14ac:dyDescent="0.25">
      <c r="E207" s="306"/>
      <c r="F207" s="6">
        <v>11</v>
      </c>
      <c r="G207" s="40">
        <v>5.3891720769999996</v>
      </c>
      <c r="H207" s="311"/>
      <c r="I207" s="40">
        <v>0.66368907700000002</v>
      </c>
      <c r="J207" s="347"/>
    </row>
    <row r="208" spans="5:10" x14ac:dyDescent="0.25">
      <c r="E208" s="306"/>
      <c r="F208" s="6">
        <v>12</v>
      </c>
      <c r="G208" s="40">
        <v>5.3303952219999999</v>
      </c>
      <c r="H208" s="311"/>
      <c r="I208" s="40">
        <v>1.9510871169999999</v>
      </c>
      <c r="J208" s="347"/>
    </row>
    <row r="209" spans="5:10" x14ac:dyDescent="0.25">
      <c r="E209" s="306"/>
      <c r="F209" s="6">
        <v>13</v>
      </c>
      <c r="G209" s="40">
        <v>5.2260732650000001</v>
      </c>
      <c r="H209" s="311"/>
      <c r="I209" s="40">
        <v>2.1719999310000002</v>
      </c>
      <c r="J209" s="347"/>
    </row>
    <row r="210" spans="5:10" x14ac:dyDescent="0.25">
      <c r="E210" s="306"/>
      <c r="F210" s="6">
        <v>14</v>
      </c>
      <c r="G210" s="40">
        <v>5.1208066939999997</v>
      </c>
      <c r="H210" s="311"/>
      <c r="I210" s="40">
        <v>2.3267538550000002</v>
      </c>
      <c r="J210" s="347"/>
    </row>
    <row r="211" spans="5:10" x14ac:dyDescent="0.25">
      <c r="E211" s="306"/>
      <c r="F211" s="6">
        <v>15</v>
      </c>
      <c r="G211" s="40">
        <v>5.2090797420000001</v>
      </c>
      <c r="H211" s="311"/>
      <c r="I211" s="40">
        <v>3.2630093100000002</v>
      </c>
      <c r="J211" s="347"/>
    </row>
    <row r="212" spans="5:10" x14ac:dyDescent="0.25">
      <c r="E212" s="306"/>
      <c r="F212" s="6">
        <v>16</v>
      </c>
      <c r="G212" s="40">
        <v>5.0093989370000003</v>
      </c>
      <c r="H212" s="311"/>
      <c r="I212" s="40">
        <v>3.2605135440000002</v>
      </c>
      <c r="J212" s="347"/>
    </row>
    <row r="213" spans="5:10" x14ac:dyDescent="0.25">
      <c r="E213" s="306"/>
      <c r="F213" s="6">
        <v>17</v>
      </c>
      <c r="G213" s="40">
        <v>4.6457595830000002</v>
      </c>
      <c r="H213" s="311"/>
      <c r="I213" s="40">
        <v>2.304962873</v>
      </c>
      <c r="J213" s="347"/>
    </row>
    <row r="214" spans="5:10" x14ac:dyDescent="0.25">
      <c r="E214" s="306"/>
      <c r="F214" s="6">
        <v>18</v>
      </c>
      <c r="G214" s="40">
        <v>4.4664769169999996</v>
      </c>
      <c r="H214" s="311"/>
      <c r="I214" s="40">
        <v>1.815157533</v>
      </c>
      <c r="J214" s="347"/>
    </row>
    <row r="215" spans="5:10" x14ac:dyDescent="0.25">
      <c r="E215" s="306"/>
      <c r="F215" s="6">
        <v>19</v>
      </c>
      <c r="G215" s="40">
        <v>4.3866386410000002</v>
      </c>
      <c r="H215" s="311"/>
      <c r="I215" s="40">
        <v>4.9978585239999997</v>
      </c>
      <c r="J215" s="347"/>
    </row>
    <row r="216" spans="5:10" x14ac:dyDescent="0.25">
      <c r="E216" s="306"/>
      <c r="F216" s="6">
        <v>20</v>
      </c>
      <c r="G216" s="40">
        <v>4.1635804179999996</v>
      </c>
      <c r="H216" s="311"/>
      <c r="I216" s="40">
        <v>6.1567006109999998</v>
      </c>
      <c r="J216" s="347"/>
    </row>
    <row r="217" spans="5:10" x14ac:dyDescent="0.25">
      <c r="E217" s="306"/>
      <c r="F217" s="6">
        <v>21</v>
      </c>
      <c r="G217" s="40">
        <v>3.563723564</v>
      </c>
      <c r="H217" s="311"/>
      <c r="I217" s="40">
        <v>6.4028148649999999</v>
      </c>
      <c r="J217" s="347"/>
    </row>
    <row r="218" spans="5:10" x14ac:dyDescent="0.25">
      <c r="E218" s="306"/>
      <c r="F218" s="6">
        <v>22</v>
      </c>
      <c r="G218" s="40">
        <v>3.3739068510000001</v>
      </c>
      <c r="H218" s="311"/>
      <c r="I218" s="40">
        <v>6.9039845470000003</v>
      </c>
      <c r="J218" s="347"/>
    </row>
    <row r="219" spans="5:10" x14ac:dyDescent="0.25">
      <c r="E219" s="306"/>
      <c r="F219" s="6">
        <v>23</v>
      </c>
      <c r="G219" s="40">
        <v>3.700954437</v>
      </c>
      <c r="H219" s="311"/>
      <c r="I219" s="40">
        <v>7.5385565760000004</v>
      </c>
      <c r="J219" s="347"/>
    </row>
    <row r="220" spans="5:10" ht="15.75" thickBot="1" x14ac:dyDescent="0.3">
      <c r="E220" s="309"/>
      <c r="F220" s="37">
        <v>24</v>
      </c>
      <c r="G220" s="43">
        <v>4.7423043250000001</v>
      </c>
      <c r="H220" s="313"/>
      <c r="I220" s="43">
        <v>8.2297344209999999</v>
      </c>
      <c r="J220" s="350"/>
    </row>
    <row r="221" spans="5:10" x14ac:dyDescent="0.25">
      <c r="E221" s="305">
        <v>43021</v>
      </c>
      <c r="F221" s="30">
        <v>1</v>
      </c>
      <c r="G221" s="39">
        <v>2.5178632740000002</v>
      </c>
      <c r="H221" s="310">
        <f t="shared" ref="H221" si="16">SUM(G221:G244)/24</f>
        <v>4.3817578851666665</v>
      </c>
      <c r="I221" s="105">
        <v>7.4136209490000002</v>
      </c>
      <c r="J221" s="346">
        <f t="shared" ref="J221" si="17">AVERAGE(I221:I244)</f>
        <v>3.1545007477083336</v>
      </c>
    </row>
    <row r="222" spans="5:10" x14ac:dyDescent="0.25">
      <c r="E222" s="306"/>
      <c r="F222" s="6">
        <v>2</v>
      </c>
      <c r="G222" s="40">
        <v>3.0649526119999999</v>
      </c>
      <c r="H222" s="311"/>
      <c r="I222" s="106">
        <v>6.4960465430000003</v>
      </c>
      <c r="J222" s="347"/>
    </row>
    <row r="223" spans="5:10" x14ac:dyDescent="0.25">
      <c r="E223" s="306"/>
      <c r="F223" s="6">
        <v>3</v>
      </c>
      <c r="G223" s="40">
        <v>2.2517352100000001</v>
      </c>
      <c r="H223" s="311"/>
      <c r="I223" s="106">
        <v>6.1697735790000001</v>
      </c>
      <c r="J223" s="347"/>
    </row>
    <row r="224" spans="5:10" x14ac:dyDescent="0.25">
      <c r="E224" s="306"/>
      <c r="F224" s="6">
        <v>4</v>
      </c>
      <c r="G224" s="40">
        <v>2.9907519819999999</v>
      </c>
      <c r="H224" s="311"/>
      <c r="I224" s="106">
        <v>4.7644968030000001</v>
      </c>
      <c r="J224" s="347"/>
    </row>
    <row r="225" spans="5:10" x14ac:dyDescent="0.25">
      <c r="E225" s="306"/>
      <c r="F225" s="6">
        <v>5</v>
      </c>
      <c r="G225" s="40">
        <v>3.9976708890000001</v>
      </c>
      <c r="H225" s="311"/>
      <c r="I225" s="106">
        <v>4.1909823419999999</v>
      </c>
      <c r="J225" s="347"/>
    </row>
    <row r="226" spans="5:10" x14ac:dyDescent="0.25">
      <c r="E226" s="306"/>
      <c r="F226" s="6">
        <v>6</v>
      </c>
      <c r="G226" s="40">
        <v>3.1405818459999999</v>
      </c>
      <c r="H226" s="311"/>
      <c r="I226" s="106">
        <v>4.6437554360000002</v>
      </c>
      <c r="J226" s="347"/>
    </row>
    <row r="227" spans="5:10" x14ac:dyDescent="0.25">
      <c r="E227" s="306"/>
      <c r="F227" s="6">
        <v>7</v>
      </c>
      <c r="G227" s="40">
        <v>3.455878496</v>
      </c>
      <c r="H227" s="311"/>
      <c r="I227" s="106">
        <v>4.8575415609999997</v>
      </c>
      <c r="J227" s="347"/>
    </row>
    <row r="228" spans="5:10" x14ac:dyDescent="0.25">
      <c r="E228" s="306"/>
      <c r="F228" s="6">
        <v>8</v>
      </c>
      <c r="G228" s="40">
        <v>3.656536579</v>
      </c>
      <c r="H228" s="311"/>
      <c r="I228" s="106">
        <v>2.9988827709999999</v>
      </c>
      <c r="J228" s="347"/>
    </row>
    <row r="229" spans="5:10" x14ac:dyDescent="0.25">
      <c r="E229" s="306"/>
      <c r="F229" s="6">
        <v>9</v>
      </c>
      <c r="G229" s="40">
        <v>3.2597363000000001</v>
      </c>
      <c r="H229" s="311"/>
      <c r="I229" s="106">
        <v>0.510233402</v>
      </c>
      <c r="J229" s="347"/>
    </row>
    <row r="230" spans="5:10" x14ac:dyDescent="0.25">
      <c r="E230" s="306"/>
      <c r="F230" s="6">
        <v>10</v>
      </c>
      <c r="G230" s="40">
        <v>3.3401193619999998</v>
      </c>
      <c r="H230" s="311"/>
      <c r="I230" s="106">
        <v>0.892117202</v>
      </c>
      <c r="J230" s="347"/>
    </row>
    <row r="231" spans="5:10" x14ac:dyDescent="0.25">
      <c r="E231" s="306"/>
      <c r="F231" s="6">
        <v>11</v>
      </c>
      <c r="G231" s="40">
        <v>3.5402295590000001</v>
      </c>
      <c r="H231" s="311"/>
      <c r="I231" s="106">
        <v>0.49105107799999997</v>
      </c>
      <c r="J231" s="347"/>
    </row>
    <row r="232" spans="5:10" x14ac:dyDescent="0.25">
      <c r="E232" s="306"/>
      <c r="F232" s="6">
        <v>12</v>
      </c>
      <c r="G232" s="40">
        <v>4.0274424550000001</v>
      </c>
      <c r="H232" s="311"/>
      <c r="I232" s="106">
        <v>0.82741838700000003</v>
      </c>
      <c r="J232" s="347"/>
    </row>
    <row r="233" spans="5:10" x14ac:dyDescent="0.25">
      <c r="E233" s="306"/>
      <c r="F233" s="6">
        <v>13</v>
      </c>
      <c r="G233" s="40">
        <v>5.1954574579999999</v>
      </c>
      <c r="H233" s="311"/>
      <c r="I233" s="106">
        <v>1.568947554</v>
      </c>
      <c r="J233" s="347"/>
    </row>
    <row r="234" spans="5:10" x14ac:dyDescent="0.25">
      <c r="E234" s="306"/>
      <c r="F234" s="6">
        <v>14</v>
      </c>
      <c r="G234" s="40">
        <v>5.9547114370000003</v>
      </c>
      <c r="H234" s="311"/>
      <c r="I234" s="106">
        <v>3.2422502039999999</v>
      </c>
      <c r="J234" s="347"/>
    </row>
    <row r="235" spans="5:10" x14ac:dyDescent="0.25">
      <c r="E235" s="306"/>
      <c r="F235" s="6">
        <v>15</v>
      </c>
      <c r="G235" s="40">
        <v>6.5453958510000003</v>
      </c>
      <c r="H235" s="311"/>
      <c r="I235" s="106">
        <v>3.3924090859999998</v>
      </c>
      <c r="J235" s="347"/>
    </row>
    <row r="236" spans="5:10" x14ac:dyDescent="0.25">
      <c r="E236" s="306"/>
      <c r="F236" s="6">
        <v>16</v>
      </c>
      <c r="G236" s="40">
        <v>6.465383053</v>
      </c>
      <c r="H236" s="311"/>
      <c r="I236" s="106">
        <v>2.5930786129999999</v>
      </c>
      <c r="J236" s="347"/>
    </row>
    <row r="237" spans="5:10" x14ac:dyDescent="0.25">
      <c r="E237" s="306"/>
      <c r="F237" s="6">
        <v>17</v>
      </c>
      <c r="G237" s="40">
        <v>6.5451364520000004</v>
      </c>
      <c r="H237" s="311"/>
      <c r="I237" s="106">
        <v>2.641350031</v>
      </c>
      <c r="J237" s="347"/>
    </row>
    <row r="238" spans="5:10" x14ac:dyDescent="0.25">
      <c r="E238" s="306"/>
      <c r="F238" s="6">
        <v>18</v>
      </c>
      <c r="G238" s="40">
        <v>6.0725722309999997</v>
      </c>
      <c r="H238" s="311"/>
      <c r="I238" s="106">
        <v>2.7010896209999999</v>
      </c>
      <c r="J238" s="347"/>
    </row>
    <row r="239" spans="5:10" x14ac:dyDescent="0.25">
      <c r="E239" s="306"/>
      <c r="F239" s="6">
        <v>19</v>
      </c>
      <c r="G239" s="40">
        <v>6.0871124270000001</v>
      </c>
      <c r="H239" s="311"/>
      <c r="I239" s="106">
        <v>2.6454439160000001</v>
      </c>
      <c r="J239" s="347"/>
    </row>
    <row r="240" spans="5:10" x14ac:dyDescent="0.25">
      <c r="E240" s="306"/>
      <c r="F240" s="6">
        <v>20</v>
      </c>
      <c r="G240" s="40">
        <v>5.8687791819999999</v>
      </c>
      <c r="H240" s="311"/>
      <c r="I240" s="106">
        <v>2.8206253050000001</v>
      </c>
      <c r="J240" s="347"/>
    </row>
    <row r="241" spans="5:10" x14ac:dyDescent="0.25">
      <c r="E241" s="306"/>
      <c r="F241" s="6">
        <v>21</v>
      </c>
      <c r="G241" s="40">
        <v>5.0316705700000002</v>
      </c>
      <c r="H241" s="311"/>
      <c r="I241" s="106">
        <v>3.0810720919999999</v>
      </c>
      <c r="J241" s="347"/>
    </row>
    <row r="242" spans="5:10" x14ac:dyDescent="0.25">
      <c r="E242" s="306"/>
      <c r="F242" s="6">
        <v>22</v>
      </c>
      <c r="G242" s="40">
        <v>4.3534736629999999</v>
      </c>
      <c r="H242" s="311"/>
      <c r="I242" s="106">
        <v>2.7744493480000001</v>
      </c>
      <c r="J242" s="347"/>
    </row>
    <row r="243" spans="5:10" x14ac:dyDescent="0.25">
      <c r="E243" s="306"/>
      <c r="F243" s="6">
        <v>23</v>
      </c>
      <c r="G243" s="40">
        <v>4.0229549410000001</v>
      </c>
      <c r="H243" s="311"/>
      <c r="I243" s="106">
        <v>2.4056496620000001</v>
      </c>
      <c r="J243" s="347"/>
    </row>
    <row r="244" spans="5:10" ht="15.75" thickBot="1" x14ac:dyDescent="0.3">
      <c r="E244" s="307"/>
      <c r="F244" s="12">
        <v>24</v>
      </c>
      <c r="G244" s="41">
        <v>3.7760434150000002</v>
      </c>
      <c r="H244" s="312"/>
      <c r="I244" s="107">
        <v>1.58573246</v>
      </c>
      <c r="J244" s="348"/>
    </row>
    <row r="245" spans="5:10" x14ac:dyDescent="0.25">
      <c r="E245" s="308">
        <v>43035</v>
      </c>
      <c r="F245" s="24">
        <v>1</v>
      </c>
      <c r="G245" s="46">
        <v>1.2566607000000001</v>
      </c>
      <c r="H245" s="314">
        <f t="shared" ref="H245" si="18">SUM(G245:G268)/24</f>
        <v>3.1061066638333337</v>
      </c>
      <c r="I245" s="46">
        <v>3.147065639</v>
      </c>
      <c r="J245" s="349">
        <f t="shared" ref="J245" si="19">AVERAGE(I245:I268)</f>
        <v>4.1680344342916662</v>
      </c>
    </row>
    <row r="246" spans="5:10" x14ac:dyDescent="0.25">
      <c r="E246" s="306"/>
      <c r="F246" s="6">
        <v>2</v>
      </c>
      <c r="G246" s="40">
        <v>2.2920925620000001</v>
      </c>
      <c r="H246" s="311"/>
      <c r="I246" s="40">
        <v>4.3758230210000004</v>
      </c>
      <c r="J246" s="347"/>
    </row>
    <row r="247" spans="5:10" x14ac:dyDescent="0.25">
      <c r="E247" s="306"/>
      <c r="F247" s="6">
        <v>3</v>
      </c>
      <c r="G247" s="40">
        <v>2.5243499279999999</v>
      </c>
      <c r="H247" s="311"/>
      <c r="I247" s="40">
        <v>3.787531376</v>
      </c>
      <c r="J247" s="347"/>
    </row>
    <row r="248" spans="5:10" x14ac:dyDescent="0.25">
      <c r="E248" s="306"/>
      <c r="F248" s="6">
        <v>4</v>
      </c>
      <c r="G248" s="40">
        <v>2.4276077749999998</v>
      </c>
      <c r="H248" s="311"/>
      <c r="I248" s="40">
        <v>3.0743441580000002</v>
      </c>
      <c r="J248" s="347"/>
    </row>
    <row r="249" spans="5:10" x14ac:dyDescent="0.25">
      <c r="E249" s="306"/>
      <c r="F249" s="6">
        <v>5</v>
      </c>
      <c r="G249" s="40">
        <v>2.3358561990000002</v>
      </c>
      <c r="H249" s="311"/>
      <c r="I249" s="40">
        <v>2.7038831710000002</v>
      </c>
      <c r="J249" s="347"/>
    </row>
    <row r="250" spans="5:10" x14ac:dyDescent="0.25">
      <c r="E250" s="306"/>
      <c r="F250" s="6">
        <v>6</v>
      </c>
      <c r="G250" s="40">
        <v>1.968562484</v>
      </c>
      <c r="H250" s="311"/>
      <c r="I250" s="40">
        <v>2.7456736560000001</v>
      </c>
      <c r="J250" s="347"/>
    </row>
    <row r="251" spans="5:10" x14ac:dyDescent="0.25">
      <c r="E251" s="306"/>
      <c r="F251" s="6">
        <v>7</v>
      </c>
      <c r="G251" s="40">
        <v>1.945837021</v>
      </c>
      <c r="H251" s="311"/>
      <c r="I251" s="40">
        <v>2.821459055</v>
      </c>
      <c r="J251" s="347"/>
    </row>
    <row r="252" spans="5:10" x14ac:dyDescent="0.25">
      <c r="E252" s="306"/>
      <c r="F252" s="6">
        <v>8</v>
      </c>
      <c r="G252" s="40">
        <v>2.2133865359999998</v>
      </c>
      <c r="H252" s="311"/>
      <c r="I252" s="40">
        <v>2.760585785</v>
      </c>
      <c r="J252" s="347"/>
    </row>
    <row r="253" spans="5:10" x14ac:dyDescent="0.25">
      <c r="E253" s="306"/>
      <c r="F253" s="6">
        <v>9</v>
      </c>
      <c r="G253" s="40">
        <v>2.5384089950000002</v>
      </c>
      <c r="H253" s="311"/>
      <c r="I253" s="40">
        <v>2.6148991580000001</v>
      </c>
      <c r="J253" s="347"/>
    </row>
    <row r="254" spans="5:10" x14ac:dyDescent="0.25">
      <c r="E254" s="306"/>
      <c r="F254" s="6">
        <v>10</v>
      </c>
      <c r="G254" s="40">
        <v>2.6387782099999999</v>
      </c>
      <c r="H254" s="311"/>
      <c r="I254" s="40">
        <v>3.1311955450000002</v>
      </c>
      <c r="J254" s="347"/>
    </row>
    <row r="255" spans="5:10" x14ac:dyDescent="0.25">
      <c r="E255" s="306"/>
      <c r="F255" s="6">
        <v>11</v>
      </c>
      <c r="G255" s="40">
        <v>2.6233999730000002</v>
      </c>
      <c r="H255" s="311"/>
      <c r="I255" s="40">
        <v>3.8255207539999998</v>
      </c>
      <c r="J255" s="347"/>
    </row>
    <row r="256" spans="5:10" x14ac:dyDescent="0.25">
      <c r="E256" s="306"/>
      <c r="F256" s="6">
        <v>12</v>
      </c>
      <c r="G256" s="40">
        <v>2.729545355</v>
      </c>
      <c r="H256" s="311"/>
      <c r="I256" s="40">
        <v>4.1122517590000003</v>
      </c>
      <c r="J256" s="347"/>
    </row>
    <row r="257" spans="5:10" x14ac:dyDescent="0.25">
      <c r="E257" s="306"/>
      <c r="F257" s="6">
        <v>13</v>
      </c>
      <c r="G257" s="40">
        <v>2.7851486209999998</v>
      </c>
      <c r="H257" s="311"/>
      <c r="I257" s="40">
        <v>4.4365277289999998</v>
      </c>
      <c r="J257" s="347"/>
    </row>
    <row r="258" spans="5:10" x14ac:dyDescent="0.25">
      <c r="E258" s="306"/>
      <c r="F258" s="6">
        <v>14</v>
      </c>
      <c r="G258" s="40">
        <v>3.2653822899999998</v>
      </c>
      <c r="H258" s="311"/>
      <c r="I258" s="40">
        <v>4.7580280300000002</v>
      </c>
      <c r="J258" s="347"/>
    </row>
    <row r="259" spans="5:10" x14ac:dyDescent="0.25">
      <c r="E259" s="306"/>
      <c r="F259" s="6">
        <v>15</v>
      </c>
      <c r="G259" s="40">
        <v>3.4541947839999998</v>
      </c>
      <c r="H259" s="311"/>
      <c r="I259" s="40">
        <v>5.0366806979999996</v>
      </c>
      <c r="J259" s="347"/>
    </row>
    <row r="260" spans="5:10" x14ac:dyDescent="0.25">
      <c r="E260" s="306"/>
      <c r="F260" s="6">
        <v>16</v>
      </c>
      <c r="G260" s="40">
        <v>3.2953197959999998</v>
      </c>
      <c r="H260" s="311"/>
      <c r="I260" s="40">
        <v>5.1871676449999997</v>
      </c>
      <c r="J260" s="347"/>
    </row>
    <row r="261" spans="5:10" x14ac:dyDescent="0.25">
      <c r="E261" s="306"/>
      <c r="F261" s="6">
        <v>17</v>
      </c>
      <c r="G261" s="40">
        <v>3.5854246619999999</v>
      </c>
      <c r="H261" s="311"/>
      <c r="I261" s="40">
        <v>5.0610504150000004</v>
      </c>
      <c r="J261" s="347"/>
    </row>
    <row r="262" spans="5:10" x14ac:dyDescent="0.25">
      <c r="E262" s="306"/>
      <c r="F262" s="6">
        <v>18</v>
      </c>
      <c r="G262" s="40">
        <v>4.0375218390000001</v>
      </c>
      <c r="H262" s="311"/>
      <c r="I262" s="40">
        <v>4.9039845470000003</v>
      </c>
      <c r="J262" s="347"/>
    </row>
    <row r="263" spans="5:10" x14ac:dyDescent="0.25">
      <c r="E263" s="306"/>
      <c r="F263" s="6">
        <v>19</v>
      </c>
      <c r="G263" s="40">
        <v>4.6370930670000003</v>
      </c>
      <c r="H263" s="311"/>
      <c r="I263" s="40">
        <v>4.7897534369999999</v>
      </c>
      <c r="J263" s="347"/>
    </row>
    <row r="264" spans="5:10" x14ac:dyDescent="0.25">
      <c r="E264" s="306"/>
      <c r="F264" s="6">
        <v>20</v>
      </c>
      <c r="G264" s="40">
        <v>4.8262085910000003</v>
      </c>
      <c r="H264" s="311"/>
      <c r="I264" s="40">
        <v>4.9700837140000003</v>
      </c>
      <c r="J264" s="347"/>
    </row>
    <row r="265" spans="5:10" x14ac:dyDescent="0.25">
      <c r="E265" s="306"/>
      <c r="F265" s="6">
        <v>21</v>
      </c>
      <c r="G265" s="40">
        <v>4.4883589739999996</v>
      </c>
      <c r="H265" s="311"/>
      <c r="I265" s="40">
        <v>5.2446131710000001</v>
      </c>
      <c r="J265" s="347"/>
    </row>
    <row r="266" spans="5:10" x14ac:dyDescent="0.25">
      <c r="E266" s="306"/>
      <c r="F266" s="6">
        <v>22</v>
      </c>
      <c r="G266" s="40">
        <v>4.1645178789999999</v>
      </c>
      <c r="H266" s="311"/>
      <c r="I266" s="40">
        <v>5.6143784520000004</v>
      </c>
      <c r="J266" s="347"/>
    </row>
    <row r="267" spans="5:10" x14ac:dyDescent="0.25">
      <c r="E267" s="306"/>
      <c r="F267" s="6">
        <v>23</v>
      </c>
      <c r="G267" s="40">
        <v>4.1982011799999999</v>
      </c>
      <c r="H267" s="311"/>
      <c r="I267" s="40">
        <v>5.392409325</v>
      </c>
      <c r="J267" s="347"/>
    </row>
    <row r="268" spans="5:10" ht="15.75" thickBot="1" x14ac:dyDescent="0.3">
      <c r="E268" s="309"/>
      <c r="F268" s="37">
        <v>24</v>
      </c>
      <c r="G268" s="43">
        <v>4.3147025110000001</v>
      </c>
      <c r="H268" s="313"/>
      <c r="I268" s="43">
        <v>5.5379161830000001</v>
      </c>
      <c r="J268" s="350"/>
    </row>
    <row r="269" spans="5:10" x14ac:dyDescent="0.25">
      <c r="E269" s="305">
        <v>43059</v>
      </c>
      <c r="F269" s="30">
        <v>1</v>
      </c>
      <c r="G269" s="39">
        <v>6.4045319559999996</v>
      </c>
      <c r="H269" s="310">
        <f t="shared" ref="H269" si="20">SUM(G269:G292)/24</f>
        <v>5.601098080499999</v>
      </c>
      <c r="I269" s="39">
        <v>3.13752532</v>
      </c>
      <c r="J269" s="346">
        <f t="shared" ref="J269:J317" si="21">AVERAGE(I269:I292)</f>
        <v>4.6475333323333343</v>
      </c>
    </row>
    <row r="270" spans="5:10" x14ac:dyDescent="0.25">
      <c r="E270" s="306"/>
      <c r="F270" s="6">
        <v>2</v>
      </c>
      <c r="G270" s="40">
        <v>6.561577797</v>
      </c>
      <c r="H270" s="311"/>
      <c r="I270" s="40">
        <v>4.4440579409999996</v>
      </c>
      <c r="J270" s="347"/>
    </row>
    <row r="271" spans="5:10" x14ac:dyDescent="0.25">
      <c r="E271" s="306"/>
      <c r="F271" s="6">
        <v>3</v>
      </c>
      <c r="G271" s="40">
        <v>6.1622834209999997</v>
      </c>
      <c r="H271" s="311"/>
      <c r="I271" s="40">
        <v>3.0600118639999998</v>
      </c>
      <c r="J271" s="347"/>
    </row>
    <row r="272" spans="5:10" x14ac:dyDescent="0.25">
      <c r="E272" s="306"/>
      <c r="F272" s="6">
        <v>4</v>
      </c>
      <c r="G272" s="40">
        <v>6.035731792</v>
      </c>
      <c r="H272" s="311"/>
      <c r="I272" s="40">
        <v>2.4156985280000001</v>
      </c>
      <c r="J272" s="347"/>
    </row>
    <row r="273" spans="5:10" x14ac:dyDescent="0.25">
      <c r="E273" s="306"/>
      <c r="F273" s="6">
        <v>5</v>
      </c>
      <c r="G273" s="40">
        <v>5.7002606389999997</v>
      </c>
      <c r="H273" s="311"/>
      <c r="I273" s="40">
        <v>2.6050612929999999</v>
      </c>
      <c r="J273" s="347"/>
    </row>
    <row r="274" spans="5:10" x14ac:dyDescent="0.25">
      <c r="E274" s="306"/>
      <c r="F274" s="6">
        <v>6</v>
      </c>
      <c r="G274" s="40">
        <v>5.8356561659999997</v>
      </c>
      <c r="H274" s="311"/>
      <c r="I274" s="40">
        <v>3.73786664</v>
      </c>
      <c r="J274" s="347"/>
    </row>
    <row r="275" spans="5:10" x14ac:dyDescent="0.25">
      <c r="E275" s="306"/>
      <c r="F275" s="6">
        <v>7</v>
      </c>
      <c r="G275" s="40">
        <v>6.0701541900000002</v>
      </c>
      <c r="H275" s="311"/>
      <c r="I275" s="40">
        <v>4.188307762</v>
      </c>
      <c r="J275" s="347"/>
    </row>
    <row r="276" spans="5:10" x14ac:dyDescent="0.25">
      <c r="E276" s="306"/>
      <c r="F276" s="6">
        <v>8</v>
      </c>
      <c r="G276" s="40">
        <v>6.5421676639999999</v>
      </c>
      <c r="H276" s="311"/>
      <c r="I276" s="40">
        <v>3.7497789859999999</v>
      </c>
      <c r="J276" s="347"/>
    </row>
    <row r="277" spans="5:10" x14ac:dyDescent="0.25">
      <c r="E277" s="306"/>
      <c r="F277" s="6">
        <v>9</v>
      </c>
      <c r="G277" s="40">
        <v>7.1390557289999999</v>
      </c>
      <c r="H277" s="311"/>
      <c r="I277" s="40">
        <v>3.8973293299999998</v>
      </c>
      <c r="J277" s="347"/>
    </row>
    <row r="278" spans="5:10" x14ac:dyDescent="0.25">
      <c r="E278" s="306"/>
      <c r="F278" s="6">
        <v>10</v>
      </c>
      <c r="G278" s="40">
        <v>7.0565986629999999</v>
      </c>
      <c r="H278" s="311"/>
      <c r="I278" s="40">
        <v>4.5083637239999996</v>
      </c>
      <c r="J278" s="347"/>
    </row>
    <row r="279" spans="5:10" x14ac:dyDescent="0.25">
      <c r="E279" s="306"/>
      <c r="F279" s="6">
        <v>11</v>
      </c>
      <c r="G279" s="40">
        <v>7.3149557109999996</v>
      </c>
      <c r="H279" s="311"/>
      <c r="I279" s="40">
        <v>3.844496012</v>
      </c>
      <c r="J279" s="347"/>
    </row>
    <row r="280" spans="5:10" x14ac:dyDescent="0.25">
      <c r="E280" s="306"/>
      <c r="F280" s="6">
        <v>12</v>
      </c>
      <c r="G280" s="40">
        <v>6.8455629350000002</v>
      </c>
      <c r="H280" s="311"/>
      <c r="I280" s="40">
        <v>2.8834903239999998</v>
      </c>
      <c r="J280" s="347"/>
    </row>
    <row r="281" spans="5:10" x14ac:dyDescent="0.25">
      <c r="E281" s="306"/>
      <c r="F281" s="6">
        <v>13</v>
      </c>
      <c r="G281" s="40">
        <v>6.0667972560000001</v>
      </c>
      <c r="H281" s="311"/>
      <c r="I281" s="40">
        <v>1.7386411429999999</v>
      </c>
      <c r="J281" s="347"/>
    </row>
    <row r="282" spans="5:10" x14ac:dyDescent="0.25">
      <c r="E282" s="306"/>
      <c r="F282" s="6">
        <v>14</v>
      </c>
      <c r="G282" s="40">
        <v>5.9920673369999999</v>
      </c>
      <c r="H282" s="311"/>
      <c r="I282" s="40">
        <v>1.919146061</v>
      </c>
      <c r="J282" s="347"/>
    </row>
    <row r="283" spans="5:10" x14ac:dyDescent="0.25">
      <c r="E283" s="306"/>
      <c r="F283" s="6">
        <v>15</v>
      </c>
      <c r="G283" s="40">
        <v>5.502218246</v>
      </c>
      <c r="H283" s="311"/>
      <c r="I283" s="40">
        <v>2.6047010419999999</v>
      </c>
      <c r="J283" s="347"/>
    </row>
    <row r="284" spans="5:10" x14ac:dyDescent="0.25">
      <c r="E284" s="306"/>
      <c r="F284" s="6">
        <v>16</v>
      </c>
      <c r="G284" s="40">
        <v>4.1280217170000002</v>
      </c>
      <c r="H284" s="311"/>
      <c r="I284" s="40">
        <v>2.8754601480000002</v>
      </c>
      <c r="J284" s="347"/>
    </row>
    <row r="285" spans="5:10" x14ac:dyDescent="0.25">
      <c r="E285" s="306"/>
      <c r="F285" s="6">
        <v>17</v>
      </c>
      <c r="G285" s="40">
        <v>3.303789139</v>
      </c>
      <c r="H285" s="311"/>
      <c r="I285" s="40">
        <v>4.2218227390000003</v>
      </c>
      <c r="J285" s="347"/>
    </row>
    <row r="286" spans="5:10" x14ac:dyDescent="0.25">
      <c r="E286" s="306"/>
      <c r="F286" s="6">
        <v>18</v>
      </c>
      <c r="G286" s="40">
        <v>2.0594537260000001</v>
      </c>
      <c r="H286" s="311"/>
      <c r="I286" s="40">
        <v>7.0281319619999998</v>
      </c>
      <c r="J286" s="347"/>
    </row>
    <row r="287" spans="5:10" x14ac:dyDescent="0.25">
      <c r="E287" s="306"/>
      <c r="F287" s="6">
        <v>19</v>
      </c>
      <c r="G287" s="40">
        <v>3.8676002029999998</v>
      </c>
      <c r="H287" s="311"/>
      <c r="I287" s="40">
        <v>7.3304543500000001</v>
      </c>
      <c r="J287" s="347"/>
    </row>
    <row r="288" spans="5:10" x14ac:dyDescent="0.25">
      <c r="E288" s="306"/>
      <c r="F288" s="6">
        <v>20</v>
      </c>
      <c r="G288" s="40">
        <v>5.956546307</v>
      </c>
      <c r="H288" s="311"/>
      <c r="I288" s="40">
        <v>8.2159814830000002</v>
      </c>
      <c r="J288" s="347"/>
    </row>
    <row r="289" spans="5:10" x14ac:dyDescent="0.25">
      <c r="E289" s="306"/>
      <c r="F289" s="6">
        <v>21</v>
      </c>
      <c r="G289" s="40">
        <v>6.9032449720000004</v>
      </c>
      <c r="H289" s="311"/>
      <c r="I289" s="40">
        <v>8.3403911589999993</v>
      </c>
      <c r="J289" s="347"/>
    </row>
    <row r="290" spans="5:10" x14ac:dyDescent="0.25">
      <c r="E290" s="306"/>
      <c r="F290" s="6">
        <v>22</v>
      </c>
      <c r="G290" s="40">
        <v>5.3507046699999998</v>
      </c>
      <c r="H290" s="311"/>
      <c r="I290" s="40">
        <v>7.5976300239999999</v>
      </c>
      <c r="J290" s="347"/>
    </row>
    <row r="291" spans="5:10" x14ac:dyDescent="0.25">
      <c r="E291" s="306"/>
      <c r="F291" s="6">
        <v>23</v>
      </c>
      <c r="G291" s="40">
        <v>4.2811050420000001</v>
      </c>
      <c r="H291" s="311"/>
      <c r="I291" s="40">
        <v>8.7033939359999994</v>
      </c>
      <c r="J291" s="347"/>
    </row>
    <row r="292" spans="5:10" ht="15.75" thickBot="1" x14ac:dyDescent="0.3">
      <c r="E292" s="307"/>
      <c r="F292" s="12">
        <v>24</v>
      </c>
      <c r="G292" s="41">
        <v>3.3462686540000002</v>
      </c>
      <c r="H292" s="312"/>
      <c r="I292" s="41">
        <v>8.4930582050000005</v>
      </c>
      <c r="J292" s="348"/>
    </row>
    <row r="293" spans="5:10" x14ac:dyDescent="0.25">
      <c r="E293" s="308">
        <v>43060</v>
      </c>
      <c r="F293" s="24">
        <v>1</v>
      </c>
      <c r="G293" s="46">
        <v>5.5082468990000004</v>
      </c>
      <c r="H293" s="314">
        <f t="shared" ref="H293" si="22">SUM(G293:G316)/24</f>
        <v>2.4073036287916669</v>
      </c>
      <c r="I293" s="46">
        <v>7.8798952102661133</v>
      </c>
      <c r="J293" s="349">
        <f t="shared" si="21"/>
        <v>8.1388981540997829</v>
      </c>
    </row>
    <row r="294" spans="5:10" x14ac:dyDescent="0.25">
      <c r="E294" s="306"/>
      <c r="F294" s="6">
        <v>2</v>
      </c>
      <c r="G294" s="40">
        <v>5.295052052</v>
      </c>
      <c r="H294" s="311"/>
      <c r="I294" s="40">
        <v>8.1437368392944336</v>
      </c>
      <c r="J294" s="347"/>
    </row>
    <row r="295" spans="5:10" x14ac:dyDescent="0.25">
      <c r="E295" s="306"/>
      <c r="F295" s="6">
        <v>3</v>
      </c>
      <c r="G295" s="40">
        <v>3.1524481770000001</v>
      </c>
      <c r="H295" s="311"/>
      <c r="I295" s="40">
        <v>8.1336174011230469</v>
      </c>
      <c r="J295" s="347"/>
    </row>
    <row r="296" spans="5:10" x14ac:dyDescent="0.25">
      <c r="E296" s="306"/>
      <c r="F296" s="6">
        <v>4</v>
      </c>
      <c r="G296" s="40">
        <v>2.1336286069999999</v>
      </c>
      <c r="H296" s="311"/>
      <c r="I296" s="40">
        <v>8.7322530746459961</v>
      </c>
      <c r="J296" s="347"/>
    </row>
    <row r="297" spans="5:10" x14ac:dyDescent="0.25">
      <c r="E297" s="306"/>
      <c r="F297" s="6">
        <v>5</v>
      </c>
      <c r="G297" s="40">
        <v>1.912012219</v>
      </c>
      <c r="H297" s="311"/>
      <c r="I297" s="40">
        <v>8.7689456939697266</v>
      </c>
      <c r="J297" s="347"/>
    </row>
    <row r="298" spans="5:10" x14ac:dyDescent="0.25">
      <c r="E298" s="306"/>
      <c r="F298" s="6">
        <v>6</v>
      </c>
      <c r="G298" s="40">
        <v>1.908216476</v>
      </c>
      <c r="H298" s="311"/>
      <c r="I298" s="40">
        <v>8.6970806121826172</v>
      </c>
      <c r="J298" s="347"/>
    </row>
    <row r="299" spans="5:10" x14ac:dyDescent="0.25">
      <c r="E299" s="306"/>
      <c r="F299" s="6">
        <v>7</v>
      </c>
      <c r="G299" s="40">
        <v>1.9380921129999999</v>
      </c>
      <c r="H299" s="311"/>
      <c r="I299" s="40">
        <v>8.7637729644775391</v>
      </c>
      <c r="J299" s="347"/>
    </row>
    <row r="300" spans="5:10" x14ac:dyDescent="0.25">
      <c r="E300" s="306"/>
      <c r="F300" s="6">
        <v>8</v>
      </c>
      <c r="G300" s="40">
        <v>2.0209991930000002</v>
      </c>
      <c r="H300" s="311"/>
      <c r="I300" s="40">
        <v>8.7758264541625977</v>
      </c>
      <c r="J300" s="347"/>
    </row>
    <row r="301" spans="5:10" x14ac:dyDescent="0.25">
      <c r="E301" s="306"/>
      <c r="F301" s="6">
        <v>9</v>
      </c>
      <c r="G301" s="40">
        <v>1.72873199</v>
      </c>
      <c r="H301" s="311"/>
      <c r="I301" s="40">
        <v>8.6537723541259766</v>
      </c>
      <c r="J301" s="347"/>
    </row>
    <row r="302" spans="5:10" x14ac:dyDescent="0.25">
      <c r="E302" s="306"/>
      <c r="F302" s="6">
        <v>10</v>
      </c>
      <c r="G302" s="40">
        <v>1.1395690439999999</v>
      </c>
      <c r="H302" s="311"/>
      <c r="I302" s="40">
        <v>8.0455942153930664</v>
      </c>
      <c r="J302" s="347"/>
    </row>
    <row r="303" spans="5:10" x14ac:dyDescent="0.25">
      <c r="E303" s="306"/>
      <c r="F303" s="6">
        <v>11</v>
      </c>
      <c r="G303" s="40">
        <v>0.37127011999999998</v>
      </c>
      <c r="H303" s="311"/>
      <c r="I303" s="40">
        <v>7.0959358215332031</v>
      </c>
      <c r="J303" s="347"/>
    </row>
    <row r="304" spans="5:10" x14ac:dyDescent="0.25">
      <c r="E304" s="306"/>
      <c r="F304" s="6">
        <v>12</v>
      </c>
      <c r="G304" s="40">
        <v>0.34832906699999999</v>
      </c>
      <c r="H304" s="311"/>
      <c r="I304" s="40">
        <v>6.1951184272766113</v>
      </c>
      <c r="J304" s="347"/>
    </row>
    <row r="305" spans="5:10" x14ac:dyDescent="0.25">
      <c r="E305" s="306"/>
      <c r="F305" s="6">
        <v>13</v>
      </c>
      <c r="G305" s="40">
        <v>1.0322663780000001</v>
      </c>
      <c r="H305" s="311"/>
      <c r="I305" s="40">
        <v>5.7798633575439453</v>
      </c>
      <c r="J305" s="347"/>
    </row>
    <row r="306" spans="5:10" x14ac:dyDescent="0.25">
      <c r="E306" s="306"/>
      <c r="F306" s="6">
        <v>14</v>
      </c>
      <c r="G306" s="40">
        <v>1.5477095839999999</v>
      </c>
      <c r="H306" s="311"/>
      <c r="I306" s="40">
        <v>4.4886054992675781</v>
      </c>
      <c r="J306" s="347"/>
    </row>
    <row r="307" spans="5:10" x14ac:dyDescent="0.25">
      <c r="E307" s="306"/>
      <c r="F307" s="6">
        <v>15</v>
      </c>
      <c r="G307" s="40">
        <v>1.8190608020000001</v>
      </c>
      <c r="H307" s="311"/>
      <c r="I307" s="40">
        <v>4.218620777130127</v>
      </c>
      <c r="J307" s="347"/>
    </row>
    <row r="308" spans="5:10" x14ac:dyDescent="0.25">
      <c r="E308" s="306"/>
      <c r="F308" s="6">
        <v>16</v>
      </c>
      <c r="G308" s="40">
        <v>2.409460545</v>
      </c>
      <c r="H308" s="311"/>
      <c r="I308" s="40">
        <v>6.2392582893371582</v>
      </c>
      <c r="J308" s="347"/>
    </row>
    <row r="309" spans="5:10" x14ac:dyDescent="0.25">
      <c r="E309" s="306"/>
      <c r="F309" s="6">
        <v>17</v>
      </c>
      <c r="G309" s="40">
        <v>2.4341061119999998</v>
      </c>
      <c r="H309" s="311"/>
      <c r="I309" s="40">
        <v>7.0454540252685547</v>
      </c>
      <c r="J309" s="347"/>
    </row>
    <row r="310" spans="5:10" x14ac:dyDescent="0.25">
      <c r="E310" s="306"/>
      <c r="F310" s="6">
        <v>18</v>
      </c>
      <c r="G310" s="40">
        <v>2.2758693700000001</v>
      </c>
      <c r="H310" s="311"/>
      <c r="I310" s="40">
        <v>8.4077978134155273</v>
      </c>
      <c r="J310" s="347"/>
    </row>
    <row r="311" spans="5:10" x14ac:dyDescent="0.25">
      <c r="E311" s="306"/>
      <c r="F311" s="6">
        <v>19</v>
      </c>
      <c r="G311" s="40">
        <v>2.110503912</v>
      </c>
      <c r="H311" s="311"/>
      <c r="I311" s="40">
        <v>8.9574165344238281</v>
      </c>
      <c r="J311" s="347"/>
    </row>
    <row r="312" spans="5:10" x14ac:dyDescent="0.25">
      <c r="E312" s="306"/>
      <c r="F312" s="6">
        <v>20</v>
      </c>
      <c r="G312" s="40">
        <v>2.123465538</v>
      </c>
      <c r="H312" s="311"/>
      <c r="I312" s="40">
        <v>9.3637523651123047</v>
      </c>
      <c r="J312" s="347"/>
    </row>
    <row r="313" spans="5:10" x14ac:dyDescent="0.25">
      <c r="E313" s="306"/>
      <c r="F313" s="6">
        <v>21</v>
      </c>
      <c r="G313" s="40">
        <v>3.3179574010000001</v>
      </c>
      <c r="H313" s="311"/>
      <c r="I313" s="40">
        <v>9.9484596252441406</v>
      </c>
      <c r="J313" s="347"/>
    </row>
    <row r="314" spans="5:10" x14ac:dyDescent="0.25">
      <c r="E314" s="306"/>
      <c r="F314" s="6">
        <v>22</v>
      </c>
      <c r="G314" s="40">
        <v>3.9631941319999999</v>
      </c>
      <c r="H314" s="311"/>
      <c r="I314" s="40">
        <v>10.617913246154785</v>
      </c>
      <c r="J314" s="347"/>
    </row>
    <row r="315" spans="5:10" x14ac:dyDescent="0.25">
      <c r="E315" s="306"/>
      <c r="F315" s="6">
        <v>23</v>
      </c>
      <c r="G315" s="40">
        <v>3.7799491879999998</v>
      </c>
      <c r="H315" s="311"/>
      <c r="I315" s="40">
        <v>11.127087593078613</v>
      </c>
      <c r="J315" s="347"/>
    </row>
    <row r="316" spans="5:10" ht="15.75" thickBot="1" x14ac:dyDescent="0.3">
      <c r="E316" s="307"/>
      <c r="F316" s="12">
        <v>24</v>
      </c>
      <c r="G316" s="41">
        <v>3.5051481720000002</v>
      </c>
      <c r="H316" s="312"/>
      <c r="I316" s="41">
        <v>11.253777503967285</v>
      </c>
      <c r="J316" s="348"/>
    </row>
    <row r="317" spans="5:10" x14ac:dyDescent="0.25">
      <c r="E317" s="308">
        <v>43061</v>
      </c>
      <c r="F317" s="24">
        <v>1</v>
      </c>
      <c r="G317" s="46">
        <v>6.6474733349999999</v>
      </c>
      <c r="H317" s="314">
        <f t="shared" ref="H317" si="23">SUM(G317:G340)/24</f>
        <v>5.9564246136250008</v>
      </c>
      <c r="I317" s="46">
        <v>11.258769040000001</v>
      </c>
      <c r="J317" s="349">
        <f t="shared" si="21"/>
        <v>12.674555182500001</v>
      </c>
    </row>
    <row r="318" spans="5:10" x14ac:dyDescent="0.25">
      <c r="E318" s="306"/>
      <c r="F318" s="6">
        <v>2</v>
      </c>
      <c r="G318" s="40">
        <v>6.3431057930000003</v>
      </c>
      <c r="H318" s="311"/>
      <c r="I318" s="40">
        <v>11.99415016</v>
      </c>
      <c r="J318" s="347"/>
    </row>
    <row r="319" spans="5:10" x14ac:dyDescent="0.25">
      <c r="E319" s="306"/>
      <c r="F319" s="6">
        <v>3</v>
      </c>
      <c r="G319" s="40">
        <v>4.9607915880000002</v>
      </c>
      <c r="H319" s="311"/>
      <c r="I319" s="40">
        <v>12.380873680000001</v>
      </c>
      <c r="J319" s="347"/>
    </row>
    <row r="320" spans="5:10" x14ac:dyDescent="0.25">
      <c r="E320" s="306"/>
      <c r="F320" s="6">
        <v>4</v>
      </c>
      <c r="G320" s="40">
        <v>4.2895498280000002</v>
      </c>
      <c r="H320" s="311"/>
      <c r="I320" s="40">
        <v>12.749062540000001</v>
      </c>
      <c r="J320" s="347"/>
    </row>
    <row r="321" spans="5:10" x14ac:dyDescent="0.25">
      <c r="E321" s="306"/>
      <c r="F321" s="6">
        <v>5</v>
      </c>
      <c r="G321" s="40">
        <v>4.3234276769999997</v>
      </c>
      <c r="H321" s="311"/>
      <c r="I321" s="40">
        <v>12.82915401</v>
      </c>
      <c r="J321" s="347"/>
    </row>
    <row r="322" spans="5:10" x14ac:dyDescent="0.25">
      <c r="E322" s="306"/>
      <c r="F322" s="6">
        <v>6</v>
      </c>
      <c r="G322" s="40">
        <v>3.7071635719999998</v>
      </c>
      <c r="H322" s="311"/>
      <c r="I322" s="40">
        <v>12.86847687</v>
      </c>
      <c r="J322" s="347"/>
    </row>
    <row r="323" spans="5:10" x14ac:dyDescent="0.25">
      <c r="E323" s="306"/>
      <c r="F323" s="6">
        <v>7</v>
      </c>
      <c r="G323" s="40">
        <v>3.4536743159999999</v>
      </c>
      <c r="H323" s="311"/>
      <c r="I323" s="40">
        <v>12.883893970000001</v>
      </c>
      <c r="J323" s="347"/>
    </row>
    <row r="324" spans="5:10" x14ac:dyDescent="0.25">
      <c r="E324" s="306"/>
      <c r="F324" s="6">
        <v>8</v>
      </c>
      <c r="G324" s="40">
        <v>3.9280879500000001</v>
      </c>
      <c r="H324" s="311"/>
      <c r="I324" s="40">
        <v>13.07592773</v>
      </c>
      <c r="J324" s="347"/>
    </row>
    <row r="325" spans="5:10" x14ac:dyDescent="0.25">
      <c r="E325" s="306"/>
      <c r="F325" s="6">
        <v>9</v>
      </c>
      <c r="G325" s="40">
        <v>4.3912472720000002</v>
      </c>
      <c r="H325" s="311"/>
      <c r="I325" s="40">
        <v>12.62024117</v>
      </c>
      <c r="J325" s="347"/>
    </row>
    <row r="326" spans="5:10" x14ac:dyDescent="0.25">
      <c r="E326" s="306"/>
      <c r="F326" s="6">
        <v>10</v>
      </c>
      <c r="G326" s="40">
        <v>4.7204494480000001</v>
      </c>
      <c r="H326" s="311"/>
      <c r="I326" s="40">
        <v>12.068465229999999</v>
      </c>
      <c r="J326" s="347"/>
    </row>
    <row r="327" spans="5:10" x14ac:dyDescent="0.25">
      <c r="E327" s="306"/>
      <c r="F327" s="6">
        <v>11</v>
      </c>
      <c r="G327" s="40">
        <v>5.0505084990000002</v>
      </c>
      <c r="H327" s="311"/>
      <c r="I327" s="40">
        <v>12.09246826</v>
      </c>
      <c r="J327" s="347"/>
    </row>
    <row r="328" spans="5:10" x14ac:dyDescent="0.25">
      <c r="E328" s="306"/>
      <c r="F328" s="6">
        <v>12</v>
      </c>
      <c r="G328" s="40">
        <v>5.15237999</v>
      </c>
      <c r="H328" s="311"/>
      <c r="I328" s="40">
        <v>10.7794981</v>
      </c>
      <c r="J328" s="347"/>
    </row>
    <row r="329" spans="5:10" x14ac:dyDescent="0.25">
      <c r="E329" s="306"/>
      <c r="F329" s="6">
        <v>13</v>
      </c>
      <c r="G329" s="40">
        <v>5.3153429030000003</v>
      </c>
      <c r="H329" s="311"/>
      <c r="I329" s="40">
        <v>10.48427105</v>
      </c>
      <c r="J329" s="347"/>
    </row>
    <row r="330" spans="5:10" x14ac:dyDescent="0.25">
      <c r="E330" s="306"/>
      <c r="F330" s="6">
        <v>14</v>
      </c>
      <c r="G330" s="40">
        <v>5.2928605080000004</v>
      </c>
      <c r="H330" s="311"/>
      <c r="I330" s="40">
        <v>11.457875250000001</v>
      </c>
      <c r="J330" s="347"/>
    </row>
    <row r="331" spans="5:10" x14ac:dyDescent="0.25">
      <c r="E331" s="306"/>
      <c r="F331" s="6">
        <v>15</v>
      </c>
      <c r="G331" s="40">
        <v>4.8010025020000002</v>
      </c>
      <c r="H331" s="311"/>
      <c r="I331" s="40">
        <v>12.332823749999999</v>
      </c>
      <c r="J331" s="347"/>
    </row>
    <row r="332" spans="5:10" x14ac:dyDescent="0.25">
      <c r="E332" s="306"/>
      <c r="F332" s="6">
        <v>16</v>
      </c>
      <c r="G332" s="40">
        <v>4.3808522219999997</v>
      </c>
      <c r="H332" s="311"/>
      <c r="I332" s="40">
        <v>11.569219589999999</v>
      </c>
      <c r="J332" s="347"/>
    </row>
    <row r="333" spans="5:10" x14ac:dyDescent="0.25">
      <c r="E333" s="306"/>
      <c r="F333" s="6">
        <v>17</v>
      </c>
      <c r="G333" s="40">
        <v>2.1732578280000001</v>
      </c>
      <c r="H333" s="311"/>
      <c r="I333" s="40">
        <v>13.05708694</v>
      </c>
      <c r="J333" s="347"/>
    </row>
    <row r="334" spans="5:10" x14ac:dyDescent="0.25">
      <c r="E334" s="306"/>
      <c r="F334" s="6">
        <v>18</v>
      </c>
      <c r="G334" s="40">
        <v>4.7212691309999997</v>
      </c>
      <c r="H334" s="311"/>
      <c r="I334" s="40">
        <v>13.063416480000001</v>
      </c>
      <c r="J334" s="347"/>
    </row>
    <row r="335" spans="5:10" x14ac:dyDescent="0.25">
      <c r="E335" s="306"/>
      <c r="F335" s="6">
        <v>19</v>
      </c>
      <c r="G335" s="40">
        <v>12.462812420000001</v>
      </c>
      <c r="H335" s="311"/>
      <c r="I335" s="40">
        <v>13.880311969999999</v>
      </c>
      <c r="J335" s="347"/>
    </row>
    <row r="336" spans="5:10" x14ac:dyDescent="0.25">
      <c r="E336" s="306"/>
      <c r="F336" s="6">
        <v>20</v>
      </c>
      <c r="G336" s="40">
        <v>12.543687820000001</v>
      </c>
      <c r="H336" s="311"/>
      <c r="I336" s="40">
        <v>13.82654572</v>
      </c>
      <c r="J336" s="347"/>
    </row>
    <row r="337" spans="5:10" x14ac:dyDescent="0.25">
      <c r="E337" s="306"/>
      <c r="F337" s="6">
        <v>21</v>
      </c>
      <c r="G337" s="40">
        <v>9.8605546949999994</v>
      </c>
      <c r="H337" s="311"/>
      <c r="I337" s="40">
        <v>13.882521629999999</v>
      </c>
      <c r="J337" s="347"/>
    </row>
    <row r="338" spans="5:10" x14ac:dyDescent="0.25">
      <c r="E338" s="306"/>
      <c r="F338" s="6">
        <v>22</v>
      </c>
      <c r="G338" s="40">
        <v>7.5276284220000003</v>
      </c>
      <c r="H338" s="311"/>
      <c r="I338" s="40">
        <v>14.53647995</v>
      </c>
      <c r="J338" s="347"/>
    </row>
    <row r="339" spans="5:10" x14ac:dyDescent="0.25">
      <c r="E339" s="306"/>
      <c r="F339" s="6">
        <v>23</v>
      </c>
      <c r="G339" s="40">
        <v>9.2014951709999995</v>
      </c>
      <c r="H339" s="311"/>
      <c r="I339" s="40">
        <v>14.80711269</v>
      </c>
      <c r="J339" s="347"/>
    </row>
    <row r="340" spans="5:10" ht="15.75" thickBot="1" x14ac:dyDescent="0.3">
      <c r="E340" s="307"/>
      <c r="F340" s="12">
        <v>24</v>
      </c>
      <c r="G340" s="41">
        <v>7.7055678370000003</v>
      </c>
      <c r="H340" s="312"/>
      <c r="I340" s="41">
        <v>13.6906786</v>
      </c>
      <c r="J340" s="348"/>
    </row>
    <row r="341" spans="5:10" x14ac:dyDescent="0.25">
      <c r="E341" s="308">
        <v>43062</v>
      </c>
      <c r="F341" s="24">
        <v>1</v>
      </c>
      <c r="G341" s="44">
        <v>9.4664344787597656</v>
      </c>
      <c r="H341" s="314">
        <f t="shared" ref="H341" si="24">SUM(G341:G364)/24</f>
        <v>5.4625504612922668</v>
      </c>
      <c r="I341" s="46">
        <v>12.932108879999999</v>
      </c>
      <c r="J341" s="349">
        <f t="shared" ref="J341:J365" si="25">AVERAGE(I341:I364)</f>
        <v>11.728734929874998</v>
      </c>
    </row>
    <row r="342" spans="5:10" x14ac:dyDescent="0.25">
      <c r="E342" s="306"/>
      <c r="F342" s="6">
        <v>2</v>
      </c>
      <c r="G342" s="45">
        <v>10.047737121582031</v>
      </c>
      <c r="H342" s="311"/>
      <c r="I342" s="40">
        <v>12.733654019999999</v>
      </c>
      <c r="J342" s="347"/>
    </row>
    <row r="343" spans="5:10" x14ac:dyDescent="0.25">
      <c r="E343" s="306"/>
      <c r="F343" s="6">
        <v>3</v>
      </c>
      <c r="G343" s="45">
        <v>8.1979598999023438</v>
      </c>
      <c r="H343" s="311"/>
      <c r="I343" s="40">
        <v>12.74942207</v>
      </c>
      <c r="J343" s="347"/>
    </row>
    <row r="344" spans="5:10" x14ac:dyDescent="0.25">
      <c r="E344" s="306"/>
      <c r="F344" s="6">
        <v>4</v>
      </c>
      <c r="G344" s="45">
        <v>7.6870312690734863</v>
      </c>
      <c r="H344" s="311"/>
      <c r="I344" s="40">
        <v>12.574403759999999</v>
      </c>
      <c r="J344" s="347"/>
    </row>
    <row r="345" spans="5:10" x14ac:dyDescent="0.25">
      <c r="E345" s="306"/>
      <c r="F345" s="6">
        <v>5</v>
      </c>
      <c r="G345" s="45">
        <v>7.1162738800048828</v>
      </c>
      <c r="H345" s="311"/>
      <c r="I345" s="40">
        <v>13.807072639999999</v>
      </c>
      <c r="J345" s="347"/>
    </row>
    <row r="346" spans="5:10" x14ac:dyDescent="0.25">
      <c r="E346" s="306"/>
      <c r="F346" s="6">
        <v>6</v>
      </c>
      <c r="G346" s="45">
        <v>7.4761152267456055</v>
      </c>
      <c r="H346" s="311"/>
      <c r="I346" s="40">
        <v>13.2891283</v>
      </c>
      <c r="J346" s="347"/>
    </row>
    <row r="347" spans="5:10" x14ac:dyDescent="0.25">
      <c r="E347" s="306"/>
      <c r="F347" s="6">
        <v>7</v>
      </c>
      <c r="G347" s="45">
        <v>6.435302734375</v>
      </c>
      <c r="H347" s="311"/>
      <c r="I347" s="40">
        <v>12.129552840000001</v>
      </c>
      <c r="J347" s="347"/>
    </row>
    <row r="348" spans="5:10" x14ac:dyDescent="0.25">
      <c r="E348" s="306"/>
      <c r="F348" s="6">
        <v>8</v>
      </c>
      <c r="G348" s="45">
        <v>5.1352534294128418</v>
      </c>
      <c r="H348" s="311"/>
      <c r="I348" s="40">
        <v>13.3238945</v>
      </c>
      <c r="J348" s="347"/>
    </row>
    <row r="349" spans="5:10" x14ac:dyDescent="0.25">
      <c r="E349" s="306"/>
      <c r="F349" s="6">
        <v>9</v>
      </c>
      <c r="G349" s="45">
        <v>4.8052215576171875</v>
      </c>
      <c r="H349" s="311"/>
      <c r="I349" s="40">
        <v>13.391363139999999</v>
      </c>
      <c r="J349" s="347"/>
    </row>
    <row r="350" spans="5:10" x14ac:dyDescent="0.25">
      <c r="E350" s="306"/>
      <c r="F350" s="6">
        <v>10</v>
      </c>
      <c r="G350" s="45">
        <v>5.3567543029785156</v>
      </c>
      <c r="H350" s="311"/>
      <c r="I350" s="40">
        <v>12.77466297</v>
      </c>
      <c r="J350" s="347"/>
    </row>
    <row r="351" spans="5:10" x14ac:dyDescent="0.25">
      <c r="E351" s="306"/>
      <c r="F351" s="6">
        <v>11</v>
      </c>
      <c r="G351" s="45">
        <v>5.4826679229736328</v>
      </c>
      <c r="H351" s="311"/>
      <c r="I351" s="40">
        <v>11.033070560000001</v>
      </c>
      <c r="J351" s="347"/>
    </row>
    <row r="352" spans="5:10" x14ac:dyDescent="0.25">
      <c r="E352" s="306"/>
      <c r="F352" s="6">
        <v>12</v>
      </c>
      <c r="G352" s="45">
        <v>5.6562161445617676</v>
      </c>
      <c r="H352" s="311"/>
      <c r="I352" s="40">
        <v>9.5678968429999998</v>
      </c>
      <c r="J352" s="347"/>
    </row>
    <row r="353" spans="5:10" x14ac:dyDescent="0.25">
      <c r="E353" s="306"/>
      <c r="F353" s="6">
        <v>13</v>
      </c>
      <c r="G353" s="45">
        <v>3.6922643184661865</v>
      </c>
      <c r="H353" s="311"/>
      <c r="I353" s="40">
        <v>8.5437927249999994</v>
      </c>
      <c r="J353" s="347"/>
    </row>
    <row r="354" spans="5:10" x14ac:dyDescent="0.25">
      <c r="E354" s="306"/>
      <c r="F354" s="6">
        <v>14</v>
      </c>
      <c r="G354" s="45">
        <v>2.0265078544616699</v>
      </c>
      <c r="H354" s="311"/>
      <c r="I354" s="40">
        <v>8.1503877639999995</v>
      </c>
      <c r="J354" s="347"/>
    </row>
    <row r="355" spans="5:10" x14ac:dyDescent="0.25">
      <c r="E355" s="306"/>
      <c r="F355" s="6">
        <v>15</v>
      </c>
      <c r="G355" s="45">
        <v>1.2037030458450317</v>
      </c>
      <c r="H355" s="311"/>
      <c r="I355" s="40">
        <v>8.8758544920000002</v>
      </c>
      <c r="J355" s="347"/>
    </row>
    <row r="356" spans="5:10" x14ac:dyDescent="0.25">
      <c r="E356" s="306"/>
      <c r="F356" s="6">
        <v>16</v>
      </c>
      <c r="G356" s="45">
        <v>1.5913649797439575</v>
      </c>
      <c r="H356" s="311"/>
      <c r="I356" s="40">
        <v>8.7030792239999997</v>
      </c>
      <c r="J356" s="347"/>
    </row>
    <row r="357" spans="5:10" x14ac:dyDescent="0.25">
      <c r="E357" s="306"/>
      <c r="F357" s="6">
        <v>17</v>
      </c>
      <c r="G357" s="45">
        <v>2.5779194831848145</v>
      </c>
      <c r="H357" s="311"/>
      <c r="I357" s="40">
        <v>9.2261390690000002</v>
      </c>
      <c r="J357" s="347"/>
    </row>
    <row r="358" spans="5:10" x14ac:dyDescent="0.25">
      <c r="E358" s="306"/>
      <c r="F358" s="6">
        <v>18</v>
      </c>
      <c r="G358" s="45">
        <v>3.0839681625366211</v>
      </c>
      <c r="H358" s="311"/>
      <c r="I358" s="40">
        <v>10.26375771</v>
      </c>
      <c r="J358" s="347"/>
    </row>
    <row r="359" spans="5:10" x14ac:dyDescent="0.25">
      <c r="E359" s="306"/>
      <c r="F359" s="6">
        <v>19</v>
      </c>
      <c r="G359" s="45">
        <v>4.7498993873596191</v>
      </c>
      <c r="H359" s="311"/>
      <c r="I359" s="40">
        <v>11.218098639999999</v>
      </c>
      <c r="J359" s="347"/>
    </row>
    <row r="360" spans="5:10" x14ac:dyDescent="0.25">
      <c r="E360" s="306"/>
      <c r="F360" s="6">
        <v>20</v>
      </c>
      <c r="G360" s="45">
        <v>6.0973129272460938</v>
      </c>
      <c r="H360" s="311"/>
      <c r="I360" s="40">
        <v>11.44458771</v>
      </c>
      <c r="J360" s="347"/>
    </row>
    <row r="361" spans="5:10" x14ac:dyDescent="0.25">
      <c r="E361" s="306"/>
      <c r="F361" s="6">
        <v>21</v>
      </c>
      <c r="G361" s="45">
        <v>7.617621898651123</v>
      </c>
      <c r="H361" s="311"/>
      <c r="I361" s="40">
        <v>11.911580089999999</v>
      </c>
      <c r="J361" s="347"/>
    </row>
    <row r="362" spans="5:10" x14ac:dyDescent="0.25">
      <c r="E362" s="306"/>
      <c r="F362" s="6">
        <v>22</v>
      </c>
      <c r="G362" s="45">
        <v>6.7092914581298828</v>
      </c>
      <c r="H362" s="311"/>
      <c r="I362" s="40">
        <v>12.536149979999999</v>
      </c>
      <c r="J362" s="347"/>
    </row>
    <row r="363" spans="5:10" x14ac:dyDescent="0.25">
      <c r="E363" s="306"/>
      <c r="F363" s="6">
        <v>23</v>
      </c>
      <c r="G363" s="45">
        <v>5.486412525177002</v>
      </c>
      <c r="H363" s="311"/>
      <c r="I363" s="40">
        <v>15.11614799</v>
      </c>
      <c r="J363" s="347"/>
    </row>
    <row r="364" spans="5:10" ht="15.75" thickBot="1" x14ac:dyDescent="0.3">
      <c r="E364" s="307"/>
      <c r="F364" s="12">
        <v>24</v>
      </c>
      <c r="G364" s="104">
        <v>3.4019770622253418</v>
      </c>
      <c r="H364" s="312"/>
      <c r="I364" s="41">
        <v>15.1938324</v>
      </c>
      <c r="J364" s="348"/>
    </row>
    <row r="365" spans="5:10" x14ac:dyDescent="0.25">
      <c r="E365" s="308">
        <v>43063</v>
      </c>
      <c r="F365" s="24">
        <v>1</v>
      </c>
      <c r="G365" s="46">
        <v>7.328586102</v>
      </c>
      <c r="H365" s="314">
        <f t="shared" ref="H365" si="26">SUM(G365:G388)/24</f>
        <v>5.3657533743333339</v>
      </c>
      <c r="I365" s="46">
        <v>9.9407196039999999</v>
      </c>
      <c r="J365" s="349">
        <f t="shared" si="25"/>
        <v>8.5447364250833342</v>
      </c>
    </row>
    <row r="366" spans="5:10" x14ac:dyDescent="0.25">
      <c r="E366" s="306"/>
      <c r="F366" s="6">
        <v>2</v>
      </c>
      <c r="G366" s="40">
        <v>7.5378851889999998</v>
      </c>
      <c r="H366" s="311"/>
      <c r="I366" s="40">
        <v>9.7770137790000007</v>
      </c>
      <c r="J366" s="347"/>
    </row>
    <row r="367" spans="5:10" x14ac:dyDescent="0.25">
      <c r="E367" s="306"/>
      <c r="F367" s="6">
        <v>3</v>
      </c>
      <c r="G367" s="40">
        <v>8.8803215029999993</v>
      </c>
      <c r="H367" s="311"/>
      <c r="I367" s="40">
        <v>11.390291210000001</v>
      </c>
      <c r="J367" s="347"/>
    </row>
    <row r="368" spans="5:10" x14ac:dyDescent="0.25">
      <c r="E368" s="306"/>
      <c r="F368" s="6">
        <v>4</v>
      </c>
      <c r="G368" s="40">
        <v>5.3724732399999997</v>
      </c>
      <c r="H368" s="311"/>
      <c r="I368" s="40">
        <v>9.2716712950000009</v>
      </c>
      <c r="J368" s="347"/>
    </row>
    <row r="369" spans="5:10" x14ac:dyDescent="0.25">
      <c r="E369" s="306"/>
      <c r="F369" s="6">
        <v>5</v>
      </c>
      <c r="G369" s="40">
        <v>5.3439798359999999</v>
      </c>
      <c r="H369" s="311"/>
      <c r="I369" s="40">
        <v>7.8415865900000004</v>
      </c>
      <c r="J369" s="347"/>
    </row>
    <row r="370" spans="5:10" x14ac:dyDescent="0.25">
      <c r="E370" s="306"/>
      <c r="F370" s="6">
        <v>6</v>
      </c>
      <c r="G370" s="40">
        <v>4.0452981000000001</v>
      </c>
      <c r="H370" s="311"/>
      <c r="I370" s="40">
        <v>7.0540089610000001</v>
      </c>
      <c r="J370" s="347"/>
    </row>
    <row r="371" spans="5:10" x14ac:dyDescent="0.25">
      <c r="E371" s="306"/>
      <c r="F371" s="6">
        <v>7</v>
      </c>
      <c r="G371" s="40">
        <v>3.1739957329999999</v>
      </c>
      <c r="H371" s="311"/>
      <c r="I371" s="40">
        <v>7.2910380359999998</v>
      </c>
      <c r="J371" s="347"/>
    </row>
    <row r="372" spans="5:10" x14ac:dyDescent="0.25">
      <c r="E372" s="306"/>
      <c r="F372" s="6">
        <v>8</v>
      </c>
      <c r="G372" s="40">
        <v>6.2829594609999999</v>
      </c>
      <c r="H372" s="311"/>
      <c r="I372" s="40">
        <v>8.7074832919999992</v>
      </c>
      <c r="J372" s="347"/>
    </row>
    <row r="373" spans="5:10" x14ac:dyDescent="0.25">
      <c r="E373" s="306"/>
      <c r="F373" s="6">
        <v>9</v>
      </c>
      <c r="G373" s="40">
        <v>6.3851585389999999</v>
      </c>
      <c r="H373" s="311"/>
      <c r="I373" s="40">
        <v>8.6069068909999995</v>
      </c>
      <c r="J373" s="347"/>
    </row>
    <row r="374" spans="5:10" x14ac:dyDescent="0.25">
      <c r="E374" s="306"/>
      <c r="F374" s="6">
        <v>10</v>
      </c>
      <c r="G374" s="40">
        <v>5.9071888919999997</v>
      </c>
      <c r="H374" s="311"/>
      <c r="I374" s="40">
        <v>7.8589725489999998</v>
      </c>
      <c r="J374" s="347"/>
    </row>
    <row r="375" spans="5:10" x14ac:dyDescent="0.25">
      <c r="E375" s="306"/>
      <c r="F375" s="6">
        <v>11</v>
      </c>
      <c r="G375" s="40">
        <v>5.1857171060000002</v>
      </c>
      <c r="H375" s="311"/>
      <c r="I375" s="40">
        <v>7.2708101269999998</v>
      </c>
      <c r="J375" s="347"/>
    </row>
    <row r="376" spans="5:10" x14ac:dyDescent="0.25">
      <c r="E376" s="306"/>
      <c r="F376" s="6">
        <v>12</v>
      </c>
      <c r="G376" s="40">
        <v>4.1819572450000004</v>
      </c>
      <c r="H376" s="311"/>
      <c r="I376" s="40">
        <v>6.4602098459999997</v>
      </c>
      <c r="J376" s="347"/>
    </row>
    <row r="377" spans="5:10" x14ac:dyDescent="0.25">
      <c r="E377" s="306"/>
      <c r="F377" s="6">
        <v>13</v>
      </c>
      <c r="G377" s="40">
        <v>2.7120056149999998</v>
      </c>
      <c r="H377" s="311"/>
      <c r="I377" s="40">
        <v>5.9746823310000003</v>
      </c>
      <c r="J377" s="347"/>
    </row>
    <row r="378" spans="5:10" x14ac:dyDescent="0.25">
      <c r="E378" s="306"/>
      <c r="F378" s="6">
        <v>14</v>
      </c>
      <c r="G378" s="40">
        <v>2.2089083189999998</v>
      </c>
      <c r="H378" s="311"/>
      <c r="I378" s="40">
        <v>5.4736042019999998</v>
      </c>
      <c r="J378" s="347"/>
    </row>
    <row r="379" spans="5:10" x14ac:dyDescent="0.25">
      <c r="E379" s="306"/>
      <c r="F379" s="6">
        <v>15</v>
      </c>
      <c r="G379" s="40">
        <v>0.88892734100000004</v>
      </c>
      <c r="H379" s="311"/>
      <c r="I379" s="40">
        <v>6.0077929499999998</v>
      </c>
      <c r="J379" s="347"/>
    </row>
    <row r="380" spans="5:10" x14ac:dyDescent="0.25">
      <c r="E380" s="306"/>
      <c r="F380" s="6">
        <v>16</v>
      </c>
      <c r="G380" s="40">
        <v>0.90198224800000004</v>
      </c>
      <c r="H380" s="311"/>
      <c r="I380" s="40">
        <v>6.1361265180000002</v>
      </c>
      <c r="J380" s="347"/>
    </row>
    <row r="381" spans="5:10" x14ac:dyDescent="0.25">
      <c r="E381" s="306"/>
      <c r="F381" s="6">
        <v>17</v>
      </c>
      <c r="G381" s="40">
        <v>1.7217382189999999</v>
      </c>
      <c r="H381" s="311"/>
      <c r="I381" s="40">
        <v>7.7350153920000002</v>
      </c>
      <c r="J381" s="347"/>
    </row>
    <row r="382" spans="5:10" x14ac:dyDescent="0.25">
      <c r="E382" s="306"/>
      <c r="F382" s="6">
        <v>18</v>
      </c>
      <c r="G382" s="40">
        <v>0.27183613200000001</v>
      </c>
      <c r="H382" s="311"/>
      <c r="I382" s="40">
        <v>9.6796054839999996</v>
      </c>
      <c r="J382" s="347"/>
    </row>
    <row r="383" spans="5:10" x14ac:dyDescent="0.25">
      <c r="E383" s="306"/>
      <c r="F383" s="6">
        <v>19</v>
      </c>
      <c r="G383" s="40">
        <v>1.5883264539999999</v>
      </c>
      <c r="H383" s="311"/>
      <c r="I383" s="40">
        <v>10.218728069999999</v>
      </c>
      <c r="J383" s="347"/>
    </row>
    <row r="384" spans="5:10" x14ac:dyDescent="0.25">
      <c r="E384" s="306"/>
      <c r="F384" s="6">
        <v>20</v>
      </c>
      <c r="G384" s="40">
        <v>4.2441897390000003</v>
      </c>
      <c r="H384" s="311"/>
      <c r="I384" s="40">
        <v>10.03478909</v>
      </c>
      <c r="J384" s="347"/>
    </row>
    <row r="385" spans="5:10" x14ac:dyDescent="0.25">
      <c r="E385" s="306"/>
      <c r="F385" s="6">
        <v>21</v>
      </c>
      <c r="G385" s="40">
        <v>10.66930676</v>
      </c>
      <c r="H385" s="311"/>
      <c r="I385" s="40">
        <v>9.5513648989999993</v>
      </c>
      <c r="J385" s="347"/>
    </row>
    <row r="386" spans="5:10" x14ac:dyDescent="0.25">
      <c r="E386" s="306"/>
      <c r="F386" s="6">
        <v>22</v>
      </c>
      <c r="G386" s="40">
        <v>11.59350491</v>
      </c>
      <c r="H386" s="311"/>
      <c r="I386" s="40">
        <v>10.0433588</v>
      </c>
      <c r="J386" s="347"/>
    </row>
    <row r="387" spans="5:10" x14ac:dyDescent="0.25">
      <c r="E387" s="306"/>
      <c r="F387" s="6">
        <v>23</v>
      </c>
      <c r="G387" s="40">
        <v>9.9118099209999997</v>
      </c>
      <c r="H387" s="311"/>
      <c r="I387" s="40">
        <v>13.333059309999999</v>
      </c>
      <c r="J387" s="347"/>
    </row>
    <row r="388" spans="5:10" ht="15.75" thickBot="1" x14ac:dyDescent="0.3">
      <c r="E388" s="307"/>
      <c r="F388" s="12">
        <v>24</v>
      </c>
      <c r="G388" s="41">
        <v>12.440024380000001</v>
      </c>
      <c r="H388" s="312"/>
      <c r="I388" s="41">
        <v>9.4148349759999999</v>
      </c>
      <c r="J388" s="348"/>
    </row>
    <row r="389" spans="5:10" x14ac:dyDescent="0.25">
      <c r="E389" s="308">
        <v>43252</v>
      </c>
      <c r="F389" s="24">
        <v>1</v>
      </c>
      <c r="G389" s="46">
        <v>1.6286970380000001</v>
      </c>
      <c r="H389" s="314">
        <f t="shared" ref="H389" si="27">SUM(G389:G412)/24</f>
        <v>4.0050264100000001</v>
      </c>
      <c r="I389" s="356"/>
      <c r="J389" s="357"/>
    </row>
    <row r="390" spans="5:10" x14ac:dyDescent="0.25">
      <c r="E390" s="306"/>
      <c r="F390" s="6">
        <v>2</v>
      </c>
      <c r="G390" s="40">
        <v>1.8877925870000001</v>
      </c>
      <c r="H390" s="311"/>
      <c r="I390" s="356"/>
      <c r="J390" s="357"/>
    </row>
    <row r="391" spans="5:10" x14ac:dyDescent="0.25">
      <c r="E391" s="306"/>
      <c r="F391" s="6">
        <v>3</v>
      </c>
      <c r="G391" s="40">
        <v>2.0137701030000001</v>
      </c>
      <c r="H391" s="311"/>
      <c r="I391" s="356"/>
      <c r="J391" s="357"/>
    </row>
    <row r="392" spans="5:10" x14ac:dyDescent="0.25">
      <c r="E392" s="306"/>
      <c r="F392" s="6">
        <v>4</v>
      </c>
      <c r="G392" s="40">
        <v>1.935941339</v>
      </c>
      <c r="H392" s="311"/>
      <c r="I392" s="356"/>
      <c r="J392" s="357"/>
    </row>
    <row r="393" spans="5:10" x14ac:dyDescent="0.25">
      <c r="E393" s="306"/>
      <c r="F393" s="6">
        <v>5</v>
      </c>
      <c r="G393" s="40">
        <v>2.2059552670000002</v>
      </c>
      <c r="H393" s="311"/>
      <c r="I393" s="356"/>
      <c r="J393" s="357"/>
    </row>
    <row r="394" spans="5:10" x14ac:dyDescent="0.25">
      <c r="E394" s="306"/>
      <c r="F394" s="6">
        <v>6</v>
      </c>
      <c r="G394" s="40">
        <v>2.430103779</v>
      </c>
      <c r="H394" s="311"/>
      <c r="I394" s="356"/>
      <c r="J394" s="357"/>
    </row>
    <row r="395" spans="5:10" x14ac:dyDescent="0.25">
      <c r="E395" s="306"/>
      <c r="F395" s="6">
        <v>7</v>
      </c>
      <c r="G395" s="40">
        <v>2.3776018620000001</v>
      </c>
      <c r="H395" s="311"/>
      <c r="I395" s="356"/>
      <c r="J395" s="357"/>
    </row>
    <row r="396" spans="5:10" x14ac:dyDescent="0.25">
      <c r="E396" s="306"/>
      <c r="F396" s="6">
        <v>8</v>
      </c>
      <c r="G396" s="40">
        <v>2.0484664440000002</v>
      </c>
      <c r="H396" s="311"/>
      <c r="I396" s="356"/>
      <c r="J396" s="357"/>
    </row>
    <row r="397" spans="5:10" x14ac:dyDescent="0.25">
      <c r="E397" s="306"/>
      <c r="F397" s="6">
        <v>9</v>
      </c>
      <c r="G397" s="40">
        <v>2.8453912730000002</v>
      </c>
      <c r="H397" s="311"/>
      <c r="I397" s="356"/>
      <c r="J397" s="357"/>
    </row>
    <row r="398" spans="5:10" x14ac:dyDescent="0.25">
      <c r="E398" s="306"/>
      <c r="F398" s="6">
        <v>10</v>
      </c>
      <c r="G398" s="40">
        <v>3.3621165749999999</v>
      </c>
      <c r="H398" s="311"/>
      <c r="I398" s="356"/>
      <c r="J398" s="357"/>
    </row>
    <row r="399" spans="5:10" x14ac:dyDescent="0.25">
      <c r="E399" s="306"/>
      <c r="F399" s="6">
        <v>11</v>
      </c>
      <c r="G399" s="40">
        <v>4.3556151390000002</v>
      </c>
      <c r="H399" s="311"/>
      <c r="I399" s="356"/>
      <c r="J399" s="357"/>
    </row>
    <row r="400" spans="5:10" x14ac:dyDescent="0.25">
      <c r="E400" s="306"/>
      <c r="F400" s="6">
        <v>12</v>
      </c>
      <c r="G400" s="40">
        <v>5.520474911</v>
      </c>
      <c r="H400" s="311"/>
      <c r="I400" s="356"/>
      <c r="J400" s="357"/>
    </row>
    <row r="401" spans="5:10" x14ac:dyDescent="0.25">
      <c r="E401" s="306"/>
      <c r="F401" s="6">
        <v>13</v>
      </c>
      <c r="G401" s="40">
        <v>6.7963500019999996</v>
      </c>
      <c r="H401" s="311"/>
      <c r="I401" s="356"/>
      <c r="J401" s="357"/>
    </row>
    <row r="402" spans="5:10" x14ac:dyDescent="0.25">
      <c r="E402" s="306"/>
      <c r="F402" s="6">
        <v>14</v>
      </c>
      <c r="G402" s="40">
        <v>7.0048685070000003</v>
      </c>
      <c r="H402" s="311"/>
      <c r="I402" s="356"/>
      <c r="J402" s="357"/>
    </row>
    <row r="403" spans="5:10" x14ac:dyDescent="0.25">
      <c r="E403" s="306"/>
      <c r="F403" s="6">
        <v>15</v>
      </c>
      <c r="G403" s="40">
        <v>6.7158627510000004</v>
      </c>
      <c r="H403" s="311"/>
      <c r="I403" s="356"/>
      <c r="J403" s="357"/>
    </row>
    <row r="404" spans="5:10" x14ac:dyDescent="0.25">
      <c r="E404" s="306"/>
      <c r="F404" s="6">
        <v>16</v>
      </c>
      <c r="G404" s="40">
        <v>5.6177854539999998</v>
      </c>
      <c r="H404" s="311"/>
      <c r="I404" s="356"/>
      <c r="J404" s="357"/>
    </row>
    <row r="405" spans="5:10" x14ac:dyDescent="0.25">
      <c r="E405" s="306"/>
      <c r="F405" s="6">
        <v>17</v>
      </c>
      <c r="G405" s="40">
        <v>4.9426069259999998</v>
      </c>
      <c r="H405" s="311"/>
      <c r="I405" s="356"/>
      <c r="J405" s="357"/>
    </row>
    <row r="406" spans="5:10" x14ac:dyDescent="0.25">
      <c r="E406" s="306"/>
      <c r="F406" s="6">
        <v>18</v>
      </c>
      <c r="G406" s="40">
        <v>4.8532171249999996</v>
      </c>
      <c r="H406" s="311"/>
      <c r="I406" s="356"/>
      <c r="J406" s="357"/>
    </row>
    <row r="407" spans="5:10" x14ac:dyDescent="0.25">
      <c r="E407" s="306"/>
      <c r="F407" s="6">
        <v>19</v>
      </c>
      <c r="G407" s="40">
        <v>4.0551157</v>
      </c>
      <c r="H407" s="311"/>
      <c r="I407" s="356"/>
      <c r="J407" s="357"/>
    </row>
    <row r="408" spans="5:10" x14ac:dyDescent="0.25">
      <c r="E408" s="306"/>
      <c r="F408" s="6">
        <v>20</v>
      </c>
      <c r="G408" s="40">
        <v>4.6248970030000001</v>
      </c>
      <c r="H408" s="311"/>
      <c r="I408" s="356"/>
      <c r="J408" s="357"/>
    </row>
    <row r="409" spans="5:10" x14ac:dyDescent="0.25">
      <c r="E409" s="306"/>
      <c r="F409" s="6">
        <v>21</v>
      </c>
      <c r="G409" s="40">
        <v>4.3029012680000003</v>
      </c>
      <c r="H409" s="311"/>
      <c r="I409" s="356"/>
      <c r="J409" s="357"/>
    </row>
    <row r="410" spans="5:10" x14ac:dyDescent="0.25">
      <c r="E410" s="306"/>
      <c r="F410" s="6">
        <v>22</v>
      </c>
      <c r="G410" s="40">
        <v>4.7955284120000004</v>
      </c>
      <c r="H410" s="311"/>
      <c r="I410" s="356"/>
      <c r="J410" s="357"/>
    </row>
    <row r="411" spans="5:10" x14ac:dyDescent="0.25">
      <c r="E411" s="306"/>
      <c r="F411" s="6">
        <v>23</v>
      </c>
      <c r="G411" s="40">
        <v>5.201768875</v>
      </c>
      <c r="H411" s="311"/>
      <c r="I411" s="356"/>
      <c r="J411" s="357"/>
    </row>
    <row r="412" spans="5:10" ht="15.75" thickBot="1" x14ac:dyDescent="0.3">
      <c r="E412" s="307"/>
      <c r="F412" s="12">
        <v>24</v>
      </c>
      <c r="G412" s="41">
        <v>4.5978054999999998</v>
      </c>
      <c r="H412" s="312"/>
      <c r="I412" s="358"/>
      <c r="J412" s="359"/>
    </row>
    <row r="413" spans="5:10" x14ac:dyDescent="0.25">
      <c r="E413" s="308">
        <v>43271</v>
      </c>
      <c r="F413" s="24">
        <v>1</v>
      </c>
      <c r="G413" s="46">
        <v>1.3247734309999999</v>
      </c>
      <c r="H413" s="314">
        <f t="shared" ref="H413" si="28">SUM(G413:G436)/24</f>
        <v>3.1950052926666666</v>
      </c>
      <c r="I413" s="354"/>
      <c r="J413" s="355"/>
    </row>
    <row r="414" spans="5:10" x14ac:dyDescent="0.25">
      <c r="E414" s="306"/>
      <c r="F414" s="6">
        <v>2</v>
      </c>
      <c r="G414" s="40">
        <v>1.6629804370000001</v>
      </c>
      <c r="H414" s="311"/>
      <c r="I414" s="356"/>
      <c r="J414" s="357"/>
    </row>
    <row r="415" spans="5:10" x14ac:dyDescent="0.25">
      <c r="E415" s="306"/>
      <c r="F415" s="6">
        <v>3</v>
      </c>
      <c r="G415" s="40">
        <v>1.4303045270000001</v>
      </c>
      <c r="H415" s="311"/>
      <c r="I415" s="356"/>
      <c r="J415" s="357"/>
    </row>
    <row r="416" spans="5:10" x14ac:dyDescent="0.25">
      <c r="E416" s="306"/>
      <c r="F416" s="6">
        <v>4</v>
      </c>
      <c r="G416" s="40">
        <v>1.1075199840000001</v>
      </c>
      <c r="H416" s="311"/>
      <c r="I416" s="356"/>
      <c r="J416" s="357"/>
    </row>
    <row r="417" spans="5:10" x14ac:dyDescent="0.25">
      <c r="E417" s="306"/>
      <c r="F417" s="6">
        <v>5</v>
      </c>
      <c r="G417" s="40">
        <v>2.1496999259999998</v>
      </c>
      <c r="H417" s="311"/>
      <c r="I417" s="356"/>
      <c r="J417" s="357"/>
    </row>
    <row r="418" spans="5:10" x14ac:dyDescent="0.25">
      <c r="E418" s="306"/>
      <c r="F418" s="6">
        <v>6</v>
      </c>
      <c r="G418" s="40">
        <v>3.295670748</v>
      </c>
      <c r="H418" s="311"/>
      <c r="I418" s="356"/>
      <c r="J418" s="357"/>
    </row>
    <row r="419" spans="5:10" x14ac:dyDescent="0.25">
      <c r="E419" s="306"/>
      <c r="F419" s="6">
        <v>7</v>
      </c>
      <c r="G419" s="40">
        <v>4.158190727</v>
      </c>
      <c r="H419" s="311"/>
      <c r="I419" s="356"/>
      <c r="J419" s="357"/>
    </row>
    <row r="420" spans="5:10" x14ac:dyDescent="0.25">
      <c r="E420" s="306"/>
      <c r="F420" s="6">
        <v>8</v>
      </c>
      <c r="G420" s="40">
        <v>4.3274416919999998</v>
      </c>
      <c r="H420" s="311"/>
      <c r="I420" s="356"/>
      <c r="J420" s="357"/>
    </row>
    <row r="421" spans="5:10" x14ac:dyDescent="0.25">
      <c r="E421" s="306"/>
      <c r="F421" s="6">
        <v>9</v>
      </c>
      <c r="G421" s="40">
        <v>4.2134909629999999</v>
      </c>
      <c r="H421" s="311"/>
      <c r="I421" s="356"/>
      <c r="J421" s="357"/>
    </row>
    <row r="422" spans="5:10" x14ac:dyDescent="0.25">
      <c r="E422" s="306"/>
      <c r="F422" s="6">
        <v>10</v>
      </c>
      <c r="G422" s="40">
        <v>4.7231731410000002</v>
      </c>
      <c r="H422" s="311"/>
      <c r="I422" s="356"/>
      <c r="J422" s="357"/>
    </row>
    <row r="423" spans="5:10" x14ac:dyDescent="0.25">
      <c r="E423" s="306"/>
      <c r="F423" s="6">
        <v>11</v>
      </c>
      <c r="G423" s="40">
        <v>4.205813408</v>
      </c>
      <c r="H423" s="311"/>
      <c r="I423" s="356"/>
      <c r="J423" s="357"/>
    </row>
    <row r="424" spans="5:10" x14ac:dyDescent="0.25">
      <c r="E424" s="306"/>
      <c r="F424" s="6">
        <v>12</v>
      </c>
      <c r="G424" s="40">
        <v>3.2501924039999999</v>
      </c>
      <c r="H424" s="311"/>
      <c r="I424" s="356"/>
      <c r="J424" s="357"/>
    </row>
    <row r="425" spans="5:10" x14ac:dyDescent="0.25">
      <c r="E425" s="306"/>
      <c r="F425" s="6">
        <v>13</v>
      </c>
      <c r="G425" s="40">
        <v>2.9880781170000001</v>
      </c>
      <c r="H425" s="311"/>
      <c r="I425" s="356"/>
      <c r="J425" s="357"/>
    </row>
    <row r="426" spans="5:10" x14ac:dyDescent="0.25">
      <c r="E426" s="306"/>
      <c r="F426" s="6">
        <v>14</v>
      </c>
      <c r="G426" s="40">
        <v>2.8787295820000001</v>
      </c>
      <c r="H426" s="311"/>
      <c r="I426" s="356"/>
      <c r="J426" s="357"/>
    </row>
    <row r="427" spans="5:10" x14ac:dyDescent="0.25">
      <c r="E427" s="306"/>
      <c r="F427" s="6">
        <v>15</v>
      </c>
      <c r="G427" s="40">
        <v>2.3388907909999999</v>
      </c>
      <c r="H427" s="311"/>
      <c r="I427" s="356"/>
      <c r="J427" s="357"/>
    </row>
    <row r="428" spans="5:10" x14ac:dyDescent="0.25">
      <c r="E428" s="306"/>
      <c r="F428" s="6">
        <v>16</v>
      </c>
      <c r="G428" s="40">
        <v>2.4908082490000001</v>
      </c>
      <c r="H428" s="311"/>
      <c r="I428" s="356"/>
      <c r="J428" s="357"/>
    </row>
    <row r="429" spans="5:10" x14ac:dyDescent="0.25">
      <c r="E429" s="306"/>
      <c r="F429" s="6">
        <v>17</v>
      </c>
      <c r="G429" s="40">
        <v>2.976996422</v>
      </c>
      <c r="H429" s="311"/>
      <c r="I429" s="356"/>
      <c r="J429" s="357"/>
    </row>
    <row r="430" spans="5:10" x14ac:dyDescent="0.25">
      <c r="E430" s="306"/>
      <c r="F430" s="6">
        <v>18</v>
      </c>
      <c r="G430" s="40">
        <v>3.060406446</v>
      </c>
      <c r="H430" s="311"/>
      <c r="I430" s="356"/>
      <c r="J430" s="357"/>
    </row>
    <row r="431" spans="5:10" x14ac:dyDescent="0.25">
      <c r="E431" s="306"/>
      <c r="F431" s="6">
        <v>19</v>
      </c>
      <c r="G431" s="40">
        <v>2.8748421670000002</v>
      </c>
      <c r="H431" s="311"/>
      <c r="I431" s="356"/>
      <c r="J431" s="357"/>
    </row>
    <row r="432" spans="5:10" x14ac:dyDescent="0.25">
      <c r="E432" s="306"/>
      <c r="F432" s="6">
        <v>20</v>
      </c>
      <c r="G432" s="40">
        <v>3.4699704649999998</v>
      </c>
      <c r="H432" s="311"/>
      <c r="I432" s="356"/>
      <c r="J432" s="357"/>
    </row>
    <row r="433" spans="5:10" x14ac:dyDescent="0.25">
      <c r="E433" s="306"/>
      <c r="F433" s="6">
        <v>21</v>
      </c>
      <c r="G433" s="40">
        <v>4.072506905</v>
      </c>
      <c r="H433" s="311"/>
      <c r="I433" s="356"/>
      <c r="J433" s="357"/>
    </row>
    <row r="434" spans="5:10" x14ac:dyDescent="0.25">
      <c r="E434" s="306"/>
      <c r="F434" s="6">
        <v>22</v>
      </c>
      <c r="G434" s="40">
        <v>4.4446253779999996</v>
      </c>
      <c r="H434" s="311"/>
      <c r="I434" s="356"/>
      <c r="J434" s="357"/>
    </row>
    <row r="435" spans="5:10" x14ac:dyDescent="0.25">
      <c r="E435" s="306"/>
      <c r="F435" s="6">
        <v>23</v>
      </c>
      <c r="G435" s="40">
        <v>4.6127038000000002</v>
      </c>
      <c r="H435" s="311"/>
      <c r="I435" s="356"/>
      <c r="J435" s="357"/>
    </row>
    <row r="436" spans="5:10" ht="15.75" thickBot="1" x14ac:dyDescent="0.3">
      <c r="E436" s="309"/>
      <c r="F436" s="37">
        <v>24</v>
      </c>
      <c r="G436" s="43">
        <v>4.622317314</v>
      </c>
      <c r="H436" s="313"/>
      <c r="I436" s="358"/>
      <c r="J436" s="359"/>
    </row>
    <row r="437" spans="5:10" x14ac:dyDescent="0.25">
      <c r="E437" s="305">
        <v>43299</v>
      </c>
      <c r="F437" s="30">
        <v>1</v>
      </c>
      <c r="G437" s="39">
        <v>6.1153836249999998</v>
      </c>
      <c r="H437" s="310">
        <f t="shared" ref="H437" si="29">SUM(G437:G460)/24</f>
        <v>5.2800391316666664</v>
      </c>
      <c r="I437" s="354"/>
      <c r="J437" s="355"/>
    </row>
    <row r="438" spans="5:10" x14ac:dyDescent="0.25">
      <c r="E438" s="306"/>
      <c r="F438" s="6">
        <v>2</v>
      </c>
      <c r="G438" s="40">
        <v>7.0225291250000001</v>
      </c>
      <c r="H438" s="311"/>
      <c r="I438" s="356"/>
      <c r="J438" s="357"/>
    </row>
    <row r="439" spans="5:10" x14ac:dyDescent="0.25">
      <c r="E439" s="306"/>
      <c r="F439" s="6">
        <v>3</v>
      </c>
      <c r="G439" s="40">
        <v>7.5439348219999998</v>
      </c>
      <c r="H439" s="311"/>
      <c r="I439" s="356"/>
      <c r="J439" s="357"/>
    </row>
    <row r="440" spans="5:10" x14ac:dyDescent="0.25">
      <c r="E440" s="306"/>
      <c r="F440" s="6">
        <v>4</v>
      </c>
      <c r="G440" s="40">
        <v>7.1108593940000002</v>
      </c>
      <c r="H440" s="311"/>
      <c r="I440" s="356"/>
      <c r="J440" s="357"/>
    </row>
    <row r="441" spans="5:10" x14ac:dyDescent="0.25">
      <c r="E441" s="306"/>
      <c r="F441" s="6">
        <v>5</v>
      </c>
      <c r="G441" s="40">
        <v>6.6644587519999998</v>
      </c>
      <c r="H441" s="311"/>
      <c r="I441" s="356"/>
      <c r="J441" s="357"/>
    </row>
    <row r="442" spans="5:10" x14ac:dyDescent="0.25">
      <c r="E442" s="306"/>
      <c r="F442" s="6">
        <v>6</v>
      </c>
      <c r="G442" s="40">
        <v>6.210256577</v>
      </c>
      <c r="H442" s="311"/>
      <c r="I442" s="356"/>
      <c r="J442" s="357"/>
    </row>
    <row r="443" spans="5:10" x14ac:dyDescent="0.25">
      <c r="E443" s="306"/>
      <c r="F443" s="6">
        <v>7</v>
      </c>
      <c r="G443" s="40">
        <v>5.9932065010000004</v>
      </c>
      <c r="H443" s="311"/>
      <c r="I443" s="356"/>
      <c r="J443" s="357"/>
    </row>
    <row r="444" spans="5:10" x14ac:dyDescent="0.25">
      <c r="E444" s="306"/>
      <c r="F444" s="6">
        <v>8</v>
      </c>
      <c r="G444" s="40">
        <v>5.7034573550000003</v>
      </c>
      <c r="H444" s="311"/>
      <c r="I444" s="356"/>
      <c r="J444" s="357"/>
    </row>
    <row r="445" spans="5:10" x14ac:dyDescent="0.25">
      <c r="E445" s="306"/>
      <c r="F445" s="6">
        <v>9</v>
      </c>
      <c r="G445" s="40">
        <v>4.5507001880000004</v>
      </c>
      <c r="H445" s="311"/>
      <c r="I445" s="356"/>
      <c r="J445" s="357"/>
    </row>
    <row r="446" spans="5:10" x14ac:dyDescent="0.25">
      <c r="E446" s="306"/>
      <c r="F446" s="6">
        <v>10</v>
      </c>
      <c r="G446" s="40">
        <v>4.7821927070000001</v>
      </c>
      <c r="H446" s="311"/>
      <c r="I446" s="356"/>
      <c r="J446" s="357"/>
    </row>
    <row r="447" spans="5:10" x14ac:dyDescent="0.25">
      <c r="E447" s="306"/>
      <c r="F447" s="6">
        <v>11</v>
      </c>
      <c r="G447" s="40">
        <v>4.6404852869999997</v>
      </c>
      <c r="H447" s="311"/>
      <c r="I447" s="356"/>
      <c r="J447" s="357"/>
    </row>
    <row r="448" spans="5:10" x14ac:dyDescent="0.25">
      <c r="E448" s="306"/>
      <c r="F448" s="6">
        <v>12</v>
      </c>
      <c r="G448" s="40">
        <v>4.7841777800000003</v>
      </c>
      <c r="H448" s="311"/>
      <c r="I448" s="356"/>
      <c r="J448" s="357"/>
    </row>
    <row r="449" spans="5:10" x14ac:dyDescent="0.25">
      <c r="E449" s="306"/>
      <c r="F449" s="6">
        <v>13</v>
      </c>
      <c r="G449" s="40">
        <v>5.6325011250000001</v>
      </c>
      <c r="H449" s="311"/>
      <c r="I449" s="356"/>
      <c r="J449" s="357"/>
    </row>
    <row r="450" spans="5:10" x14ac:dyDescent="0.25">
      <c r="E450" s="306"/>
      <c r="F450" s="6">
        <v>14</v>
      </c>
      <c r="G450" s="40">
        <v>6.2544860839999998</v>
      </c>
      <c r="H450" s="311"/>
      <c r="I450" s="356"/>
      <c r="J450" s="357"/>
    </row>
    <row r="451" spans="5:10" x14ac:dyDescent="0.25">
      <c r="E451" s="306"/>
      <c r="F451" s="6">
        <v>15</v>
      </c>
      <c r="G451" s="40">
        <v>5.0186157229999999</v>
      </c>
      <c r="H451" s="311"/>
      <c r="I451" s="356"/>
      <c r="J451" s="357"/>
    </row>
    <row r="452" spans="5:10" x14ac:dyDescent="0.25">
      <c r="E452" s="306"/>
      <c r="F452" s="6">
        <v>16</v>
      </c>
      <c r="G452" s="40">
        <v>3.4964735509999998</v>
      </c>
      <c r="H452" s="311"/>
      <c r="I452" s="356"/>
      <c r="J452" s="357"/>
    </row>
    <row r="453" spans="5:10" x14ac:dyDescent="0.25">
      <c r="E453" s="306"/>
      <c r="F453" s="6">
        <v>17</v>
      </c>
      <c r="G453" s="40">
        <v>3.4623396400000002</v>
      </c>
      <c r="H453" s="311"/>
      <c r="I453" s="356"/>
      <c r="J453" s="357"/>
    </row>
    <row r="454" spans="5:10" x14ac:dyDescent="0.25">
      <c r="E454" s="306"/>
      <c r="F454" s="6">
        <v>18</v>
      </c>
      <c r="G454" s="40">
        <v>4.3959021570000001</v>
      </c>
      <c r="H454" s="311"/>
      <c r="I454" s="356"/>
      <c r="J454" s="357"/>
    </row>
    <row r="455" spans="5:10" x14ac:dyDescent="0.25">
      <c r="E455" s="306"/>
      <c r="F455" s="6">
        <v>19</v>
      </c>
      <c r="G455" s="40">
        <v>4.8829550739999998</v>
      </c>
      <c r="H455" s="311"/>
      <c r="I455" s="356"/>
      <c r="J455" s="357"/>
    </row>
    <row r="456" spans="5:10" x14ac:dyDescent="0.25">
      <c r="E456" s="306"/>
      <c r="F456" s="6">
        <v>20</v>
      </c>
      <c r="G456" s="40">
        <v>5.4474272729999997</v>
      </c>
      <c r="H456" s="311"/>
      <c r="I456" s="356"/>
      <c r="J456" s="357"/>
    </row>
    <row r="457" spans="5:10" x14ac:dyDescent="0.25">
      <c r="E457" s="306"/>
      <c r="F457" s="6">
        <v>21</v>
      </c>
      <c r="G457" s="40">
        <v>4.9631600379999998</v>
      </c>
      <c r="H457" s="311"/>
      <c r="I457" s="356"/>
      <c r="J457" s="357"/>
    </row>
    <row r="458" spans="5:10" x14ac:dyDescent="0.25">
      <c r="E458" s="306"/>
      <c r="F458" s="6">
        <v>22</v>
      </c>
      <c r="G458" s="40">
        <v>4.1889953609999999</v>
      </c>
      <c r="H458" s="311"/>
      <c r="I458" s="356"/>
      <c r="J458" s="357"/>
    </row>
    <row r="459" spans="5:10" x14ac:dyDescent="0.25">
      <c r="E459" s="306"/>
      <c r="F459" s="6">
        <v>23</v>
      </c>
      <c r="G459" s="40">
        <v>4.2202663420000004</v>
      </c>
      <c r="H459" s="311"/>
      <c r="I459" s="356"/>
      <c r="J459" s="357"/>
    </row>
    <row r="460" spans="5:10" ht="15.75" thickBot="1" x14ac:dyDescent="0.3">
      <c r="E460" s="307"/>
      <c r="F460" s="12">
        <v>24</v>
      </c>
      <c r="G460" s="41">
        <v>3.6361746789999998</v>
      </c>
      <c r="H460" s="312"/>
      <c r="I460" s="358"/>
      <c r="J460" s="359"/>
    </row>
    <row r="461" spans="5:10" x14ac:dyDescent="0.25">
      <c r="E461" s="305">
        <v>43320</v>
      </c>
      <c r="F461" s="30">
        <v>1</v>
      </c>
      <c r="G461" s="39">
        <v>4.6001548769999996</v>
      </c>
      <c r="H461" s="310">
        <f t="shared" ref="H461" si="30">SUM(G461:G484)/24</f>
        <v>4.5440226593749999</v>
      </c>
      <c r="I461" s="354"/>
      <c r="J461" s="355"/>
    </row>
    <row r="462" spans="5:10" x14ac:dyDescent="0.25">
      <c r="E462" s="306"/>
      <c r="F462" s="6">
        <v>2</v>
      </c>
      <c r="G462" s="40">
        <v>4.6577730180000003</v>
      </c>
      <c r="H462" s="311"/>
      <c r="I462" s="356"/>
      <c r="J462" s="357"/>
    </row>
    <row r="463" spans="5:10" x14ac:dyDescent="0.25">
      <c r="E463" s="306"/>
      <c r="F463" s="6">
        <v>3</v>
      </c>
      <c r="G463" s="40">
        <v>4.0787725449999996</v>
      </c>
      <c r="H463" s="311"/>
      <c r="I463" s="356"/>
      <c r="J463" s="357"/>
    </row>
    <row r="464" spans="5:10" x14ac:dyDescent="0.25">
      <c r="E464" s="306"/>
      <c r="F464" s="6">
        <v>4</v>
      </c>
      <c r="G464" s="40">
        <v>3.5832862849999998</v>
      </c>
      <c r="H464" s="311"/>
      <c r="I464" s="356"/>
      <c r="J464" s="357"/>
    </row>
    <row r="465" spans="5:10" x14ac:dyDescent="0.25">
      <c r="E465" s="306"/>
      <c r="F465" s="6">
        <v>5</v>
      </c>
      <c r="G465" s="40">
        <v>3.2431058880000001</v>
      </c>
      <c r="H465" s="311"/>
      <c r="I465" s="356"/>
      <c r="J465" s="357"/>
    </row>
    <row r="466" spans="5:10" x14ac:dyDescent="0.25">
      <c r="E466" s="306"/>
      <c r="F466" s="6">
        <v>6</v>
      </c>
      <c r="G466" s="40">
        <v>2.803422689</v>
      </c>
      <c r="H466" s="311"/>
      <c r="I466" s="356"/>
      <c r="J466" s="357"/>
    </row>
    <row r="467" spans="5:10" x14ac:dyDescent="0.25">
      <c r="E467" s="306"/>
      <c r="F467" s="6">
        <v>7</v>
      </c>
      <c r="G467" s="40">
        <v>2.5950782299999999</v>
      </c>
      <c r="H467" s="311"/>
      <c r="I467" s="356"/>
      <c r="J467" s="357"/>
    </row>
    <row r="468" spans="5:10" x14ac:dyDescent="0.25">
      <c r="E468" s="306"/>
      <c r="F468" s="6">
        <v>8</v>
      </c>
      <c r="G468" s="40">
        <v>2.4767277239999999</v>
      </c>
      <c r="H468" s="311"/>
      <c r="I468" s="356"/>
      <c r="J468" s="357"/>
    </row>
    <row r="469" spans="5:10" x14ac:dyDescent="0.25">
      <c r="E469" s="306"/>
      <c r="F469" s="6">
        <v>9</v>
      </c>
      <c r="G469" s="40">
        <v>2.785994053</v>
      </c>
      <c r="H469" s="311"/>
      <c r="I469" s="356"/>
      <c r="J469" s="357"/>
    </row>
    <row r="470" spans="5:10" x14ac:dyDescent="0.25">
      <c r="E470" s="306"/>
      <c r="F470" s="6">
        <v>10</v>
      </c>
      <c r="G470" s="40">
        <v>2.8047461509999998</v>
      </c>
      <c r="H470" s="311"/>
      <c r="I470" s="356"/>
      <c r="J470" s="357"/>
    </row>
    <row r="471" spans="5:10" x14ac:dyDescent="0.25">
      <c r="E471" s="306"/>
      <c r="F471" s="6">
        <v>11</v>
      </c>
      <c r="G471" s="40">
        <v>3.1426050659999998</v>
      </c>
      <c r="H471" s="311"/>
      <c r="I471" s="356"/>
      <c r="J471" s="357"/>
    </row>
    <row r="472" spans="5:10" x14ac:dyDescent="0.25">
      <c r="E472" s="306"/>
      <c r="F472" s="6">
        <v>12</v>
      </c>
      <c r="G472" s="40">
        <v>2.8072893620000001</v>
      </c>
      <c r="H472" s="311"/>
      <c r="I472" s="356"/>
      <c r="J472" s="357"/>
    </row>
    <row r="473" spans="5:10" x14ac:dyDescent="0.25">
      <c r="E473" s="306"/>
      <c r="F473" s="6">
        <v>13</v>
      </c>
      <c r="G473" s="40">
        <v>3.3985702990000002</v>
      </c>
      <c r="H473" s="311"/>
      <c r="I473" s="356"/>
      <c r="J473" s="357"/>
    </row>
    <row r="474" spans="5:10" x14ac:dyDescent="0.25">
      <c r="E474" s="306"/>
      <c r="F474" s="6">
        <v>14</v>
      </c>
      <c r="G474" s="40">
        <v>4.7139348979999998</v>
      </c>
      <c r="H474" s="311"/>
      <c r="I474" s="356"/>
      <c r="J474" s="357"/>
    </row>
    <row r="475" spans="5:10" x14ac:dyDescent="0.25">
      <c r="E475" s="306"/>
      <c r="F475" s="6">
        <v>15</v>
      </c>
      <c r="G475" s="40">
        <v>5.6659054759999998</v>
      </c>
      <c r="H475" s="311"/>
      <c r="I475" s="356"/>
      <c r="J475" s="357"/>
    </row>
    <row r="476" spans="5:10" x14ac:dyDescent="0.25">
      <c r="E476" s="306"/>
      <c r="F476" s="6">
        <v>16</v>
      </c>
      <c r="G476" s="40">
        <v>6.1213655469999999</v>
      </c>
      <c r="H476" s="311"/>
      <c r="I476" s="356"/>
      <c r="J476" s="357"/>
    </row>
    <row r="477" spans="5:10" x14ac:dyDescent="0.25">
      <c r="E477" s="306"/>
      <c r="F477" s="6">
        <v>17</v>
      </c>
      <c r="G477" s="40">
        <v>6.3336119650000002</v>
      </c>
      <c r="H477" s="311"/>
      <c r="I477" s="356"/>
      <c r="J477" s="357"/>
    </row>
    <row r="478" spans="5:10" x14ac:dyDescent="0.25">
      <c r="E478" s="306"/>
      <c r="F478" s="6">
        <v>18</v>
      </c>
      <c r="G478" s="40">
        <v>6.6779742239999997</v>
      </c>
      <c r="H478" s="311"/>
      <c r="I478" s="356"/>
      <c r="J478" s="357"/>
    </row>
    <row r="479" spans="5:10" x14ac:dyDescent="0.25">
      <c r="E479" s="306"/>
      <c r="F479" s="6">
        <v>19</v>
      </c>
      <c r="G479" s="40">
        <v>6.2970705029999996</v>
      </c>
      <c r="H479" s="311"/>
      <c r="I479" s="356"/>
      <c r="J479" s="357"/>
    </row>
    <row r="480" spans="5:10" x14ac:dyDescent="0.25">
      <c r="E480" s="306"/>
      <c r="F480" s="6">
        <v>20</v>
      </c>
      <c r="G480" s="40">
        <v>6.2011637689999999</v>
      </c>
      <c r="H480" s="311"/>
      <c r="I480" s="356"/>
      <c r="J480" s="357"/>
    </row>
    <row r="481" spans="5:10" x14ac:dyDescent="0.25">
      <c r="E481" s="306"/>
      <c r="F481" s="6">
        <v>21</v>
      </c>
      <c r="G481" s="40">
        <v>6.6300382610000002</v>
      </c>
      <c r="H481" s="311"/>
      <c r="I481" s="356"/>
      <c r="J481" s="357"/>
    </row>
    <row r="482" spans="5:10" x14ac:dyDescent="0.25">
      <c r="E482" s="306"/>
      <c r="F482" s="6">
        <v>22</v>
      </c>
      <c r="G482" s="40">
        <v>6.473985195</v>
      </c>
      <c r="H482" s="311"/>
      <c r="I482" s="356"/>
      <c r="J482" s="357"/>
    </row>
    <row r="483" spans="5:10" x14ac:dyDescent="0.25">
      <c r="E483" s="306"/>
      <c r="F483" s="6">
        <v>23</v>
      </c>
      <c r="G483" s="40">
        <v>5.9842400549999999</v>
      </c>
      <c r="H483" s="311"/>
      <c r="I483" s="356"/>
      <c r="J483" s="357"/>
    </row>
    <row r="484" spans="5:10" ht="15.75" thickBot="1" x14ac:dyDescent="0.3">
      <c r="E484" s="307"/>
      <c r="F484" s="12">
        <v>24</v>
      </c>
      <c r="G484" s="41">
        <v>4.9797277449999999</v>
      </c>
      <c r="H484" s="312"/>
      <c r="I484" s="358"/>
      <c r="J484" s="359"/>
    </row>
    <row r="485" spans="5:10" x14ac:dyDescent="0.25">
      <c r="E485" s="305">
        <v>43348</v>
      </c>
      <c r="F485" s="30">
        <v>1</v>
      </c>
      <c r="G485" s="39">
        <v>2.6005251409999999</v>
      </c>
      <c r="H485" s="310">
        <f t="shared" ref="H485" si="31">SUM(G485:G508)/24</f>
        <v>4.1943928995833337</v>
      </c>
      <c r="I485" s="354"/>
      <c r="J485" s="355"/>
    </row>
    <row r="486" spans="5:10" x14ac:dyDescent="0.25">
      <c r="E486" s="306"/>
      <c r="F486" s="6">
        <v>2</v>
      </c>
      <c r="G486" s="40">
        <v>2.2923600670000002</v>
      </c>
      <c r="H486" s="311"/>
      <c r="I486" s="356"/>
      <c r="J486" s="357"/>
    </row>
    <row r="487" spans="5:10" x14ac:dyDescent="0.25">
      <c r="E487" s="306"/>
      <c r="F487" s="6">
        <v>3</v>
      </c>
      <c r="G487" s="40">
        <v>2.0700991150000001</v>
      </c>
      <c r="H487" s="311"/>
      <c r="I487" s="356"/>
      <c r="J487" s="357"/>
    </row>
    <row r="488" spans="5:10" x14ac:dyDescent="0.25">
      <c r="E488" s="306"/>
      <c r="F488" s="6">
        <v>4</v>
      </c>
      <c r="G488" s="40">
        <v>2.42992425</v>
      </c>
      <c r="H488" s="311"/>
      <c r="I488" s="356"/>
      <c r="J488" s="357"/>
    </row>
    <row r="489" spans="5:10" x14ac:dyDescent="0.25">
      <c r="E489" s="306"/>
      <c r="F489" s="6">
        <v>5</v>
      </c>
      <c r="G489" s="40">
        <v>2.7054028510000001</v>
      </c>
      <c r="H489" s="311"/>
      <c r="I489" s="356"/>
      <c r="J489" s="357"/>
    </row>
    <row r="490" spans="5:10" x14ac:dyDescent="0.25">
      <c r="E490" s="306"/>
      <c r="F490" s="6">
        <v>6</v>
      </c>
      <c r="G490" s="40">
        <v>2.3184909820000001</v>
      </c>
      <c r="H490" s="311"/>
      <c r="I490" s="356"/>
      <c r="J490" s="357"/>
    </row>
    <row r="491" spans="5:10" x14ac:dyDescent="0.25">
      <c r="E491" s="306"/>
      <c r="F491" s="6">
        <v>7</v>
      </c>
      <c r="G491" s="40">
        <v>1.8652949329999999</v>
      </c>
      <c r="H491" s="311"/>
      <c r="I491" s="356"/>
      <c r="J491" s="357"/>
    </row>
    <row r="492" spans="5:10" x14ac:dyDescent="0.25">
      <c r="E492" s="306"/>
      <c r="F492" s="6">
        <v>8</v>
      </c>
      <c r="G492" s="40">
        <v>3.0242681500000002</v>
      </c>
      <c r="H492" s="311"/>
      <c r="I492" s="356"/>
      <c r="J492" s="357"/>
    </row>
    <row r="493" spans="5:10" x14ac:dyDescent="0.25">
      <c r="E493" s="306"/>
      <c r="F493" s="6">
        <v>9</v>
      </c>
      <c r="G493" s="40">
        <v>2.833854198</v>
      </c>
      <c r="H493" s="311"/>
      <c r="I493" s="356"/>
      <c r="J493" s="357"/>
    </row>
    <row r="494" spans="5:10" x14ac:dyDescent="0.25">
      <c r="E494" s="306"/>
      <c r="F494" s="6">
        <v>10</v>
      </c>
      <c r="G494" s="40">
        <v>2.4296319479999999</v>
      </c>
      <c r="H494" s="311"/>
      <c r="I494" s="356"/>
      <c r="J494" s="357"/>
    </row>
    <row r="495" spans="5:10" x14ac:dyDescent="0.25">
      <c r="E495" s="306"/>
      <c r="F495" s="6">
        <v>11</v>
      </c>
      <c r="G495" s="40">
        <v>3.3343436720000001</v>
      </c>
      <c r="H495" s="311"/>
      <c r="I495" s="356"/>
      <c r="J495" s="357"/>
    </row>
    <row r="496" spans="5:10" x14ac:dyDescent="0.25">
      <c r="E496" s="306"/>
      <c r="F496" s="6">
        <v>12</v>
      </c>
      <c r="G496" s="40">
        <v>4.9780006410000004</v>
      </c>
      <c r="H496" s="311"/>
      <c r="I496" s="356"/>
      <c r="J496" s="357"/>
    </row>
    <row r="497" spans="5:10" x14ac:dyDescent="0.25">
      <c r="E497" s="306"/>
      <c r="F497" s="6">
        <v>13</v>
      </c>
      <c r="G497" s="40">
        <v>5.7856497759999996</v>
      </c>
      <c r="H497" s="311"/>
      <c r="I497" s="356"/>
      <c r="J497" s="357"/>
    </row>
    <row r="498" spans="5:10" x14ac:dyDescent="0.25">
      <c r="E498" s="306"/>
      <c r="F498" s="6">
        <v>14</v>
      </c>
      <c r="G498" s="40">
        <v>6.5247459409999999</v>
      </c>
      <c r="H498" s="311"/>
      <c r="I498" s="356"/>
      <c r="J498" s="357"/>
    </row>
    <row r="499" spans="5:10" x14ac:dyDescent="0.25">
      <c r="E499" s="306"/>
      <c r="F499" s="6">
        <v>15</v>
      </c>
      <c r="G499" s="40">
        <v>6.765528679</v>
      </c>
      <c r="H499" s="311"/>
      <c r="I499" s="356"/>
      <c r="J499" s="357"/>
    </row>
    <row r="500" spans="5:10" x14ac:dyDescent="0.25">
      <c r="E500" s="306"/>
      <c r="F500" s="6">
        <v>16</v>
      </c>
      <c r="G500" s="40">
        <v>6.6764993669999999</v>
      </c>
      <c r="H500" s="311"/>
      <c r="I500" s="356"/>
      <c r="J500" s="357"/>
    </row>
    <row r="501" spans="5:10" x14ac:dyDescent="0.25">
      <c r="E501" s="306"/>
      <c r="F501" s="6">
        <v>17</v>
      </c>
      <c r="G501" s="40">
        <v>5.8375878329999997</v>
      </c>
      <c r="H501" s="311"/>
      <c r="I501" s="356"/>
      <c r="J501" s="357"/>
    </row>
    <row r="502" spans="5:10" x14ac:dyDescent="0.25">
      <c r="E502" s="306"/>
      <c r="F502" s="6">
        <v>18</v>
      </c>
      <c r="G502" s="40">
        <v>5.4826335909999999</v>
      </c>
      <c r="H502" s="311"/>
      <c r="I502" s="356"/>
      <c r="J502" s="357"/>
    </row>
    <row r="503" spans="5:10" x14ac:dyDescent="0.25">
      <c r="E503" s="306"/>
      <c r="F503" s="6">
        <v>19</v>
      </c>
      <c r="G503" s="40">
        <v>5.247453213</v>
      </c>
      <c r="H503" s="311"/>
      <c r="I503" s="356"/>
      <c r="J503" s="357"/>
    </row>
    <row r="504" spans="5:10" x14ac:dyDescent="0.25">
      <c r="E504" s="306"/>
      <c r="F504" s="6">
        <v>20</v>
      </c>
      <c r="G504" s="40">
        <v>4.986177444</v>
      </c>
      <c r="H504" s="311"/>
      <c r="I504" s="356"/>
      <c r="J504" s="357"/>
    </row>
    <row r="505" spans="5:10" x14ac:dyDescent="0.25">
      <c r="E505" s="306"/>
      <c r="F505" s="6">
        <v>21</v>
      </c>
      <c r="G505" s="40">
        <v>4.6934075359999996</v>
      </c>
      <c r="H505" s="311"/>
      <c r="I505" s="356"/>
      <c r="J505" s="357"/>
    </row>
    <row r="506" spans="5:10" x14ac:dyDescent="0.25">
      <c r="E506" s="306"/>
      <c r="F506" s="6">
        <v>22</v>
      </c>
      <c r="G506" s="40">
        <v>4.9934630389999999</v>
      </c>
      <c r="H506" s="311"/>
      <c r="I506" s="356"/>
      <c r="J506" s="357"/>
    </row>
    <row r="507" spans="5:10" x14ac:dyDescent="0.25">
      <c r="E507" s="306"/>
      <c r="F507" s="6">
        <v>23</v>
      </c>
      <c r="G507" s="40">
        <v>5.4545335770000003</v>
      </c>
      <c r="H507" s="311"/>
      <c r="I507" s="356"/>
      <c r="J507" s="357"/>
    </row>
    <row r="508" spans="5:10" ht="15.75" thickBot="1" x14ac:dyDescent="0.3">
      <c r="E508" s="307"/>
      <c r="F508" s="12">
        <v>24</v>
      </c>
      <c r="G508" s="41">
        <v>5.3355536460000001</v>
      </c>
      <c r="H508" s="312"/>
      <c r="I508" s="358"/>
      <c r="J508" s="359"/>
    </row>
    <row r="509" spans="5:10" x14ac:dyDescent="0.25">
      <c r="G509" s="47"/>
      <c r="H509" s="47"/>
      <c r="I509" s="47"/>
      <c r="J509" s="47"/>
    </row>
    <row r="510" spans="5:10" x14ac:dyDescent="0.25">
      <c r="G510" s="47"/>
      <c r="H510" s="47"/>
      <c r="I510" s="47"/>
      <c r="J510" s="47"/>
    </row>
    <row r="511" spans="5:10" x14ac:dyDescent="0.25">
      <c r="G511" s="47"/>
      <c r="H511" s="47"/>
      <c r="I511" s="47"/>
      <c r="J511" s="47"/>
    </row>
    <row r="512" spans="5:10" x14ac:dyDescent="0.25">
      <c r="G512" s="47"/>
      <c r="H512" s="47"/>
      <c r="I512" s="47"/>
      <c r="J512" s="47"/>
    </row>
    <row r="513" spans="7:10" x14ac:dyDescent="0.25">
      <c r="G513" s="47"/>
      <c r="H513" s="47"/>
      <c r="I513" s="47"/>
      <c r="J513" s="47"/>
    </row>
    <row r="514" spans="7:10" x14ac:dyDescent="0.25">
      <c r="G514" s="47"/>
      <c r="H514" s="47"/>
      <c r="I514" s="47"/>
      <c r="J514" s="47"/>
    </row>
    <row r="515" spans="7:10" x14ac:dyDescent="0.25">
      <c r="G515" s="47"/>
      <c r="H515" s="47"/>
      <c r="I515" s="47"/>
      <c r="J515" s="47"/>
    </row>
    <row r="516" spans="7:10" x14ac:dyDescent="0.25">
      <c r="G516" s="47"/>
      <c r="H516" s="47"/>
      <c r="I516" s="47"/>
      <c r="J516" s="47"/>
    </row>
    <row r="517" spans="7:10" x14ac:dyDescent="0.25">
      <c r="G517" s="47"/>
      <c r="H517" s="47"/>
      <c r="I517" s="47"/>
      <c r="J517" s="47"/>
    </row>
    <row r="518" spans="7:10" x14ac:dyDescent="0.25">
      <c r="G518" s="47"/>
      <c r="H518" s="47"/>
      <c r="I518" s="47"/>
      <c r="J518" s="47"/>
    </row>
    <row r="519" spans="7:10" x14ac:dyDescent="0.25">
      <c r="G519" s="47"/>
      <c r="H519" s="47"/>
      <c r="I519" s="47"/>
      <c r="J519" s="47"/>
    </row>
  </sheetData>
  <mergeCells count="86">
    <mergeCell ref="B9:C20"/>
    <mergeCell ref="N4:O4"/>
    <mergeCell ref="I485:J508"/>
    <mergeCell ref="I389:J412"/>
    <mergeCell ref="I413:J436"/>
    <mergeCell ref="I437:J460"/>
    <mergeCell ref="I461:J484"/>
    <mergeCell ref="J101:J124"/>
    <mergeCell ref="J125:J148"/>
    <mergeCell ref="J149:J172"/>
    <mergeCell ref="J317:J340"/>
    <mergeCell ref="J341:J364"/>
    <mergeCell ref="J365:J388"/>
    <mergeCell ref="H485:H508"/>
    <mergeCell ref="H461:H484"/>
    <mergeCell ref="H29:H52"/>
    <mergeCell ref="I3:J3"/>
    <mergeCell ref="J5:J28"/>
    <mergeCell ref="J29:J52"/>
    <mergeCell ref="J53:J76"/>
    <mergeCell ref="J77:J100"/>
    <mergeCell ref="G3:H3"/>
    <mergeCell ref="H365:H388"/>
    <mergeCell ref="H389:H412"/>
    <mergeCell ref="H413:H436"/>
    <mergeCell ref="H437:H460"/>
    <mergeCell ref="H245:H268"/>
    <mergeCell ref="H269:H292"/>
    <mergeCell ref="H293:H316"/>
    <mergeCell ref="H317:H340"/>
    <mergeCell ref="H341:H364"/>
    <mergeCell ref="H125:H148"/>
    <mergeCell ref="H149:H172"/>
    <mergeCell ref="H173:H196"/>
    <mergeCell ref="H197:H220"/>
    <mergeCell ref="H221:H244"/>
    <mergeCell ref="H5:H28"/>
    <mergeCell ref="H53:H76"/>
    <mergeCell ref="H77:H100"/>
    <mergeCell ref="H101:H124"/>
    <mergeCell ref="E269:E292"/>
    <mergeCell ref="E5:E28"/>
    <mergeCell ref="E29:E52"/>
    <mergeCell ref="E53:E76"/>
    <mergeCell ref="E77:E100"/>
    <mergeCell ref="E101:E124"/>
    <mergeCell ref="E125:E148"/>
    <mergeCell ref="E149:E172"/>
    <mergeCell ref="E173:E196"/>
    <mergeCell ref="E197:E220"/>
    <mergeCell ref="E221:E244"/>
    <mergeCell ref="E245:E268"/>
    <mergeCell ref="E485:E508"/>
    <mergeCell ref="E293:E316"/>
    <mergeCell ref="E317:E340"/>
    <mergeCell ref="E341:E364"/>
    <mergeCell ref="E365:E388"/>
    <mergeCell ref="E389:E412"/>
    <mergeCell ref="E413:E436"/>
    <mergeCell ref="E437:E460"/>
    <mergeCell ref="E461:E484"/>
    <mergeCell ref="Q18:R18"/>
    <mergeCell ref="Q19:R19"/>
    <mergeCell ref="Q20:R20"/>
    <mergeCell ref="J269:J292"/>
    <mergeCell ref="J293:J316"/>
    <mergeCell ref="J173:J196"/>
    <mergeCell ref="J197:J220"/>
    <mergeCell ref="J221:J244"/>
    <mergeCell ref="J245:J268"/>
    <mergeCell ref="L5:L20"/>
    <mergeCell ref="L21:L25"/>
    <mergeCell ref="Q9:R9"/>
    <mergeCell ref="Q10:R10"/>
    <mergeCell ref="Q11:R11"/>
    <mergeCell ref="Q12:R12"/>
    <mergeCell ref="Q13:R13"/>
    <mergeCell ref="Q14:R14"/>
    <mergeCell ref="Q15:R15"/>
    <mergeCell ref="Q16:R16"/>
    <mergeCell ref="Q17:R17"/>
    <mergeCell ref="Q3:R4"/>
    <mergeCell ref="Q5:R5"/>
    <mergeCell ref="Q6:R6"/>
    <mergeCell ref="Q7:R7"/>
    <mergeCell ref="Q8:R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144"/>
  <sheetViews>
    <sheetView zoomScaleNormal="100" workbookViewId="0">
      <selection activeCell="G11" sqref="G11"/>
    </sheetView>
  </sheetViews>
  <sheetFormatPr baseColWidth="10" defaultColWidth="9.140625" defaultRowHeight="15" x14ac:dyDescent="0.25"/>
  <cols>
    <col min="1" max="2" width="9.140625" style="3"/>
    <col min="3" max="3" width="21.140625" style="3" bestFit="1" customWidth="1"/>
    <col min="4" max="4" width="16.85546875" style="3" customWidth="1"/>
    <col min="5" max="5" width="47" style="3" bestFit="1" customWidth="1"/>
    <col min="6" max="6" width="29.85546875" style="49" bestFit="1" customWidth="1"/>
    <col min="7" max="7" width="72.5703125" style="3" bestFit="1" customWidth="1"/>
    <col min="8" max="8" width="8.7109375" style="3" customWidth="1"/>
    <col min="9" max="9" width="23.140625" style="3" customWidth="1"/>
    <col min="10" max="10" width="31.42578125" style="3" customWidth="1"/>
    <col min="11" max="11" width="37" style="3" bestFit="1" customWidth="1"/>
    <col min="12" max="12" width="14.85546875" style="34" bestFit="1" customWidth="1"/>
    <col min="13" max="13" width="22" style="84" bestFit="1" customWidth="1"/>
    <col min="14" max="14" width="20.85546875" style="84" customWidth="1"/>
    <col min="15" max="15" width="14" style="85" customWidth="1"/>
    <col min="16" max="16" width="22.140625" style="84" customWidth="1"/>
    <col min="17" max="17" width="9.140625" style="3"/>
    <col min="18" max="18" width="14" style="34" bestFit="1" customWidth="1"/>
    <col min="19" max="19" width="23.140625" style="3" customWidth="1"/>
    <col min="20" max="20" width="31.42578125" style="3" customWidth="1"/>
    <col min="21" max="21" width="37" style="3" bestFit="1" customWidth="1"/>
    <col min="22" max="16384" width="9.140625" style="3"/>
  </cols>
  <sheetData>
    <row r="1" spans="2:21" ht="15.75" thickBot="1" x14ac:dyDescent="0.3"/>
    <row r="2" spans="2:21" ht="21.75" customHeight="1" thickBot="1" x14ac:dyDescent="0.3">
      <c r="C2" s="244" t="s">
        <v>19</v>
      </c>
      <c r="D2" s="234" t="s">
        <v>16</v>
      </c>
      <c r="E2" s="234" t="s">
        <v>30</v>
      </c>
      <c r="F2" s="257" t="s">
        <v>31</v>
      </c>
      <c r="G2" s="67"/>
      <c r="H2" s="366" t="s">
        <v>76</v>
      </c>
      <c r="I2" s="367"/>
      <c r="J2" s="367"/>
      <c r="K2" s="367"/>
      <c r="L2" s="367"/>
      <c r="M2" s="367"/>
      <c r="N2" s="368"/>
    </row>
    <row r="3" spans="2:21" ht="21" customHeight="1" x14ac:dyDescent="0.25">
      <c r="C3" s="249" t="s">
        <v>12</v>
      </c>
      <c r="D3" s="246" t="s">
        <v>17</v>
      </c>
      <c r="E3" s="232" t="s">
        <v>13</v>
      </c>
      <c r="F3" s="221">
        <v>1E-3</v>
      </c>
      <c r="G3" s="277" t="s">
        <v>79</v>
      </c>
      <c r="H3" s="369"/>
      <c r="I3" s="370"/>
      <c r="J3" s="370"/>
      <c r="K3" s="370"/>
      <c r="L3" s="370"/>
      <c r="M3" s="370"/>
      <c r="N3" s="371"/>
    </row>
    <row r="4" spans="2:21" x14ac:dyDescent="0.25">
      <c r="C4" s="250" t="s">
        <v>14</v>
      </c>
      <c r="D4" s="247" t="s">
        <v>18</v>
      </c>
      <c r="E4" s="32" t="s">
        <v>15</v>
      </c>
      <c r="F4" s="211">
        <v>1.2250000000000001</v>
      </c>
      <c r="G4" s="17"/>
      <c r="H4" s="369"/>
      <c r="I4" s="370"/>
      <c r="J4" s="370"/>
      <c r="K4" s="370"/>
      <c r="L4" s="370"/>
      <c r="M4" s="370"/>
      <c r="N4" s="371"/>
    </row>
    <row r="5" spans="2:21" ht="15.75" thickBot="1" x14ac:dyDescent="0.3">
      <c r="C5" s="250" t="s">
        <v>21</v>
      </c>
      <c r="D5" s="247" t="s">
        <v>18</v>
      </c>
      <c r="E5" s="32" t="s">
        <v>20</v>
      </c>
      <c r="F5" s="211">
        <v>1023.6</v>
      </c>
      <c r="G5" s="102"/>
      <c r="H5" s="372"/>
      <c r="I5" s="373"/>
      <c r="J5" s="373"/>
      <c r="K5" s="373"/>
      <c r="L5" s="373"/>
      <c r="M5" s="373"/>
      <c r="N5" s="374"/>
    </row>
    <row r="6" spans="2:21" x14ac:dyDescent="0.25">
      <c r="C6" s="250" t="s">
        <v>22</v>
      </c>
      <c r="D6" s="247" t="s">
        <v>23</v>
      </c>
      <c r="E6" s="32" t="s">
        <v>24</v>
      </c>
      <c r="F6" s="293">
        <v>0.3</v>
      </c>
      <c r="G6" s="17"/>
      <c r="H6" s="103"/>
    </row>
    <row r="7" spans="2:21" ht="15.75" thickBot="1" x14ac:dyDescent="0.3">
      <c r="C7" s="250" t="s">
        <v>25</v>
      </c>
      <c r="D7" s="247" t="s">
        <v>26</v>
      </c>
      <c r="E7" s="32" t="s">
        <v>27</v>
      </c>
      <c r="F7" s="293">
        <v>0.01</v>
      </c>
      <c r="G7" s="17"/>
    </row>
    <row r="8" spans="2:21" ht="15.75" thickBot="1" x14ac:dyDescent="0.3">
      <c r="C8" s="251" t="s">
        <v>28</v>
      </c>
      <c r="D8" s="248" t="s">
        <v>17</v>
      </c>
      <c r="E8" s="33" t="s">
        <v>29</v>
      </c>
      <c r="F8" s="212">
        <v>0.4</v>
      </c>
      <c r="G8" s="17"/>
      <c r="I8" s="375" t="s">
        <v>50</v>
      </c>
      <c r="J8" s="376"/>
      <c r="K8" s="376"/>
      <c r="L8" s="376"/>
      <c r="M8" s="377"/>
      <c r="N8" s="360" t="s">
        <v>52</v>
      </c>
      <c r="O8" s="112"/>
      <c r="P8" s="360" t="s">
        <v>51</v>
      </c>
      <c r="R8" s="381" t="s">
        <v>77</v>
      </c>
      <c r="S8" s="382"/>
      <c r="T8" s="382"/>
      <c r="U8" s="383"/>
    </row>
    <row r="9" spans="2:21" ht="15.75" customHeight="1" thickBot="1" x14ac:dyDescent="0.3">
      <c r="I9" s="378"/>
      <c r="J9" s="379"/>
      <c r="K9" s="379"/>
      <c r="L9" s="379"/>
      <c r="M9" s="380"/>
      <c r="N9" s="361"/>
      <c r="O9" s="112"/>
      <c r="P9" s="361"/>
      <c r="R9" s="384"/>
      <c r="S9" s="385"/>
      <c r="T9" s="385"/>
      <c r="U9" s="386"/>
    </row>
    <row r="10" spans="2:21" ht="15.75" thickBot="1" x14ac:dyDescent="0.3">
      <c r="B10" s="73" t="s">
        <v>34</v>
      </c>
      <c r="C10" s="25" t="s">
        <v>35</v>
      </c>
      <c r="D10" s="25" t="s">
        <v>32</v>
      </c>
      <c r="E10" s="25" t="s">
        <v>48</v>
      </c>
      <c r="F10" s="258" t="s">
        <v>36</v>
      </c>
      <c r="G10" s="74" t="s">
        <v>82</v>
      </c>
      <c r="I10" s="261" t="s">
        <v>39</v>
      </c>
      <c r="J10" s="80" t="s">
        <v>40</v>
      </c>
      <c r="K10" s="80" t="s">
        <v>33</v>
      </c>
      <c r="L10" s="272" t="s">
        <v>49</v>
      </c>
      <c r="M10" s="262" t="s">
        <v>43</v>
      </c>
      <c r="N10" s="362"/>
      <c r="O10" s="112"/>
      <c r="P10" s="387"/>
      <c r="R10" s="272" t="s">
        <v>75</v>
      </c>
      <c r="S10" s="79" t="s">
        <v>39</v>
      </c>
      <c r="T10" s="80" t="s">
        <v>40</v>
      </c>
      <c r="U10" s="80" t="s">
        <v>33</v>
      </c>
    </row>
    <row r="11" spans="2:21" ht="15.75" thickBot="1" x14ac:dyDescent="0.3">
      <c r="B11" s="27">
        <v>1</v>
      </c>
      <c r="C11" s="134">
        <v>396</v>
      </c>
      <c r="D11" s="363">
        <v>42991</v>
      </c>
      <c r="E11" s="213">
        <v>5.9272834658622742</v>
      </c>
      <c r="F11" s="255">
        <v>2.0476917633576002</v>
      </c>
      <c r="G11" s="76">
        <v>4.6585806012083326</v>
      </c>
      <c r="H11" s="49"/>
      <c r="I11" s="81">
        <f>CD*ϕair*E11</f>
        <v>7.2609222456812873E-3</v>
      </c>
      <c r="J11" s="216">
        <f>(I11/ϕw)^0.5</f>
        <v>2.663365405827056E-3</v>
      </c>
      <c r="K11" s="216">
        <f>1.5*J11*k*F11</f>
        <v>3.2722508425941806E-3</v>
      </c>
      <c r="L11" s="269">
        <f>C11/(1-EXP(-z*Wb*(1/K11)))</f>
        <v>659.77599766907019</v>
      </c>
      <c r="M11" s="134">
        <v>396</v>
      </c>
      <c r="N11" s="263">
        <f t="shared" ref="N11:N42" si="0">100*((L11-M11)/L11)</f>
        <v>39.979629237948529</v>
      </c>
      <c r="P11" s="98">
        <f t="shared" ref="P11:P42" si="1">100*((L11-R11)/L11)</f>
        <v>6.8679011179920604</v>
      </c>
      <c r="R11" s="274">
        <f t="shared" ref="R11:R42" si="2">C11/(1-EXP(-z*Wb*(1/U11)))</f>
        <v>614.46323454891285</v>
      </c>
      <c r="S11" s="48">
        <f t="shared" ref="S11:S42" si="3">CD*ϕair*G11</f>
        <v>5.7067612364802081E-3</v>
      </c>
      <c r="T11" s="48">
        <f>(S11/ϕw)^0.5</f>
        <v>2.3611833531842967E-3</v>
      </c>
      <c r="U11" s="211">
        <f t="shared" ref="U11:U42" si="4">1.5*T11*k*F11</f>
        <v>2.9009854224555385E-3</v>
      </c>
    </row>
    <row r="12" spans="2:21" x14ac:dyDescent="0.25">
      <c r="B12" s="28">
        <v>2</v>
      </c>
      <c r="C12" s="115">
        <v>765</v>
      </c>
      <c r="D12" s="364"/>
      <c r="E12" s="214">
        <v>5.9272834658622742</v>
      </c>
      <c r="F12" s="68">
        <v>2.0476917633576002</v>
      </c>
      <c r="G12" s="70">
        <v>4.6585806012083326</v>
      </c>
      <c r="H12" s="49"/>
      <c r="I12" s="95">
        <f t="shared" ref="I12:I42" si="5">CD*ϕair*E12</f>
        <v>7.2609222456812873E-3</v>
      </c>
      <c r="J12" s="217">
        <f t="shared" ref="J12:J74" si="6">(I12/ϕw)^0.5</f>
        <v>2.663365405827056E-3</v>
      </c>
      <c r="K12" s="217">
        <f>1.5*J12*k*F12</f>
        <v>3.2722508425941806E-3</v>
      </c>
      <c r="L12" s="270">
        <f t="shared" ref="L12:L42" si="7">C12/(1-EXP(-z*Wb*(1/K12)))</f>
        <v>1274.5672682243403</v>
      </c>
      <c r="M12" s="115">
        <v>765</v>
      </c>
      <c r="N12" s="264">
        <f t="shared" si="0"/>
        <v>39.979629237948537</v>
      </c>
      <c r="P12" s="101">
        <f t="shared" si="1"/>
        <v>6.8679011179920799</v>
      </c>
      <c r="R12" s="275">
        <f t="shared" si="2"/>
        <v>1187.0312485603997</v>
      </c>
      <c r="S12" s="50">
        <f t="shared" si="3"/>
        <v>5.7067612364802081E-3</v>
      </c>
      <c r="T12" s="50">
        <f t="shared" ref="T12:T42" si="8">(S12/ϕw)^0.5</f>
        <v>2.3611833531842967E-3</v>
      </c>
      <c r="U12" s="53">
        <f t="shared" si="4"/>
        <v>2.9009854224555385E-3</v>
      </c>
    </row>
    <row r="13" spans="2:21" x14ac:dyDescent="0.25">
      <c r="B13" s="28">
        <v>3</v>
      </c>
      <c r="C13" s="115">
        <v>1022</v>
      </c>
      <c r="D13" s="364"/>
      <c r="E13" s="214">
        <v>5.9272834658622742</v>
      </c>
      <c r="F13" s="68">
        <v>2.0476917633576002</v>
      </c>
      <c r="G13" s="70">
        <v>4.6585806012083326</v>
      </c>
      <c r="H13" s="49"/>
      <c r="I13" s="95">
        <f t="shared" si="5"/>
        <v>7.2609222456812873E-3</v>
      </c>
      <c r="J13" s="217">
        <f t="shared" si="6"/>
        <v>2.663365405827056E-3</v>
      </c>
      <c r="K13" s="217">
        <f t="shared" ref="K13:K41" si="9">1.5*J13*k*F13</f>
        <v>3.2722508425941806E-3</v>
      </c>
      <c r="L13" s="270">
        <f t="shared" si="7"/>
        <v>1702.7552263075499</v>
      </c>
      <c r="M13" s="115">
        <v>1022</v>
      </c>
      <c r="N13" s="264">
        <f t="shared" si="0"/>
        <v>39.979629237948529</v>
      </c>
      <c r="P13" s="99">
        <f t="shared" si="1"/>
        <v>6.8679011179920719</v>
      </c>
      <c r="R13" s="275">
        <f t="shared" si="2"/>
        <v>1585.8116810833053</v>
      </c>
      <c r="S13" s="50">
        <f t="shared" si="3"/>
        <v>5.7067612364802081E-3</v>
      </c>
      <c r="T13" s="50">
        <f t="shared" si="8"/>
        <v>2.3611833531842967E-3</v>
      </c>
      <c r="U13" s="53">
        <f t="shared" si="4"/>
        <v>2.9009854224555385E-3</v>
      </c>
    </row>
    <row r="14" spans="2:21" x14ac:dyDescent="0.25">
      <c r="B14" s="28">
        <v>4</v>
      </c>
      <c r="C14" s="115">
        <v>775</v>
      </c>
      <c r="D14" s="364"/>
      <c r="E14" s="214">
        <v>5.9272834658622742</v>
      </c>
      <c r="F14" s="68">
        <v>2.0476917633576002</v>
      </c>
      <c r="G14" s="70">
        <v>4.6585806012083326</v>
      </c>
      <c r="H14" s="49"/>
      <c r="I14" s="95">
        <f t="shared" si="5"/>
        <v>7.2609222456812873E-3</v>
      </c>
      <c r="J14" s="217">
        <f t="shared" si="6"/>
        <v>2.663365405827056E-3</v>
      </c>
      <c r="K14" s="217">
        <f t="shared" si="9"/>
        <v>3.2722508425941806E-3</v>
      </c>
      <c r="L14" s="270">
        <f t="shared" si="7"/>
        <v>1291.2282782664884</v>
      </c>
      <c r="M14" s="115">
        <v>775</v>
      </c>
      <c r="N14" s="264">
        <f t="shared" si="0"/>
        <v>39.979629237948529</v>
      </c>
      <c r="P14" s="99">
        <f t="shared" si="1"/>
        <v>6.8679011179920622</v>
      </c>
      <c r="R14" s="275">
        <f t="shared" si="2"/>
        <v>1202.5479969075946</v>
      </c>
      <c r="S14" s="50">
        <f t="shared" si="3"/>
        <v>5.7067612364802081E-3</v>
      </c>
      <c r="T14" s="50">
        <f t="shared" si="8"/>
        <v>2.3611833531842967E-3</v>
      </c>
      <c r="U14" s="53">
        <f t="shared" si="4"/>
        <v>2.9009854224555385E-3</v>
      </c>
    </row>
    <row r="15" spans="2:21" x14ac:dyDescent="0.25">
      <c r="B15" s="28">
        <v>5</v>
      </c>
      <c r="C15" s="115">
        <v>327</v>
      </c>
      <c r="D15" s="364"/>
      <c r="E15" s="214">
        <v>5.9272834658622742</v>
      </c>
      <c r="F15" s="68">
        <v>2.0476917633576002</v>
      </c>
      <c r="G15" s="70">
        <v>4.6585806012083326</v>
      </c>
      <c r="H15" s="49"/>
      <c r="I15" s="95">
        <f t="shared" si="5"/>
        <v>7.2609222456812873E-3</v>
      </c>
      <c r="J15" s="217">
        <f t="shared" si="6"/>
        <v>2.663365405827056E-3</v>
      </c>
      <c r="K15" s="217">
        <f t="shared" si="9"/>
        <v>3.2722508425941806E-3</v>
      </c>
      <c r="L15" s="270">
        <f t="shared" si="7"/>
        <v>544.81502837824735</v>
      </c>
      <c r="M15" s="115">
        <v>327</v>
      </c>
      <c r="N15" s="264">
        <f t="shared" si="0"/>
        <v>39.979629237948529</v>
      </c>
      <c r="P15" s="99">
        <f t="shared" si="1"/>
        <v>6.8679011179920648</v>
      </c>
      <c r="R15" s="275">
        <f t="shared" si="2"/>
        <v>507.39767095326891</v>
      </c>
      <c r="S15" s="50">
        <f t="shared" si="3"/>
        <v>5.7067612364802081E-3</v>
      </c>
      <c r="T15" s="50">
        <f t="shared" si="8"/>
        <v>2.3611833531842967E-3</v>
      </c>
      <c r="U15" s="53">
        <f t="shared" si="4"/>
        <v>2.9009854224555385E-3</v>
      </c>
    </row>
    <row r="16" spans="2:21" x14ac:dyDescent="0.25">
      <c r="B16" s="28">
        <v>6</v>
      </c>
      <c r="C16" s="115">
        <v>887</v>
      </c>
      <c r="D16" s="364"/>
      <c r="E16" s="214">
        <v>5.9272834658622742</v>
      </c>
      <c r="F16" s="68">
        <v>2.0476917633576002</v>
      </c>
      <c r="G16" s="70">
        <v>4.6585806012083326</v>
      </c>
      <c r="H16" s="49"/>
      <c r="I16" s="95">
        <f t="shared" si="5"/>
        <v>7.2609222456812873E-3</v>
      </c>
      <c r="J16" s="217">
        <f t="shared" si="6"/>
        <v>2.663365405827056E-3</v>
      </c>
      <c r="K16" s="217">
        <f t="shared" si="9"/>
        <v>3.2722508425941806E-3</v>
      </c>
      <c r="L16" s="270">
        <f t="shared" si="7"/>
        <v>1477.8315907385488</v>
      </c>
      <c r="M16" s="115">
        <v>887</v>
      </c>
      <c r="N16" s="264">
        <f t="shared" si="0"/>
        <v>39.979629237948537</v>
      </c>
      <c r="P16" s="99">
        <f t="shared" si="1"/>
        <v>6.8679011179920826</v>
      </c>
      <c r="R16" s="275">
        <f t="shared" si="2"/>
        <v>1376.3355783961758</v>
      </c>
      <c r="S16" s="50">
        <f t="shared" si="3"/>
        <v>5.7067612364802081E-3</v>
      </c>
      <c r="T16" s="50">
        <f t="shared" si="8"/>
        <v>2.3611833531842967E-3</v>
      </c>
      <c r="U16" s="53">
        <f t="shared" si="4"/>
        <v>2.9009854224555385E-3</v>
      </c>
    </row>
    <row r="17" spans="2:21" ht="15.75" thickBot="1" x14ac:dyDescent="0.3">
      <c r="B17" s="29">
        <v>7</v>
      </c>
      <c r="C17" s="135">
        <v>272</v>
      </c>
      <c r="D17" s="365"/>
      <c r="E17" s="215">
        <v>5.9272834658622742</v>
      </c>
      <c r="F17" s="256">
        <v>2.0476917633576002</v>
      </c>
      <c r="G17" s="71">
        <v>4.6585806012083326</v>
      </c>
      <c r="H17" s="49"/>
      <c r="I17" s="96">
        <f t="shared" si="5"/>
        <v>7.2609222456812873E-3</v>
      </c>
      <c r="J17" s="218">
        <f t="shared" si="6"/>
        <v>2.663365405827056E-3</v>
      </c>
      <c r="K17" s="218">
        <f t="shared" si="9"/>
        <v>3.2722508425941806E-3</v>
      </c>
      <c r="L17" s="271">
        <f t="shared" si="7"/>
        <v>453.17947314643209</v>
      </c>
      <c r="M17" s="135">
        <v>272</v>
      </c>
      <c r="N17" s="265">
        <f t="shared" si="0"/>
        <v>39.979629237948529</v>
      </c>
      <c r="P17" s="100">
        <f t="shared" si="1"/>
        <v>6.8679011179920781</v>
      </c>
      <c r="R17" s="273">
        <f t="shared" si="2"/>
        <v>422.05555504369767</v>
      </c>
      <c r="S17" s="51">
        <f t="shared" si="3"/>
        <v>5.7067612364802081E-3</v>
      </c>
      <c r="T17" s="51">
        <f t="shared" si="8"/>
        <v>2.3611833531842967E-3</v>
      </c>
      <c r="U17" s="54">
        <f t="shared" si="4"/>
        <v>2.9009854224555385E-3</v>
      </c>
    </row>
    <row r="18" spans="2:21" x14ac:dyDescent="0.25">
      <c r="B18" s="27">
        <v>8</v>
      </c>
      <c r="C18" s="134">
        <v>396</v>
      </c>
      <c r="D18" s="363">
        <v>42996</v>
      </c>
      <c r="E18" s="213">
        <v>3.2512258862499999</v>
      </c>
      <c r="F18" s="255">
        <v>1.1051834410902499</v>
      </c>
      <c r="G18" s="76">
        <v>4.049044907041667</v>
      </c>
      <c r="H18" s="49"/>
      <c r="I18" s="81">
        <f t="shared" si="5"/>
        <v>3.9827517106562505E-3</v>
      </c>
      <c r="J18" s="216">
        <f t="shared" si="6"/>
        <v>1.9725429932835291E-3</v>
      </c>
      <c r="K18" s="216">
        <f t="shared" si="9"/>
        <v>1.3080131118093313E-3</v>
      </c>
      <c r="L18" s="269">
        <f t="shared" si="7"/>
        <v>440.44391838703484</v>
      </c>
      <c r="M18" s="134">
        <v>396</v>
      </c>
      <c r="N18" s="263">
        <f t="shared" si="0"/>
        <v>10.090709970475805</v>
      </c>
      <c r="P18" s="101">
        <f t="shared" si="1"/>
        <v>-3.1147649595608988</v>
      </c>
      <c r="R18" s="274">
        <f t="shared" si="2"/>
        <v>454.16271122347121</v>
      </c>
      <c r="S18" s="48">
        <f t="shared" si="3"/>
        <v>4.9600800111260432E-3</v>
      </c>
      <c r="T18" s="48">
        <f t="shared" si="8"/>
        <v>2.2012998422816449E-3</v>
      </c>
      <c r="U18" s="211">
        <f t="shared" si="4"/>
        <v>1.4597040807385517E-3</v>
      </c>
    </row>
    <row r="19" spans="2:21" x14ac:dyDescent="0.25">
      <c r="B19" s="28">
        <v>9</v>
      </c>
      <c r="C19" s="115">
        <v>191</v>
      </c>
      <c r="D19" s="364"/>
      <c r="E19" s="214">
        <v>3.2512258862499999</v>
      </c>
      <c r="F19" s="68">
        <v>1.1051834410902499</v>
      </c>
      <c r="G19" s="70">
        <v>4.049044907041667</v>
      </c>
      <c r="H19" s="49"/>
      <c r="I19" s="95">
        <f t="shared" si="5"/>
        <v>3.9827517106562505E-3</v>
      </c>
      <c r="J19" s="217">
        <f t="shared" si="6"/>
        <v>1.9725429932835291E-3</v>
      </c>
      <c r="K19" s="217">
        <f t="shared" si="9"/>
        <v>1.3080131118093313E-3</v>
      </c>
      <c r="L19" s="270">
        <f t="shared" si="7"/>
        <v>212.43633437354458</v>
      </c>
      <c r="M19" s="115">
        <v>191</v>
      </c>
      <c r="N19" s="264">
        <f t="shared" si="0"/>
        <v>10.090709970475805</v>
      </c>
      <c r="P19" s="99">
        <f t="shared" si="1"/>
        <v>-3.1147649595609037</v>
      </c>
      <c r="R19" s="275">
        <f t="shared" si="2"/>
        <v>219.05322687798738</v>
      </c>
      <c r="S19" s="50">
        <f t="shared" si="3"/>
        <v>4.9600800111260432E-3</v>
      </c>
      <c r="T19" s="50">
        <f t="shared" si="8"/>
        <v>2.2012998422816449E-3</v>
      </c>
      <c r="U19" s="53">
        <f t="shared" si="4"/>
        <v>1.4597040807385517E-3</v>
      </c>
    </row>
    <row r="20" spans="2:21" x14ac:dyDescent="0.25">
      <c r="B20" s="28">
        <v>10</v>
      </c>
      <c r="C20" s="115">
        <v>278</v>
      </c>
      <c r="D20" s="364"/>
      <c r="E20" s="214">
        <v>3.2512258862499999</v>
      </c>
      <c r="F20" s="68">
        <v>1.1051834410902499</v>
      </c>
      <c r="G20" s="70">
        <v>4.049044907041667</v>
      </c>
      <c r="H20" s="49"/>
      <c r="I20" s="95">
        <f t="shared" si="5"/>
        <v>3.9827517106562505E-3</v>
      </c>
      <c r="J20" s="217">
        <f t="shared" si="6"/>
        <v>1.9725429932835291E-3</v>
      </c>
      <c r="K20" s="217">
        <f t="shared" si="9"/>
        <v>1.3080131118093313E-3</v>
      </c>
      <c r="L20" s="270">
        <f t="shared" si="7"/>
        <v>309.20052856463559</v>
      </c>
      <c r="M20" s="115">
        <v>278</v>
      </c>
      <c r="N20" s="264">
        <f t="shared" si="0"/>
        <v>10.09070997047581</v>
      </c>
      <c r="P20" s="99">
        <f t="shared" si="1"/>
        <v>-3.1147649595608917</v>
      </c>
      <c r="R20" s="275">
        <f t="shared" si="2"/>
        <v>318.83139828314393</v>
      </c>
      <c r="S20" s="50">
        <f t="shared" si="3"/>
        <v>4.9600800111260432E-3</v>
      </c>
      <c r="T20" s="50">
        <f t="shared" si="8"/>
        <v>2.2012998422816449E-3</v>
      </c>
      <c r="U20" s="53">
        <f t="shared" si="4"/>
        <v>1.4597040807385517E-3</v>
      </c>
    </row>
    <row r="21" spans="2:21" x14ac:dyDescent="0.25">
      <c r="B21" s="28">
        <v>11</v>
      </c>
      <c r="C21" s="115">
        <v>549</v>
      </c>
      <c r="D21" s="364"/>
      <c r="E21" s="214">
        <v>3.2512258862499999</v>
      </c>
      <c r="F21" s="68">
        <v>1.1051834410902499</v>
      </c>
      <c r="G21" s="70">
        <v>4.049044907041667</v>
      </c>
      <c r="H21" s="49"/>
      <c r="I21" s="95">
        <f t="shared" si="5"/>
        <v>3.9827517106562505E-3</v>
      </c>
      <c r="J21" s="217">
        <f t="shared" si="6"/>
        <v>1.9725429932835291E-3</v>
      </c>
      <c r="K21" s="217">
        <f t="shared" si="9"/>
        <v>1.3080131118093313E-3</v>
      </c>
      <c r="L21" s="270">
        <f t="shared" si="7"/>
        <v>610.61543230929828</v>
      </c>
      <c r="M21" s="115">
        <v>549</v>
      </c>
      <c r="N21" s="264">
        <f t="shared" si="0"/>
        <v>10.090709970475801</v>
      </c>
      <c r="P21" s="99">
        <f t="shared" si="1"/>
        <v>-3.1147649595609077</v>
      </c>
      <c r="R21" s="275">
        <f t="shared" si="2"/>
        <v>629.63466783253966</v>
      </c>
      <c r="S21" s="50">
        <f t="shared" si="3"/>
        <v>4.9600800111260432E-3</v>
      </c>
      <c r="T21" s="50">
        <f t="shared" si="8"/>
        <v>2.2012998422816449E-3</v>
      </c>
      <c r="U21" s="53">
        <f t="shared" si="4"/>
        <v>1.4597040807385517E-3</v>
      </c>
    </row>
    <row r="22" spans="2:21" x14ac:dyDescent="0.25">
      <c r="B22" s="28">
        <v>12</v>
      </c>
      <c r="C22" s="115">
        <v>481</v>
      </c>
      <c r="D22" s="364"/>
      <c r="E22" s="214">
        <v>3.2512258862499999</v>
      </c>
      <c r="F22" s="68">
        <v>1.1051834410902499</v>
      </c>
      <c r="G22" s="70">
        <v>4.049044907041667</v>
      </c>
      <c r="H22" s="49"/>
      <c r="I22" s="95">
        <f t="shared" si="5"/>
        <v>3.9827517106562505E-3</v>
      </c>
      <c r="J22" s="217">
        <f t="shared" si="6"/>
        <v>1.9725429932835291E-3</v>
      </c>
      <c r="K22" s="217">
        <f t="shared" si="9"/>
        <v>1.3080131118093313E-3</v>
      </c>
      <c r="L22" s="270">
        <f t="shared" si="7"/>
        <v>534.9836483438479</v>
      </c>
      <c r="M22" s="115">
        <v>481</v>
      </c>
      <c r="N22" s="264">
        <f t="shared" si="0"/>
        <v>10.09070997047581</v>
      </c>
      <c r="P22" s="99">
        <f t="shared" si="1"/>
        <v>-3.1147649595608971</v>
      </c>
      <c r="R22" s="275">
        <f t="shared" si="2"/>
        <v>551.64713156184257</v>
      </c>
      <c r="S22" s="50">
        <f t="shared" si="3"/>
        <v>4.9600800111260432E-3</v>
      </c>
      <c r="T22" s="50">
        <f t="shared" si="8"/>
        <v>2.2012998422816449E-3</v>
      </c>
      <c r="U22" s="53">
        <f t="shared" si="4"/>
        <v>1.4597040807385517E-3</v>
      </c>
    </row>
    <row r="23" spans="2:21" x14ac:dyDescent="0.25">
      <c r="B23" s="28">
        <v>13</v>
      </c>
      <c r="C23" s="115">
        <v>421</v>
      </c>
      <c r="D23" s="364"/>
      <c r="E23" s="214">
        <v>3.2512258862499999</v>
      </c>
      <c r="F23" s="68">
        <v>1.1051834410902499</v>
      </c>
      <c r="G23" s="70">
        <v>4.049044907041667</v>
      </c>
      <c r="H23" s="49"/>
      <c r="I23" s="95">
        <f t="shared" si="5"/>
        <v>3.9827517106562505E-3</v>
      </c>
      <c r="J23" s="217">
        <f t="shared" si="6"/>
        <v>1.9725429932835291E-3</v>
      </c>
      <c r="K23" s="217">
        <f t="shared" si="9"/>
        <v>1.3080131118093313E-3</v>
      </c>
      <c r="L23" s="270">
        <f t="shared" si="7"/>
        <v>468.2497213155093</v>
      </c>
      <c r="M23" s="115">
        <v>421</v>
      </c>
      <c r="N23" s="264">
        <f t="shared" si="0"/>
        <v>10.090709970475812</v>
      </c>
      <c r="P23" s="99">
        <f t="shared" si="1"/>
        <v>-3.1147649595608882</v>
      </c>
      <c r="R23" s="275">
        <f t="shared" si="2"/>
        <v>482.8345995582863</v>
      </c>
      <c r="S23" s="50">
        <f t="shared" si="3"/>
        <v>4.9600800111260432E-3</v>
      </c>
      <c r="T23" s="50">
        <f t="shared" si="8"/>
        <v>2.2012998422816449E-3</v>
      </c>
      <c r="U23" s="53">
        <f t="shared" si="4"/>
        <v>1.4597040807385517E-3</v>
      </c>
    </row>
    <row r="24" spans="2:21" x14ac:dyDescent="0.25">
      <c r="B24" s="28">
        <v>14</v>
      </c>
      <c r="C24" s="115">
        <v>323</v>
      </c>
      <c r="D24" s="364"/>
      <c r="E24" s="214">
        <v>3.2512258862499999</v>
      </c>
      <c r="F24" s="68">
        <v>1.1051834410902499</v>
      </c>
      <c r="G24" s="70">
        <v>4.049044907041667</v>
      </c>
      <c r="H24" s="49"/>
      <c r="I24" s="95">
        <f t="shared" si="5"/>
        <v>3.9827517106562505E-3</v>
      </c>
      <c r="J24" s="217">
        <f t="shared" si="6"/>
        <v>1.9725429932835291E-3</v>
      </c>
      <c r="K24" s="217">
        <f t="shared" si="9"/>
        <v>1.3080131118093313E-3</v>
      </c>
      <c r="L24" s="270">
        <f t="shared" si="7"/>
        <v>359.25097383588957</v>
      </c>
      <c r="M24" s="115">
        <v>323</v>
      </c>
      <c r="N24" s="264">
        <f t="shared" si="0"/>
        <v>10.090709970475814</v>
      </c>
      <c r="P24" s="99">
        <f t="shared" si="1"/>
        <v>-3.1147649595608935</v>
      </c>
      <c r="R24" s="275">
        <f t="shared" si="2"/>
        <v>370.44079728581113</v>
      </c>
      <c r="S24" s="50">
        <f t="shared" si="3"/>
        <v>4.9600800111260432E-3</v>
      </c>
      <c r="T24" s="50">
        <f t="shared" si="8"/>
        <v>2.2012998422816449E-3</v>
      </c>
      <c r="U24" s="53">
        <f t="shared" si="4"/>
        <v>1.4597040807385517E-3</v>
      </c>
    </row>
    <row r="25" spans="2:21" ht="15.75" thickBot="1" x14ac:dyDescent="0.3">
      <c r="B25" s="29">
        <v>15</v>
      </c>
      <c r="C25" s="135">
        <v>279</v>
      </c>
      <c r="D25" s="365"/>
      <c r="E25" s="215">
        <v>3.2512258862499999</v>
      </c>
      <c r="F25" s="256">
        <v>1.1051834410902499</v>
      </c>
      <c r="G25" s="71">
        <v>4.049044907041667</v>
      </c>
      <c r="H25" s="49"/>
      <c r="I25" s="96">
        <f t="shared" si="5"/>
        <v>3.9827517106562505E-3</v>
      </c>
      <c r="J25" s="218">
        <f t="shared" si="6"/>
        <v>1.9725429932835291E-3</v>
      </c>
      <c r="K25" s="218">
        <f t="shared" si="9"/>
        <v>1.3080131118093313E-3</v>
      </c>
      <c r="L25" s="271">
        <f t="shared" si="7"/>
        <v>310.31276068177453</v>
      </c>
      <c r="M25" s="135">
        <v>279</v>
      </c>
      <c r="N25" s="265">
        <f t="shared" si="0"/>
        <v>10.090709970475801</v>
      </c>
      <c r="P25" s="100">
        <f t="shared" si="1"/>
        <v>-3.1147649595609113</v>
      </c>
      <c r="R25" s="273">
        <f t="shared" si="2"/>
        <v>319.97827381653656</v>
      </c>
      <c r="S25" s="51">
        <f t="shared" si="3"/>
        <v>4.9600800111260432E-3</v>
      </c>
      <c r="T25" s="51">
        <f t="shared" si="8"/>
        <v>2.2012998422816449E-3</v>
      </c>
      <c r="U25" s="54">
        <f t="shared" si="4"/>
        <v>1.4597040807385517E-3</v>
      </c>
    </row>
    <row r="26" spans="2:21" x14ac:dyDescent="0.25">
      <c r="B26" s="27">
        <v>16</v>
      </c>
      <c r="C26" s="134">
        <v>101</v>
      </c>
      <c r="D26" s="363">
        <v>42997</v>
      </c>
      <c r="E26" s="213">
        <v>2.8600029249166661</v>
      </c>
      <c r="F26" s="255">
        <v>0.83769773012343096</v>
      </c>
      <c r="G26" s="76">
        <v>2.9808238371249995</v>
      </c>
      <c r="H26" s="49"/>
      <c r="I26" s="81">
        <f t="shared" si="5"/>
        <v>3.5035035830229167E-3</v>
      </c>
      <c r="J26" s="216">
        <f t="shared" si="6"/>
        <v>1.8500614099581586E-3</v>
      </c>
      <c r="K26" s="216">
        <f t="shared" si="9"/>
        <v>9.2987534622654227E-4</v>
      </c>
      <c r="L26" s="269">
        <f t="shared" si="7"/>
        <v>105.17618439636784</v>
      </c>
      <c r="M26" s="134">
        <v>101</v>
      </c>
      <c r="N26" s="263">
        <f t="shared" si="0"/>
        <v>3.9706559239964827</v>
      </c>
      <c r="P26" s="101">
        <f t="shared" si="1"/>
        <v>-0.2831729197529595</v>
      </c>
      <c r="R26" s="274">
        <f t="shared" si="2"/>
        <v>105.4740148686078</v>
      </c>
      <c r="S26" s="48">
        <f t="shared" si="3"/>
        <v>3.6515092004781248E-3</v>
      </c>
      <c r="T26" s="48">
        <f t="shared" si="8"/>
        <v>1.888735142400349E-3</v>
      </c>
      <c r="U26" s="211">
        <f t="shared" si="4"/>
        <v>9.4931348495587659E-4</v>
      </c>
    </row>
    <row r="27" spans="2:21" x14ac:dyDescent="0.25">
      <c r="B27" s="28">
        <v>17</v>
      </c>
      <c r="C27" s="115">
        <v>187</v>
      </c>
      <c r="D27" s="364"/>
      <c r="E27" s="214">
        <v>2.8600029249166661</v>
      </c>
      <c r="F27" s="68">
        <v>0.83769773012343096</v>
      </c>
      <c r="G27" s="70">
        <v>2.9808238371249995</v>
      </c>
      <c r="H27" s="49"/>
      <c r="I27" s="95">
        <f t="shared" si="5"/>
        <v>3.5035035830229167E-3</v>
      </c>
      <c r="J27" s="217">
        <f t="shared" si="6"/>
        <v>1.8500614099581586E-3</v>
      </c>
      <c r="K27" s="217">
        <f t="shared" si="9"/>
        <v>9.2987534622654227E-4</v>
      </c>
      <c r="L27" s="270">
        <f t="shared" si="7"/>
        <v>194.73214338733453</v>
      </c>
      <c r="M27" s="115">
        <v>187</v>
      </c>
      <c r="N27" s="264">
        <f t="shared" si="0"/>
        <v>3.9706559239964871</v>
      </c>
      <c r="P27" s="99">
        <f t="shared" si="1"/>
        <v>-0.28317291975295744</v>
      </c>
      <c r="R27" s="275">
        <f t="shared" si="2"/>
        <v>195.28357208346196</v>
      </c>
      <c r="S27" s="50">
        <f t="shared" si="3"/>
        <v>3.6515092004781248E-3</v>
      </c>
      <c r="T27" s="50">
        <f t="shared" si="8"/>
        <v>1.888735142400349E-3</v>
      </c>
      <c r="U27" s="53">
        <f t="shared" si="4"/>
        <v>9.4931348495587659E-4</v>
      </c>
    </row>
    <row r="28" spans="2:21" x14ac:dyDescent="0.25">
      <c r="B28" s="28">
        <v>18</v>
      </c>
      <c r="C28" s="115">
        <v>162</v>
      </c>
      <c r="D28" s="364"/>
      <c r="E28" s="214">
        <v>2.8600029249166661</v>
      </c>
      <c r="F28" s="68">
        <v>0.83769773012343096</v>
      </c>
      <c r="G28" s="70">
        <v>2.9808238371249995</v>
      </c>
      <c r="H28" s="49"/>
      <c r="I28" s="95">
        <f t="shared" si="5"/>
        <v>3.5035035830229167E-3</v>
      </c>
      <c r="J28" s="217">
        <f t="shared" si="6"/>
        <v>1.8500614099581586E-3</v>
      </c>
      <c r="K28" s="217">
        <f t="shared" si="9"/>
        <v>9.2987534622654227E-4</v>
      </c>
      <c r="L28" s="270">
        <f t="shared" si="7"/>
        <v>168.69843437833256</v>
      </c>
      <c r="M28" s="115">
        <v>162</v>
      </c>
      <c r="N28" s="264">
        <f t="shared" si="0"/>
        <v>3.9706559239964729</v>
      </c>
      <c r="P28" s="99">
        <f t="shared" si="1"/>
        <v>-0.28317291975296455</v>
      </c>
      <c r="R28" s="275">
        <f t="shared" si="2"/>
        <v>169.17614266053923</v>
      </c>
      <c r="S28" s="50">
        <f t="shared" si="3"/>
        <v>3.6515092004781248E-3</v>
      </c>
      <c r="T28" s="50">
        <f t="shared" si="8"/>
        <v>1.888735142400349E-3</v>
      </c>
      <c r="U28" s="53">
        <f t="shared" si="4"/>
        <v>9.4931348495587659E-4</v>
      </c>
    </row>
    <row r="29" spans="2:21" x14ac:dyDescent="0.25">
      <c r="B29" s="28">
        <v>19</v>
      </c>
      <c r="C29" s="115">
        <v>142</v>
      </c>
      <c r="D29" s="364"/>
      <c r="E29" s="214">
        <v>2.8600029249166661</v>
      </c>
      <c r="F29" s="68">
        <v>0.83769773012343096</v>
      </c>
      <c r="G29" s="70">
        <v>2.9808238371249995</v>
      </c>
      <c r="H29" s="49"/>
      <c r="I29" s="95">
        <f t="shared" si="5"/>
        <v>3.5035035830229167E-3</v>
      </c>
      <c r="J29" s="217">
        <f t="shared" si="6"/>
        <v>1.8500614099581586E-3</v>
      </c>
      <c r="K29" s="217">
        <f t="shared" si="9"/>
        <v>9.2987534622654227E-4</v>
      </c>
      <c r="L29" s="270">
        <f t="shared" si="7"/>
        <v>147.87146717113103</v>
      </c>
      <c r="M29" s="115">
        <v>142</v>
      </c>
      <c r="N29" s="264">
        <f t="shared" si="0"/>
        <v>3.970655923996484</v>
      </c>
      <c r="P29" s="99">
        <f t="shared" si="1"/>
        <v>-0.28317291975294884</v>
      </c>
      <c r="R29" s="275">
        <f t="shared" si="2"/>
        <v>148.29019912220105</v>
      </c>
      <c r="S29" s="50">
        <f t="shared" si="3"/>
        <v>3.6515092004781248E-3</v>
      </c>
      <c r="T29" s="50">
        <f t="shared" si="8"/>
        <v>1.888735142400349E-3</v>
      </c>
      <c r="U29" s="53">
        <f t="shared" si="4"/>
        <v>9.4931348495587659E-4</v>
      </c>
    </row>
    <row r="30" spans="2:21" x14ac:dyDescent="0.25">
      <c r="B30" s="28">
        <v>20</v>
      </c>
      <c r="C30" s="115">
        <v>339</v>
      </c>
      <c r="D30" s="364"/>
      <c r="E30" s="214">
        <v>2.8600029249166661</v>
      </c>
      <c r="F30" s="68">
        <v>0.83769773012343096</v>
      </c>
      <c r="G30" s="70">
        <v>2.9808238371249995</v>
      </c>
      <c r="H30" s="49"/>
      <c r="I30" s="95">
        <f t="shared" si="5"/>
        <v>3.5035035830229167E-3</v>
      </c>
      <c r="J30" s="217">
        <f t="shared" si="6"/>
        <v>1.8500614099581586E-3</v>
      </c>
      <c r="K30" s="217">
        <f t="shared" si="9"/>
        <v>9.2987534622654227E-4</v>
      </c>
      <c r="L30" s="270">
        <f t="shared" si="7"/>
        <v>353.01709416206631</v>
      </c>
      <c r="M30" s="115">
        <v>339</v>
      </c>
      <c r="N30" s="264">
        <f t="shared" si="0"/>
        <v>3.9706559239964787</v>
      </c>
      <c r="P30" s="99">
        <f t="shared" si="1"/>
        <v>-0.28317291975295733</v>
      </c>
      <c r="R30" s="275">
        <f t="shared" si="2"/>
        <v>354.01674297483208</v>
      </c>
      <c r="S30" s="50">
        <f t="shared" si="3"/>
        <v>3.6515092004781248E-3</v>
      </c>
      <c r="T30" s="50">
        <f t="shared" si="8"/>
        <v>1.888735142400349E-3</v>
      </c>
      <c r="U30" s="53">
        <f t="shared" si="4"/>
        <v>9.4931348495587659E-4</v>
      </c>
    </row>
    <row r="31" spans="2:21" x14ac:dyDescent="0.25">
      <c r="B31" s="28">
        <v>21</v>
      </c>
      <c r="C31" s="115">
        <v>226</v>
      </c>
      <c r="D31" s="364"/>
      <c r="E31" s="214">
        <v>2.8600029249166661</v>
      </c>
      <c r="F31" s="68">
        <v>0.83769773012343096</v>
      </c>
      <c r="G31" s="70">
        <v>2.9808238371249995</v>
      </c>
      <c r="H31" s="49"/>
      <c r="I31" s="95">
        <f t="shared" si="5"/>
        <v>3.5035035830229167E-3</v>
      </c>
      <c r="J31" s="217">
        <f t="shared" si="6"/>
        <v>1.8500614099581586E-3</v>
      </c>
      <c r="K31" s="217">
        <f t="shared" si="9"/>
        <v>9.2987534622654227E-4</v>
      </c>
      <c r="L31" s="270">
        <f t="shared" si="7"/>
        <v>235.34472944137755</v>
      </c>
      <c r="M31" s="115">
        <v>226</v>
      </c>
      <c r="N31" s="264">
        <f t="shared" si="0"/>
        <v>3.9706559239964827</v>
      </c>
      <c r="P31" s="99">
        <f t="shared" si="1"/>
        <v>-0.28317291975295733</v>
      </c>
      <c r="R31" s="275">
        <f t="shared" si="2"/>
        <v>236.0111619832214</v>
      </c>
      <c r="S31" s="50">
        <f t="shared" si="3"/>
        <v>3.6515092004781248E-3</v>
      </c>
      <c r="T31" s="50">
        <f t="shared" si="8"/>
        <v>1.888735142400349E-3</v>
      </c>
      <c r="U31" s="53">
        <f t="shared" si="4"/>
        <v>9.4931348495587659E-4</v>
      </c>
    </row>
    <row r="32" spans="2:21" x14ac:dyDescent="0.25">
      <c r="B32" s="28">
        <v>22</v>
      </c>
      <c r="C32" s="115">
        <v>150</v>
      </c>
      <c r="D32" s="364"/>
      <c r="E32" s="214">
        <v>2.8600029249166661</v>
      </c>
      <c r="F32" s="68">
        <v>0.83769773012343096</v>
      </c>
      <c r="G32" s="70">
        <v>2.9808238371249995</v>
      </c>
      <c r="H32" s="49"/>
      <c r="I32" s="95">
        <f t="shared" si="5"/>
        <v>3.5035035830229167E-3</v>
      </c>
      <c r="J32" s="217">
        <f t="shared" si="6"/>
        <v>1.8500614099581586E-3</v>
      </c>
      <c r="K32" s="217">
        <f t="shared" si="9"/>
        <v>9.2987534622654227E-4</v>
      </c>
      <c r="L32" s="270">
        <f t="shared" si="7"/>
        <v>156.20225405401163</v>
      </c>
      <c r="M32" s="115">
        <v>150</v>
      </c>
      <c r="N32" s="264">
        <f t="shared" si="0"/>
        <v>3.9706559239964725</v>
      </c>
      <c r="P32" s="99">
        <f t="shared" si="1"/>
        <v>-0.28317291975296655</v>
      </c>
      <c r="R32" s="275">
        <f t="shared" si="2"/>
        <v>156.64457653753632</v>
      </c>
      <c r="S32" s="50">
        <f t="shared" si="3"/>
        <v>3.6515092004781248E-3</v>
      </c>
      <c r="T32" s="50">
        <f t="shared" si="8"/>
        <v>1.888735142400349E-3</v>
      </c>
      <c r="U32" s="53">
        <f t="shared" si="4"/>
        <v>9.4931348495587659E-4</v>
      </c>
    </row>
    <row r="33" spans="2:21" x14ac:dyDescent="0.25">
      <c r="B33" s="28">
        <v>23</v>
      </c>
      <c r="C33" s="115">
        <v>199</v>
      </c>
      <c r="D33" s="364"/>
      <c r="E33" s="214">
        <v>2.8600029249166661</v>
      </c>
      <c r="F33" s="68">
        <v>0.83769773012343096</v>
      </c>
      <c r="G33" s="70">
        <v>2.9808238371249995</v>
      </c>
      <c r="H33" s="49"/>
      <c r="I33" s="95">
        <f t="shared" si="5"/>
        <v>3.5035035830229167E-3</v>
      </c>
      <c r="J33" s="217">
        <f t="shared" si="6"/>
        <v>1.8500614099581586E-3</v>
      </c>
      <c r="K33" s="217">
        <f t="shared" si="9"/>
        <v>9.2987534622654227E-4</v>
      </c>
      <c r="L33" s="270">
        <f t="shared" si="7"/>
        <v>207.22832371165546</v>
      </c>
      <c r="M33" s="115">
        <v>199</v>
      </c>
      <c r="N33" s="264">
        <f t="shared" si="0"/>
        <v>3.9706559239964863</v>
      </c>
      <c r="P33" s="99">
        <f t="shared" si="1"/>
        <v>-0.28317291975295633</v>
      </c>
      <c r="R33" s="275">
        <f t="shared" si="2"/>
        <v>207.81513820646487</v>
      </c>
      <c r="S33" s="50">
        <f t="shared" si="3"/>
        <v>3.6515092004781248E-3</v>
      </c>
      <c r="T33" s="50">
        <f t="shared" si="8"/>
        <v>1.888735142400349E-3</v>
      </c>
      <c r="U33" s="53">
        <f t="shared" si="4"/>
        <v>9.4931348495587659E-4</v>
      </c>
    </row>
    <row r="34" spans="2:21" x14ac:dyDescent="0.25">
      <c r="B34" s="28">
        <v>24</v>
      </c>
      <c r="C34" s="115">
        <v>264</v>
      </c>
      <c r="D34" s="364"/>
      <c r="E34" s="214">
        <v>2.8600029249166661</v>
      </c>
      <c r="F34" s="68">
        <v>0.83769773012343096</v>
      </c>
      <c r="G34" s="70">
        <v>2.9808238371249995</v>
      </c>
      <c r="H34" s="49"/>
      <c r="I34" s="95">
        <f t="shared" si="5"/>
        <v>3.5035035830229167E-3</v>
      </c>
      <c r="J34" s="217">
        <f t="shared" si="6"/>
        <v>1.8500614099581586E-3</v>
      </c>
      <c r="K34" s="217">
        <f t="shared" si="9"/>
        <v>9.2987534622654227E-4</v>
      </c>
      <c r="L34" s="270">
        <f t="shared" si="7"/>
        <v>274.9159671350605</v>
      </c>
      <c r="M34" s="115">
        <v>264</v>
      </c>
      <c r="N34" s="264">
        <f t="shared" si="0"/>
        <v>3.9706559239964809</v>
      </c>
      <c r="P34" s="99">
        <f t="shared" si="1"/>
        <v>-0.28317291975295988</v>
      </c>
      <c r="R34" s="275">
        <f t="shared" si="2"/>
        <v>275.69445470606394</v>
      </c>
      <c r="S34" s="50">
        <f t="shared" si="3"/>
        <v>3.6515092004781248E-3</v>
      </c>
      <c r="T34" s="50">
        <f t="shared" si="8"/>
        <v>1.888735142400349E-3</v>
      </c>
      <c r="U34" s="53">
        <f t="shared" si="4"/>
        <v>9.4931348495587659E-4</v>
      </c>
    </row>
    <row r="35" spans="2:21" ht="15.75" thickBot="1" x14ac:dyDescent="0.3">
      <c r="B35" s="29">
        <v>25</v>
      </c>
      <c r="C35" s="135">
        <v>407</v>
      </c>
      <c r="D35" s="365"/>
      <c r="E35" s="215">
        <v>2.8600029249166661</v>
      </c>
      <c r="F35" s="256">
        <v>0.83769773012343096</v>
      </c>
      <c r="G35" s="71">
        <v>2.9808238371249995</v>
      </c>
      <c r="H35" s="49"/>
      <c r="I35" s="96">
        <f t="shared" si="5"/>
        <v>3.5035035830229167E-3</v>
      </c>
      <c r="J35" s="218">
        <f t="shared" si="6"/>
        <v>1.8500614099581586E-3</v>
      </c>
      <c r="K35" s="218">
        <f t="shared" si="9"/>
        <v>9.2987534622654227E-4</v>
      </c>
      <c r="L35" s="271">
        <f t="shared" si="7"/>
        <v>423.8287826665516</v>
      </c>
      <c r="M35" s="135">
        <v>407</v>
      </c>
      <c r="N35" s="265">
        <f t="shared" si="0"/>
        <v>3.9706559239964814</v>
      </c>
      <c r="P35" s="100">
        <f t="shared" si="1"/>
        <v>-0.28317291975296099</v>
      </c>
      <c r="R35" s="273">
        <f t="shared" si="2"/>
        <v>425.02895100518191</v>
      </c>
      <c r="S35" s="51">
        <f t="shared" si="3"/>
        <v>3.6515092004781248E-3</v>
      </c>
      <c r="T35" s="51">
        <f t="shared" si="8"/>
        <v>1.888735142400349E-3</v>
      </c>
      <c r="U35" s="54">
        <f t="shared" si="4"/>
        <v>9.4931348495587659E-4</v>
      </c>
    </row>
    <row r="36" spans="2:21" x14ac:dyDescent="0.25">
      <c r="B36" s="27">
        <v>26</v>
      </c>
      <c r="C36" s="134">
        <v>316</v>
      </c>
      <c r="D36" s="363">
        <v>42998</v>
      </c>
      <c r="E36" s="213">
        <v>7.1196694176250004</v>
      </c>
      <c r="F36" s="255">
        <v>0.83220000000000005</v>
      </c>
      <c r="G36" s="76">
        <v>5.2604291835833328</v>
      </c>
      <c r="H36" s="49"/>
      <c r="I36" s="81">
        <f t="shared" si="5"/>
        <v>8.7215950365906268E-3</v>
      </c>
      <c r="J36" s="216">
        <f t="shared" si="6"/>
        <v>2.9189914315600734E-3</v>
      </c>
      <c r="K36" s="216">
        <f t="shared" si="9"/>
        <v>1.457510801606576E-3</v>
      </c>
      <c r="L36" s="269">
        <f t="shared" si="7"/>
        <v>362.24837403907708</v>
      </c>
      <c r="M36" s="134">
        <v>316</v>
      </c>
      <c r="N36" s="263">
        <f t="shared" si="0"/>
        <v>12.767034265304417</v>
      </c>
      <c r="P36" s="101">
        <f t="shared" si="1"/>
        <v>4.0118328240762509</v>
      </c>
      <c r="R36" s="274">
        <f t="shared" si="2"/>
        <v>347.71557486469487</v>
      </c>
      <c r="S36" s="48">
        <f t="shared" si="3"/>
        <v>6.4440257498895835E-3</v>
      </c>
      <c r="T36" s="48">
        <f t="shared" si="8"/>
        <v>2.5090741435292861E-3</v>
      </c>
      <c r="U36" s="211">
        <f t="shared" si="4"/>
        <v>1.2528309013470434E-3</v>
      </c>
    </row>
    <row r="37" spans="2:21" x14ac:dyDescent="0.25">
      <c r="B37" s="28">
        <v>27</v>
      </c>
      <c r="C37" s="115">
        <v>136</v>
      </c>
      <c r="D37" s="364"/>
      <c r="E37" s="214">
        <v>7.1196694176250004</v>
      </c>
      <c r="F37" s="68">
        <v>0.83220000000000005</v>
      </c>
      <c r="G37" s="70">
        <v>5.2604291835833328</v>
      </c>
      <c r="I37" s="95">
        <f t="shared" si="5"/>
        <v>8.7215950365906268E-3</v>
      </c>
      <c r="J37" s="217">
        <f t="shared" si="6"/>
        <v>2.9189914315600734E-3</v>
      </c>
      <c r="K37" s="217">
        <f t="shared" si="9"/>
        <v>1.457510801606576E-3</v>
      </c>
      <c r="L37" s="270">
        <f t="shared" si="7"/>
        <v>155.90436351048888</v>
      </c>
      <c r="M37" s="115">
        <v>136</v>
      </c>
      <c r="N37" s="264">
        <f t="shared" si="0"/>
        <v>12.767034265304423</v>
      </c>
      <c r="P37" s="99">
        <f t="shared" si="1"/>
        <v>4.0118328240762491</v>
      </c>
      <c r="R37" s="275">
        <f t="shared" si="2"/>
        <v>149.64974108100793</v>
      </c>
      <c r="S37" s="50">
        <f t="shared" si="3"/>
        <v>6.4440257498895835E-3</v>
      </c>
      <c r="T37" s="50">
        <f t="shared" si="8"/>
        <v>2.5090741435292861E-3</v>
      </c>
      <c r="U37" s="53">
        <f t="shared" si="4"/>
        <v>1.2528309013470434E-3</v>
      </c>
    </row>
    <row r="38" spans="2:21" x14ac:dyDescent="0.25">
      <c r="B38" s="28">
        <v>28</v>
      </c>
      <c r="C38" s="115">
        <v>111</v>
      </c>
      <c r="D38" s="364"/>
      <c r="E38" s="214">
        <v>7.1196694176250004</v>
      </c>
      <c r="F38" s="68">
        <v>0.83220000000000005</v>
      </c>
      <c r="G38" s="70">
        <v>5.2604291835833328</v>
      </c>
      <c r="I38" s="95">
        <f t="shared" si="5"/>
        <v>8.7215950365906268E-3</v>
      </c>
      <c r="J38" s="217">
        <f t="shared" si="6"/>
        <v>2.9189914315600734E-3</v>
      </c>
      <c r="K38" s="217">
        <f t="shared" si="9"/>
        <v>1.457510801606576E-3</v>
      </c>
      <c r="L38" s="270">
        <f t="shared" si="7"/>
        <v>127.24547315929607</v>
      </c>
      <c r="M38" s="115">
        <v>111</v>
      </c>
      <c r="N38" s="264">
        <f t="shared" si="0"/>
        <v>12.767034265304419</v>
      </c>
      <c r="P38" s="99">
        <f t="shared" si="1"/>
        <v>4.0118328240762464</v>
      </c>
      <c r="R38" s="275">
        <f t="shared" si="2"/>
        <v>122.1405974999403</v>
      </c>
      <c r="S38" s="50">
        <f t="shared" si="3"/>
        <v>6.4440257498895835E-3</v>
      </c>
      <c r="T38" s="50">
        <f t="shared" si="8"/>
        <v>2.5090741435292861E-3</v>
      </c>
      <c r="U38" s="53">
        <f t="shared" si="4"/>
        <v>1.2528309013470434E-3</v>
      </c>
    </row>
    <row r="39" spans="2:21" x14ac:dyDescent="0.25">
      <c r="B39" s="28">
        <v>29</v>
      </c>
      <c r="C39" s="115">
        <v>56</v>
      </c>
      <c r="D39" s="364"/>
      <c r="E39" s="214">
        <v>7.1196694176250004</v>
      </c>
      <c r="F39" s="68">
        <v>0.83220000000000005</v>
      </c>
      <c r="G39" s="70">
        <v>5.2604291835833328</v>
      </c>
      <c r="I39" s="95">
        <f t="shared" si="5"/>
        <v>8.7215950365906268E-3</v>
      </c>
      <c r="J39" s="217">
        <f t="shared" si="6"/>
        <v>2.9189914315600734E-3</v>
      </c>
      <c r="K39" s="217">
        <f t="shared" si="9"/>
        <v>1.457510801606576E-3</v>
      </c>
      <c r="L39" s="270">
        <f t="shared" si="7"/>
        <v>64.195914386671888</v>
      </c>
      <c r="M39" s="115">
        <v>56</v>
      </c>
      <c r="N39" s="264">
        <f t="shared" si="0"/>
        <v>12.767034265304417</v>
      </c>
      <c r="P39" s="99">
        <f t="shared" si="1"/>
        <v>4.0118328240762429</v>
      </c>
      <c r="R39" s="275">
        <f t="shared" si="2"/>
        <v>61.620481621591502</v>
      </c>
      <c r="S39" s="50">
        <f t="shared" si="3"/>
        <v>6.4440257498895835E-3</v>
      </c>
      <c r="T39" s="50">
        <f t="shared" si="8"/>
        <v>2.5090741435292861E-3</v>
      </c>
      <c r="U39" s="53">
        <f t="shared" si="4"/>
        <v>1.2528309013470434E-3</v>
      </c>
    </row>
    <row r="40" spans="2:21" x14ac:dyDescent="0.25">
      <c r="B40" s="28">
        <v>30</v>
      </c>
      <c r="C40" s="115">
        <v>779</v>
      </c>
      <c r="D40" s="364"/>
      <c r="E40" s="214">
        <v>7.1196694176250004</v>
      </c>
      <c r="F40" s="68">
        <v>0.83220000000000005</v>
      </c>
      <c r="G40" s="70">
        <v>5.2604291835833328</v>
      </c>
      <c r="I40" s="95">
        <f t="shared" si="5"/>
        <v>8.7215950365906268E-3</v>
      </c>
      <c r="J40" s="217">
        <f t="shared" si="6"/>
        <v>2.9189914315600734E-3</v>
      </c>
      <c r="K40" s="217">
        <f t="shared" si="9"/>
        <v>1.457510801606576E-3</v>
      </c>
      <c r="L40" s="270">
        <f t="shared" si="7"/>
        <v>893.01102334316795</v>
      </c>
      <c r="M40" s="115">
        <v>779</v>
      </c>
      <c r="N40" s="264">
        <f t="shared" si="0"/>
        <v>12.767034265304424</v>
      </c>
      <c r="P40" s="99">
        <f t="shared" si="1"/>
        <v>4.0118328240762517</v>
      </c>
      <c r="R40" s="275">
        <f t="shared" si="2"/>
        <v>857.1849139860675</v>
      </c>
      <c r="S40" s="50">
        <f t="shared" si="3"/>
        <v>6.4440257498895835E-3</v>
      </c>
      <c r="T40" s="50">
        <f t="shared" si="8"/>
        <v>2.5090741435292861E-3</v>
      </c>
      <c r="U40" s="53">
        <f t="shared" si="4"/>
        <v>1.2528309013470434E-3</v>
      </c>
    </row>
    <row r="41" spans="2:21" ht="15.75" thickBot="1" x14ac:dyDescent="0.3">
      <c r="B41" s="29">
        <v>31</v>
      </c>
      <c r="C41" s="135">
        <v>357</v>
      </c>
      <c r="D41" s="365"/>
      <c r="E41" s="215">
        <v>7.1196694176250004</v>
      </c>
      <c r="F41" s="256">
        <v>0.83220000000000005</v>
      </c>
      <c r="G41" s="71">
        <v>5.2604291835833328</v>
      </c>
      <c r="I41" s="96">
        <f t="shared" si="5"/>
        <v>8.7215950365906268E-3</v>
      </c>
      <c r="J41" s="218">
        <f t="shared" si="6"/>
        <v>2.9189914315600734E-3</v>
      </c>
      <c r="K41" s="218">
        <f t="shared" si="9"/>
        <v>1.457510801606576E-3</v>
      </c>
      <c r="L41" s="271">
        <f t="shared" si="7"/>
        <v>409.24895421503334</v>
      </c>
      <c r="M41" s="135">
        <v>357</v>
      </c>
      <c r="N41" s="265">
        <f t="shared" si="0"/>
        <v>12.767034265304428</v>
      </c>
      <c r="P41" s="100">
        <f t="shared" si="1"/>
        <v>4.0118328240762517</v>
      </c>
      <c r="R41" s="276">
        <f t="shared" si="2"/>
        <v>392.83057033764584</v>
      </c>
      <c r="S41" s="220">
        <f t="shared" si="3"/>
        <v>6.4440257498895835E-3</v>
      </c>
      <c r="T41" s="220">
        <f t="shared" si="8"/>
        <v>2.5090741435292861E-3</v>
      </c>
      <c r="U41" s="224">
        <f t="shared" si="4"/>
        <v>1.2528309013470434E-3</v>
      </c>
    </row>
    <row r="42" spans="2:21" x14ac:dyDescent="0.25">
      <c r="B42" s="27">
        <v>32</v>
      </c>
      <c r="C42" s="134">
        <v>173</v>
      </c>
      <c r="D42" s="363">
        <v>43000</v>
      </c>
      <c r="E42" s="213">
        <v>6.0578251878420515</v>
      </c>
      <c r="F42" s="255">
        <v>1.2041057554847601</v>
      </c>
      <c r="G42" s="76">
        <v>3.0089076112083331</v>
      </c>
      <c r="I42" s="81">
        <f t="shared" si="5"/>
        <v>7.420835855106514E-3</v>
      </c>
      <c r="J42" s="216">
        <f t="shared" si="6"/>
        <v>2.6925344835674434E-3</v>
      </c>
      <c r="K42" s="216">
        <f t="shared" ref="K42:K73" si="10">1.5*J42*k*F42</f>
        <v>1.9452577611028469E-3</v>
      </c>
      <c r="L42" s="269">
        <f t="shared" si="7"/>
        <v>220.07585348420758</v>
      </c>
      <c r="M42" s="134">
        <v>173</v>
      </c>
      <c r="N42" s="263">
        <f t="shared" si="0"/>
        <v>21.390739937575979</v>
      </c>
      <c r="P42" s="101">
        <f t="shared" si="1"/>
        <v>11.46487679401079</v>
      </c>
      <c r="R42" s="274">
        <f t="shared" si="2"/>
        <v>194.84442802887548</v>
      </c>
      <c r="S42" s="216">
        <f t="shared" si="3"/>
        <v>3.6859118237302087E-3</v>
      </c>
      <c r="T42" s="216">
        <f t="shared" si="8"/>
        <v>1.8976116248050753E-3</v>
      </c>
      <c r="U42" s="210">
        <f t="shared" si="4"/>
        <v>1.3709550474615472E-3</v>
      </c>
    </row>
    <row r="43" spans="2:21" ht="15.75" thickBot="1" x14ac:dyDescent="0.3">
      <c r="B43" s="29">
        <v>33</v>
      </c>
      <c r="C43" s="135">
        <v>93</v>
      </c>
      <c r="D43" s="365"/>
      <c r="E43" s="215">
        <v>6.0578251878420515</v>
      </c>
      <c r="F43" s="256">
        <v>1.2041057554847601</v>
      </c>
      <c r="G43" s="71">
        <v>3.0089076112083331</v>
      </c>
      <c r="I43" s="96">
        <f t="shared" ref="I43:I74" si="11">CD*ϕair*E43</f>
        <v>7.420835855106514E-3</v>
      </c>
      <c r="J43" s="218">
        <f t="shared" si="6"/>
        <v>2.6925344835674434E-3</v>
      </c>
      <c r="K43" s="218">
        <f t="shared" si="10"/>
        <v>1.9452577611028469E-3</v>
      </c>
      <c r="L43" s="271">
        <f t="shared" ref="L43:L74" si="12">C43/(1-EXP(-z*Wb*(1/K43)))</f>
        <v>118.30667268226188</v>
      </c>
      <c r="M43" s="135">
        <v>93</v>
      </c>
      <c r="N43" s="265">
        <f t="shared" ref="N43:N74" si="13">100*((L43-M43)/L43)</f>
        <v>21.390739937575976</v>
      </c>
      <c r="P43" s="100">
        <f t="shared" ref="P43:P74" si="14">100*((L43-R43)/L43)</f>
        <v>11.464876794010788</v>
      </c>
      <c r="R43" s="273">
        <f t="shared" ref="R43:R74" si="15">C43/(1-EXP(-z*Wb*(1/U43)))</f>
        <v>104.74295842014693</v>
      </c>
      <c r="S43" s="218">
        <f t="shared" ref="S43:S74" si="16">CD*ϕair*G43</f>
        <v>3.6859118237302087E-3</v>
      </c>
      <c r="T43" s="218">
        <f t="shared" ref="T43:T74" si="17">(S43/ϕw)^0.5</f>
        <v>1.8976116248050753E-3</v>
      </c>
      <c r="U43" s="212">
        <f t="shared" ref="U43:U74" si="18">1.5*T43*k*F43</f>
        <v>1.3709550474615472E-3</v>
      </c>
    </row>
    <row r="44" spans="2:21" s="147" customFormat="1" x14ac:dyDescent="0.25">
      <c r="B44" s="143">
        <v>34</v>
      </c>
      <c r="C44" s="144" t="s">
        <v>37</v>
      </c>
      <c r="D44" s="388">
        <v>43017</v>
      </c>
      <c r="E44" s="145">
        <v>3.9732407033750001</v>
      </c>
      <c r="F44" s="255">
        <v>0.70852342956401404</v>
      </c>
      <c r="G44" s="146">
        <v>3.3388494501666663</v>
      </c>
      <c r="I44" s="148">
        <f t="shared" si="11"/>
        <v>4.8672198616343757E-3</v>
      </c>
      <c r="J44" s="149">
        <f t="shared" si="6"/>
        <v>2.1805966657575063E-3</v>
      </c>
      <c r="K44" s="149">
        <f t="shared" si="10"/>
        <v>9.2700229687101758E-4</v>
      </c>
      <c r="L44" s="149" t="e">
        <f t="shared" si="12"/>
        <v>#VALUE!</v>
      </c>
      <c r="M44" s="144" t="s">
        <v>37</v>
      </c>
      <c r="N44" s="266" t="e">
        <f t="shared" si="13"/>
        <v>#VALUE!</v>
      </c>
      <c r="O44" s="151"/>
      <c r="P44" s="152" t="e">
        <f t="shared" si="14"/>
        <v>#VALUE!</v>
      </c>
      <c r="R44" s="157" t="e">
        <f t="shared" si="15"/>
        <v>#VALUE!</v>
      </c>
      <c r="S44" s="158">
        <f t="shared" si="16"/>
        <v>4.0900905764541667E-3</v>
      </c>
      <c r="T44" s="158">
        <f t="shared" si="17"/>
        <v>1.9989472064092877E-3</v>
      </c>
      <c r="U44" s="161">
        <f t="shared" si="18"/>
        <v>8.4978055812150817E-4</v>
      </c>
    </row>
    <row r="45" spans="2:21" s="147" customFormat="1" x14ac:dyDescent="0.25">
      <c r="B45" s="153">
        <v>35</v>
      </c>
      <c r="C45" s="154" t="s">
        <v>37</v>
      </c>
      <c r="D45" s="389"/>
      <c r="E45" s="155">
        <v>3.9732407033750001</v>
      </c>
      <c r="F45" s="68">
        <v>0.70852342956401404</v>
      </c>
      <c r="G45" s="156">
        <v>3.3388494501666663</v>
      </c>
      <c r="I45" s="159">
        <f t="shared" si="11"/>
        <v>4.8672198616343757E-3</v>
      </c>
      <c r="J45" s="160">
        <f t="shared" si="6"/>
        <v>2.1805966657575063E-3</v>
      </c>
      <c r="K45" s="160">
        <f t="shared" si="10"/>
        <v>9.2700229687101758E-4</v>
      </c>
      <c r="L45" s="160" t="e">
        <f t="shared" si="12"/>
        <v>#VALUE!</v>
      </c>
      <c r="M45" s="154" t="s">
        <v>37</v>
      </c>
      <c r="N45" s="267" t="e">
        <f t="shared" si="13"/>
        <v>#VALUE!</v>
      </c>
      <c r="O45" s="151"/>
      <c r="P45" s="150" t="e">
        <f t="shared" si="14"/>
        <v>#VALUE!</v>
      </c>
      <c r="R45" s="159" t="e">
        <f t="shared" si="15"/>
        <v>#VALUE!</v>
      </c>
      <c r="S45" s="160">
        <f t="shared" si="16"/>
        <v>4.0900905764541667E-3</v>
      </c>
      <c r="T45" s="160">
        <f t="shared" si="17"/>
        <v>1.9989472064092877E-3</v>
      </c>
      <c r="U45" s="161">
        <f t="shared" si="18"/>
        <v>8.4978055812150817E-4</v>
      </c>
    </row>
    <row r="46" spans="2:21" s="147" customFormat="1" x14ac:dyDescent="0.25">
      <c r="B46" s="153">
        <v>36</v>
      </c>
      <c r="C46" s="154" t="s">
        <v>37</v>
      </c>
      <c r="D46" s="389"/>
      <c r="E46" s="155">
        <v>3.9732407033750001</v>
      </c>
      <c r="F46" s="68">
        <v>0.70852342956401404</v>
      </c>
      <c r="G46" s="156">
        <v>3.3388494501666663</v>
      </c>
      <c r="I46" s="159">
        <f t="shared" si="11"/>
        <v>4.8672198616343757E-3</v>
      </c>
      <c r="J46" s="160">
        <f t="shared" si="6"/>
        <v>2.1805966657575063E-3</v>
      </c>
      <c r="K46" s="160">
        <f t="shared" si="10"/>
        <v>9.2700229687101758E-4</v>
      </c>
      <c r="L46" s="160" t="e">
        <f t="shared" si="12"/>
        <v>#VALUE!</v>
      </c>
      <c r="M46" s="154" t="s">
        <v>37</v>
      </c>
      <c r="N46" s="267" t="e">
        <f t="shared" si="13"/>
        <v>#VALUE!</v>
      </c>
      <c r="O46" s="151"/>
      <c r="P46" s="150" t="e">
        <f t="shared" si="14"/>
        <v>#VALUE!</v>
      </c>
      <c r="R46" s="159" t="e">
        <f t="shared" si="15"/>
        <v>#VALUE!</v>
      </c>
      <c r="S46" s="160">
        <f t="shared" si="16"/>
        <v>4.0900905764541667E-3</v>
      </c>
      <c r="T46" s="160">
        <f t="shared" si="17"/>
        <v>1.9989472064092877E-3</v>
      </c>
      <c r="U46" s="161">
        <f t="shared" si="18"/>
        <v>8.4978055812150817E-4</v>
      </c>
    </row>
    <row r="47" spans="2:21" s="147" customFormat="1" x14ac:dyDescent="0.25">
      <c r="B47" s="153">
        <v>37</v>
      </c>
      <c r="C47" s="154" t="s">
        <v>37</v>
      </c>
      <c r="D47" s="389"/>
      <c r="E47" s="155">
        <v>3.9732407033750001</v>
      </c>
      <c r="F47" s="68">
        <v>0.70852342956401404</v>
      </c>
      <c r="G47" s="156">
        <v>3.3388494501666663</v>
      </c>
      <c r="I47" s="159">
        <f t="shared" si="11"/>
        <v>4.8672198616343757E-3</v>
      </c>
      <c r="J47" s="160">
        <f t="shared" si="6"/>
        <v>2.1805966657575063E-3</v>
      </c>
      <c r="K47" s="160">
        <f t="shared" si="10"/>
        <v>9.2700229687101758E-4</v>
      </c>
      <c r="L47" s="160" t="e">
        <f t="shared" si="12"/>
        <v>#VALUE!</v>
      </c>
      <c r="M47" s="154" t="s">
        <v>37</v>
      </c>
      <c r="N47" s="267" t="e">
        <f t="shared" si="13"/>
        <v>#VALUE!</v>
      </c>
      <c r="O47" s="151"/>
      <c r="P47" s="150" t="e">
        <f t="shared" si="14"/>
        <v>#VALUE!</v>
      </c>
      <c r="R47" s="159" t="e">
        <f t="shared" si="15"/>
        <v>#VALUE!</v>
      </c>
      <c r="S47" s="160">
        <f t="shared" si="16"/>
        <v>4.0900905764541667E-3</v>
      </c>
      <c r="T47" s="160">
        <f t="shared" si="17"/>
        <v>1.9989472064092877E-3</v>
      </c>
      <c r="U47" s="161">
        <f t="shared" si="18"/>
        <v>8.4978055812150817E-4</v>
      </c>
    </row>
    <row r="48" spans="2:21" s="147" customFormat="1" ht="15.75" thickBot="1" x14ac:dyDescent="0.3">
      <c r="B48" s="162">
        <v>38</v>
      </c>
      <c r="C48" s="163" t="s">
        <v>37</v>
      </c>
      <c r="D48" s="390"/>
      <c r="E48" s="164">
        <v>3.9732407033750001</v>
      </c>
      <c r="F48" s="256">
        <v>0.70852342956401404</v>
      </c>
      <c r="G48" s="165">
        <v>3.3388494501666663</v>
      </c>
      <c r="I48" s="168">
        <f t="shared" si="11"/>
        <v>4.8672198616343757E-3</v>
      </c>
      <c r="J48" s="169">
        <f t="shared" si="6"/>
        <v>2.1805966657575063E-3</v>
      </c>
      <c r="K48" s="169">
        <f t="shared" si="10"/>
        <v>9.2700229687101758E-4</v>
      </c>
      <c r="L48" s="169" t="e">
        <f t="shared" si="12"/>
        <v>#VALUE!</v>
      </c>
      <c r="M48" s="163" t="s">
        <v>37</v>
      </c>
      <c r="N48" s="268" t="e">
        <f t="shared" si="13"/>
        <v>#VALUE!</v>
      </c>
      <c r="O48" s="151"/>
      <c r="P48" s="167" t="e">
        <f t="shared" si="14"/>
        <v>#VALUE!</v>
      </c>
      <c r="R48" s="168" t="e">
        <f t="shared" si="15"/>
        <v>#VALUE!</v>
      </c>
      <c r="S48" s="169">
        <f t="shared" si="16"/>
        <v>4.0900905764541667E-3</v>
      </c>
      <c r="T48" s="169">
        <f t="shared" si="17"/>
        <v>1.9989472064092877E-3</v>
      </c>
      <c r="U48" s="170">
        <f t="shared" si="18"/>
        <v>8.4978055812150817E-4</v>
      </c>
    </row>
    <row r="49" spans="2:21" x14ac:dyDescent="0.25">
      <c r="B49" s="27">
        <v>39</v>
      </c>
      <c r="C49" s="134">
        <v>77</v>
      </c>
      <c r="D49" s="363">
        <v>43018</v>
      </c>
      <c r="E49" s="213">
        <v>3.7590529024583326</v>
      </c>
      <c r="F49" s="255">
        <v>0.59239798608397998</v>
      </c>
      <c r="G49" s="76">
        <v>3.9129634499583332</v>
      </c>
      <c r="I49" s="81">
        <f t="shared" si="11"/>
        <v>4.6048398055114582E-3</v>
      </c>
      <c r="J49" s="216">
        <f t="shared" si="6"/>
        <v>2.1210071112549339E-3</v>
      </c>
      <c r="K49" s="216">
        <f t="shared" si="10"/>
        <v>7.5388820470633389E-4</v>
      </c>
      <c r="L49" s="269">
        <f t="shared" si="12"/>
        <v>78.467132749489849</v>
      </c>
      <c r="M49" s="134">
        <v>77</v>
      </c>
      <c r="N49" s="263">
        <f t="shared" si="13"/>
        <v>1.8697417607621041</v>
      </c>
      <c r="P49" s="101">
        <f t="shared" si="14"/>
        <v>-0.1569710330894937</v>
      </c>
      <c r="R49" s="274">
        <f t="shared" si="15"/>
        <v>78.590303418402428</v>
      </c>
      <c r="S49" s="48">
        <f t="shared" si="16"/>
        <v>4.7933802261989587E-3</v>
      </c>
      <c r="T49" s="48">
        <f t="shared" si="17"/>
        <v>2.1639927497891609E-3</v>
      </c>
      <c r="U49" s="211">
        <f t="shared" si="18"/>
        <v>7.691669681252597E-4</v>
      </c>
    </row>
    <row r="50" spans="2:21" x14ac:dyDescent="0.25">
      <c r="B50" s="28">
        <v>40</v>
      </c>
      <c r="C50" s="115">
        <v>37</v>
      </c>
      <c r="D50" s="364"/>
      <c r="E50" s="214">
        <v>3.7590529024583326</v>
      </c>
      <c r="F50" s="68">
        <v>0.59239798608397998</v>
      </c>
      <c r="G50" s="70">
        <v>3.9129634499583332</v>
      </c>
      <c r="I50" s="95">
        <f t="shared" si="11"/>
        <v>4.6048398055114582E-3</v>
      </c>
      <c r="J50" s="217">
        <f t="shared" si="6"/>
        <v>2.1210071112549339E-3</v>
      </c>
      <c r="K50" s="217">
        <f t="shared" si="10"/>
        <v>7.5388820470633389E-4</v>
      </c>
      <c r="L50" s="270">
        <f t="shared" si="12"/>
        <v>37.704985866637983</v>
      </c>
      <c r="M50" s="115">
        <v>37</v>
      </c>
      <c r="N50" s="264">
        <f t="shared" si="13"/>
        <v>1.8697417607621141</v>
      </c>
      <c r="P50" s="99">
        <f t="shared" si="14"/>
        <v>-0.15697103308948146</v>
      </c>
      <c r="R50" s="275">
        <f t="shared" si="15"/>
        <v>37.764171772479088</v>
      </c>
      <c r="S50" s="50">
        <f t="shared" si="16"/>
        <v>4.7933802261989587E-3</v>
      </c>
      <c r="T50" s="50">
        <f t="shared" si="17"/>
        <v>2.1639927497891609E-3</v>
      </c>
      <c r="U50" s="53">
        <f t="shared" si="18"/>
        <v>7.691669681252597E-4</v>
      </c>
    </row>
    <row r="51" spans="2:21" x14ac:dyDescent="0.25">
      <c r="B51" s="28">
        <v>41</v>
      </c>
      <c r="C51" s="115">
        <v>59</v>
      </c>
      <c r="D51" s="364"/>
      <c r="E51" s="214">
        <v>3.7590529024583326</v>
      </c>
      <c r="F51" s="68">
        <v>0.59239798608397998</v>
      </c>
      <c r="G51" s="70">
        <v>3.9129634499583332</v>
      </c>
      <c r="I51" s="95">
        <f t="shared" si="11"/>
        <v>4.6048398055114582E-3</v>
      </c>
      <c r="J51" s="217">
        <f t="shared" si="6"/>
        <v>2.1210071112549339E-3</v>
      </c>
      <c r="K51" s="217">
        <f t="shared" si="10"/>
        <v>7.5388820470633389E-4</v>
      </c>
      <c r="L51" s="270">
        <f t="shared" si="12"/>
        <v>60.124166652206512</v>
      </c>
      <c r="M51" s="115">
        <v>59</v>
      </c>
      <c r="N51" s="264">
        <f t="shared" si="13"/>
        <v>1.8697417607621103</v>
      </c>
      <c r="P51" s="99">
        <f t="shared" si="14"/>
        <v>-0.15697103308948435</v>
      </c>
      <c r="R51" s="275">
        <f t="shared" si="15"/>
        <v>60.218544177736923</v>
      </c>
      <c r="S51" s="50">
        <f t="shared" si="16"/>
        <v>4.7933802261989587E-3</v>
      </c>
      <c r="T51" s="50">
        <f t="shared" si="17"/>
        <v>2.1639927497891609E-3</v>
      </c>
      <c r="U51" s="53">
        <f t="shared" si="18"/>
        <v>7.691669681252597E-4</v>
      </c>
    </row>
    <row r="52" spans="2:21" x14ac:dyDescent="0.25">
      <c r="B52" s="28">
        <v>42</v>
      </c>
      <c r="C52" s="115">
        <v>56</v>
      </c>
      <c r="D52" s="364"/>
      <c r="E52" s="214">
        <v>3.7590529024583326</v>
      </c>
      <c r="F52" s="68">
        <v>0.59239798608397998</v>
      </c>
      <c r="G52" s="70">
        <v>3.9129634499583332</v>
      </c>
      <c r="I52" s="95">
        <f t="shared" si="11"/>
        <v>4.6048398055114582E-3</v>
      </c>
      <c r="J52" s="217">
        <f t="shared" si="6"/>
        <v>2.1210071112549339E-3</v>
      </c>
      <c r="K52" s="217">
        <f t="shared" si="10"/>
        <v>7.5388820470633389E-4</v>
      </c>
      <c r="L52" s="270">
        <f t="shared" si="12"/>
        <v>57.067005635992622</v>
      </c>
      <c r="M52" s="115">
        <v>56</v>
      </c>
      <c r="N52" s="264">
        <f t="shared" si="13"/>
        <v>1.8697417607621121</v>
      </c>
      <c r="P52" s="99">
        <f t="shared" si="14"/>
        <v>-0.1569710330894801</v>
      </c>
      <c r="R52" s="275">
        <f t="shared" si="15"/>
        <v>57.156584304292672</v>
      </c>
      <c r="S52" s="50">
        <f t="shared" si="16"/>
        <v>4.7933802261989587E-3</v>
      </c>
      <c r="T52" s="50">
        <f t="shared" si="17"/>
        <v>2.1639927497891609E-3</v>
      </c>
      <c r="U52" s="53">
        <f t="shared" si="18"/>
        <v>7.691669681252597E-4</v>
      </c>
    </row>
    <row r="53" spans="2:21" x14ac:dyDescent="0.25">
      <c r="B53" s="28">
        <v>43</v>
      </c>
      <c r="C53" s="115">
        <v>199</v>
      </c>
      <c r="D53" s="364"/>
      <c r="E53" s="214">
        <v>3.7590529024583326</v>
      </c>
      <c r="F53" s="68">
        <v>0.59239798608397998</v>
      </c>
      <c r="G53" s="70">
        <v>3.9129634499583332</v>
      </c>
      <c r="H53" s="49"/>
      <c r="I53" s="95">
        <f t="shared" si="11"/>
        <v>4.6048398055114582E-3</v>
      </c>
      <c r="J53" s="217">
        <f t="shared" si="6"/>
        <v>2.1210071112549339E-3</v>
      </c>
      <c r="K53" s="217">
        <f t="shared" si="10"/>
        <v>7.5388820470633389E-4</v>
      </c>
      <c r="L53" s="270">
        <f t="shared" si="12"/>
        <v>202.79168074218808</v>
      </c>
      <c r="M53" s="115">
        <v>199</v>
      </c>
      <c r="N53" s="264">
        <f t="shared" si="13"/>
        <v>1.8697417607621165</v>
      </c>
      <c r="P53" s="99">
        <f t="shared" si="14"/>
        <v>-0.15697103308947083</v>
      </c>
      <c r="R53" s="275">
        <f t="shared" si="15"/>
        <v>203.11000493846859</v>
      </c>
      <c r="S53" s="50">
        <f t="shared" si="16"/>
        <v>4.7933802261989587E-3</v>
      </c>
      <c r="T53" s="50">
        <f t="shared" si="17"/>
        <v>2.1639927497891609E-3</v>
      </c>
      <c r="U53" s="53">
        <f t="shared" si="18"/>
        <v>7.691669681252597E-4</v>
      </c>
    </row>
    <row r="54" spans="2:21" s="147" customFormat="1" ht="15.75" thickBot="1" x14ac:dyDescent="0.3">
      <c r="B54" s="162">
        <v>44</v>
      </c>
      <c r="C54" s="163" t="s">
        <v>56</v>
      </c>
      <c r="D54" s="365"/>
      <c r="E54" s="164">
        <v>3.7590529024583326</v>
      </c>
      <c r="F54" s="259">
        <v>0.59239798608397998</v>
      </c>
      <c r="G54" s="165">
        <v>3.9129634499583332</v>
      </c>
      <c r="H54" s="166"/>
      <c r="I54" s="168">
        <f t="shared" si="11"/>
        <v>4.6048398055114582E-3</v>
      </c>
      <c r="J54" s="169">
        <f t="shared" si="6"/>
        <v>2.1210071112549339E-3</v>
      </c>
      <c r="K54" s="169">
        <f t="shared" si="10"/>
        <v>7.5388820470633389E-4</v>
      </c>
      <c r="L54" s="169" t="e">
        <f t="shared" si="12"/>
        <v>#VALUE!</v>
      </c>
      <c r="M54" s="163" t="s">
        <v>56</v>
      </c>
      <c r="N54" s="268" t="e">
        <f t="shared" si="13"/>
        <v>#VALUE!</v>
      </c>
      <c r="O54" s="151"/>
      <c r="P54" s="167" t="e">
        <f t="shared" si="14"/>
        <v>#VALUE!</v>
      </c>
      <c r="R54" s="168" t="e">
        <f t="shared" si="15"/>
        <v>#VALUE!</v>
      </c>
      <c r="S54" s="169">
        <f t="shared" si="16"/>
        <v>4.7933802261989587E-3</v>
      </c>
      <c r="T54" s="169">
        <f t="shared" si="17"/>
        <v>2.1639927497891609E-3</v>
      </c>
      <c r="U54" s="170">
        <f t="shared" si="18"/>
        <v>7.691669681252597E-4</v>
      </c>
    </row>
    <row r="55" spans="2:21" x14ac:dyDescent="0.25">
      <c r="B55" s="27">
        <v>45</v>
      </c>
      <c r="C55" s="134">
        <v>195</v>
      </c>
      <c r="D55" s="363">
        <v>43019</v>
      </c>
      <c r="E55" s="213">
        <v>4.2297471340000001</v>
      </c>
      <c r="F55" s="252">
        <v>0.88444476050205401</v>
      </c>
      <c r="G55" s="76">
        <v>5.8374407887083315</v>
      </c>
      <c r="H55" s="49"/>
      <c r="I55" s="81">
        <f t="shared" si="11"/>
        <v>5.1814402391500008E-3</v>
      </c>
      <c r="J55" s="216">
        <f t="shared" si="6"/>
        <v>2.2498839011230402E-3</v>
      </c>
      <c r="K55" s="216">
        <f t="shared" si="10"/>
        <v>1.1939388168517168E-3</v>
      </c>
      <c r="L55" s="269">
        <f t="shared" si="12"/>
        <v>212.1986575243364</v>
      </c>
      <c r="M55" s="134">
        <v>195</v>
      </c>
      <c r="N55" s="263">
        <f t="shared" si="13"/>
        <v>8.1049794211652522</v>
      </c>
      <c r="P55" s="101">
        <f t="shared" si="14"/>
        <v>-4.1642614397074809</v>
      </c>
      <c r="R55" s="274">
        <f t="shared" si="15"/>
        <v>221.03516439519927</v>
      </c>
      <c r="S55" s="48">
        <f t="shared" si="16"/>
        <v>7.1508649661677073E-3</v>
      </c>
      <c r="T55" s="48">
        <f t="shared" si="17"/>
        <v>2.6431033791747146E-3</v>
      </c>
      <c r="U55" s="211">
        <f t="shared" si="18"/>
        <v>1.4026073611058099E-3</v>
      </c>
    </row>
    <row r="56" spans="2:21" x14ac:dyDescent="0.25">
      <c r="B56" s="28">
        <v>46</v>
      </c>
      <c r="C56" s="115">
        <v>81</v>
      </c>
      <c r="D56" s="364"/>
      <c r="E56" s="214">
        <v>4.2297471340000001</v>
      </c>
      <c r="F56" s="253">
        <v>0.88444476050205401</v>
      </c>
      <c r="G56" s="70">
        <v>5.8374407887083315</v>
      </c>
      <c r="H56" s="49"/>
      <c r="I56" s="95">
        <f t="shared" si="11"/>
        <v>5.1814402391500008E-3</v>
      </c>
      <c r="J56" s="217">
        <f t="shared" si="6"/>
        <v>2.2498839011230402E-3</v>
      </c>
      <c r="K56" s="217">
        <f t="shared" si="10"/>
        <v>1.1939388168517168E-3</v>
      </c>
      <c r="L56" s="270">
        <f t="shared" si="12"/>
        <v>88.144057740878196</v>
      </c>
      <c r="M56" s="115">
        <v>81</v>
      </c>
      <c r="N56" s="264">
        <f t="shared" si="13"/>
        <v>8.1049794211652539</v>
      </c>
      <c r="P56" s="99">
        <f t="shared" si="14"/>
        <v>-4.1642614397074729</v>
      </c>
      <c r="R56" s="275">
        <f t="shared" si="15"/>
        <v>91.814606748775077</v>
      </c>
      <c r="S56" s="50">
        <f t="shared" si="16"/>
        <v>7.1508649661677073E-3</v>
      </c>
      <c r="T56" s="50">
        <f t="shared" si="17"/>
        <v>2.6431033791747146E-3</v>
      </c>
      <c r="U56" s="53">
        <f t="shared" si="18"/>
        <v>1.4026073611058099E-3</v>
      </c>
    </row>
    <row r="57" spans="2:21" x14ac:dyDescent="0.25">
      <c r="B57" s="28">
        <v>47</v>
      </c>
      <c r="C57" s="115">
        <v>62</v>
      </c>
      <c r="D57" s="364"/>
      <c r="E57" s="214">
        <v>4.2297471340000001</v>
      </c>
      <c r="F57" s="253">
        <v>0.88444476050205401</v>
      </c>
      <c r="G57" s="70">
        <v>5.8374407887083315</v>
      </c>
      <c r="H57" s="49"/>
      <c r="I57" s="95">
        <f t="shared" si="11"/>
        <v>5.1814402391500008E-3</v>
      </c>
      <c r="J57" s="217">
        <f t="shared" si="6"/>
        <v>2.2498839011230402E-3</v>
      </c>
      <c r="K57" s="217">
        <f t="shared" si="10"/>
        <v>1.1939388168517168E-3</v>
      </c>
      <c r="L57" s="270">
        <f t="shared" si="12"/>
        <v>67.46829111030182</v>
      </c>
      <c r="M57" s="115">
        <v>62</v>
      </c>
      <c r="N57" s="264">
        <f t="shared" si="13"/>
        <v>8.1049794211652415</v>
      </c>
      <c r="P57" s="99">
        <f t="shared" si="14"/>
        <v>-4.1642614397074844</v>
      </c>
      <c r="R57" s="275">
        <f t="shared" si="15"/>
        <v>70.277847141037711</v>
      </c>
      <c r="S57" s="50">
        <f t="shared" si="16"/>
        <v>7.1508649661677073E-3</v>
      </c>
      <c r="T57" s="50">
        <f t="shared" si="17"/>
        <v>2.6431033791747146E-3</v>
      </c>
      <c r="U57" s="53">
        <f t="shared" si="18"/>
        <v>1.4026073611058099E-3</v>
      </c>
    </row>
    <row r="58" spans="2:21" x14ac:dyDescent="0.25">
      <c r="B58" s="28">
        <v>48</v>
      </c>
      <c r="C58" s="115">
        <v>260</v>
      </c>
      <c r="D58" s="364"/>
      <c r="E58" s="214">
        <v>4.2297471340000001</v>
      </c>
      <c r="F58" s="253">
        <v>0.88444476050205401</v>
      </c>
      <c r="G58" s="70">
        <v>5.8374407887083315</v>
      </c>
      <c r="H58" s="49"/>
      <c r="I58" s="95">
        <f t="shared" si="11"/>
        <v>5.1814402391500008E-3</v>
      </c>
      <c r="J58" s="217">
        <f t="shared" si="6"/>
        <v>2.2498839011230402E-3</v>
      </c>
      <c r="K58" s="217">
        <f t="shared" si="10"/>
        <v>1.1939388168517168E-3</v>
      </c>
      <c r="L58" s="270">
        <f t="shared" si="12"/>
        <v>282.93154336578186</v>
      </c>
      <c r="M58" s="115">
        <v>260</v>
      </c>
      <c r="N58" s="264">
        <f t="shared" si="13"/>
        <v>8.1049794211652522</v>
      </c>
      <c r="P58" s="99">
        <f t="shared" si="14"/>
        <v>-4.1642614397074738</v>
      </c>
      <c r="R58" s="275">
        <f t="shared" si="15"/>
        <v>294.71355252693235</v>
      </c>
      <c r="S58" s="50">
        <f t="shared" si="16"/>
        <v>7.1508649661677073E-3</v>
      </c>
      <c r="T58" s="50">
        <f t="shared" si="17"/>
        <v>2.6431033791747146E-3</v>
      </c>
      <c r="U58" s="53">
        <f t="shared" si="18"/>
        <v>1.4026073611058099E-3</v>
      </c>
    </row>
    <row r="59" spans="2:21" x14ac:dyDescent="0.25">
      <c r="B59" s="28">
        <v>49</v>
      </c>
      <c r="C59" s="115">
        <v>102</v>
      </c>
      <c r="D59" s="364"/>
      <c r="E59" s="214">
        <v>4.2297471340000001</v>
      </c>
      <c r="F59" s="253">
        <v>0.88444476050205401</v>
      </c>
      <c r="G59" s="70">
        <v>5.8374407887083315</v>
      </c>
      <c r="H59" s="49"/>
      <c r="I59" s="95">
        <f t="shared" si="11"/>
        <v>5.1814402391500008E-3</v>
      </c>
      <c r="J59" s="217">
        <f t="shared" si="6"/>
        <v>2.2498839011230402E-3</v>
      </c>
      <c r="K59" s="217">
        <f t="shared" si="10"/>
        <v>1.1939388168517168E-3</v>
      </c>
      <c r="L59" s="270">
        <f t="shared" si="12"/>
        <v>110.99622085888365</v>
      </c>
      <c r="M59" s="115">
        <v>102</v>
      </c>
      <c r="N59" s="264">
        <f t="shared" si="13"/>
        <v>8.1049794211652468</v>
      </c>
      <c r="P59" s="99">
        <f t="shared" si="14"/>
        <v>-4.1642614397074844</v>
      </c>
      <c r="R59" s="275">
        <f t="shared" si="15"/>
        <v>115.61839368364269</v>
      </c>
      <c r="S59" s="50">
        <f t="shared" si="16"/>
        <v>7.1508649661677073E-3</v>
      </c>
      <c r="T59" s="50">
        <f t="shared" si="17"/>
        <v>2.6431033791747146E-3</v>
      </c>
      <c r="U59" s="53">
        <f t="shared" si="18"/>
        <v>1.4026073611058099E-3</v>
      </c>
    </row>
    <row r="60" spans="2:21" ht="15.75" thickBot="1" x14ac:dyDescent="0.3">
      <c r="B60" s="29">
        <v>50</v>
      </c>
      <c r="C60" s="135">
        <v>180</v>
      </c>
      <c r="D60" s="365"/>
      <c r="E60" s="215">
        <v>4.2297471340000001</v>
      </c>
      <c r="F60" s="254">
        <v>0.88444476050205401</v>
      </c>
      <c r="G60" s="71">
        <v>5.8374407887083315</v>
      </c>
      <c r="H60" s="49"/>
      <c r="I60" s="96">
        <f t="shared" si="11"/>
        <v>5.1814402391500008E-3</v>
      </c>
      <c r="J60" s="218">
        <f t="shared" si="6"/>
        <v>2.2498839011230402E-3</v>
      </c>
      <c r="K60" s="218">
        <f t="shared" si="10"/>
        <v>1.1939388168517168E-3</v>
      </c>
      <c r="L60" s="271">
        <f t="shared" si="12"/>
        <v>195.87568386861821</v>
      </c>
      <c r="M60" s="135">
        <v>180</v>
      </c>
      <c r="N60" s="265">
        <f t="shared" si="13"/>
        <v>8.1049794211652522</v>
      </c>
      <c r="P60" s="100">
        <f t="shared" si="14"/>
        <v>-4.1642614397074826</v>
      </c>
      <c r="R60" s="273">
        <f t="shared" si="15"/>
        <v>204.03245944172241</v>
      </c>
      <c r="S60" s="51">
        <f t="shared" si="16"/>
        <v>7.1508649661677073E-3</v>
      </c>
      <c r="T60" s="51">
        <f t="shared" si="17"/>
        <v>2.6431033791747146E-3</v>
      </c>
      <c r="U60" s="54">
        <f t="shared" si="18"/>
        <v>1.4026073611058099E-3</v>
      </c>
    </row>
    <row r="61" spans="2:21" x14ac:dyDescent="0.25">
      <c r="B61" s="27">
        <v>51</v>
      </c>
      <c r="C61" s="134">
        <v>168</v>
      </c>
      <c r="D61" s="363">
        <v>43020</v>
      </c>
      <c r="E61" s="213">
        <v>4.2724493245000001</v>
      </c>
      <c r="F61" s="252">
        <v>1.6424231877868301</v>
      </c>
      <c r="G61" s="76">
        <v>4.095372306791667</v>
      </c>
      <c r="H61" s="49"/>
      <c r="I61" s="81">
        <f t="shared" si="11"/>
        <v>5.2337504225125012E-3</v>
      </c>
      <c r="J61" s="216">
        <f t="shared" si="6"/>
        <v>2.2612124390516222E-3</v>
      </c>
      <c r="K61" s="216">
        <f t="shared" si="10"/>
        <v>2.2283206454462396E-3</v>
      </c>
      <c r="L61" s="269">
        <f t="shared" si="12"/>
        <v>227.08835161779214</v>
      </c>
      <c r="M61" s="134">
        <v>168</v>
      </c>
      <c r="N61" s="263">
        <f t="shared" si="13"/>
        <v>26.019983498423805</v>
      </c>
      <c r="P61" s="101">
        <f t="shared" si="14"/>
        <v>0.98855712364608261</v>
      </c>
      <c r="R61" s="274">
        <f t="shared" si="15"/>
        <v>224.84345354090399</v>
      </c>
      <c r="S61" s="48">
        <f t="shared" si="16"/>
        <v>5.0168310758197925E-3</v>
      </c>
      <c r="T61" s="48">
        <f t="shared" si="17"/>
        <v>2.2138571802438355E-3</v>
      </c>
      <c r="U61" s="211">
        <f t="shared" si="18"/>
        <v>2.1816542203685063E-3</v>
      </c>
    </row>
    <row r="62" spans="2:21" x14ac:dyDescent="0.25">
      <c r="B62" s="28">
        <v>52</v>
      </c>
      <c r="C62" s="115">
        <v>113</v>
      </c>
      <c r="D62" s="364"/>
      <c r="E62" s="214">
        <v>4.2724493245000001</v>
      </c>
      <c r="F62" s="253">
        <v>1.6424231877868301</v>
      </c>
      <c r="G62" s="70">
        <v>4.095372306791667</v>
      </c>
      <c r="H62" s="49"/>
      <c r="I62" s="95">
        <f t="shared" si="11"/>
        <v>5.2337504225125012E-3</v>
      </c>
      <c r="J62" s="217">
        <f t="shared" si="6"/>
        <v>2.2612124390516222E-3</v>
      </c>
      <c r="K62" s="217">
        <f t="shared" si="10"/>
        <v>2.2283206454462396E-3</v>
      </c>
      <c r="L62" s="270">
        <f t="shared" si="12"/>
        <v>152.74395079053878</v>
      </c>
      <c r="M62" s="115">
        <v>113</v>
      </c>
      <c r="N62" s="264">
        <f t="shared" si="13"/>
        <v>26.019983498423809</v>
      </c>
      <c r="P62" s="99">
        <f t="shared" si="14"/>
        <v>0.98855712364609138</v>
      </c>
      <c r="R62" s="275">
        <f t="shared" si="15"/>
        <v>151.23398958406042</v>
      </c>
      <c r="S62" s="50">
        <f t="shared" si="16"/>
        <v>5.0168310758197925E-3</v>
      </c>
      <c r="T62" s="50">
        <f t="shared" si="17"/>
        <v>2.2138571802438355E-3</v>
      </c>
      <c r="U62" s="53">
        <f t="shared" si="18"/>
        <v>2.1816542203685063E-3</v>
      </c>
    </row>
    <row r="63" spans="2:21" x14ac:dyDescent="0.25">
      <c r="B63" s="28">
        <v>53</v>
      </c>
      <c r="C63" s="115">
        <v>107</v>
      </c>
      <c r="D63" s="364"/>
      <c r="E63" s="214">
        <v>4.2724493245000001</v>
      </c>
      <c r="F63" s="253">
        <v>1.6424231877868301</v>
      </c>
      <c r="G63" s="70">
        <v>4.095372306791667</v>
      </c>
      <c r="H63" s="49"/>
      <c r="I63" s="95">
        <f t="shared" si="11"/>
        <v>5.2337504225125012E-3</v>
      </c>
      <c r="J63" s="217">
        <f t="shared" si="6"/>
        <v>2.2612124390516222E-3</v>
      </c>
      <c r="K63" s="217">
        <f t="shared" si="10"/>
        <v>2.2283206454462396E-3</v>
      </c>
      <c r="L63" s="270">
        <f t="shared" si="12"/>
        <v>144.63365251847475</v>
      </c>
      <c r="M63" s="115">
        <v>107</v>
      </c>
      <c r="N63" s="264">
        <f t="shared" si="13"/>
        <v>26.019983498423798</v>
      </c>
      <c r="P63" s="99">
        <f t="shared" si="14"/>
        <v>0.98855712364607518</v>
      </c>
      <c r="R63" s="275">
        <f t="shared" si="15"/>
        <v>143.20386624331385</v>
      </c>
      <c r="S63" s="50">
        <f t="shared" si="16"/>
        <v>5.0168310758197925E-3</v>
      </c>
      <c r="T63" s="50">
        <f t="shared" si="17"/>
        <v>2.2138571802438355E-3</v>
      </c>
      <c r="U63" s="53">
        <f t="shared" si="18"/>
        <v>2.1816542203685063E-3</v>
      </c>
    </row>
    <row r="64" spans="2:21" x14ac:dyDescent="0.25">
      <c r="B64" s="28">
        <v>54</v>
      </c>
      <c r="C64" s="115">
        <v>83</v>
      </c>
      <c r="D64" s="364"/>
      <c r="E64" s="214">
        <v>4.2724493245000001</v>
      </c>
      <c r="F64" s="253">
        <v>1.6424231877868301</v>
      </c>
      <c r="G64" s="70">
        <v>4.095372306791667</v>
      </c>
      <c r="H64" s="49"/>
      <c r="I64" s="95">
        <f t="shared" si="11"/>
        <v>5.2337504225125012E-3</v>
      </c>
      <c r="J64" s="217">
        <f t="shared" si="6"/>
        <v>2.2612124390516222E-3</v>
      </c>
      <c r="K64" s="217">
        <f t="shared" si="10"/>
        <v>2.2283206454462396E-3</v>
      </c>
      <c r="L64" s="270">
        <f t="shared" si="12"/>
        <v>112.19245943021873</v>
      </c>
      <c r="M64" s="115">
        <v>83</v>
      </c>
      <c r="N64" s="264">
        <f t="shared" si="13"/>
        <v>26.019983498423805</v>
      </c>
      <c r="P64" s="99">
        <f t="shared" si="14"/>
        <v>0.98855712364607473</v>
      </c>
      <c r="R64" s="275">
        <f t="shared" si="15"/>
        <v>111.08337288032757</v>
      </c>
      <c r="S64" s="50">
        <f t="shared" si="16"/>
        <v>5.0168310758197925E-3</v>
      </c>
      <c r="T64" s="50">
        <f t="shared" si="17"/>
        <v>2.2138571802438355E-3</v>
      </c>
      <c r="U64" s="53">
        <f t="shared" si="18"/>
        <v>2.1816542203685063E-3</v>
      </c>
    </row>
    <row r="65" spans="2:21" x14ac:dyDescent="0.25">
      <c r="B65" s="28">
        <v>55</v>
      </c>
      <c r="C65" s="115">
        <v>144</v>
      </c>
      <c r="D65" s="364"/>
      <c r="E65" s="214">
        <v>4.2724493245000001</v>
      </c>
      <c r="F65" s="253">
        <v>1.6424231877868301</v>
      </c>
      <c r="G65" s="70">
        <v>4.095372306791667</v>
      </c>
      <c r="H65" s="49"/>
      <c r="I65" s="95">
        <f t="shared" si="11"/>
        <v>5.2337504225125012E-3</v>
      </c>
      <c r="J65" s="217">
        <f t="shared" si="6"/>
        <v>2.2612124390516222E-3</v>
      </c>
      <c r="K65" s="217">
        <f t="shared" si="10"/>
        <v>2.2283206454462396E-3</v>
      </c>
      <c r="L65" s="270">
        <f t="shared" si="12"/>
        <v>194.64715852953611</v>
      </c>
      <c r="M65" s="115">
        <v>144</v>
      </c>
      <c r="N65" s="264">
        <f t="shared" si="13"/>
        <v>26.019983498423798</v>
      </c>
      <c r="P65" s="99">
        <f t="shared" si="14"/>
        <v>0.9885571236460764</v>
      </c>
      <c r="R65" s="275">
        <f t="shared" si="15"/>
        <v>192.72296017791771</v>
      </c>
      <c r="S65" s="50">
        <f t="shared" si="16"/>
        <v>5.0168310758197925E-3</v>
      </c>
      <c r="T65" s="50">
        <f t="shared" si="17"/>
        <v>2.2138571802438355E-3</v>
      </c>
      <c r="U65" s="53">
        <f t="shared" si="18"/>
        <v>2.1816542203685063E-3</v>
      </c>
    </row>
    <row r="66" spans="2:21" x14ac:dyDescent="0.25">
      <c r="B66" s="28">
        <v>56</v>
      </c>
      <c r="C66" s="115">
        <v>112</v>
      </c>
      <c r="D66" s="364"/>
      <c r="E66" s="214">
        <v>4.2724493245000001</v>
      </c>
      <c r="F66" s="253">
        <v>1.6424231877868301</v>
      </c>
      <c r="G66" s="70">
        <v>4.095372306791667</v>
      </c>
      <c r="H66" s="49"/>
      <c r="I66" s="95">
        <f t="shared" si="11"/>
        <v>5.2337504225125012E-3</v>
      </c>
      <c r="J66" s="217">
        <f t="shared" si="6"/>
        <v>2.2612124390516222E-3</v>
      </c>
      <c r="K66" s="217">
        <f t="shared" si="10"/>
        <v>2.2283206454462396E-3</v>
      </c>
      <c r="L66" s="270">
        <f t="shared" si="12"/>
        <v>151.39223441186144</v>
      </c>
      <c r="M66" s="115">
        <v>112</v>
      </c>
      <c r="N66" s="264">
        <f t="shared" si="13"/>
        <v>26.019983498423809</v>
      </c>
      <c r="P66" s="99">
        <f t="shared" si="14"/>
        <v>0.98855712364609505</v>
      </c>
      <c r="R66" s="275">
        <f t="shared" si="15"/>
        <v>149.89563569393599</v>
      </c>
      <c r="S66" s="50">
        <f t="shared" si="16"/>
        <v>5.0168310758197925E-3</v>
      </c>
      <c r="T66" s="50">
        <f t="shared" si="17"/>
        <v>2.2138571802438355E-3</v>
      </c>
      <c r="U66" s="53">
        <f t="shared" si="18"/>
        <v>2.1816542203685063E-3</v>
      </c>
    </row>
    <row r="67" spans="2:21" ht="15.75" thickBot="1" x14ac:dyDescent="0.3">
      <c r="B67" s="29">
        <v>57</v>
      </c>
      <c r="C67" s="135">
        <v>151</v>
      </c>
      <c r="D67" s="365"/>
      <c r="E67" s="215">
        <v>4.2724493245000001</v>
      </c>
      <c r="F67" s="254">
        <v>1.6424231877868301</v>
      </c>
      <c r="G67" s="71">
        <v>4.095372306791667</v>
      </c>
      <c r="H67" s="49"/>
      <c r="I67" s="96">
        <f t="shared" si="11"/>
        <v>5.2337504225125012E-3</v>
      </c>
      <c r="J67" s="218">
        <f t="shared" si="6"/>
        <v>2.2612124390516222E-3</v>
      </c>
      <c r="K67" s="218">
        <f t="shared" si="10"/>
        <v>2.2283206454462396E-3</v>
      </c>
      <c r="L67" s="271">
        <f t="shared" si="12"/>
        <v>204.10917318027745</v>
      </c>
      <c r="M67" s="135">
        <v>151</v>
      </c>
      <c r="N67" s="265">
        <f t="shared" si="13"/>
        <v>26.019983498423798</v>
      </c>
      <c r="P67" s="100">
        <f t="shared" si="14"/>
        <v>0.98855712364607196</v>
      </c>
      <c r="R67" s="273">
        <f t="shared" si="15"/>
        <v>202.09143740878872</v>
      </c>
      <c r="S67" s="51">
        <f t="shared" si="16"/>
        <v>5.0168310758197925E-3</v>
      </c>
      <c r="T67" s="51">
        <f t="shared" si="17"/>
        <v>2.2138571802438355E-3</v>
      </c>
      <c r="U67" s="54">
        <f t="shared" si="18"/>
        <v>2.1816542203685063E-3</v>
      </c>
    </row>
    <row r="68" spans="2:21" x14ac:dyDescent="0.25">
      <c r="B68" s="27">
        <v>58</v>
      </c>
      <c r="C68" s="134">
        <v>215</v>
      </c>
      <c r="D68" s="363">
        <v>43021</v>
      </c>
      <c r="E68" s="213">
        <v>4.3817578851666665</v>
      </c>
      <c r="F68" s="252">
        <v>1.45818022781641</v>
      </c>
      <c r="G68" s="76">
        <v>3.1545007477083336</v>
      </c>
      <c r="H68" s="49"/>
      <c r="I68" s="81">
        <f t="shared" si="11"/>
        <v>5.3676534093291669E-3</v>
      </c>
      <c r="J68" s="216">
        <f t="shared" si="6"/>
        <v>2.2899557703112087E-3</v>
      </c>
      <c r="K68" s="216">
        <f t="shared" si="10"/>
        <v>2.0035009361051405E-3</v>
      </c>
      <c r="L68" s="269">
        <f t="shared" si="12"/>
        <v>276.96041422936815</v>
      </c>
      <c r="M68" s="134">
        <v>215</v>
      </c>
      <c r="N68" s="263">
        <f t="shared" si="13"/>
        <v>22.371577686208571</v>
      </c>
      <c r="P68" s="101">
        <f t="shared" si="14"/>
        <v>6.3335998599628214</v>
      </c>
      <c r="R68" s="274">
        <f t="shared" si="15"/>
        <v>259.41884982158444</v>
      </c>
      <c r="S68" s="48">
        <f t="shared" si="16"/>
        <v>3.8642634159427093E-3</v>
      </c>
      <c r="T68" s="48">
        <f t="shared" si="17"/>
        <v>1.9429795206551549E-3</v>
      </c>
      <c r="U68" s="211">
        <f t="shared" si="18"/>
        <v>1.6999285920429315E-3</v>
      </c>
    </row>
    <row r="69" spans="2:21" x14ac:dyDescent="0.25">
      <c r="B69" s="28">
        <v>59</v>
      </c>
      <c r="C69" s="115">
        <v>451</v>
      </c>
      <c r="D69" s="364"/>
      <c r="E69" s="214">
        <v>4.3817578851666665</v>
      </c>
      <c r="F69" s="253">
        <v>1.45818022781641</v>
      </c>
      <c r="G69" s="70">
        <v>3.1545007477083336</v>
      </c>
      <c r="H69" s="49"/>
      <c r="I69" s="95">
        <f t="shared" si="11"/>
        <v>5.3676534093291669E-3</v>
      </c>
      <c r="J69" s="217">
        <f t="shared" si="6"/>
        <v>2.2899557703112087E-3</v>
      </c>
      <c r="K69" s="217">
        <f t="shared" si="10"/>
        <v>2.0035009361051405E-3</v>
      </c>
      <c r="L69" s="270">
        <f t="shared" si="12"/>
        <v>580.97277589509326</v>
      </c>
      <c r="M69" s="115">
        <v>451</v>
      </c>
      <c r="N69" s="264">
        <f t="shared" si="13"/>
        <v>22.371577686208578</v>
      </c>
      <c r="P69" s="99">
        <f t="shared" si="14"/>
        <v>6.3335998599628223</v>
      </c>
      <c r="R69" s="275">
        <f t="shared" si="15"/>
        <v>544.17628497457952</v>
      </c>
      <c r="S69" s="50">
        <f t="shared" si="16"/>
        <v>3.8642634159427093E-3</v>
      </c>
      <c r="T69" s="50">
        <f t="shared" si="17"/>
        <v>1.9429795206551549E-3</v>
      </c>
      <c r="U69" s="53">
        <f t="shared" si="18"/>
        <v>1.6999285920429315E-3</v>
      </c>
    </row>
    <row r="70" spans="2:21" x14ac:dyDescent="0.25">
      <c r="B70" s="28">
        <v>60</v>
      </c>
      <c r="C70" s="115">
        <v>339</v>
      </c>
      <c r="D70" s="364"/>
      <c r="E70" s="214">
        <v>4.3817578851666665</v>
      </c>
      <c r="F70" s="253">
        <v>1.45818022781641</v>
      </c>
      <c r="G70" s="70">
        <v>3.1545007477083336</v>
      </c>
      <c r="H70" s="49"/>
      <c r="I70" s="95">
        <f t="shared" si="11"/>
        <v>5.3676534093291669E-3</v>
      </c>
      <c r="J70" s="217">
        <f t="shared" si="6"/>
        <v>2.2899557703112087E-3</v>
      </c>
      <c r="K70" s="217">
        <f t="shared" si="10"/>
        <v>2.0035009361051405E-3</v>
      </c>
      <c r="L70" s="270">
        <f t="shared" si="12"/>
        <v>436.69572290118981</v>
      </c>
      <c r="M70" s="115">
        <v>339</v>
      </c>
      <c r="N70" s="264">
        <f t="shared" si="13"/>
        <v>22.371577686208575</v>
      </c>
      <c r="P70" s="99">
        <f t="shared" si="14"/>
        <v>6.3335998599628187</v>
      </c>
      <c r="R70" s="275">
        <f t="shared" si="15"/>
        <v>409.03716320705644</v>
      </c>
      <c r="S70" s="50">
        <f t="shared" si="16"/>
        <v>3.8642634159427093E-3</v>
      </c>
      <c r="T70" s="50">
        <f t="shared" si="17"/>
        <v>1.9429795206551549E-3</v>
      </c>
      <c r="U70" s="53">
        <f t="shared" si="18"/>
        <v>1.6999285920429315E-3</v>
      </c>
    </row>
    <row r="71" spans="2:21" x14ac:dyDescent="0.25">
      <c r="B71" s="28">
        <v>61</v>
      </c>
      <c r="C71" s="115">
        <v>391</v>
      </c>
      <c r="D71" s="364"/>
      <c r="E71" s="214">
        <v>4.3817578851666665</v>
      </c>
      <c r="F71" s="253">
        <v>1.45818022781641</v>
      </c>
      <c r="G71" s="70">
        <v>3.1545007477083336</v>
      </c>
      <c r="H71" s="49"/>
      <c r="I71" s="95">
        <f t="shared" si="11"/>
        <v>5.3676534093291669E-3</v>
      </c>
      <c r="J71" s="217">
        <f t="shared" si="6"/>
        <v>2.2899557703112087E-3</v>
      </c>
      <c r="K71" s="217">
        <f t="shared" si="10"/>
        <v>2.0035009361051405E-3</v>
      </c>
      <c r="L71" s="270">
        <f t="shared" si="12"/>
        <v>503.68149750550214</v>
      </c>
      <c r="M71" s="115">
        <v>391</v>
      </c>
      <c r="N71" s="264">
        <f t="shared" si="13"/>
        <v>22.371577686208578</v>
      </c>
      <c r="P71" s="99">
        <f t="shared" si="14"/>
        <v>6.3335998599628223</v>
      </c>
      <c r="R71" s="275">
        <f t="shared" si="15"/>
        <v>471.78032688483501</v>
      </c>
      <c r="S71" s="50">
        <f t="shared" si="16"/>
        <v>3.8642634159427093E-3</v>
      </c>
      <c r="T71" s="50">
        <f t="shared" si="17"/>
        <v>1.9429795206551549E-3</v>
      </c>
      <c r="U71" s="53">
        <f t="shared" si="18"/>
        <v>1.6999285920429315E-3</v>
      </c>
    </row>
    <row r="72" spans="2:21" x14ac:dyDescent="0.25">
      <c r="B72" s="28">
        <v>62</v>
      </c>
      <c r="C72" s="115">
        <v>324</v>
      </c>
      <c r="D72" s="364"/>
      <c r="E72" s="214">
        <v>4.3817578851666665</v>
      </c>
      <c r="F72" s="253">
        <v>1.45818022781641</v>
      </c>
      <c r="G72" s="70">
        <v>3.1545007477083336</v>
      </c>
      <c r="H72" s="49"/>
      <c r="I72" s="95">
        <f t="shared" si="11"/>
        <v>5.3676534093291669E-3</v>
      </c>
      <c r="J72" s="217">
        <f t="shared" si="6"/>
        <v>2.2899557703112087E-3</v>
      </c>
      <c r="K72" s="217">
        <f t="shared" si="10"/>
        <v>2.0035009361051405E-3</v>
      </c>
      <c r="L72" s="270">
        <f t="shared" si="12"/>
        <v>417.37290330379204</v>
      </c>
      <c r="M72" s="115">
        <v>324</v>
      </c>
      <c r="N72" s="264">
        <f t="shared" si="13"/>
        <v>22.371577686208578</v>
      </c>
      <c r="P72" s="99">
        <f t="shared" si="14"/>
        <v>6.3335998599628169</v>
      </c>
      <c r="R72" s="275">
        <f t="shared" si="15"/>
        <v>390.93817368462032</v>
      </c>
      <c r="S72" s="50">
        <f t="shared" si="16"/>
        <v>3.8642634159427093E-3</v>
      </c>
      <c r="T72" s="50">
        <f t="shared" si="17"/>
        <v>1.9429795206551549E-3</v>
      </c>
      <c r="U72" s="53">
        <f t="shared" si="18"/>
        <v>1.6999285920429315E-3</v>
      </c>
    </row>
    <row r="73" spans="2:21" ht="15.75" thickBot="1" x14ac:dyDescent="0.3">
      <c r="B73" s="29">
        <v>63</v>
      </c>
      <c r="C73" s="135">
        <v>291</v>
      </c>
      <c r="D73" s="365"/>
      <c r="E73" s="215">
        <v>4.3817578851666665</v>
      </c>
      <c r="F73" s="254">
        <v>1.45818022781641</v>
      </c>
      <c r="G73" s="71">
        <v>3.1545007477083336</v>
      </c>
      <c r="H73" s="49"/>
      <c r="I73" s="96">
        <f t="shared" si="11"/>
        <v>5.3676534093291669E-3</v>
      </c>
      <c r="J73" s="218">
        <f t="shared" si="6"/>
        <v>2.2899557703112087E-3</v>
      </c>
      <c r="K73" s="218">
        <f t="shared" si="10"/>
        <v>2.0035009361051405E-3</v>
      </c>
      <c r="L73" s="271">
        <f t="shared" si="12"/>
        <v>374.86270018951694</v>
      </c>
      <c r="M73" s="135">
        <v>291</v>
      </c>
      <c r="N73" s="265">
        <f t="shared" si="13"/>
        <v>22.371577686208578</v>
      </c>
      <c r="P73" s="100">
        <f t="shared" si="14"/>
        <v>6.3335998599628223</v>
      </c>
      <c r="R73" s="273">
        <f t="shared" si="15"/>
        <v>351.12039673526084</v>
      </c>
      <c r="S73" s="51">
        <f t="shared" si="16"/>
        <v>3.8642634159427093E-3</v>
      </c>
      <c r="T73" s="51">
        <f t="shared" si="17"/>
        <v>1.9429795206551549E-3</v>
      </c>
      <c r="U73" s="54">
        <f t="shared" si="18"/>
        <v>1.6999285920429315E-3</v>
      </c>
    </row>
    <row r="74" spans="2:21" x14ac:dyDescent="0.25">
      <c r="B74" s="27">
        <v>64</v>
      </c>
      <c r="C74" s="134">
        <v>306</v>
      </c>
      <c r="D74" s="363">
        <v>43035</v>
      </c>
      <c r="E74" s="213">
        <v>3.1061066638333337</v>
      </c>
      <c r="F74" s="252">
        <v>1.15069636333147</v>
      </c>
      <c r="G74" s="76">
        <v>4.1680344342916662</v>
      </c>
      <c r="H74" s="49"/>
      <c r="I74" s="81">
        <f t="shared" si="11"/>
        <v>3.8049806631958341E-3</v>
      </c>
      <c r="J74" s="216">
        <f t="shared" si="6"/>
        <v>1.9280180188585411E-3</v>
      </c>
      <c r="K74" s="216">
        <f t="shared" ref="K74:K105" si="19">1.5*J74*k*F74</f>
        <v>1.331137993642841E-3</v>
      </c>
      <c r="L74" s="269">
        <f t="shared" si="12"/>
        <v>341.90281820315158</v>
      </c>
      <c r="M74" s="134">
        <v>306</v>
      </c>
      <c r="N74" s="263">
        <f t="shared" si="13"/>
        <v>10.500883962242998</v>
      </c>
      <c r="P74" s="101">
        <f t="shared" si="14"/>
        <v>-4.4220360424036205</v>
      </c>
      <c r="R74" s="274">
        <f t="shared" si="15"/>
        <v>357.02188405408867</v>
      </c>
      <c r="S74" s="48">
        <f t="shared" si="16"/>
        <v>5.1058421820072922E-3</v>
      </c>
      <c r="T74" s="48">
        <f t="shared" si="17"/>
        <v>2.233410506650004E-3</v>
      </c>
      <c r="U74" s="211">
        <f t="shared" si="18"/>
        <v>1.5419864086970733E-3</v>
      </c>
    </row>
    <row r="75" spans="2:21" x14ac:dyDescent="0.25">
      <c r="B75" s="28">
        <v>65</v>
      </c>
      <c r="C75" s="115">
        <v>162</v>
      </c>
      <c r="D75" s="364"/>
      <c r="E75" s="214">
        <v>3.1061066638333337</v>
      </c>
      <c r="F75" s="253">
        <v>1.15069636333147</v>
      </c>
      <c r="G75" s="70">
        <v>4.1680344342916662</v>
      </c>
      <c r="H75" s="49"/>
      <c r="I75" s="95">
        <f t="shared" ref="I75:I109" si="20">CD*ϕair*E75</f>
        <v>3.8049806631958341E-3</v>
      </c>
      <c r="J75" s="217">
        <f t="shared" ref="J75:J138" si="21">(I75/ϕw)^0.5</f>
        <v>1.9280180188585411E-3</v>
      </c>
      <c r="K75" s="217">
        <f t="shared" si="19"/>
        <v>1.331137993642841E-3</v>
      </c>
      <c r="L75" s="270">
        <f t="shared" ref="L75:L106" si="22">C75/(1-EXP(-z*Wb*(1/K75)))</f>
        <v>181.00737434284497</v>
      </c>
      <c r="M75" s="115">
        <v>162</v>
      </c>
      <c r="N75" s="264">
        <f t="shared" ref="N75:N106" si="23">100*((L75-M75)/L75)</f>
        <v>10.500883962243005</v>
      </c>
      <c r="P75" s="99">
        <f t="shared" ref="P75:P109" si="24">100*((L75-R75)/L75)</f>
        <v>-4.422036042403608</v>
      </c>
      <c r="R75" s="275">
        <f t="shared" ref="R75:R109" si="25">C75/(1-EXP(-z*Wb*(1/U75)))</f>
        <v>189.01158567569399</v>
      </c>
      <c r="S75" s="50">
        <f t="shared" ref="S75:S109" si="26">CD*ϕair*G75</f>
        <v>5.1058421820072922E-3</v>
      </c>
      <c r="T75" s="50">
        <f t="shared" ref="T75:T109" si="27">(S75/ϕw)^0.5</f>
        <v>2.233410506650004E-3</v>
      </c>
      <c r="U75" s="53">
        <f t="shared" ref="U75:U106" si="28">1.5*T75*k*F75</f>
        <v>1.5419864086970733E-3</v>
      </c>
    </row>
    <row r="76" spans="2:21" ht="15.75" thickBot="1" x14ac:dyDescent="0.3">
      <c r="B76" s="29">
        <v>66</v>
      </c>
      <c r="C76" s="135">
        <v>106</v>
      </c>
      <c r="D76" s="365"/>
      <c r="E76" s="215">
        <v>3.1061066638333337</v>
      </c>
      <c r="F76" s="254">
        <v>1.15069636333147</v>
      </c>
      <c r="G76" s="71">
        <v>4.1680344342916662</v>
      </c>
      <c r="H76" s="49"/>
      <c r="I76" s="96">
        <f t="shared" si="20"/>
        <v>3.8049806631958341E-3</v>
      </c>
      <c r="J76" s="218">
        <f>(I76/ϕw)^0.5</f>
        <v>1.9280180188585411E-3</v>
      </c>
      <c r="K76" s="218">
        <f t="shared" si="19"/>
        <v>1.331137993642841E-3</v>
      </c>
      <c r="L76" s="271">
        <f t="shared" si="22"/>
        <v>118.43692395272572</v>
      </c>
      <c r="M76" s="135">
        <v>106</v>
      </c>
      <c r="N76" s="265">
        <f t="shared" si="23"/>
        <v>10.500883962243005</v>
      </c>
      <c r="P76" s="260">
        <f t="shared" si="24"/>
        <v>-4.4220360424036036</v>
      </c>
      <c r="R76" s="276">
        <f t="shared" si="25"/>
        <v>123.6742474174294</v>
      </c>
      <c r="S76" s="220">
        <f t="shared" si="26"/>
        <v>5.1058421820072922E-3</v>
      </c>
      <c r="T76" s="220">
        <f t="shared" si="27"/>
        <v>2.233410506650004E-3</v>
      </c>
      <c r="U76" s="224">
        <f t="shared" si="28"/>
        <v>1.5419864086970733E-3</v>
      </c>
    </row>
    <row r="77" spans="2:21" x14ac:dyDescent="0.25">
      <c r="B77" s="27">
        <v>67</v>
      </c>
      <c r="C77" s="134">
        <v>166</v>
      </c>
      <c r="D77" s="363">
        <v>43059</v>
      </c>
      <c r="E77" s="213">
        <v>5.601098080499999</v>
      </c>
      <c r="F77" s="252">
        <v>0.74050899681461102</v>
      </c>
      <c r="G77" s="76">
        <v>4.6475333323333343</v>
      </c>
      <c r="H77" s="49"/>
      <c r="I77" s="81">
        <f t="shared" si="20"/>
        <v>6.8613451486124995E-3</v>
      </c>
      <c r="J77" s="216">
        <f t="shared" si="21"/>
        <v>2.5890443777519972E-3</v>
      </c>
      <c r="K77" s="216">
        <f t="shared" si="19"/>
        <v>1.1503263929265842E-3</v>
      </c>
      <c r="L77" s="269">
        <f t="shared" si="22"/>
        <v>179.20470625271787</v>
      </c>
      <c r="M77" s="134">
        <v>166</v>
      </c>
      <c r="N77" s="263">
        <f t="shared" si="23"/>
        <v>7.3685041698047504</v>
      </c>
      <c r="P77" s="101">
        <f t="shared" si="24"/>
        <v>1.7593930929689756</v>
      </c>
      <c r="R77" s="274">
        <f t="shared" si="25"/>
        <v>176.05179102863221</v>
      </c>
      <c r="S77" s="216">
        <f t="shared" si="26"/>
        <v>5.6932283321083355E-3</v>
      </c>
      <c r="T77" s="216">
        <f t="shared" si="27"/>
        <v>2.3583820589587056E-3</v>
      </c>
      <c r="U77" s="210">
        <f t="shared" si="28"/>
        <v>1.047841879551053E-3</v>
      </c>
    </row>
    <row r="78" spans="2:21" x14ac:dyDescent="0.25">
      <c r="B78" s="28">
        <v>68</v>
      </c>
      <c r="C78" s="115">
        <v>81</v>
      </c>
      <c r="D78" s="364"/>
      <c r="E78" s="214">
        <v>5.601098080499999</v>
      </c>
      <c r="F78" s="253">
        <v>0.74050899681461102</v>
      </c>
      <c r="G78" s="70">
        <v>4.6475333323333343</v>
      </c>
      <c r="H78" s="49"/>
      <c r="I78" s="95">
        <f t="shared" si="20"/>
        <v>6.8613451486124995E-3</v>
      </c>
      <c r="J78" s="217">
        <f t="shared" si="21"/>
        <v>2.5890443777519972E-3</v>
      </c>
      <c r="K78" s="217">
        <f t="shared" si="19"/>
        <v>1.1503263929265842E-3</v>
      </c>
      <c r="L78" s="270">
        <f t="shared" si="22"/>
        <v>87.44326027994066</v>
      </c>
      <c r="M78" s="115">
        <v>81</v>
      </c>
      <c r="N78" s="264">
        <f t="shared" si="23"/>
        <v>7.3685041698047629</v>
      </c>
      <c r="P78" s="99">
        <f t="shared" si="24"/>
        <v>1.7593930929689787</v>
      </c>
      <c r="R78" s="275">
        <f t="shared" si="25"/>
        <v>85.904789598308497</v>
      </c>
      <c r="S78" s="217">
        <f t="shared" si="26"/>
        <v>5.6932283321083355E-3</v>
      </c>
      <c r="T78" s="217">
        <f t="shared" si="27"/>
        <v>2.3583820589587056E-3</v>
      </c>
      <c r="U78" s="211">
        <f t="shared" si="28"/>
        <v>1.047841879551053E-3</v>
      </c>
    </row>
    <row r="79" spans="2:21" x14ac:dyDescent="0.25">
      <c r="B79" s="28">
        <v>69</v>
      </c>
      <c r="C79" s="115">
        <v>149</v>
      </c>
      <c r="D79" s="364"/>
      <c r="E79" s="214">
        <v>5.601098080499999</v>
      </c>
      <c r="F79" s="253">
        <v>0.74050899681461102</v>
      </c>
      <c r="G79" s="70">
        <v>4.6475333323333343</v>
      </c>
      <c r="H79" s="49"/>
      <c r="I79" s="95">
        <f t="shared" si="20"/>
        <v>6.8613451486124995E-3</v>
      </c>
      <c r="J79" s="217">
        <f t="shared" si="21"/>
        <v>2.5890443777519972E-3</v>
      </c>
      <c r="K79" s="217">
        <f t="shared" si="19"/>
        <v>1.1503263929265842E-3</v>
      </c>
      <c r="L79" s="270">
        <f t="shared" si="22"/>
        <v>160.85241705816244</v>
      </c>
      <c r="M79" s="115">
        <v>149</v>
      </c>
      <c r="N79" s="264">
        <f t="shared" si="23"/>
        <v>7.3685041698047611</v>
      </c>
      <c r="P79" s="99">
        <f t="shared" si="24"/>
        <v>1.7593930929689865</v>
      </c>
      <c r="R79" s="275">
        <f t="shared" si="25"/>
        <v>158.02239074256747</v>
      </c>
      <c r="S79" s="217">
        <f t="shared" si="26"/>
        <v>5.6932283321083355E-3</v>
      </c>
      <c r="T79" s="217">
        <f t="shared" si="27"/>
        <v>2.3583820589587056E-3</v>
      </c>
      <c r="U79" s="211">
        <f t="shared" si="28"/>
        <v>1.047841879551053E-3</v>
      </c>
    </row>
    <row r="80" spans="2:21" x14ac:dyDescent="0.25">
      <c r="B80" s="28">
        <v>70</v>
      </c>
      <c r="C80" s="115">
        <v>108</v>
      </c>
      <c r="D80" s="364"/>
      <c r="E80" s="214">
        <v>5.601098080499999</v>
      </c>
      <c r="F80" s="253">
        <v>0.74050899681461102</v>
      </c>
      <c r="G80" s="70">
        <v>4.6475333323333343</v>
      </c>
      <c r="H80" s="49"/>
      <c r="I80" s="95">
        <f t="shared" si="20"/>
        <v>6.8613451486124995E-3</v>
      </c>
      <c r="J80" s="217">
        <f t="shared" si="21"/>
        <v>2.5890443777519972E-3</v>
      </c>
      <c r="K80" s="217">
        <f t="shared" si="19"/>
        <v>1.1503263929265842E-3</v>
      </c>
      <c r="L80" s="270">
        <f t="shared" si="22"/>
        <v>116.59101370658753</v>
      </c>
      <c r="M80" s="115">
        <v>108</v>
      </c>
      <c r="N80" s="264">
        <f t="shared" si="23"/>
        <v>7.3685041698047513</v>
      </c>
      <c r="P80" s="99">
        <f t="shared" si="24"/>
        <v>1.7593930929689749</v>
      </c>
      <c r="R80" s="275">
        <f t="shared" si="25"/>
        <v>114.53971946441132</v>
      </c>
      <c r="S80" s="217">
        <f t="shared" si="26"/>
        <v>5.6932283321083355E-3</v>
      </c>
      <c r="T80" s="217">
        <f t="shared" si="27"/>
        <v>2.3583820589587056E-3</v>
      </c>
      <c r="U80" s="211">
        <f t="shared" si="28"/>
        <v>1.047841879551053E-3</v>
      </c>
    </row>
    <row r="81" spans="2:21" x14ac:dyDescent="0.25">
      <c r="B81" s="28">
        <v>71</v>
      </c>
      <c r="C81" s="115">
        <v>273</v>
      </c>
      <c r="D81" s="364"/>
      <c r="E81" s="214">
        <v>5.601098080499999</v>
      </c>
      <c r="F81" s="253">
        <v>0.74050899681461102</v>
      </c>
      <c r="G81" s="70">
        <v>4.6475333323333343</v>
      </c>
      <c r="H81" s="49"/>
      <c r="I81" s="95">
        <f t="shared" si="20"/>
        <v>6.8613451486124995E-3</v>
      </c>
      <c r="J81" s="217">
        <f t="shared" si="21"/>
        <v>2.5890443777519972E-3</v>
      </c>
      <c r="K81" s="217">
        <f t="shared" si="19"/>
        <v>1.1503263929265842E-3</v>
      </c>
      <c r="L81" s="270">
        <f t="shared" si="22"/>
        <v>294.71617353609628</v>
      </c>
      <c r="M81" s="115">
        <v>273</v>
      </c>
      <c r="N81" s="264">
        <f t="shared" si="23"/>
        <v>7.3685041698047566</v>
      </c>
      <c r="P81" s="99">
        <f t="shared" si="24"/>
        <v>1.7593930929689687</v>
      </c>
      <c r="R81" s="275">
        <f t="shared" si="25"/>
        <v>289.53095753503976</v>
      </c>
      <c r="S81" s="217">
        <f t="shared" si="26"/>
        <v>5.6932283321083355E-3</v>
      </c>
      <c r="T81" s="217">
        <f t="shared" si="27"/>
        <v>2.3583820589587056E-3</v>
      </c>
      <c r="U81" s="211">
        <f t="shared" si="28"/>
        <v>1.047841879551053E-3</v>
      </c>
    </row>
    <row r="82" spans="2:21" x14ac:dyDescent="0.25">
      <c r="B82" s="28">
        <v>72</v>
      </c>
      <c r="C82" s="115">
        <v>349</v>
      </c>
      <c r="D82" s="364"/>
      <c r="E82" s="214">
        <v>5.601098080499999</v>
      </c>
      <c r="F82" s="253">
        <v>0.74050899681461102</v>
      </c>
      <c r="G82" s="70">
        <v>4.6475333323333343</v>
      </c>
      <c r="H82" s="49"/>
      <c r="I82" s="95">
        <f t="shared" si="20"/>
        <v>6.8613451486124995E-3</v>
      </c>
      <c r="J82" s="217">
        <f t="shared" si="21"/>
        <v>2.5890443777519972E-3</v>
      </c>
      <c r="K82" s="217">
        <f t="shared" si="19"/>
        <v>1.1503263929265842E-3</v>
      </c>
      <c r="L82" s="270">
        <f t="shared" si="22"/>
        <v>376.76170169999119</v>
      </c>
      <c r="M82" s="115">
        <v>349</v>
      </c>
      <c r="N82" s="264">
        <f t="shared" si="23"/>
        <v>7.3685041698047513</v>
      </c>
      <c r="P82" s="99">
        <f t="shared" si="24"/>
        <v>1.7593930929689634</v>
      </c>
      <c r="R82" s="275">
        <f t="shared" si="25"/>
        <v>370.13298234332922</v>
      </c>
      <c r="S82" s="217">
        <f t="shared" si="26"/>
        <v>5.6932283321083355E-3</v>
      </c>
      <c r="T82" s="217">
        <f t="shared" si="27"/>
        <v>2.3583820589587056E-3</v>
      </c>
      <c r="U82" s="211">
        <f t="shared" si="28"/>
        <v>1.047841879551053E-3</v>
      </c>
    </row>
    <row r="83" spans="2:21" x14ac:dyDescent="0.25">
      <c r="B83" s="28">
        <v>73</v>
      </c>
      <c r="C83" s="115">
        <v>207</v>
      </c>
      <c r="D83" s="364"/>
      <c r="E83" s="214">
        <v>5.601098080499999</v>
      </c>
      <c r="F83" s="253">
        <v>0.74050899681461102</v>
      </c>
      <c r="G83" s="70">
        <v>4.6475333323333343</v>
      </c>
      <c r="H83" s="49"/>
      <c r="I83" s="95">
        <f t="shared" si="20"/>
        <v>6.8613451486124995E-3</v>
      </c>
      <c r="J83" s="217">
        <f t="shared" si="21"/>
        <v>2.5890443777519972E-3</v>
      </c>
      <c r="K83" s="217">
        <f t="shared" si="19"/>
        <v>1.1503263929265842E-3</v>
      </c>
      <c r="L83" s="270">
        <f t="shared" si="22"/>
        <v>223.4661096042928</v>
      </c>
      <c r="M83" s="115">
        <v>207</v>
      </c>
      <c r="N83" s="264">
        <f t="shared" si="23"/>
        <v>7.3685041698047629</v>
      </c>
      <c r="P83" s="99">
        <f t="shared" si="24"/>
        <v>1.7593930929689774</v>
      </c>
      <c r="R83" s="275">
        <f t="shared" si="25"/>
        <v>219.53446230678838</v>
      </c>
      <c r="S83" s="217">
        <f t="shared" si="26"/>
        <v>5.6932283321083355E-3</v>
      </c>
      <c r="T83" s="217">
        <f t="shared" si="27"/>
        <v>2.3583820589587056E-3</v>
      </c>
      <c r="U83" s="211">
        <f t="shared" si="28"/>
        <v>1.047841879551053E-3</v>
      </c>
    </row>
    <row r="84" spans="2:21" x14ac:dyDescent="0.25">
      <c r="B84" s="28">
        <v>74</v>
      </c>
      <c r="C84" s="115">
        <v>404</v>
      </c>
      <c r="D84" s="364"/>
      <c r="E84" s="214">
        <v>5.601098080499999</v>
      </c>
      <c r="F84" s="253">
        <v>0.74050899681461102</v>
      </c>
      <c r="G84" s="70">
        <v>4.6475333323333343</v>
      </c>
      <c r="H84" s="49"/>
      <c r="I84" s="95">
        <f t="shared" si="20"/>
        <v>6.8613451486124995E-3</v>
      </c>
      <c r="J84" s="217">
        <f t="shared" si="21"/>
        <v>2.5890443777519972E-3</v>
      </c>
      <c r="K84" s="217">
        <f t="shared" si="19"/>
        <v>1.1503263929265842E-3</v>
      </c>
      <c r="L84" s="270">
        <f t="shared" si="22"/>
        <v>436.1367549764941</v>
      </c>
      <c r="M84" s="115">
        <v>404</v>
      </c>
      <c r="N84" s="264">
        <f t="shared" si="23"/>
        <v>7.3685041698047513</v>
      </c>
      <c r="P84" s="99">
        <f t="shared" si="24"/>
        <v>1.7593930929689645</v>
      </c>
      <c r="R84" s="275">
        <f t="shared" si="25"/>
        <v>428.46339503353869</v>
      </c>
      <c r="S84" s="217">
        <f t="shared" si="26"/>
        <v>5.6932283321083355E-3</v>
      </c>
      <c r="T84" s="217">
        <f t="shared" si="27"/>
        <v>2.3583820589587056E-3</v>
      </c>
      <c r="U84" s="211">
        <f t="shared" si="28"/>
        <v>1.047841879551053E-3</v>
      </c>
    </row>
    <row r="85" spans="2:21" x14ac:dyDescent="0.25">
      <c r="B85" s="28">
        <v>75</v>
      </c>
      <c r="C85" s="115">
        <v>300</v>
      </c>
      <c r="D85" s="364"/>
      <c r="E85" s="214">
        <v>5.601098080499999</v>
      </c>
      <c r="F85" s="253">
        <v>0.74050899681461102</v>
      </c>
      <c r="G85" s="70">
        <v>4.6475333323333343</v>
      </c>
      <c r="H85" s="49"/>
      <c r="I85" s="95">
        <f t="shared" si="20"/>
        <v>6.8613451486124995E-3</v>
      </c>
      <c r="J85" s="217">
        <f t="shared" si="21"/>
        <v>2.5890443777519972E-3</v>
      </c>
      <c r="K85" s="217">
        <f t="shared" si="19"/>
        <v>1.1503263929265842E-3</v>
      </c>
      <c r="L85" s="270">
        <f t="shared" si="22"/>
        <v>323.86392696274316</v>
      </c>
      <c r="M85" s="115">
        <v>300</v>
      </c>
      <c r="N85" s="264">
        <f t="shared" si="23"/>
        <v>7.3685041698047566</v>
      </c>
      <c r="P85" s="99">
        <f t="shared" si="24"/>
        <v>1.7593930929689725</v>
      </c>
      <c r="R85" s="275">
        <f t="shared" si="25"/>
        <v>318.16588740114258</v>
      </c>
      <c r="S85" s="217">
        <f t="shared" si="26"/>
        <v>5.6932283321083355E-3</v>
      </c>
      <c r="T85" s="217">
        <f t="shared" si="27"/>
        <v>2.3583820589587056E-3</v>
      </c>
      <c r="U85" s="211">
        <f t="shared" si="28"/>
        <v>1.047841879551053E-3</v>
      </c>
    </row>
    <row r="86" spans="2:21" ht="15.75" thickBot="1" x14ac:dyDescent="0.3">
      <c r="B86" s="29">
        <v>76</v>
      </c>
      <c r="C86" s="135">
        <v>2999</v>
      </c>
      <c r="D86" s="365"/>
      <c r="E86" s="215">
        <v>5.601098080499999</v>
      </c>
      <c r="F86" s="254">
        <v>0.74050899681461102</v>
      </c>
      <c r="G86" s="71">
        <v>4.6475333323333343</v>
      </c>
      <c r="H86" s="49"/>
      <c r="I86" s="96">
        <f t="shared" si="20"/>
        <v>6.8613451486124995E-3</v>
      </c>
      <c r="J86" s="218">
        <f t="shared" si="21"/>
        <v>2.5890443777519972E-3</v>
      </c>
      <c r="K86" s="218">
        <f t="shared" si="19"/>
        <v>1.1503263929265842E-3</v>
      </c>
      <c r="L86" s="271">
        <f t="shared" si="22"/>
        <v>3237.5597232042223</v>
      </c>
      <c r="M86" s="135">
        <v>2999</v>
      </c>
      <c r="N86" s="265">
        <f t="shared" si="23"/>
        <v>7.3685041698047531</v>
      </c>
      <c r="P86" s="100">
        <f t="shared" si="24"/>
        <v>1.7593930929689732</v>
      </c>
      <c r="R86" s="273">
        <f t="shared" si="25"/>
        <v>3180.5983210534218</v>
      </c>
      <c r="S86" s="218">
        <f t="shared" si="26"/>
        <v>5.6932283321083355E-3</v>
      </c>
      <c r="T86" s="218">
        <f t="shared" si="27"/>
        <v>2.3583820589587056E-3</v>
      </c>
      <c r="U86" s="212">
        <f t="shared" si="28"/>
        <v>1.047841879551053E-3</v>
      </c>
    </row>
    <row r="87" spans="2:21" x14ac:dyDescent="0.25">
      <c r="B87" s="27">
        <v>77</v>
      </c>
      <c r="C87" s="134">
        <v>244</v>
      </c>
      <c r="D87" s="363">
        <v>43060</v>
      </c>
      <c r="E87" s="213">
        <v>2.4073036287916669</v>
      </c>
      <c r="F87" s="255">
        <v>1.0585566125577801</v>
      </c>
      <c r="G87" s="76">
        <v>8.1388981540997829</v>
      </c>
      <c r="H87" s="49"/>
      <c r="I87" s="81">
        <f t="shared" si="20"/>
        <v>2.9489469452697926E-3</v>
      </c>
      <c r="J87" s="216">
        <f t="shared" si="21"/>
        <v>1.6973380260937854E-3</v>
      </c>
      <c r="K87" s="216">
        <f t="shared" si="19"/>
        <v>1.0780370347604079E-3</v>
      </c>
      <c r="L87" s="269">
        <f t="shared" si="22"/>
        <v>260.08989733614465</v>
      </c>
      <c r="M87" s="134">
        <v>244</v>
      </c>
      <c r="N87" s="263">
        <f t="shared" si="23"/>
        <v>6.1862830894003489</v>
      </c>
      <c r="P87" s="101">
        <f t="shared" si="24"/>
        <v>-20.29674783329979</v>
      </c>
      <c r="R87" s="274">
        <f t="shared" si="25"/>
        <v>312.87968793835023</v>
      </c>
      <c r="S87" s="216">
        <f t="shared" si="26"/>
        <v>9.9701502387722352E-3</v>
      </c>
      <c r="T87" s="216">
        <f t="shared" si="27"/>
        <v>3.1209421076471614E-3</v>
      </c>
      <c r="U87" s="210">
        <f t="shared" si="28"/>
        <v>1.9822163432759508E-3</v>
      </c>
    </row>
    <row r="88" spans="2:21" x14ac:dyDescent="0.25">
      <c r="B88" s="28">
        <v>78</v>
      </c>
      <c r="C88" s="115">
        <v>139</v>
      </c>
      <c r="D88" s="364"/>
      <c r="E88" s="214">
        <v>2.4073036287916669</v>
      </c>
      <c r="F88" s="68">
        <v>1.0585566125577801</v>
      </c>
      <c r="G88" s="70">
        <v>8.1388981540997829</v>
      </c>
      <c r="H88" s="49"/>
      <c r="I88" s="95">
        <f t="shared" si="20"/>
        <v>2.9489469452697926E-3</v>
      </c>
      <c r="J88" s="217">
        <f t="shared" si="21"/>
        <v>1.6973380260937854E-3</v>
      </c>
      <c r="K88" s="217">
        <f t="shared" si="19"/>
        <v>1.0780370347604079E-3</v>
      </c>
      <c r="L88" s="270">
        <f t="shared" si="22"/>
        <v>148.16596610542666</v>
      </c>
      <c r="M88" s="115">
        <v>139</v>
      </c>
      <c r="N88" s="264">
        <f t="shared" si="23"/>
        <v>6.1862830894003489</v>
      </c>
      <c r="P88" s="99">
        <f t="shared" si="24"/>
        <v>-20.296747833299804</v>
      </c>
      <c r="R88" s="275">
        <f t="shared" si="25"/>
        <v>178.23883862061757</v>
      </c>
      <c r="S88" s="217">
        <f t="shared" si="26"/>
        <v>9.9701502387722352E-3</v>
      </c>
      <c r="T88" s="217">
        <f t="shared" si="27"/>
        <v>3.1209421076471614E-3</v>
      </c>
      <c r="U88" s="211">
        <f t="shared" si="28"/>
        <v>1.9822163432759508E-3</v>
      </c>
    </row>
    <row r="89" spans="2:21" x14ac:dyDescent="0.25">
      <c r="B89" s="28">
        <v>79</v>
      </c>
      <c r="C89" s="115">
        <v>704</v>
      </c>
      <c r="D89" s="364"/>
      <c r="E89" s="214">
        <v>2.4073036287916669</v>
      </c>
      <c r="F89" s="68">
        <v>1.0585566125577801</v>
      </c>
      <c r="G89" s="70">
        <v>8.1388981540997829</v>
      </c>
      <c r="H89" s="49"/>
      <c r="I89" s="95">
        <f t="shared" si="20"/>
        <v>2.9489469452697926E-3</v>
      </c>
      <c r="J89" s="217">
        <f t="shared" si="21"/>
        <v>1.6973380260937854E-3</v>
      </c>
      <c r="K89" s="217">
        <f t="shared" si="19"/>
        <v>1.0780370347604079E-3</v>
      </c>
      <c r="L89" s="270">
        <f t="shared" si="22"/>
        <v>750.42331034690926</v>
      </c>
      <c r="M89" s="115">
        <v>704</v>
      </c>
      <c r="N89" s="264">
        <f t="shared" si="23"/>
        <v>6.186283089400364</v>
      </c>
      <c r="P89" s="99">
        <f t="shared" si="24"/>
        <v>-20.296747833299783</v>
      </c>
      <c r="R89" s="275">
        <f t="shared" si="25"/>
        <v>902.73483733032208</v>
      </c>
      <c r="S89" s="217">
        <f t="shared" si="26"/>
        <v>9.9701502387722352E-3</v>
      </c>
      <c r="T89" s="217">
        <f t="shared" si="27"/>
        <v>3.1209421076471614E-3</v>
      </c>
      <c r="U89" s="211">
        <f t="shared" si="28"/>
        <v>1.9822163432759508E-3</v>
      </c>
    </row>
    <row r="90" spans="2:21" x14ac:dyDescent="0.25">
      <c r="B90" s="28">
        <v>80</v>
      </c>
      <c r="C90" s="115">
        <v>2543</v>
      </c>
      <c r="D90" s="364"/>
      <c r="E90" s="214">
        <v>2.4073036287916669</v>
      </c>
      <c r="F90" s="68">
        <v>1.0585566125577801</v>
      </c>
      <c r="G90" s="70">
        <v>8.1388981540997829</v>
      </c>
      <c r="H90" s="49"/>
      <c r="I90" s="95">
        <f t="shared" si="20"/>
        <v>2.9489469452697926E-3</v>
      </c>
      <c r="J90" s="217">
        <f t="shared" si="21"/>
        <v>1.6973380260937854E-3</v>
      </c>
      <c r="K90" s="217">
        <f t="shared" si="19"/>
        <v>1.0780370347604079E-3</v>
      </c>
      <c r="L90" s="270">
        <f t="shared" si="22"/>
        <v>2710.6910201877699</v>
      </c>
      <c r="M90" s="115">
        <v>2543</v>
      </c>
      <c r="N90" s="264">
        <f t="shared" si="23"/>
        <v>6.1862830894003542</v>
      </c>
      <c r="P90" s="99">
        <f t="shared" si="24"/>
        <v>-20.296747833299793</v>
      </c>
      <c r="R90" s="275">
        <f t="shared" si="25"/>
        <v>3260.8731410951832</v>
      </c>
      <c r="S90" s="217">
        <f t="shared" si="26"/>
        <v>9.9701502387722352E-3</v>
      </c>
      <c r="T90" s="217">
        <f t="shared" si="27"/>
        <v>3.1209421076471614E-3</v>
      </c>
      <c r="U90" s="211">
        <f t="shared" si="28"/>
        <v>1.9822163432759508E-3</v>
      </c>
    </row>
    <row r="91" spans="2:21" x14ac:dyDescent="0.25">
      <c r="B91" s="28">
        <v>81</v>
      </c>
      <c r="C91" s="115">
        <v>375</v>
      </c>
      <c r="D91" s="364"/>
      <c r="E91" s="214">
        <v>2.4073036287916669</v>
      </c>
      <c r="F91" s="68">
        <v>1.0585566125577801</v>
      </c>
      <c r="G91" s="70">
        <v>8.1388981540997829</v>
      </c>
      <c r="H91" s="49"/>
      <c r="I91" s="95">
        <f t="shared" si="20"/>
        <v>2.9489469452697926E-3</v>
      </c>
      <c r="J91" s="217">
        <f t="shared" si="21"/>
        <v>1.6973380260937854E-3</v>
      </c>
      <c r="K91" s="217">
        <f t="shared" si="19"/>
        <v>1.0780370347604079E-3</v>
      </c>
      <c r="L91" s="270">
        <f t="shared" si="22"/>
        <v>399.7283258239928</v>
      </c>
      <c r="M91" s="115">
        <v>375</v>
      </c>
      <c r="N91" s="264">
        <f t="shared" si="23"/>
        <v>6.1862830894003507</v>
      </c>
      <c r="P91" s="99">
        <f t="shared" si="24"/>
        <v>-20.296747833299801</v>
      </c>
      <c r="R91" s="275">
        <f t="shared" si="25"/>
        <v>480.86017613475963</v>
      </c>
      <c r="S91" s="217">
        <f t="shared" si="26"/>
        <v>9.9701502387722352E-3</v>
      </c>
      <c r="T91" s="217">
        <f t="shared" si="27"/>
        <v>3.1209421076471614E-3</v>
      </c>
      <c r="U91" s="211">
        <f t="shared" si="28"/>
        <v>1.9822163432759508E-3</v>
      </c>
    </row>
    <row r="92" spans="2:21" x14ac:dyDescent="0.25">
      <c r="B92" s="28">
        <v>82</v>
      </c>
      <c r="C92" s="115">
        <v>194</v>
      </c>
      <c r="D92" s="364"/>
      <c r="E92" s="214">
        <v>2.4073036287916669</v>
      </c>
      <c r="F92" s="68">
        <v>1.0585566125577801</v>
      </c>
      <c r="G92" s="70">
        <v>8.1388981540997829</v>
      </c>
      <c r="H92" s="49"/>
      <c r="I92" s="95">
        <f t="shared" si="20"/>
        <v>2.9489469452697926E-3</v>
      </c>
      <c r="J92" s="217">
        <f t="shared" si="21"/>
        <v>1.6973380260937854E-3</v>
      </c>
      <c r="K92" s="217">
        <f t="shared" si="19"/>
        <v>1.0780370347604079E-3</v>
      </c>
      <c r="L92" s="270">
        <f t="shared" si="22"/>
        <v>206.79278722627896</v>
      </c>
      <c r="M92" s="115">
        <v>194</v>
      </c>
      <c r="N92" s="264">
        <f t="shared" si="23"/>
        <v>6.1862830894003586</v>
      </c>
      <c r="P92" s="99">
        <f t="shared" si="24"/>
        <v>-20.296747833299786</v>
      </c>
      <c r="R92" s="275">
        <f t="shared" si="25"/>
        <v>248.76499778704897</v>
      </c>
      <c r="S92" s="217">
        <f t="shared" si="26"/>
        <v>9.9701502387722352E-3</v>
      </c>
      <c r="T92" s="217">
        <f t="shared" si="27"/>
        <v>3.1209421076471614E-3</v>
      </c>
      <c r="U92" s="211">
        <f t="shared" si="28"/>
        <v>1.9822163432759508E-3</v>
      </c>
    </row>
    <row r="93" spans="2:21" ht="15.75" thickBot="1" x14ac:dyDescent="0.3">
      <c r="B93" s="29">
        <v>83</v>
      </c>
      <c r="C93" s="135">
        <v>244</v>
      </c>
      <c r="D93" s="365"/>
      <c r="E93" s="215">
        <v>2.4073036287916669</v>
      </c>
      <c r="F93" s="256">
        <v>1.0585566125577801</v>
      </c>
      <c r="G93" s="71">
        <v>8.1388981540997829</v>
      </c>
      <c r="H93" s="49"/>
      <c r="I93" s="96">
        <f t="shared" si="20"/>
        <v>2.9489469452697926E-3</v>
      </c>
      <c r="J93" s="218">
        <f t="shared" si="21"/>
        <v>1.6973380260937854E-3</v>
      </c>
      <c r="K93" s="218">
        <f t="shared" si="19"/>
        <v>1.0780370347604079E-3</v>
      </c>
      <c r="L93" s="271">
        <f t="shared" si="22"/>
        <v>260.08989733614465</v>
      </c>
      <c r="M93" s="135">
        <v>244</v>
      </c>
      <c r="N93" s="265">
        <f t="shared" si="23"/>
        <v>6.1862830894003489</v>
      </c>
      <c r="P93" s="100">
        <f t="shared" si="24"/>
        <v>-20.29674783329979</v>
      </c>
      <c r="R93" s="273">
        <f t="shared" si="25"/>
        <v>312.87968793835023</v>
      </c>
      <c r="S93" s="218">
        <f t="shared" si="26"/>
        <v>9.9701502387722352E-3</v>
      </c>
      <c r="T93" s="218">
        <f t="shared" si="27"/>
        <v>3.1209421076471614E-3</v>
      </c>
      <c r="U93" s="212">
        <f t="shared" si="28"/>
        <v>1.9822163432759508E-3</v>
      </c>
    </row>
    <row r="94" spans="2:21" x14ac:dyDescent="0.25">
      <c r="B94" s="27">
        <v>84</v>
      </c>
      <c r="C94" s="134">
        <v>155</v>
      </c>
      <c r="D94" s="363">
        <v>43061</v>
      </c>
      <c r="E94" s="213">
        <v>5.9564246136250008</v>
      </c>
      <c r="F94" s="255">
        <v>1.1903950492764499</v>
      </c>
      <c r="G94" s="76">
        <v>12.674555182500001</v>
      </c>
      <c r="H94" s="49"/>
      <c r="I94" s="81">
        <f t="shared" si="20"/>
        <v>7.2966201516906273E-3</v>
      </c>
      <c r="J94" s="216">
        <f t="shared" si="21"/>
        <v>2.6699045196945694E-3</v>
      </c>
      <c r="K94" s="216">
        <f t="shared" si="19"/>
        <v>1.9069446733711399E-3</v>
      </c>
      <c r="L94" s="269">
        <f t="shared" si="22"/>
        <v>195.55425314389561</v>
      </c>
      <c r="M94" s="134">
        <v>155</v>
      </c>
      <c r="N94" s="263">
        <f t="shared" si="23"/>
        <v>20.738108474712835</v>
      </c>
      <c r="P94" s="101">
        <f t="shared" si="24"/>
        <v>-20.114556954871784</v>
      </c>
      <c r="R94" s="274">
        <f t="shared" si="25"/>
        <v>234.88912477019863</v>
      </c>
      <c r="S94" s="216">
        <f t="shared" si="26"/>
        <v>1.5526330098562503E-2</v>
      </c>
      <c r="T94" s="216">
        <f t="shared" si="27"/>
        <v>3.8946574786856729E-3</v>
      </c>
      <c r="U94" s="210">
        <f t="shared" si="28"/>
        <v>2.7817085887529556E-3</v>
      </c>
    </row>
    <row r="95" spans="2:21" x14ac:dyDescent="0.25">
      <c r="B95" s="28">
        <v>85</v>
      </c>
      <c r="C95" s="115">
        <v>466</v>
      </c>
      <c r="D95" s="364"/>
      <c r="E95" s="214">
        <v>5.9564246136250008</v>
      </c>
      <c r="F95" s="68">
        <v>1.1903950492764499</v>
      </c>
      <c r="G95" s="70">
        <v>12.674555182500001</v>
      </c>
      <c r="H95" s="49"/>
      <c r="I95" s="95">
        <f t="shared" si="20"/>
        <v>7.2966201516906273E-3</v>
      </c>
      <c r="J95" s="217">
        <f t="shared" si="21"/>
        <v>2.6699045196945694E-3</v>
      </c>
      <c r="K95" s="217">
        <f t="shared" si="19"/>
        <v>1.9069446733711399E-3</v>
      </c>
      <c r="L95" s="270">
        <f t="shared" si="22"/>
        <v>587.92439977455069</v>
      </c>
      <c r="M95" s="115">
        <v>466</v>
      </c>
      <c r="N95" s="264">
        <f t="shared" si="23"/>
        <v>20.738108474712842</v>
      </c>
      <c r="P95" s="99">
        <f t="shared" si="24"/>
        <v>-20.11455695487177</v>
      </c>
      <c r="R95" s="275">
        <f t="shared" si="25"/>
        <v>706.18278801879069</v>
      </c>
      <c r="S95" s="217">
        <f t="shared" si="26"/>
        <v>1.5526330098562503E-2</v>
      </c>
      <c r="T95" s="217">
        <f t="shared" si="27"/>
        <v>3.8946574786856729E-3</v>
      </c>
      <c r="U95" s="211">
        <f t="shared" si="28"/>
        <v>2.7817085887529556E-3</v>
      </c>
    </row>
    <row r="96" spans="2:21" x14ac:dyDescent="0.25">
      <c r="B96" s="28">
        <v>86</v>
      </c>
      <c r="C96" s="115">
        <v>243</v>
      </c>
      <c r="D96" s="364"/>
      <c r="E96" s="214">
        <v>5.9564246136250008</v>
      </c>
      <c r="F96" s="68">
        <v>1.1903950492764499</v>
      </c>
      <c r="G96" s="70">
        <v>12.674555182500001</v>
      </c>
      <c r="H96" s="49"/>
      <c r="I96" s="95">
        <f t="shared" si="20"/>
        <v>7.2966201516906273E-3</v>
      </c>
      <c r="J96" s="217">
        <f t="shared" si="21"/>
        <v>2.6699045196945694E-3</v>
      </c>
      <c r="K96" s="217">
        <f t="shared" si="19"/>
        <v>1.9069446733711399E-3</v>
      </c>
      <c r="L96" s="270">
        <f t="shared" si="22"/>
        <v>306.57860331591377</v>
      </c>
      <c r="M96" s="115">
        <v>243</v>
      </c>
      <c r="N96" s="264">
        <f t="shared" si="23"/>
        <v>20.738108474712838</v>
      </c>
      <c r="P96" s="99">
        <f t="shared" si="24"/>
        <v>-20.114556954871777</v>
      </c>
      <c r="R96" s="275">
        <f t="shared" si="25"/>
        <v>368.24553109134365</v>
      </c>
      <c r="S96" s="217">
        <f t="shared" si="26"/>
        <v>1.5526330098562503E-2</v>
      </c>
      <c r="T96" s="217">
        <f t="shared" si="27"/>
        <v>3.8946574786856729E-3</v>
      </c>
      <c r="U96" s="211">
        <f t="shared" si="28"/>
        <v>2.7817085887529556E-3</v>
      </c>
    </row>
    <row r="97" spans="2:21" x14ac:dyDescent="0.25">
      <c r="B97" s="28">
        <v>87</v>
      </c>
      <c r="C97" s="115">
        <v>233</v>
      </c>
      <c r="D97" s="364"/>
      <c r="E97" s="214">
        <v>5.9564246136250008</v>
      </c>
      <c r="F97" s="68">
        <v>1.1903950492764499</v>
      </c>
      <c r="G97" s="70">
        <v>12.674555182500001</v>
      </c>
      <c r="H97" s="49"/>
      <c r="I97" s="95">
        <f t="shared" si="20"/>
        <v>7.2966201516906273E-3</v>
      </c>
      <c r="J97" s="217">
        <f t="shared" si="21"/>
        <v>2.6699045196945694E-3</v>
      </c>
      <c r="K97" s="217">
        <f t="shared" si="19"/>
        <v>1.9069446733711399E-3</v>
      </c>
      <c r="L97" s="270">
        <f t="shared" si="22"/>
        <v>293.96219988727535</v>
      </c>
      <c r="M97" s="115">
        <v>233</v>
      </c>
      <c r="N97" s="264">
        <f t="shared" si="23"/>
        <v>20.738108474712842</v>
      </c>
      <c r="P97" s="99">
        <f t="shared" si="24"/>
        <v>-20.11455695487177</v>
      </c>
      <c r="R97" s="275">
        <f t="shared" si="25"/>
        <v>353.09139400939534</v>
      </c>
      <c r="S97" s="217">
        <f t="shared" si="26"/>
        <v>1.5526330098562503E-2</v>
      </c>
      <c r="T97" s="217">
        <f t="shared" si="27"/>
        <v>3.8946574786856729E-3</v>
      </c>
      <c r="U97" s="211">
        <f t="shared" si="28"/>
        <v>2.7817085887529556E-3</v>
      </c>
    </row>
    <row r="98" spans="2:21" x14ac:dyDescent="0.25">
      <c r="B98" s="28">
        <v>88</v>
      </c>
      <c r="C98" s="115">
        <v>50</v>
      </c>
      <c r="D98" s="364"/>
      <c r="E98" s="214">
        <v>5.9564246136250008</v>
      </c>
      <c r="F98" s="68">
        <v>1.1903950492764499</v>
      </c>
      <c r="G98" s="70">
        <v>12.674555182500001</v>
      </c>
      <c r="H98" s="49"/>
      <c r="I98" s="95">
        <f t="shared" si="20"/>
        <v>7.2966201516906273E-3</v>
      </c>
      <c r="J98" s="217">
        <f t="shared" si="21"/>
        <v>2.6699045196945694E-3</v>
      </c>
      <c r="K98" s="217">
        <f t="shared" si="19"/>
        <v>1.9069446733711399E-3</v>
      </c>
      <c r="L98" s="270">
        <f t="shared" si="22"/>
        <v>63.082017143192132</v>
      </c>
      <c r="M98" s="115">
        <v>50</v>
      </c>
      <c r="N98" s="264">
        <f t="shared" si="23"/>
        <v>20.738108474712838</v>
      </c>
      <c r="P98" s="99">
        <f t="shared" si="24"/>
        <v>-20.114556954871773</v>
      </c>
      <c r="R98" s="275">
        <f t="shared" si="25"/>
        <v>75.770685409741489</v>
      </c>
      <c r="S98" s="217">
        <f t="shared" si="26"/>
        <v>1.5526330098562503E-2</v>
      </c>
      <c r="T98" s="217">
        <f t="shared" si="27"/>
        <v>3.8946574786856729E-3</v>
      </c>
      <c r="U98" s="211">
        <f t="shared" si="28"/>
        <v>2.7817085887529556E-3</v>
      </c>
    </row>
    <row r="99" spans="2:21" s="147" customFormat="1" x14ac:dyDescent="0.25">
      <c r="B99" s="153">
        <v>89</v>
      </c>
      <c r="C99" s="154">
        <v>0</v>
      </c>
      <c r="D99" s="364"/>
      <c r="E99" s="155">
        <v>5.9564246136250008</v>
      </c>
      <c r="F99" s="68">
        <v>1.1903950492764499</v>
      </c>
      <c r="G99" s="156">
        <v>12.674555182500001</v>
      </c>
      <c r="H99" s="166"/>
      <c r="I99" s="159">
        <f t="shared" si="20"/>
        <v>7.2966201516906273E-3</v>
      </c>
      <c r="J99" s="160">
        <f t="shared" si="21"/>
        <v>2.6699045196945694E-3</v>
      </c>
      <c r="K99" s="160">
        <f t="shared" si="19"/>
        <v>1.9069446733711399E-3</v>
      </c>
      <c r="L99" s="160">
        <f t="shared" si="22"/>
        <v>0</v>
      </c>
      <c r="M99" s="154">
        <v>0</v>
      </c>
      <c r="N99" s="267" t="e">
        <f t="shared" si="23"/>
        <v>#DIV/0!</v>
      </c>
      <c r="O99" s="151"/>
      <c r="P99" s="150" t="e">
        <f t="shared" si="24"/>
        <v>#DIV/0!</v>
      </c>
      <c r="R99" s="159">
        <f t="shared" si="25"/>
        <v>0</v>
      </c>
      <c r="S99" s="160">
        <f t="shared" si="26"/>
        <v>1.5526330098562503E-2</v>
      </c>
      <c r="T99" s="160">
        <f t="shared" si="27"/>
        <v>3.8946574786856729E-3</v>
      </c>
      <c r="U99" s="161">
        <f t="shared" si="28"/>
        <v>2.7817085887529556E-3</v>
      </c>
    </row>
    <row r="100" spans="2:21" ht="15.75" thickBot="1" x14ac:dyDescent="0.3">
      <c r="B100" s="29">
        <v>90</v>
      </c>
      <c r="C100" s="135">
        <v>198</v>
      </c>
      <c r="D100" s="365"/>
      <c r="E100" s="215">
        <v>5.9564246136250008</v>
      </c>
      <c r="F100" s="256">
        <v>1.1903950492764499</v>
      </c>
      <c r="G100" s="71">
        <v>12.674555182500001</v>
      </c>
      <c r="H100" s="49"/>
      <c r="I100" s="96">
        <f t="shared" si="20"/>
        <v>7.2966201516906273E-3</v>
      </c>
      <c r="J100" s="218">
        <f t="shared" si="21"/>
        <v>2.6699045196945694E-3</v>
      </c>
      <c r="K100" s="218">
        <f t="shared" si="19"/>
        <v>1.9069446733711399E-3</v>
      </c>
      <c r="L100" s="271">
        <f t="shared" si="22"/>
        <v>249.80478788704085</v>
      </c>
      <c r="M100" s="135">
        <v>198</v>
      </c>
      <c r="N100" s="265">
        <f t="shared" si="23"/>
        <v>20.738108474712838</v>
      </c>
      <c r="P100" s="100">
        <f t="shared" si="24"/>
        <v>-20.114556954871784</v>
      </c>
      <c r="R100" s="273">
        <f t="shared" si="25"/>
        <v>300.05191422257633</v>
      </c>
      <c r="S100" s="218">
        <f t="shared" si="26"/>
        <v>1.5526330098562503E-2</v>
      </c>
      <c r="T100" s="218">
        <f t="shared" si="27"/>
        <v>3.8946574786856729E-3</v>
      </c>
      <c r="U100" s="212">
        <f t="shared" si="28"/>
        <v>2.7817085887529556E-3</v>
      </c>
    </row>
    <row r="101" spans="2:21" x14ac:dyDescent="0.25">
      <c r="B101" s="27">
        <v>91</v>
      </c>
      <c r="C101" s="134">
        <v>223</v>
      </c>
      <c r="D101" s="363">
        <v>43062</v>
      </c>
      <c r="E101" s="213">
        <v>5.4625504612922668</v>
      </c>
      <c r="F101" s="255">
        <v>2.02791288095059</v>
      </c>
      <c r="G101" s="76">
        <v>11.728734929874998</v>
      </c>
      <c r="H101" s="49"/>
      <c r="I101" s="81">
        <f t="shared" si="20"/>
        <v>6.6916243150830276E-3</v>
      </c>
      <c r="J101" s="216">
        <f t="shared" si="21"/>
        <v>2.5568228370020838E-3</v>
      </c>
      <c r="K101" s="216">
        <f t="shared" si="19"/>
        <v>3.111008379279094E-3</v>
      </c>
      <c r="L101" s="269">
        <f t="shared" si="22"/>
        <v>360.40013078837262</v>
      </c>
      <c r="M101" s="134">
        <v>223</v>
      </c>
      <c r="N101" s="263">
        <f t="shared" si="23"/>
        <v>38.124328780850007</v>
      </c>
      <c r="P101" s="101">
        <f t="shared" si="24"/>
        <v>-28.328573141922313</v>
      </c>
      <c r="R101" s="274">
        <f t="shared" si="25"/>
        <v>462.49634544234044</v>
      </c>
      <c r="S101" s="216">
        <f t="shared" si="26"/>
        <v>1.4367700289096874E-2</v>
      </c>
      <c r="T101" s="216">
        <f t="shared" si="27"/>
        <v>3.7465237618441172E-3</v>
      </c>
      <c r="U101" s="210">
        <f t="shared" si="28"/>
        <v>4.5585742772586875E-3</v>
      </c>
    </row>
    <row r="102" spans="2:21" x14ac:dyDescent="0.25">
      <c r="B102" s="28">
        <v>92</v>
      </c>
      <c r="C102" s="115">
        <v>330</v>
      </c>
      <c r="D102" s="364"/>
      <c r="E102" s="214">
        <v>5.4625504612922668</v>
      </c>
      <c r="F102" s="68">
        <v>2.02791288095059</v>
      </c>
      <c r="G102" s="70">
        <v>11.728734929874998</v>
      </c>
      <c r="H102" s="49"/>
      <c r="I102" s="95">
        <f t="shared" si="20"/>
        <v>6.6916243150830276E-3</v>
      </c>
      <c r="J102" s="217">
        <f t="shared" si="21"/>
        <v>2.5568228370020838E-3</v>
      </c>
      <c r="K102" s="217">
        <f t="shared" si="19"/>
        <v>3.111008379279094E-3</v>
      </c>
      <c r="L102" s="270">
        <f t="shared" si="22"/>
        <v>533.32754780342145</v>
      </c>
      <c r="M102" s="115">
        <v>330</v>
      </c>
      <c r="N102" s="264">
        <f t="shared" si="23"/>
        <v>38.124328780850021</v>
      </c>
      <c r="P102" s="99">
        <f t="shared" si="24"/>
        <v>-28.328573141922281</v>
      </c>
      <c r="R102" s="275">
        <f t="shared" si="25"/>
        <v>684.41163226893423</v>
      </c>
      <c r="S102" s="217">
        <f t="shared" si="26"/>
        <v>1.4367700289096874E-2</v>
      </c>
      <c r="T102" s="217">
        <f t="shared" si="27"/>
        <v>3.7465237618441172E-3</v>
      </c>
      <c r="U102" s="211">
        <f t="shared" si="28"/>
        <v>4.5585742772586875E-3</v>
      </c>
    </row>
    <row r="103" spans="2:21" x14ac:dyDescent="0.25">
      <c r="B103" s="28">
        <v>93</v>
      </c>
      <c r="C103" s="115">
        <v>1030</v>
      </c>
      <c r="D103" s="364"/>
      <c r="E103" s="214">
        <v>5.4625504612922668</v>
      </c>
      <c r="F103" s="68">
        <v>2.02791288095059</v>
      </c>
      <c r="G103" s="70">
        <v>11.728734929874998</v>
      </c>
      <c r="H103" s="49"/>
      <c r="I103" s="95">
        <f t="shared" si="20"/>
        <v>6.6916243150830276E-3</v>
      </c>
      <c r="J103" s="217">
        <f t="shared" si="21"/>
        <v>2.5568228370020838E-3</v>
      </c>
      <c r="K103" s="217">
        <f t="shared" si="19"/>
        <v>3.111008379279094E-3</v>
      </c>
      <c r="L103" s="270">
        <f t="shared" si="22"/>
        <v>1664.6284067803758</v>
      </c>
      <c r="M103" s="115">
        <v>1030</v>
      </c>
      <c r="N103" s="264">
        <f t="shared" si="23"/>
        <v>38.124328780850014</v>
      </c>
      <c r="P103" s="99">
        <f t="shared" si="24"/>
        <v>-28.328573141922298</v>
      </c>
      <c r="R103" s="275">
        <f t="shared" si="25"/>
        <v>2136.1938825363704</v>
      </c>
      <c r="S103" s="217">
        <f t="shared" si="26"/>
        <v>1.4367700289096874E-2</v>
      </c>
      <c r="T103" s="217">
        <f t="shared" si="27"/>
        <v>3.7465237618441172E-3</v>
      </c>
      <c r="U103" s="211">
        <f t="shared" si="28"/>
        <v>4.5585742772586875E-3</v>
      </c>
    </row>
    <row r="104" spans="2:21" x14ac:dyDescent="0.25">
      <c r="B104" s="28">
        <v>94</v>
      </c>
      <c r="C104" s="115">
        <v>281</v>
      </c>
      <c r="D104" s="364"/>
      <c r="E104" s="214">
        <v>5.4625504612922668</v>
      </c>
      <c r="F104" s="68">
        <v>2.02791288095059</v>
      </c>
      <c r="G104" s="70">
        <v>11.728734929874998</v>
      </c>
      <c r="H104" s="49"/>
      <c r="I104" s="95">
        <f t="shared" si="20"/>
        <v>6.6916243150830276E-3</v>
      </c>
      <c r="J104" s="217">
        <f t="shared" si="21"/>
        <v>2.5568228370020838E-3</v>
      </c>
      <c r="K104" s="217">
        <f t="shared" si="19"/>
        <v>3.111008379279094E-3</v>
      </c>
      <c r="L104" s="270">
        <f t="shared" si="22"/>
        <v>454.13648767503457</v>
      </c>
      <c r="M104" s="115">
        <v>281</v>
      </c>
      <c r="N104" s="264">
        <f t="shared" si="23"/>
        <v>38.124328780850014</v>
      </c>
      <c r="P104" s="99">
        <f t="shared" si="24"/>
        <v>-28.328573141922313</v>
      </c>
      <c r="R104" s="275">
        <f t="shared" si="25"/>
        <v>582.78687475021377</v>
      </c>
      <c r="S104" s="217">
        <f t="shared" si="26"/>
        <v>1.4367700289096874E-2</v>
      </c>
      <c r="T104" s="217">
        <f t="shared" si="27"/>
        <v>3.7465237618441172E-3</v>
      </c>
      <c r="U104" s="211">
        <f t="shared" si="28"/>
        <v>4.5585742772586875E-3</v>
      </c>
    </row>
    <row r="105" spans="2:21" ht="15.75" thickBot="1" x14ac:dyDescent="0.3">
      <c r="B105" s="29">
        <v>95</v>
      </c>
      <c r="C105" s="135">
        <v>241</v>
      </c>
      <c r="D105" s="365"/>
      <c r="E105" s="215">
        <v>5.4625504612922668</v>
      </c>
      <c r="F105" s="256">
        <v>2.02791288095059</v>
      </c>
      <c r="G105" s="71">
        <v>11.728734929874998</v>
      </c>
      <c r="H105" s="49"/>
      <c r="I105" s="96">
        <f t="shared" si="20"/>
        <v>6.6916243150830276E-3</v>
      </c>
      <c r="J105" s="218">
        <f t="shared" si="21"/>
        <v>2.5568228370020838E-3</v>
      </c>
      <c r="K105" s="218">
        <f t="shared" si="19"/>
        <v>3.111008379279094E-3</v>
      </c>
      <c r="L105" s="271">
        <f t="shared" si="22"/>
        <v>389.49072430492288</v>
      </c>
      <c r="M105" s="135">
        <v>241</v>
      </c>
      <c r="N105" s="265">
        <f t="shared" si="23"/>
        <v>38.124328780850007</v>
      </c>
      <c r="P105" s="100">
        <f t="shared" si="24"/>
        <v>-28.328573141922313</v>
      </c>
      <c r="R105" s="273">
        <f t="shared" si="25"/>
        <v>499.82788902064596</v>
      </c>
      <c r="S105" s="218">
        <f t="shared" si="26"/>
        <v>1.4367700289096874E-2</v>
      </c>
      <c r="T105" s="218">
        <f t="shared" si="27"/>
        <v>3.7465237618441172E-3</v>
      </c>
      <c r="U105" s="212">
        <f t="shared" si="28"/>
        <v>4.5585742772586875E-3</v>
      </c>
    </row>
    <row r="106" spans="2:21" x14ac:dyDescent="0.25">
      <c r="B106" s="27">
        <v>96</v>
      </c>
      <c r="C106" s="134">
        <v>114</v>
      </c>
      <c r="D106" s="363">
        <v>43063</v>
      </c>
      <c r="E106" s="213">
        <v>5.3657533743333339</v>
      </c>
      <c r="F106" s="255">
        <v>1.7464817825840799</v>
      </c>
      <c r="G106" s="76">
        <v>8.5447364250833342</v>
      </c>
      <c r="H106" s="49"/>
      <c r="I106" s="81">
        <f t="shared" si="20"/>
        <v>6.5730478835583353E-3</v>
      </c>
      <c r="J106" s="216">
        <f t="shared" si="21"/>
        <v>2.5340679691771236E-3</v>
      </c>
      <c r="K106" s="216">
        <f t="shared" ref="K106:K109" si="29">1.5*J106*k*F106</f>
        <v>2.6554221263986096E-3</v>
      </c>
      <c r="L106" s="269">
        <f t="shared" si="22"/>
        <v>168.41720608710841</v>
      </c>
      <c r="M106" s="134">
        <v>114</v>
      </c>
      <c r="N106" s="263">
        <f t="shared" si="23"/>
        <v>32.310954059505562</v>
      </c>
      <c r="P106" s="101">
        <f t="shared" si="24"/>
        <v>-14.435785993447695</v>
      </c>
      <c r="R106" s="274">
        <f t="shared" si="25"/>
        <v>192.72955353398714</v>
      </c>
      <c r="S106" s="216">
        <f t="shared" si="26"/>
        <v>1.0467302120727086E-2</v>
      </c>
      <c r="T106" s="216">
        <f t="shared" si="27"/>
        <v>3.197806943283078E-3</v>
      </c>
      <c r="U106" s="210">
        <f t="shared" si="28"/>
        <v>3.3509469423988669E-3</v>
      </c>
    </row>
    <row r="107" spans="2:21" x14ac:dyDescent="0.25">
      <c r="B107" s="28">
        <v>97</v>
      </c>
      <c r="C107" s="115">
        <v>156</v>
      </c>
      <c r="D107" s="364"/>
      <c r="E107" s="214">
        <v>5.3657533743333339</v>
      </c>
      <c r="F107" s="68">
        <v>1.7464817825840799</v>
      </c>
      <c r="G107" s="70">
        <v>8.5447364250833342</v>
      </c>
      <c r="H107" s="49"/>
      <c r="I107" s="95">
        <f t="shared" si="20"/>
        <v>6.5730478835583353E-3</v>
      </c>
      <c r="J107" s="217">
        <f t="shared" si="21"/>
        <v>2.5340679691771236E-3</v>
      </c>
      <c r="K107" s="217">
        <f t="shared" si="29"/>
        <v>2.6554221263986096E-3</v>
      </c>
      <c r="L107" s="270">
        <f t="shared" ref="L107:L109" si="30">C107/(1-EXP(-z*Wb*(1/K107)))</f>
        <v>230.46565043499047</v>
      </c>
      <c r="M107" s="115">
        <v>156</v>
      </c>
      <c r="N107" s="264">
        <f t="shared" ref="N107:N109" si="31">100*((L107-M107)/L107)</f>
        <v>32.310954059505569</v>
      </c>
      <c r="P107" s="99">
        <f t="shared" si="24"/>
        <v>-14.435785993447677</v>
      </c>
      <c r="R107" s="275">
        <f t="shared" si="25"/>
        <v>263.7351785201929</v>
      </c>
      <c r="S107" s="217">
        <f t="shared" si="26"/>
        <v>1.0467302120727086E-2</v>
      </c>
      <c r="T107" s="217">
        <f t="shared" si="27"/>
        <v>3.197806943283078E-3</v>
      </c>
      <c r="U107" s="211">
        <f t="shared" ref="U107:U109" si="32">1.5*T107*k*F107</f>
        <v>3.3509469423988669E-3</v>
      </c>
    </row>
    <row r="108" spans="2:21" x14ac:dyDescent="0.25">
      <c r="B108" s="28">
        <v>98</v>
      </c>
      <c r="C108" s="115">
        <v>122</v>
      </c>
      <c r="D108" s="364"/>
      <c r="E108" s="214">
        <v>5.3657533743333339</v>
      </c>
      <c r="F108" s="68">
        <v>1.7464817825840799</v>
      </c>
      <c r="G108" s="70">
        <v>8.5447364250833342</v>
      </c>
      <c r="H108" s="49"/>
      <c r="I108" s="95">
        <f t="shared" si="20"/>
        <v>6.5730478835583353E-3</v>
      </c>
      <c r="J108" s="217">
        <f t="shared" si="21"/>
        <v>2.5340679691771236E-3</v>
      </c>
      <c r="K108" s="217">
        <f t="shared" si="29"/>
        <v>2.6554221263986096E-3</v>
      </c>
      <c r="L108" s="270">
        <f t="shared" si="30"/>
        <v>180.23595739146691</v>
      </c>
      <c r="M108" s="115">
        <v>122</v>
      </c>
      <c r="N108" s="264">
        <f t="shared" si="31"/>
        <v>32.310954059505569</v>
      </c>
      <c r="P108" s="99">
        <f t="shared" si="24"/>
        <v>-14.435785993447684</v>
      </c>
      <c r="R108" s="275">
        <f t="shared" si="25"/>
        <v>206.25443448374062</v>
      </c>
      <c r="S108" s="217">
        <f t="shared" si="26"/>
        <v>1.0467302120727086E-2</v>
      </c>
      <c r="T108" s="217">
        <f t="shared" si="27"/>
        <v>3.197806943283078E-3</v>
      </c>
      <c r="U108" s="211">
        <f t="shared" si="32"/>
        <v>3.3509469423988669E-3</v>
      </c>
    </row>
    <row r="109" spans="2:21" ht="15.75" thickBot="1" x14ac:dyDescent="0.3">
      <c r="B109" s="29">
        <v>99</v>
      </c>
      <c r="C109" s="135">
        <v>318</v>
      </c>
      <c r="D109" s="365"/>
      <c r="E109" s="215">
        <v>5.3657533743333339</v>
      </c>
      <c r="F109" s="256">
        <v>1.7464817825840799</v>
      </c>
      <c r="G109" s="71">
        <v>8.5447364250833342</v>
      </c>
      <c r="H109" s="49"/>
      <c r="I109" s="96">
        <f t="shared" si="20"/>
        <v>6.5730478835583353E-3</v>
      </c>
      <c r="J109" s="218">
        <f t="shared" si="21"/>
        <v>2.5340679691771236E-3</v>
      </c>
      <c r="K109" s="218">
        <f t="shared" si="29"/>
        <v>2.6554221263986096E-3</v>
      </c>
      <c r="L109" s="271">
        <f t="shared" si="30"/>
        <v>469.79536434824979</v>
      </c>
      <c r="M109" s="135">
        <v>318</v>
      </c>
      <c r="N109" s="265">
        <f t="shared" si="31"/>
        <v>32.310954059505569</v>
      </c>
      <c r="P109" s="100">
        <f t="shared" si="24"/>
        <v>-14.435785993447691</v>
      </c>
      <c r="R109" s="273">
        <f t="shared" si="25"/>
        <v>537.61401775270099</v>
      </c>
      <c r="S109" s="218">
        <f t="shared" si="26"/>
        <v>1.0467302120727086E-2</v>
      </c>
      <c r="T109" s="218">
        <f t="shared" si="27"/>
        <v>3.197806943283078E-3</v>
      </c>
      <c r="U109" s="212">
        <f t="shared" si="32"/>
        <v>3.3509469423988669E-3</v>
      </c>
    </row>
    <row r="110" spans="2:21" ht="15.75" thickBot="1" x14ac:dyDescent="0.3">
      <c r="B110" s="17"/>
      <c r="C110" s="17"/>
      <c r="D110" s="36"/>
      <c r="E110" s="68"/>
      <c r="F110" s="68"/>
      <c r="G110" s="69"/>
      <c r="H110" s="49"/>
      <c r="I110" s="68"/>
      <c r="J110" s="68"/>
      <c r="K110" s="68"/>
      <c r="L110" s="68"/>
      <c r="M110" s="17"/>
      <c r="N110" s="85"/>
      <c r="P110" s="85"/>
      <c r="R110" s="3"/>
    </row>
    <row r="111" spans="2:21" x14ac:dyDescent="0.25">
      <c r="B111" s="27">
        <v>100</v>
      </c>
      <c r="C111" s="134">
        <v>326</v>
      </c>
      <c r="D111" s="363">
        <v>43252</v>
      </c>
      <c r="E111" s="77">
        <v>4.0050264100000001</v>
      </c>
      <c r="F111" s="75"/>
      <c r="G111" s="68"/>
      <c r="H111" s="49"/>
      <c r="I111" s="81">
        <f t="shared" ref="I111:I143" si="33">CD*ϕair*E111</f>
        <v>4.9061573522500013E-3</v>
      </c>
      <c r="J111" s="48">
        <f t="shared" si="21"/>
        <v>2.1893016172218893E-3</v>
      </c>
      <c r="K111" s="48">
        <f t="shared" ref="K111:K143" si="34">1.5*J111*k*F111</f>
        <v>0</v>
      </c>
      <c r="L111" s="52" t="e">
        <f t="shared" ref="L111:L143" si="35">C111/(1-EXP(-z*Wb*(1/K111)))</f>
        <v>#DIV/0!</v>
      </c>
      <c r="M111" s="136">
        <v>326</v>
      </c>
      <c r="N111" s="85"/>
      <c r="P111" s="85"/>
      <c r="R111" s="3"/>
    </row>
    <row r="112" spans="2:21" x14ac:dyDescent="0.25">
      <c r="B112" s="28">
        <v>101</v>
      </c>
      <c r="C112" s="115">
        <v>1540</v>
      </c>
      <c r="D112" s="364"/>
      <c r="E112" s="64">
        <v>4.0050264100000001</v>
      </c>
      <c r="F112" s="65"/>
      <c r="G112" s="68"/>
      <c r="H112" s="49"/>
      <c r="I112" s="72">
        <f t="shared" si="33"/>
        <v>4.9061573522500013E-3</v>
      </c>
      <c r="J112" s="62">
        <f t="shared" si="21"/>
        <v>2.1893016172218893E-3</v>
      </c>
      <c r="K112" s="62">
        <f t="shared" si="34"/>
        <v>0</v>
      </c>
      <c r="L112" s="63" t="e">
        <f t="shared" si="35"/>
        <v>#DIV/0!</v>
      </c>
      <c r="M112" s="137">
        <v>1540</v>
      </c>
      <c r="N112" s="85"/>
      <c r="P112" s="85"/>
      <c r="R112" s="3"/>
    </row>
    <row r="113" spans="2:18" x14ac:dyDescent="0.25">
      <c r="B113" s="28">
        <v>102</v>
      </c>
      <c r="C113" s="115">
        <v>324</v>
      </c>
      <c r="D113" s="364"/>
      <c r="E113" s="64">
        <v>4.0050264100000001</v>
      </c>
      <c r="F113" s="65"/>
      <c r="G113" s="68"/>
      <c r="H113" s="49"/>
      <c r="I113" s="72">
        <f t="shared" si="33"/>
        <v>4.9061573522500013E-3</v>
      </c>
      <c r="J113" s="62">
        <f t="shared" si="21"/>
        <v>2.1893016172218893E-3</v>
      </c>
      <c r="K113" s="62">
        <f t="shared" si="34"/>
        <v>0</v>
      </c>
      <c r="L113" s="63" t="e">
        <f t="shared" si="35"/>
        <v>#DIV/0!</v>
      </c>
      <c r="M113" s="137">
        <v>324</v>
      </c>
      <c r="N113" s="85"/>
      <c r="P113" s="85"/>
      <c r="R113" s="3"/>
    </row>
    <row r="114" spans="2:18" x14ac:dyDescent="0.25">
      <c r="B114" s="28">
        <v>103</v>
      </c>
      <c r="C114" s="115">
        <v>298</v>
      </c>
      <c r="D114" s="364"/>
      <c r="E114" s="64">
        <v>4.0050264100000001</v>
      </c>
      <c r="F114" s="65"/>
      <c r="G114" s="68"/>
      <c r="H114" s="49"/>
      <c r="I114" s="72">
        <f t="shared" si="33"/>
        <v>4.9061573522500013E-3</v>
      </c>
      <c r="J114" s="62">
        <f t="shared" si="21"/>
        <v>2.1893016172218893E-3</v>
      </c>
      <c r="K114" s="62">
        <f t="shared" si="34"/>
        <v>0</v>
      </c>
      <c r="L114" s="63" t="e">
        <f t="shared" si="35"/>
        <v>#DIV/0!</v>
      </c>
      <c r="M114" s="137">
        <v>298</v>
      </c>
      <c r="N114" s="85"/>
      <c r="P114" s="85"/>
      <c r="R114" s="3"/>
    </row>
    <row r="115" spans="2:18" ht="15.75" thickBot="1" x14ac:dyDescent="0.3">
      <c r="B115" s="29">
        <v>104</v>
      </c>
      <c r="C115" s="135">
        <v>386</v>
      </c>
      <c r="D115" s="365"/>
      <c r="E115" s="78">
        <v>4.0050264100000001</v>
      </c>
      <c r="F115" s="66"/>
      <c r="G115" s="68"/>
      <c r="H115" s="49"/>
      <c r="I115" s="82">
        <f t="shared" si="33"/>
        <v>4.9061573522500013E-3</v>
      </c>
      <c r="J115" s="83">
        <f t="shared" si="21"/>
        <v>2.1893016172218893E-3</v>
      </c>
      <c r="K115" s="83">
        <f t="shared" si="34"/>
        <v>0</v>
      </c>
      <c r="L115" s="66" t="e">
        <f t="shared" si="35"/>
        <v>#DIV/0!</v>
      </c>
      <c r="M115" s="138">
        <v>386</v>
      </c>
      <c r="N115" s="85"/>
      <c r="P115" s="85"/>
      <c r="R115" s="3"/>
    </row>
    <row r="116" spans="2:18" x14ac:dyDescent="0.25">
      <c r="B116" s="27">
        <v>105</v>
      </c>
      <c r="C116" s="134">
        <v>0</v>
      </c>
      <c r="D116" s="363">
        <v>43271</v>
      </c>
      <c r="E116" s="77">
        <v>3.1950052926666666</v>
      </c>
      <c r="F116" s="75"/>
      <c r="G116" s="68"/>
      <c r="H116" s="49"/>
      <c r="I116" s="86">
        <f t="shared" si="33"/>
        <v>3.9138814835166669E-3</v>
      </c>
      <c r="J116" s="87">
        <f t="shared" si="21"/>
        <v>1.9554138940356736E-3</v>
      </c>
      <c r="K116" s="87">
        <f t="shared" si="34"/>
        <v>0</v>
      </c>
      <c r="L116" s="88" t="e">
        <f t="shared" si="35"/>
        <v>#DIV/0!</v>
      </c>
      <c r="M116" s="139">
        <v>0</v>
      </c>
      <c r="N116" s="97"/>
      <c r="O116" s="97"/>
      <c r="P116" s="97"/>
      <c r="R116" s="3"/>
    </row>
    <row r="117" spans="2:18" x14ac:dyDescent="0.25">
      <c r="B117" s="28">
        <v>106</v>
      </c>
      <c r="C117" s="115">
        <v>0</v>
      </c>
      <c r="D117" s="364"/>
      <c r="E117" s="64">
        <v>3.1950052926666666</v>
      </c>
      <c r="F117" s="65"/>
      <c r="G117" s="68"/>
      <c r="H117" s="49"/>
      <c r="I117" s="89">
        <f t="shared" si="33"/>
        <v>3.9138814835166669E-3</v>
      </c>
      <c r="J117" s="90">
        <f t="shared" si="21"/>
        <v>1.9554138940356736E-3</v>
      </c>
      <c r="K117" s="90">
        <f t="shared" si="34"/>
        <v>0</v>
      </c>
      <c r="L117" s="91" t="e">
        <f t="shared" si="35"/>
        <v>#DIV/0!</v>
      </c>
      <c r="M117" s="140">
        <v>0</v>
      </c>
      <c r="N117" s="97"/>
      <c r="O117" s="97"/>
      <c r="P117" s="97"/>
      <c r="R117" s="3"/>
    </row>
    <row r="118" spans="2:18" x14ac:dyDescent="0.25">
      <c r="B118" s="28">
        <v>107</v>
      </c>
      <c r="C118" s="115">
        <v>0</v>
      </c>
      <c r="D118" s="364"/>
      <c r="E118" s="64">
        <v>3.1950052926666666</v>
      </c>
      <c r="F118" s="65"/>
      <c r="G118" s="68"/>
      <c r="H118" s="49"/>
      <c r="I118" s="89">
        <f t="shared" si="33"/>
        <v>3.9138814835166669E-3</v>
      </c>
      <c r="J118" s="90">
        <f t="shared" si="21"/>
        <v>1.9554138940356736E-3</v>
      </c>
      <c r="K118" s="90">
        <f t="shared" si="34"/>
        <v>0</v>
      </c>
      <c r="L118" s="91" t="e">
        <f t="shared" si="35"/>
        <v>#DIV/0!</v>
      </c>
      <c r="M118" s="140">
        <v>0</v>
      </c>
      <c r="N118" s="97"/>
      <c r="O118" s="97"/>
      <c r="P118" s="97"/>
      <c r="R118" s="3"/>
    </row>
    <row r="119" spans="2:18" x14ac:dyDescent="0.25">
      <c r="B119" s="28">
        <v>108</v>
      </c>
      <c r="C119" s="115">
        <v>0</v>
      </c>
      <c r="D119" s="364"/>
      <c r="E119" s="64">
        <v>3.1950052926666666</v>
      </c>
      <c r="F119" s="65"/>
      <c r="G119" s="68"/>
      <c r="H119" s="49"/>
      <c r="I119" s="89">
        <f t="shared" si="33"/>
        <v>3.9138814835166669E-3</v>
      </c>
      <c r="J119" s="90">
        <f t="shared" si="21"/>
        <v>1.9554138940356736E-3</v>
      </c>
      <c r="K119" s="90">
        <f t="shared" si="34"/>
        <v>0</v>
      </c>
      <c r="L119" s="91" t="e">
        <f t="shared" si="35"/>
        <v>#DIV/0!</v>
      </c>
      <c r="M119" s="140">
        <v>0</v>
      </c>
      <c r="N119" s="97"/>
      <c r="O119" s="97"/>
      <c r="P119" s="97"/>
      <c r="R119" s="3"/>
    </row>
    <row r="120" spans="2:18" x14ac:dyDescent="0.25">
      <c r="B120" s="28">
        <v>109</v>
      </c>
      <c r="C120" s="115">
        <v>0</v>
      </c>
      <c r="D120" s="364"/>
      <c r="E120" s="64">
        <v>3.1950052926666666</v>
      </c>
      <c r="F120" s="65"/>
      <c r="G120" s="68"/>
      <c r="H120" s="49"/>
      <c r="I120" s="89">
        <f t="shared" si="33"/>
        <v>3.9138814835166669E-3</v>
      </c>
      <c r="J120" s="90">
        <f t="shared" si="21"/>
        <v>1.9554138940356736E-3</v>
      </c>
      <c r="K120" s="90">
        <f t="shared" si="34"/>
        <v>0</v>
      </c>
      <c r="L120" s="91" t="e">
        <f t="shared" si="35"/>
        <v>#DIV/0!</v>
      </c>
      <c r="M120" s="140">
        <v>0</v>
      </c>
      <c r="N120" s="97"/>
      <c r="O120" s="97"/>
      <c r="P120" s="97"/>
      <c r="R120" s="3"/>
    </row>
    <row r="121" spans="2:18" x14ac:dyDescent="0.25">
      <c r="B121" s="28">
        <v>110</v>
      </c>
      <c r="C121" s="115">
        <v>0</v>
      </c>
      <c r="D121" s="364"/>
      <c r="E121" s="64">
        <v>3.1950052926666666</v>
      </c>
      <c r="F121" s="65"/>
      <c r="G121" s="68"/>
      <c r="H121" s="49"/>
      <c r="I121" s="89">
        <f t="shared" si="33"/>
        <v>3.9138814835166669E-3</v>
      </c>
      <c r="J121" s="90">
        <f t="shared" si="21"/>
        <v>1.9554138940356736E-3</v>
      </c>
      <c r="K121" s="90">
        <f t="shared" si="34"/>
        <v>0</v>
      </c>
      <c r="L121" s="91" t="e">
        <f t="shared" si="35"/>
        <v>#DIV/0!</v>
      </c>
      <c r="M121" s="140">
        <v>0</v>
      </c>
      <c r="N121" s="97"/>
      <c r="O121" s="97"/>
      <c r="P121" s="97"/>
      <c r="R121" s="3"/>
    </row>
    <row r="122" spans="2:18" ht="15.75" thickBot="1" x14ac:dyDescent="0.3">
      <c r="B122" s="29">
        <v>111</v>
      </c>
      <c r="C122" s="135">
        <v>0</v>
      </c>
      <c r="D122" s="365"/>
      <c r="E122" s="78">
        <v>3.1950052926666666</v>
      </c>
      <c r="F122" s="66"/>
      <c r="G122" s="68"/>
      <c r="H122" s="49"/>
      <c r="I122" s="92">
        <f t="shared" si="33"/>
        <v>3.9138814835166669E-3</v>
      </c>
      <c r="J122" s="93">
        <f t="shared" si="21"/>
        <v>1.9554138940356736E-3</v>
      </c>
      <c r="K122" s="93">
        <f t="shared" si="34"/>
        <v>0</v>
      </c>
      <c r="L122" s="94" t="e">
        <f t="shared" si="35"/>
        <v>#DIV/0!</v>
      </c>
      <c r="M122" s="141">
        <v>0</v>
      </c>
      <c r="N122" s="97"/>
      <c r="O122" s="97"/>
      <c r="P122" s="97"/>
      <c r="R122" s="3"/>
    </row>
    <row r="123" spans="2:18" x14ac:dyDescent="0.25">
      <c r="B123" s="27">
        <v>112</v>
      </c>
      <c r="C123" s="134">
        <v>0</v>
      </c>
      <c r="D123" s="363">
        <v>43299</v>
      </c>
      <c r="E123" s="77">
        <v>5.2800391316666664</v>
      </c>
      <c r="F123" s="75"/>
      <c r="G123" s="68"/>
      <c r="H123" s="49"/>
      <c r="I123" s="81">
        <f t="shared" si="33"/>
        <v>6.4680479362916677E-3</v>
      </c>
      <c r="J123" s="48">
        <f t="shared" si="21"/>
        <v>2.5137464851200425E-3</v>
      </c>
      <c r="K123" s="48">
        <f t="shared" si="34"/>
        <v>0</v>
      </c>
      <c r="L123" s="48" t="e">
        <f t="shared" si="35"/>
        <v>#DIV/0!</v>
      </c>
      <c r="M123" s="136">
        <v>0</v>
      </c>
      <c r="N123" s="85"/>
      <c r="P123" s="85"/>
      <c r="R123" s="3"/>
    </row>
    <row r="124" spans="2:18" x14ac:dyDescent="0.25">
      <c r="B124" s="28">
        <v>113</v>
      </c>
      <c r="C124" s="115">
        <v>0</v>
      </c>
      <c r="D124" s="364"/>
      <c r="E124" s="64">
        <v>5.2800391316666664</v>
      </c>
      <c r="F124" s="65"/>
      <c r="G124" s="68"/>
      <c r="H124" s="49"/>
      <c r="I124" s="72">
        <f t="shared" si="33"/>
        <v>6.4680479362916677E-3</v>
      </c>
      <c r="J124" s="62">
        <f t="shared" si="21"/>
        <v>2.5137464851200425E-3</v>
      </c>
      <c r="K124" s="62">
        <f t="shared" si="34"/>
        <v>0</v>
      </c>
      <c r="L124" s="63" t="e">
        <f t="shared" si="35"/>
        <v>#DIV/0!</v>
      </c>
      <c r="M124" s="142">
        <v>0</v>
      </c>
      <c r="N124" s="85"/>
      <c r="P124" s="85"/>
      <c r="R124" s="3"/>
    </row>
    <row r="125" spans="2:18" x14ac:dyDescent="0.25">
      <c r="B125" s="28">
        <v>114</v>
      </c>
      <c r="C125" s="115">
        <v>0</v>
      </c>
      <c r="D125" s="364"/>
      <c r="E125" s="64">
        <v>5.2800391316666664</v>
      </c>
      <c r="F125" s="65"/>
      <c r="G125" s="68"/>
      <c r="H125" s="49"/>
      <c r="I125" s="72">
        <f t="shared" si="33"/>
        <v>6.4680479362916677E-3</v>
      </c>
      <c r="J125" s="62">
        <f t="shared" si="21"/>
        <v>2.5137464851200425E-3</v>
      </c>
      <c r="K125" s="62">
        <f t="shared" si="34"/>
        <v>0</v>
      </c>
      <c r="L125" s="63" t="e">
        <f t="shared" si="35"/>
        <v>#DIV/0!</v>
      </c>
      <c r="M125" s="137">
        <v>0</v>
      </c>
      <c r="N125" s="85"/>
      <c r="P125" s="85"/>
      <c r="R125" s="3"/>
    </row>
    <row r="126" spans="2:18" x14ac:dyDescent="0.25">
      <c r="B126" s="28">
        <v>115</v>
      </c>
      <c r="C126" s="115">
        <v>0</v>
      </c>
      <c r="D126" s="364"/>
      <c r="E126" s="64">
        <v>5.2800391316666664</v>
      </c>
      <c r="F126" s="65"/>
      <c r="G126" s="68"/>
      <c r="H126" s="49"/>
      <c r="I126" s="72">
        <f t="shared" si="33"/>
        <v>6.4680479362916677E-3</v>
      </c>
      <c r="J126" s="62">
        <f t="shared" si="21"/>
        <v>2.5137464851200425E-3</v>
      </c>
      <c r="K126" s="62">
        <f t="shared" si="34"/>
        <v>0</v>
      </c>
      <c r="L126" s="63" t="e">
        <f t="shared" si="35"/>
        <v>#DIV/0!</v>
      </c>
      <c r="M126" s="137">
        <v>0</v>
      </c>
      <c r="N126" s="85"/>
      <c r="P126" s="85"/>
      <c r="R126" s="3"/>
    </row>
    <row r="127" spans="2:18" x14ac:dyDescent="0.25">
      <c r="B127" s="28">
        <v>116</v>
      </c>
      <c r="C127" s="115">
        <v>0</v>
      </c>
      <c r="D127" s="364"/>
      <c r="E127" s="64">
        <v>5.2800391316666664</v>
      </c>
      <c r="F127" s="65"/>
      <c r="G127" s="68"/>
      <c r="H127" s="49"/>
      <c r="I127" s="72">
        <f t="shared" si="33"/>
        <v>6.4680479362916677E-3</v>
      </c>
      <c r="J127" s="62">
        <f t="shared" si="21"/>
        <v>2.5137464851200425E-3</v>
      </c>
      <c r="K127" s="62">
        <f t="shared" si="34"/>
        <v>0</v>
      </c>
      <c r="L127" s="63" t="e">
        <f t="shared" si="35"/>
        <v>#DIV/0!</v>
      </c>
      <c r="M127" s="137">
        <v>0</v>
      </c>
      <c r="N127" s="85"/>
      <c r="P127" s="85"/>
      <c r="R127" s="3"/>
    </row>
    <row r="128" spans="2:18" x14ac:dyDescent="0.25">
      <c r="B128" s="28">
        <v>117</v>
      </c>
      <c r="C128" s="115">
        <v>0</v>
      </c>
      <c r="D128" s="364"/>
      <c r="E128" s="64">
        <v>5.2800391316666664</v>
      </c>
      <c r="F128" s="65"/>
      <c r="G128" s="68"/>
      <c r="H128" s="49"/>
      <c r="I128" s="72">
        <f t="shared" si="33"/>
        <v>6.4680479362916677E-3</v>
      </c>
      <c r="J128" s="62">
        <f t="shared" si="21"/>
        <v>2.5137464851200425E-3</v>
      </c>
      <c r="K128" s="62">
        <f t="shared" si="34"/>
        <v>0</v>
      </c>
      <c r="L128" s="63" t="e">
        <f t="shared" si="35"/>
        <v>#DIV/0!</v>
      </c>
      <c r="M128" s="137">
        <v>0</v>
      </c>
      <c r="N128" s="85"/>
      <c r="P128" s="85"/>
      <c r="R128" s="3"/>
    </row>
    <row r="129" spans="2:18" ht="15.75" thickBot="1" x14ac:dyDescent="0.3">
      <c r="B129" s="29">
        <v>118</v>
      </c>
      <c r="C129" s="135">
        <v>0</v>
      </c>
      <c r="D129" s="365"/>
      <c r="E129" s="78">
        <v>5.2800391316666664</v>
      </c>
      <c r="F129" s="66"/>
      <c r="G129" s="68"/>
      <c r="H129" s="49"/>
      <c r="I129" s="82">
        <f t="shared" si="33"/>
        <v>6.4680479362916677E-3</v>
      </c>
      <c r="J129" s="83">
        <f t="shared" si="21"/>
        <v>2.5137464851200425E-3</v>
      </c>
      <c r="K129" s="83">
        <f t="shared" si="34"/>
        <v>0</v>
      </c>
      <c r="L129" s="66" t="e">
        <f t="shared" si="35"/>
        <v>#DIV/0!</v>
      </c>
      <c r="M129" s="138">
        <v>0</v>
      </c>
      <c r="N129" s="85"/>
      <c r="P129" s="85"/>
      <c r="R129" s="3"/>
    </row>
    <row r="130" spans="2:18" x14ac:dyDescent="0.25">
      <c r="B130" s="27">
        <v>119</v>
      </c>
      <c r="C130" s="134">
        <v>0</v>
      </c>
      <c r="D130" s="363">
        <v>43320</v>
      </c>
      <c r="E130" s="77">
        <v>4.5440226593749999</v>
      </c>
      <c r="F130" s="75"/>
      <c r="G130" s="68"/>
      <c r="H130" s="49"/>
      <c r="I130" s="81">
        <f t="shared" si="33"/>
        <v>5.5664277577343758E-3</v>
      </c>
      <c r="J130" s="48">
        <f t="shared" si="21"/>
        <v>2.3319710248250634E-3</v>
      </c>
      <c r="K130" s="48">
        <f t="shared" si="34"/>
        <v>0</v>
      </c>
      <c r="L130" s="52" t="e">
        <f t="shared" si="35"/>
        <v>#DIV/0!</v>
      </c>
      <c r="M130" s="136">
        <v>0</v>
      </c>
      <c r="N130" s="85"/>
      <c r="P130" s="85"/>
      <c r="R130" s="3"/>
    </row>
    <row r="131" spans="2:18" x14ac:dyDescent="0.25">
      <c r="B131" s="28">
        <v>120</v>
      </c>
      <c r="C131" s="115">
        <v>0</v>
      </c>
      <c r="D131" s="364"/>
      <c r="E131" s="64">
        <v>4.5440226593749999</v>
      </c>
      <c r="F131" s="65"/>
      <c r="G131" s="68"/>
      <c r="H131" s="49"/>
      <c r="I131" s="72">
        <f t="shared" si="33"/>
        <v>5.5664277577343758E-3</v>
      </c>
      <c r="J131" s="62">
        <f t="shared" si="21"/>
        <v>2.3319710248250634E-3</v>
      </c>
      <c r="K131" s="62">
        <f t="shared" si="34"/>
        <v>0</v>
      </c>
      <c r="L131" s="63" t="e">
        <f t="shared" si="35"/>
        <v>#DIV/0!</v>
      </c>
      <c r="M131" s="137">
        <v>0</v>
      </c>
      <c r="N131" s="85"/>
      <c r="P131" s="85"/>
      <c r="R131" s="3"/>
    </row>
    <row r="132" spans="2:18" x14ac:dyDescent="0.25">
      <c r="B132" s="28">
        <v>121</v>
      </c>
      <c r="C132" s="115">
        <v>0</v>
      </c>
      <c r="D132" s="364"/>
      <c r="E132" s="64">
        <v>4.5440226593749999</v>
      </c>
      <c r="F132" s="65"/>
      <c r="G132" s="68"/>
      <c r="H132" s="49"/>
      <c r="I132" s="72">
        <f t="shared" si="33"/>
        <v>5.5664277577343758E-3</v>
      </c>
      <c r="J132" s="62">
        <f t="shared" si="21"/>
        <v>2.3319710248250634E-3</v>
      </c>
      <c r="K132" s="62">
        <f t="shared" si="34"/>
        <v>0</v>
      </c>
      <c r="L132" s="63" t="e">
        <f t="shared" si="35"/>
        <v>#DIV/0!</v>
      </c>
      <c r="M132" s="137">
        <v>0</v>
      </c>
      <c r="N132" s="85"/>
      <c r="P132" s="85"/>
      <c r="R132" s="3"/>
    </row>
    <row r="133" spans="2:18" x14ac:dyDescent="0.25">
      <c r="B133" s="28">
        <v>122</v>
      </c>
      <c r="C133" s="115">
        <v>0</v>
      </c>
      <c r="D133" s="364"/>
      <c r="E133" s="64">
        <v>4.5440226593749999</v>
      </c>
      <c r="F133" s="65"/>
      <c r="G133" s="68"/>
      <c r="H133" s="49"/>
      <c r="I133" s="72">
        <f t="shared" si="33"/>
        <v>5.5664277577343758E-3</v>
      </c>
      <c r="J133" s="62">
        <f t="shared" si="21"/>
        <v>2.3319710248250634E-3</v>
      </c>
      <c r="K133" s="62">
        <f t="shared" si="34"/>
        <v>0</v>
      </c>
      <c r="L133" s="63" t="e">
        <f t="shared" si="35"/>
        <v>#DIV/0!</v>
      </c>
      <c r="M133" s="137">
        <v>0</v>
      </c>
      <c r="N133" s="85"/>
      <c r="P133" s="85"/>
      <c r="R133" s="3"/>
    </row>
    <row r="134" spans="2:18" x14ac:dyDescent="0.25">
      <c r="B134" s="28">
        <v>123</v>
      </c>
      <c r="C134" s="115">
        <v>0</v>
      </c>
      <c r="D134" s="364"/>
      <c r="E134" s="64">
        <v>4.5440226593749999</v>
      </c>
      <c r="F134" s="65"/>
      <c r="G134" s="68"/>
      <c r="H134" s="49"/>
      <c r="I134" s="72">
        <f t="shared" si="33"/>
        <v>5.5664277577343758E-3</v>
      </c>
      <c r="J134" s="62">
        <f t="shared" si="21"/>
        <v>2.3319710248250634E-3</v>
      </c>
      <c r="K134" s="62">
        <f t="shared" si="34"/>
        <v>0</v>
      </c>
      <c r="L134" s="63" t="e">
        <f t="shared" si="35"/>
        <v>#DIV/0!</v>
      </c>
      <c r="M134" s="137">
        <v>0</v>
      </c>
      <c r="N134" s="85"/>
      <c r="P134" s="85"/>
      <c r="R134" s="3"/>
    </row>
    <row r="135" spans="2:18" x14ac:dyDescent="0.25">
      <c r="B135" s="28">
        <v>124</v>
      </c>
      <c r="C135" s="115">
        <v>0</v>
      </c>
      <c r="D135" s="364"/>
      <c r="E135" s="64">
        <v>4.5440226593749999</v>
      </c>
      <c r="F135" s="65"/>
      <c r="G135" s="68"/>
      <c r="H135" s="49"/>
      <c r="I135" s="72">
        <f t="shared" si="33"/>
        <v>5.5664277577343758E-3</v>
      </c>
      <c r="J135" s="62">
        <f t="shared" si="21"/>
        <v>2.3319710248250634E-3</v>
      </c>
      <c r="K135" s="62">
        <f t="shared" si="34"/>
        <v>0</v>
      </c>
      <c r="L135" s="63" t="e">
        <f t="shared" si="35"/>
        <v>#DIV/0!</v>
      </c>
      <c r="M135" s="137">
        <v>0</v>
      </c>
      <c r="N135" s="85"/>
      <c r="P135" s="85"/>
      <c r="R135" s="3"/>
    </row>
    <row r="136" spans="2:18" ht="15.75" thickBot="1" x14ac:dyDescent="0.3">
      <c r="B136" s="29">
        <v>125</v>
      </c>
      <c r="C136" s="135">
        <v>4467</v>
      </c>
      <c r="D136" s="365"/>
      <c r="E136" s="78">
        <v>4.5440226593749999</v>
      </c>
      <c r="F136" s="66"/>
      <c r="G136" s="68"/>
      <c r="H136" s="49"/>
      <c r="I136" s="82">
        <f t="shared" si="33"/>
        <v>5.5664277577343758E-3</v>
      </c>
      <c r="J136" s="83">
        <f t="shared" si="21"/>
        <v>2.3319710248250634E-3</v>
      </c>
      <c r="K136" s="83">
        <f t="shared" si="34"/>
        <v>0</v>
      </c>
      <c r="L136" s="66" t="e">
        <f t="shared" si="35"/>
        <v>#DIV/0!</v>
      </c>
      <c r="M136" s="138">
        <v>4467</v>
      </c>
      <c r="N136" s="85"/>
      <c r="P136" s="85"/>
      <c r="R136" s="3"/>
    </row>
    <row r="137" spans="2:18" x14ac:dyDescent="0.25">
      <c r="B137" s="27">
        <v>126</v>
      </c>
      <c r="C137" s="134">
        <v>31336</v>
      </c>
      <c r="D137" s="363">
        <v>43348</v>
      </c>
      <c r="E137" s="77">
        <v>4.1943928995833337</v>
      </c>
      <c r="F137" s="75"/>
      <c r="G137" s="68"/>
      <c r="H137" s="49"/>
      <c r="I137" s="81">
        <f t="shared" si="33"/>
        <v>5.1381313019895842E-3</v>
      </c>
      <c r="J137" s="48">
        <f t="shared" si="21"/>
        <v>2.24046137147741E-3</v>
      </c>
      <c r="K137" s="48">
        <f t="shared" si="34"/>
        <v>0</v>
      </c>
      <c r="L137" s="52" t="e">
        <f t="shared" si="35"/>
        <v>#DIV/0!</v>
      </c>
      <c r="M137" s="136">
        <v>31336</v>
      </c>
      <c r="N137" s="85"/>
      <c r="P137" s="85"/>
      <c r="R137" s="3"/>
    </row>
    <row r="138" spans="2:18" x14ac:dyDescent="0.25">
      <c r="B138" s="28">
        <v>127</v>
      </c>
      <c r="C138" s="115">
        <v>0</v>
      </c>
      <c r="D138" s="364"/>
      <c r="E138" s="64">
        <v>4.1943928995833337</v>
      </c>
      <c r="F138" s="65"/>
      <c r="G138" s="68"/>
      <c r="H138" s="49"/>
      <c r="I138" s="72">
        <f t="shared" si="33"/>
        <v>5.1381313019895842E-3</v>
      </c>
      <c r="J138" s="62">
        <f t="shared" si="21"/>
        <v>2.24046137147741E-3</v>
      </c>
      <c r="K138" s="62">
        <f t="shared" si="34"/>
        <v>0</v>
      </c>
      <c r="L138" s="63" t="e">
        <f t="shared" si="35"/>
        <v>#DIV/0!</v>
      </c>
      <c r="M138" s="137">
        <v>0</v>
      </c>
      <c r="N138" s="85"/>
      <c r="P138" s="85"/>
      <c r="R138" s="3"/>
    </row>
    <row r="139" spans="2:18" x14ac:dyDescent="0.25">
      <c r="B139" s="28">
        <v>128</v>
      </c>
      <c r="C139" s="115">
        <v>0</v>
      </c>
      <c r="D139" s="364"/>
      <c r="E139" s="64">
        <v>4.1943928995833337</v>
      </c>
      <c r="F139" s="65"/>
      <c r="G139" s="68"/>
      <c r="H139" s="49"/>
      <c r="I139" s="72">
        <f t="shared" si="33"/>
        <v>5.1381313019895842E-3</v>
      </c>
      <c r="J139" s="62">
        <f t="shared" ref="J139:J143" si="36">(I139/ϕw)^0.5</f>
        <v>2.24046137147741E-3</v>
      </c>
      <c r="K139" s="62">
        <f t="shared" si="34"/>
        <v>0</v>
      </c>
      <c r="L139" s="63" t="e">
        <f t="shared" si="35"/>
        <v>#DIV/0!</v>
      </c>
      <c r="M139" s="137">
        <v>0</v>
      </c>
      <c r="N139" s="85"/>
      <c r="P139" s="85"/>
      <c r="R139" s="3"/>
    </row>
    <row r="140" spans="2:18" x14ac:dyDescent="0.25">
      <c r="B140" s="28">
        <v>129</v>
      </c>
      <c r="C140" s="115">
        <v>0</v>
      </c>
      <c r="D140" s="364"/>
      <c r="E140" s="64">
        <v>4.1943928995833337</v>
      </c>
      <c r="F140" s="65"/>
      <c r="G140" s="68"/>
      <c r="H140" s="49"/>
      <c r="I140" s="72">
        <f t="shared" si="33"/>
        <v>5.1381313019895842E-3</v>
      </c>
      <c r="J140" s="62">
        <f t="shared" si="36"/>
        <v>2.24046137147741E-3</v>
      </c>
      <c r="K140" s="62">
        <f t="shared" si="34"/>
        <v>0</v>
      </c>
      <c r="L140" s="63" t="e">
        <f t="shared" si="35"/>
        <v>#DIV/0!</v>
      </c>
      <c r="M140" s="137">
        <v>0</v>
      </c>
      <c r="N140" s="85"/>
      <c r="P140" s="85"/>
      <c r="R140" s="3"/>
    </row>
    <row r="141" spans="2:18" x14ac:dyDescent="0.25">
      <c r="B141" s="28">
        <v>130</v>
      </c>
      <c r="C141" s="115">
        <v>0</v>
      </c>
      <c r="D141" s="364"/>
      <c r="E141" s="64">
        <v>4.1943928995833337</v>
      </c>
      <c r="F141" s="65"/>
      <c r="G141" s="68"/>
      <c r="H141" s="49"/>
      <c r="I141" s="72">
        <f t="shared" si="33"/>
        <v>5.1381313019895842E-3</v>
      </c>
      <c r="J141" s="62">
        <f t="shared" si="36"/>
        <v>2.24046137147741E-3</v>
      </c>
      <c r="K141" s="62">
        <f t="shared" si="34"/>
        <v>0</v>
      </c>
      <c r="L141" s="63" t="e">
        <f t="shared" si="35"/>
        <v>#DIV/0!</v>
      </c>
      <c r="M141" s="137">
        <v>0</v>
      </c>
      <c r="N141" s="85"/>
      <c r="P141" s="85"/>
      <c r="R141" s="3"/>
    </row>
    <row r="142" spans="2:18" x14ac:dyDescent="0.25">
      <c r="B142" s="28">
        <v>131</v>
      </c>
      <c r="C142" s="115">
        <v>0</v>
      </c>
      <c r="D142" s="364"/>
      <c r="E142" s="64">
        <v>4.1943928995833337</v>
      </c>
      <c r="F142" s="65"/>
      <c r="G142" s="68"/>
      <c r="H142" s="49"/>
      <c r="I142" s="72">
        <f t="shared" si="33"/>
        <v>5.1381313019895842E-3</v>
      </c>
      <c r="J142" s="62">
        <f t="shared" si="36"/>
        <v>2.24046137147741E-3</v>
      </c>
      <c r="K142" s="62">
        <f t="shared" si="34"/>
        <v>0</v>
      </c>
      <c r="L142" s="63" t="e">
        <f t="shared" si="35"/>
        <v>#DIV/0!</v>
      </c>
      <c r="M142" s="137">
        <v>0</v>
      </c>
      <c r="N142" s="85"/>
      <c r="P142" s="85"/>
      <c r="R142" s="3"/>
    </row>
    <row r="143" spans="2:18" ht="15.75" thickBot="1" x14ac:dyDescent="0.3">
      <c r="B143" s="29">
        <v>132</v>
      </c>
      <c r="C143" s="135">
        <v>0</v>
      </c>
      <c r="D143" s="365"/>
      <c r="E143" s="78">
        <v>4.1943928995833337</v>
      </c>
      <c r="F143" s="66"/>
      <c r="G143" s="68"/>
      <c r="H143" s="49"/>
      <c r="I143" s="82">
        <f t="shared" si="33"/>
        <v>5.1381313019895842E-3</v>
      </c>
      <c r="J143" s="83">
        <f t="shared" si="36"/>
        <v>2.24046137147741E-3</v>
      </c>
      <c r="K143" s="83">
        <f t="shared" si="34"/>
        <v>0</v>
      </c>
      <c r="L143" s="66" t="e">
        <f t="shared" si="35"/>
        <v>#DIV/0!</v>
      </c>
      <c r="M143" s="138">
        <v>0</v>
      </c>
      <c r="N143" s="85"/>
      <c r="P143" s="85"/>
      <c r="R143" s="3"/>
    </row>
    <row r="144" spans="2:18" x14ac:dyDescent="0.25">
      <c r="R144" s="3"/>
    </row>
  </sheetData>
  <mergeCells count="26">
    <mergeCell ref="H2:N5"/>
    <mergeCell ref="D74:D76"/>
    <mergeCell ref="D77:D86"/>
    <mergeCell ref="I8:M9"/>
    <mergeCell ref="R8:U9"/>
    <mergeCell ref="P8:P10"/>
    <mergeCell ref="D44:D48"/>
    <mergeCell ref="D49:D54"/>
    <mergeCell ref="D55:D60"/>
    <mergeCell ref="D61:D67"/>
    <mergeCell ref="D68:D73"/>
    <mergeCell ref="D11:D17"/>
    <mergeCell ref="D18:D25"/>
    <mergeCell ref="D26:D35"/>
    <mergeCell ref="D36:D41"/>
    <mergeCell ref="D42:D43"/>
    <mergeCell ref="N8:N10"/>
    <mergeCell ref="D123:D129"/>
    <mergeCell ref="D130:D136"/>
    <mergeCell ref="D137:D143"/>
    <mergeCell ref="D87:D93"/>
    <mergeCell ref="D94:D100"/>
    <mergeCell ref="D101:D105"/>
    <mergeCell ref="D106:D109"/>
    <mergeCell ref="D111:D115"/>
    <mergeCell ref="D116:D122"/>
  </mergeCells>
  <conditionalFormatting sqref="B37:G49 G50:G52 G53:P54 B50:F54 B11:P36 I37:P52 B55:P200">
    <cfRule type="containsText" dxfId="9" priority="4" operator="containsText" text="NA">
      <formula>NOT(ISERROR(SEARCH("NA",B11)))</formula>
    </cfRule>
  </conditionalFormatting>
  <conditionalFormatting sqref="R11:R200">
    <cfRule type="containsText" dxfId="8" priority="3" operator="containsText" text="NA">
      <formula>NOT(ISERROR(SEARCH("NA",R11)))</formula>
    </cfRule>
  </conditionalFormatting>
  <conditionalFormatting sqref="S11:S200">
    <cfRule type="containsText" dxfId="7" priority="2" operator="containsText" text="NA">
      <formula>NOT(ISERROR(SEARCH("NA",S11)))</formula>
    </cfRule>
  </conditionalFormatting>
  <conditionalFormatting sqref="T11:U200">
    <cfRule type="containsText" dxfId="6" priority="1" operator="containsText" text="NA">
      <formula>NOT(ISERROR(SEARCH("NA",T11)))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40"/>
  <sheetViews>
    <sheetView zoomScaleNormal="100" workbookViewId="0">
      <selection activeCell="E11" sqref="E11"/>
    </sheetView>
  </sheetViews>
  <sheetFormatPr baseColWidth="10" defaultColWidth="9.140625" defaultRowHeight="15" x14ac:dyDescent="0.25"/>
  <cols>
    <col min="2" max="2" width="17.85546875" bestFit="1" customWidth="1"/>
    <col min="3" max="3" width="20.7109375" customWidth="1"/>
    <col min="4" max="4" width="18.28515625" bestFit="1" customWidth="1"/>
    <col min="5" max="5" width="19.7109375" bestFit="1" customWidth="1"/>
    <col min="6" max="6" width="27" bestFit="1" customWidth="1"/>
    <col min="7" max="7" width="32.140625" bestFit="1" customWidth="1"/>
    <col min="8" max="8" width="12.28515625" bestFit="1" customWidth="1"/>
    <col min="9" max="9" width="21.140625" style="116" customWidth="1"/>
  </cols>
  <sheetData>
    <row r="1" spans="2:9" ht="15.75" thickBot="1" x14ac:dyDescent="0.3"/>
    <row r="2" spans="2:9" x14ac:dyDescent="0.25">
      <c r="B2" s="321" t="s">
        <v>78</v>
      </c>
      <c r="C2" s="322"/>
      <c r="D2" s="322"/>
      <c r="E2" s="322"/>
      <c r="F2" s="322"/>
      <c r="G2" s="322"/>
      <c r="H2" s="322"/>
      <c r="I2" s="323"/>
    </row>
    <row r="3" spans="2:9" ht="15.75" thickBot="1" x14ac:dyDescent="0.3">
      <c r="B3" s="327"/>
      <c r="C3" s="328"/>
      <c r="D3" s="328"/>
      <c r="E3" s="328"/>
      <c r="F3" s="328"/>
      <c r="G3" s="328"/>
      <c r="H3" s="328"/>
      <c r="I3" s="329"/>
    </row>
    <row r="4" spans="2:9" ht="15.75" thickBot="1" x14ac:dyDescent="0.3"/>
    <row r="5" spans="2:9" ht="15.75" thickBot="1" x14ac:dyDescent="0.3">
      <c r="B5" s="117" t="s">
        <v>53</v>
      </c>
      <c r="C5" s="25" t="s">
        <v>54</v>
      </c>
      <c r="D5" s="118" t="s">
        <v>55</v>
      </c>
      <c r="E5" s="119" t="s">
        <v>39</v>
      </c>
      <c r="F5" s="31" t="s">
        <v>40</v>
      </c>
      <c r="G5" s="31" t="s">
        <v>33</v>
      </c>
      <c r="H5" s="31" t="s">
        <v>49</v>
      </c>
      <c r="I5" s="209" t="s">
        <v>66</v>
      </c>
    </row>
    <row r="6" spans="2:9" x14ac:dyDescent="0.25">
      <c r="B6" s="7">
        <v>100</v>
      </c>
      <c r="C6" s="391">
        <v>0.1</v>
      </c>
      <c r="D6" s="48">
        <v>0.1</v>
      </c>
      <c r="E6" s="48">
        <f>CD*ϕair*C6</f>
        <v>1.2250000000000002E-4</v>
      </c>
      <c r="F6" s="48">
        <f>(E6/ϕw)^0.5</f>
        <v>3.4594169241731999E-4</v>
      </c>
      <c r="G6" s="48">
        <f>1.5*F6*k*D6</f>
        <v>2.0756501545039203E-5</v>
      </c>
      <c r="H6" s="48">
        <f>B6/(1-EXP(-z*Wb*(1/G6)))</f>
        <v>100</v>
      </c>
      <c r="I6" s="125">
        <f>100*(H6-B6)/B6</f>
        <v>0</v>
      </c>
    </row>
    <row r="7" spans="2:9" x14ac:dyDescent="0.25">
      <c r="B7" s="8">
        <v>100</v>
      </c>
      <c r="C7" s="392">
        <v>5</v>
      </c>
      <c r="D7" s="50">
        <v>0.1</v>
      </c>
      <c r="E7" s="50">
        <f>CD*ϕair*C7</f>
        <v>6.1250000000000011E-3</v>
      </c>
      <c r="F7" s="50">
        <f>(E7/ϕw)^0.5</f>
        <v>2.446177166034378E-3</v>
      </c>
      <c r="G7" s="50">
        <f>1.5*F7*k*D7</f>
        <v>1.4677062996206272E-4</v>
      </c>
      <c r="H7" s="50">
        <f>B7/(1-EXP(-z*Wb*(1/G7)))</f>
        <v>100.00000013273828</v>
      </c>
      <c r="I7" s="120">
        <f t="shared" ref="I7:I40" si="0">100*(H7-B7)/B7</f>
        <v>1.3273827903503843E-7</v>
      </c>
    </row>
    <row r="8" spans="2:9" x14ac:dyDescent="0.25">
      <c r="B8" s="8">
        <v>100</v>
      </c>
      <c r="C8" s="392">
        <v>10</v>
      </c>
      <c r="D8" s="50">
        <v>0.1</v>
      </c>
      <c r="E8" s="50">
        <f>CD*ϕair*C8</f>
        <v>1.2250000000000002E-2</v>
      </c>
      <c r="F8" s="50">
        <f>(E8/ϕw)^0.5</f>
        <v>3.4594169241731997E-3</v>
      </c>
      <c r="G8" s="50">
        <f>1.5*F8*k*D8</f>
        <v>2.0756501545039199E-4</v>
      </c>
      <c r="H8" s="50">
        <f>B8/(1-EXP(-z*Wb*(1/G8)))</f>
        <v>100.00005284581717</v>
      </c>
      <c r="I8" s="120">
        <f t="shared" si="0"/>
        <v>5.2845817165803055E-5</v>
      </c>
    </row>
    <row r="9" spans="2:9" x14ac:dyDescent="0.25">
      <c r="B9" s="8">
        <v>100</v>
      </c>
      <c r="C9" s="392">
        <v>15</v>
      </c>
      <c r="D9" s="50">
        <v>0.1</v>
      </c>
      <c r="E9" s="50">
        <f>CD*ϕair*C9</f>
        <v>1.8375000000000002E-2</v>
      </c>
      <c r="F9" s="50">
        <f>(E9/ϕw)^0.5</f>
        <v>4.2369031358863917E-3</v>
      </c>
      <c r="G9" s="50">
        <f>1.5*F9*k*D9</f>
        <v>2.5421418815318352E-4</v>
      </c>
      <c r="H9" s="50">
        <f>B9/(1-EXP(-z*Wb*(1/G9)))</f>
        <v>100.0007496571704</v>
      </c>
      <c r="I9" s="120">
        <f t="shared" si="0"/>
        <v>7.4965717040242907E-4</v>
      </c>
    </row>
    <row r="10" spans="2:9" ht="15.75" thickBot="1" x14ac:dyDescent="0.3">
      <c r="B10" s="9">
        <v>100</v>
      </c>
      <c r="C10" s="393">
        <v>20</v>
      </c>
      <c r="D10" s="51">
        <v>0.1</v>
      </c>
      <c r="E10" s="51">
        <f>CD*ϕair*C10</f>
        <v>2.4500000000000004E-2</v>
      </c>
      <c r="F10" s="51">
        <f>(E10/ϕw)^0.5</f>
        <v>4.892354332068756E-3</v>
      </c>
      <c r="G10" s="51">
        <f>1.5*F10*k*D10</f>
        <v>2.9354125992412544E-4</v>
      </c>
      <c r="H10" s="51">
        <f>B10/(1-EXP(-z*Wb*(1/G10)))</f>
        <v>100.00364345913854</v>
      </c>
      <c r="I10" s="121">
        <f t="shared" si="0"/>
        <v>3.6434591385443582E-3</v>
      </c>
    </row>
    <row r="11" spans="2:9" ht="15.75" thickBot="1" x14ac:dyDescent="0.3">
      <c r="B11" s="122"/>
      <c r="C11" s="394"/>
      <c r="D11" s="68"/>
      <c r="E11" s="68"/>
      <c r="F11" s="68"/>
      <c r="G11" s="68"/>
      <c r="H11" s="68"/>
      <c r="I11" s="123"/>
    </row>
    <row r="12" spans="2:9" x14ac:dyDescent="0.25">
      <c r="B12" s="7">
        <v>100</v>
      </c>
      <c r="C12" s="391">
        <v>0.1</v>
      </c>
      <c r="D12" s="48">
        <v>0.5</v>
      </c>
      <c r="E12" s="48">
        <f>CD*ϕair*C12</f>
        <v>1.2250000000000002E-4</v>
      </c>
      <c r="F12" s="48">
        <f>(E12/ϕw)^0.5</f>
        <v>3.4594169241731999E-4</v>
      </c>
      <c r="G12" s="48">
        <f>1.5*F12*k*D12</f>
        <v>1.0378250772519601E-4</v>
      </c>
      <c r="H12" s="48">
        <f>B12/(1-EXP(-z*Wb*(1/G12)))</f>
        <v>100.00000000002792</v>
      </c>
      <c r="I12" s="125">
        <f t="shared" si="0"/>
        <v>2.7924329515371937E-11</v>
      </c>
    </row>
    <row r="13" spans="2:9" x14ac:dyDescent="0.25">
      <c r="B13" s="8">
        <v>100</v>
      </c>
      <c r="C13" s="392">
        <v>5</v>
      </c>
      <c r="D13" s="50">
        <v>0.5</v>
      </c>
      <c r="E13" s="50">
        <f>CD*ϕair*C13</f>
        <v>6.1250000000000011E-3</v>
      </c>
      <c r="F13" s="50">
        <f>(E13/ϕw)^0.5</f>
        <v>2.446177166034378E-3</v>
      </c>
      <c r="G13" s="50">
        <f>1.5*F13*k*D13</f>
        <v>7.3385314981031348E-4</v>
      </c>
      <c r="H13" s="50">
        <f>B13/(1-EXP(-z*Wb*(1/G13)))</f>
        <v>101.70586728191951</v>
      </c>
      <c r="I13" s="120">
        <f t="shared" si="0"/>
        <v>1.7058672819195095</v>
      </c>
    </row>
    <row r="14" spans="2:9" x14ac:dyDescent="0.25">
      <c r="B14" s="8">
        <v>100</v>
      </c>
      <c r="C14" s="392">
        <v>10</v>
      </c>
      <c r="D14" s="50">
        <v>0.5</v>
      </c>
      <c r="E14" s="50">
        <f>CD*ϕair*C14</f>
        <v>1.2250000000000002E-2</v>
      </c>
      <c r="F14" s="50">
        <f>(E14/ϕw)^0.5</f>
        <v>3.4594169241731997E-3</v>
      </c>
      <c r="G14" s="50">
        <f>1.5*F14*k*D14</f>
        <v>1.0378250772519599E-3</v>
      </c>
      <c r="H14" s="50">
        <f>B14/(1-EXP(-z*Wb*(1/G14)))</f>
        <v>105.88055457795183</v>
      </c>
      <c r="I14" s="120">
        <f t="shared" si="0"/>
        <v>5.8805545779518278</v>
      </c>
    </row>
    <row r="15" spans="2:9" x14ac:dyDescent="0.25">
      <c r="B15" s="8">
        <v>100</v>
      </c>
      <c r="C15" s="392">
        <v>15</v>
      </c>
      <c r="D15" s="50">
        <v>0.5</v>
      </c>
      <c r="E15" s="50">
        <f>CD*ϕair*C15</f>
        <v>1.8375000000000002E-2</v>
      </c>
      <c r="F15" s="50">
        <f>(E15/ϕw)^0.5</f>
        <v>4.2369031358863917E-3</v>
      </c>
      <c r="G15" s="50">
        <f>1.5*F15*k*D15</f>
        <v>1.2710709407659174E-3</v>
      </c>
      <c r="H15" s="50">
        <f>B15/(1-EXP(-z*Wb*(1/G15)))</f>
        <v>110.42402547042238</v>
      </c>
      <c r="I15" s="120">
        <f t="shared" si="0"/>
        <v>10.42402547042238</v>
      </c>
    </row>
    <row r="16" spans="2:9" ht="15.75" thickBot="1" x14ac:dyDescent="0.3">
      <c r="B16" s="9">
        <v>100</v>
      </c>
      <c r="C16" s="393">
        <v>20</v>
      </c>
      <c r="D16" s="51">
        <v>0.5</v>
      </c>
      <c r="E16" s="51">
        <f>CD*ϕair*C16</f>
        <v>2.4500000000000004E-2</v>
      </c>
      <c r="F16" s="51">
        <f>(E16/ϕw)^0.5</f>
        <v>4.892354332068756E-3</v>
      </c>
      <c r="G16" s="51">
        <f>1.5*F16*k*D16</f>
        <v>1.467706299620627E-3</v>
      </c>
      <c r="H16" s="51">
        <f>B16/(1-EXP(-z*Wb*(1/G16)))</f>
        <v>114.87768231916762</v>
      </c>
      <c r="I16" s="121">
        <f t="shared" si="0"/>
        <v>14.877682319167619</v>
      </c>
    </row>
    <row r="17" spans="2:9" s="124" customFormat="1" ht="15.75" thickBot="1" x14ac:dyDescent="0.3">
      <c r="B17" s="122"/>
      <c r="C17" s="394"/>
      <c r="D17" s="68"/>
      <c r="E17" s="68"/>
      <c r="F17" s="68"/>
      <c r="G17" s="68"/>
      <c r="H17" s="68"/>
      <c r="I17" s="123"/>
    </row>
    <row r="18" spans="2:9" x14ac:dyDescent="0.25">
      <c r="B18" s="7">
        <v>100</v>
      </c>
      <c r="C18" s="391">
        <v>0.1</v>
      </c>
      <c r="D18" s="30">
        <v>1</v>
      </c>
      <c r="E18" s="48">
        <f>CD*ϕair*C18</f>
        <v>1.2250000000000002E-4</v>
      </c>
      <c r="F18" s="48">
        <f>(E18/ϕw)^0.5</f>
        <v>3.4594169241731999E-4</v>
      </c>
      <c r="G18" s="48">
        <f>1.5*F18*k*D18</f>
        <v>2.0756501545039202E-4</v>
      </c>
      <c r="H18" s="48">
        <f>B18/(1-EXP(-z*Wb*(1/G18)))</f>
        <v>100.00005284581717</v>
      </c>
      <c r="I18" s="125">
        <f t="shared" si="0"/>
        <v>5.2845817165803055E-5</v>
      </c>
    </row>
    <row r="19" spans="2:9" x14ac:dyDescent="0.25">
      <c r="B19" s="8">
        <v>100</v>
      </c>
      <c r="C19" s="392">
        <v>5</v>
      </c>
      <c r="D19" s="6">
        <v>1</v>
      </c>
      <c r="E19" s="50">
        <f>CD*ϕair*C19</f>
        <v>6.1250000000000011E-3</v>
      </c>
      <c r="F19" s="50">
        <f>(E19/ϕw)^0.5</f>
        <v>2.446177166034378E-3</v>
      </c>
      <c r="G19" s="50">
        <f>1.5*F19*k*D19</f>
        <v>1.467706299620627E-3</v>
      </c>
      <c r="H19" s="50">
        <f>B19/(1-EXP(-z*Wb*(1/G19)))</f>
        <v>114.87768231916762</v>
      </c>
      <c r="I19" s="120">
        <f t="shared" si="0"/>
        <v>14.877682319167619</v>
      </c>
    </row>
    <row r="20" spans="2:9" x14ac:dyDescent="0.25">
      <c r="B20" s="8">
        <v>100</v>
      </c>
      <c r="C20" s="392">
        <v>10</v>
      </c>
      <c r="D20" s="6">
        <v>1</v>
      </c>
      <c r="E20" s="50">
        <f>CD*ϕair*C20</f>
        <v>1.2250000000000002E-2</v>
      </c>
      <c r="F20" s="50">
        <f>(E20/ϕw)^0.5</f>
        <v>3.4594169241731997E-3</v>
      </c>
      <c r="G20" s="50">
        <f>1.5*F20*k*D20</f>
        <v>2.0756501545039197E-3</v>
      </c>
      <c r="H20" s="50">
        <f>B20/(1-EXP(-z*Wb*(1/G20)))</f>
        <v>130.83323739843135</v>
      </c>
      <c r="I20" s="120">
        <f t="shared" si="0"/>
        <v>30.833237398431351</v>
      </c>
    </row>
    <row r="21" spans="2:9" x14ac:dyDescent="0.25">
      <c r="B21" s="8">
        <v>100</v>
      </c>
      <c r="C21" s="392">
        <v>15</v>
      </c>
      <c r="D21" s="6">
        <v>1</v>
      </c>
      <c r="E21" s="50">
        <f>CD*ϕair*C21</f>
        <v>1.8375000000000002E-2</v>
      </c>
      <c r="F21" s="50">
        <f>(E21/ϕw)^0.5</f>
        <v>4.2369031358863917E-3</v>
      </c>
      <c r="G21" s="50">
        <f>1.5*F21*k*D21</f>
        <v>2.5421418815318349E-3</v>
      </c>
      <c r="H21" s="50">
        <f>B21/(1-EXP(-z*Wb*(1/G21)))</f>
        <v>144.35134269489876</v>
      </c>
      <c r="I21" s="120">
        <f t="shared" si="0"/>
        <v>44.351342694898761</v>
      </c>
    </row>
    <row r="22" spans="2:9" ht="15.75" thickBot="1" x14ac:dyDescent="0.3">
      <c r="B22" s="9">
        <v>100</v>
      </c>
      <c r="C22" s="393">
        <v>20</v>
      </c>
      <c r="D22" s="12">
        <v>1</v>
      </c>
      <c r="E22" s="51">
        <f>CD*ϕair*C22</f>
        <v>2.4500000000000004E-2</v>
      </c>
      <c r="F22" s="51">
        <f>(E22/ϕw)^0.5</f>
        <v>4.892354332068756E-3</v>
      </c>
      <c r="G22" s="51">
        <f>1.5*F22*k*D22</f>
        <v>2.9354125992412539E-3</v>
      </c>
      <c r="H22" s="51">
        <f>B22/(1-EXP(-z*Wb*(1/G22)))</f>
        <v>156.21911024693563</v>
      </c>
      <c r="I22" s="121">
        <f t="shared" si="0"/>
        <v>56.219110246935628</v>
      </c>
    </row>
    <row r="23" spans="2:9" s="124" customFormat="1" ht="15.75" thickBot="1" x14ac:dyDescent="0.3">
      <c r="B23" s="122"/>
      <c r="C23" s="394"/>
      <c r="D23" s="122"/>
      <c r="E23" s="68"/>
      <c r="F23" s="68"/>
      <c r="G23" s="68"/>
      <c r="H23" s="68"/>
      <c r="I23" s="123"/>
    </row>
    <row r="24" spans="2:9" x14ac:dyDescent="0.25">
      <c r="B24" s="7">
        <v>100</v>
      </c>
      <c r="C24" s="391">
        <v>0.1</v>
      </c>
      <c r="D24" s="30">
        <v>1.5</v>
      </c>
      <c r="E24" s="48">
        <f>CD*ϕair*C24</f>
        <v>1.2250000000000002E-4</v>
      </c>
      <c r="F24" s="48">
        <f>(E24/ϕw)^0.5</f>
        <v>3.4594169241731999E-4</v>
      </c>
      <c r="G24" s="48">
        <f>1.5*F24*k*D24</f>
        <v>3.1134752317558804E-4</v>
      </c>
      <c r="H24" s="48">
        <f>B24/(1-EXP(-z*Wb*(1/G24)))</f>
        <v>100.00653685192371</v>
      </c>
      <c r="I24" s="125">
        <f t="shared" si="0"/>
        <v>6.5368519237125611E-3</v>
      </c>
    </row>
    <row r="25" spans="2:9" x14ac:dyDescent="0.25">
      <c r="B25" s="8">
        <v>100</v>
      </c>
      <c r="C25" s="392">
        <v>5</v>
      </c>
      <c r="D25" s="6">
        <v>1.5</v>
      </c>
      <c r="E25" s="50">
        <f>CD*ϕair*C25</f>
        <v>6.1250000000000011E-3</v>
      </c>
      <c r="F25" s="50">
        <f>(E25/ϕw)^0.5</f>
        <v>2.446177166034378E-3</v>
      </c>
      <c r="G25" s="50">
        <f>1.5*F25*k*D25</f>
        <v>2.2015594494309404E-3</v>
      </c>
      <c r="H25" s="50">
        <f>B25/(1-EXP(-z*Wb*(1/G25)))</f>
        <v>134.40431931145065</v>
      </c>
      <c r="I25" s="120">
        <f t="shared" si="0"/>
        <v>34.404319311450649</v>
      </c>
    </row>
    <row r="26" spans="2:9" x14ac:dyDescent="0.25">
      <c r="B26" s="8">
        <v>100</v>
      </c>
      <c r="C26" s="392">
        <v>10</v>
      </c>
      <c r="D26" s="6">
        <v>1.5</v>
      </c>
      <c r="E26" s="50">
        <f>CD*ϕair*C26</f>
        <v>1.2250000000000002E-2</v>
      </c>
      <c r="F26" s="50">
        <f>(E26/ϕw)^0.5</f>
        <v>3.4594169241731997E-3</v>
      </c>
      <c r="G26" s="50">
        <f>1.5*F26*k*D26</f>
        <v>3.1134752317558793E-3</v>
      </c>
      <c r="H26" s="50">
        <f>B26/(1-EXP(-z*Wb*(1/G26)))</f>
        <v>161.69055505614082</v>
      </c>
      <c r="I26" s="120">
        <f t="shared" si="0"/>
        <v>61.690555056140823</v>
      </c>
    </row>
    <row r="27" spans="2:9" x14ac:dyDescent="0.25">
      <c r="B27" s="8">
        <v>100</v>
      </c>
      <c r="C27" s="392">
        <v>15</v>
      </c>
      <c r="D27" s="6">
        <v>1.5</v>
      </c>
      <c r="E27" s="50">
        <f>CD*ϕair*C27</f>
        <v>1.8375000000000002E-2</v>
      </c>
      <c r="F27" s="50">
        <f>(E27/ϕw)^0.5</f>
        <v>4.2369031358863917E-3</v>
      </c>
      <c r="G27" s="50">
        <f>1.5*F27*k*D27</f>
        <v>3.8132128222977523E-3</v>
      </c>
      <c r="H27" s="50">
        <f>B27/(1-EXP(-z*Wb*(1/G27)))</f>
        <v>183.59659392965199</v>
      </c>
      <c r="I27" s="120">
        <f t="shared" si="0"/>
        <v>83.596593929651988</v>
      </c>
    </row>
    <row r="28" spans="2:9" ht="15.75" thickBot="1" x14ac:dyDescent="0.3">
      <c r="B28" s="9">
        <v>100</v>
      </c>
      <c r="C28" s="393">
        <v>20</v>
      </c>
      <c r="D28" s="12">
        <v>1.5</v>
      </c>
      <c r="E28" s="51">
        <f>CD*ϕair*C28</f>
        <v>2.4500000000000004E-2</v>
      </c>
      <c r="F28" s="51">
        <f>(E28/ϕw)^0.5</f>
        <v>4.892354332068756E-3</v>
      </c>
      <c r="G28" s="51">
        <f>1.5*F28*k*D28</f>
        <v>4.4031188988618809E-3</v>
      </c>
      <c r="H28" s="51">
        <f>B28/(1-EXP(-z*Wb*(1/G28)))</f>
        <v>202.40497459086191</v>
      </c>
      <c r="I28" s="121">
        <f t="shared" si="0"/>
        <v>102.40497459086191</v>
      </c>
    </row>
    <row r="29" spans="2:9" s="124" customFormat="1" ht="15.75" thickBot="1" x14ac:dyDescent="0.3">
      <c r="B29" s="122"/>
      <c r="C29" s="394"/>
      <c r="D29" s="122"/>
      <c r="E29" s="68"/>
      <c r="F29" s="68"/>
      <c r="G29" s="68"/>
      <c r="H29" s="68"/>
      <c r="I29" s="123"/>
    </row>
    <row r="30" spans="2:9" x14ac:dyDescent="0.25">
      <c r="B30" s="7">
        <v>100</v>
      </c>
      <c r="C30" s="391">
        <v>0.1</v>
      </c>
      <c r="D30" s="30">
        <v>2</v>
      </c>
      <c r="E30" s="48">
        <f>CD*ϕair*C30</f>
        <v>1.2250000000000002E-4</v>
      </c>
      <c r="F30" s="48">
        <f>(E30/ϕw)^0.5</f>
        <v>3.4594169241731999E-4</v>
      </c>
      <c r="G30" s="48">
        <f>1.5*F30*k*D30</f>
        <v>4.1513003090078404E-4</v>
      </c>
      <c r="H30" s="48">
        <f>B30/(1-EXP(-z*Wb*(1/G30)))</f>
        <v>100.07274799359116</v>
      </c>
      <c r="I30" s="125">
        <f t="shared" si="0"/>
        <v>7.2747993591164573E-2</v>
      </c>
    </row>
    <row r="31" spans="2:9" x14ac:dyDescent="0.25">
      <c r="B31" s="8">
        <v>100</v>
      </c>
      <c r="C31" s="392">
        <v>5</v>
      </c>
      <c r="D31" s="6">
        <v>2</v>
      </c>
      <c r="E31" s="50">
        <f>CD*ϕair*C31</f>
        <v>6.1250000000000011E-3</v>
      </c>
      <c r="F31" s="50">
        <f>(E31/ϕw)^0.5</f>
        <v>2.446177166034378E-3</v>
      </c>
      <c r="G31" s="50">
        <f>1.5*F31*k*D31</f>
        <v>2.9354125992412539E-3</v>
      </c>
      <c r="H31" s="50">
        <f>B31/(1-EXP(-z*Wb*(1/G31)))</f>
        <v>156.21911024693563</v>
      </c>
      <c r="I31" s="120">
        <f t="shared" si="0"/>
        <v>56.219110246935628</v>
      </c>
    </row>
    <row r="32" spans="2:9" x14ac:dyDescent="0.25">
      <c r="B32" s="8">
        <v>100</v>
      </c>
      <c r="C32" s="392">
        <v>10</v>
      </c>
      <c r="D32" s="6">
        <v>2</v>
      </c>
      <c r="E32" s="50">
        <f>CD*ϕair*C32</f>
        <v>1.2250000000000002E-2</v>
      </c>
      <c r="F32" s="50">
        <f>(E32/ϕw)^0.5</f>
        <v>3.4594169241731997E-3</v>
      </c>
      <c r="G32" s="50">
        <f>1.5*F32*k*D32</f>
        <v>4.1513003090078394E-3</v>
      </c>
      <c r="H32" s="50">
        <f>B32/(1-EXP(-z*Wb*(1/G32)))</f>
        <v>194.34711201107928</v>
      </c>
      <c r="I32" s="120">
        <f t="shared" si="0"/>
        <v>94.347112011079275</v>
      </c>
    </row>
    <row r="33" spans="2:9" x14ac:dyDescent="0.25">
      <c r="B33" s="8">
        <v>100</v>
      </c>
      <c r="C33" s="392">
        <v>15</v>
      </c>
      <c r="D33" s="6">
        <v>2</v>
      </c>
      <c r="E33" s="50">
        <f>CD*ϕair*C33</f>
        <v>1.8375000000000002E-2</v>
      </c>
      <c r="F33" s="50">
        <f>(E33/ϕw)^0.5</f>
        <v>4.2369031358863917E-3</v>
      </c>
      <c r="G33" s="50">
        <f>1.5*F33*k*D33</f>
        <v>5.0842837630636697E-3</v>
      </c>
      <c r="H33" s="50">
        <f>B33/(1-EXP(-z*Wb*(1/G33)))</f>
        <v>224.36494071629903</v>
      </c>
      <c r="I33" s="120">
        <f t="shared" si="0"/>
        <v>124.36494071629903</v>
      </c>
    </row>
    <row r="34" spans="2:9" ht="15.75" thickBot="1" x14ac:dyDescent="0.3">
      <c r="B34" s="9">
        <v>100</v>
      </c>
      <c r="C34" s="393">
        <v>20</v>
      </c>
      <c r="D34" s="12">
        <v>2</v>
      </c>
      <c r="E34" s="51">
        <f>CD*ϕair*C34</f>
        <v>2.4500000000000004E-2</v>
      </c>
      <c r="F34" s="51">
        <f>(E34/ϕw)^0.5</f>
        <v>4.892354332068756E-3</v>
      </c>
      <c r="G34" s="51">
        <f>1.5*F34*k*D34</f>
        <v>5.8708251984825079E-3</v>
      </c>
      <c r="H34" s="51">
        <f>B34/(1-EXP(-z*Wb*(1/G34)))</f>
        <v>249.93410041206693</v>
      </c>
      <c r="I34" s="121">
        <f t="shared" si="0"/>
        <v>149.93410041206693</v>
      </c>
    </row>
    <row r="35" spans="2:9" s="124" customFormat="1" ht="15.75" thickBot="1" x14ac:dyDescent="0.3">
      <c r="B35" s="122"/>
      <c r="C35" s="394"/>
      <c r="D35" s="122"/>
      <c r="E35" s="68"/>
      <c r="F35" s="68"/>
      <c r="G35" s="68"/>
      <c r="H35" s="68"/>
      <c r="I35" s="123"/>
    </row>
    <row r="36" spans="2:9" x14ac:dyDescent="0.25">
      <c r="B36" s="7">
        <v>100</v>
      </c>
      <c r="C36" s="391">
        <v>0.1</v>
      </c>
      <c r="D36" s="30">
        <v>2.5</v>
      </c>
      <c r="E36" s="48">
        <f>CD*ϕair*C36</f>
        <v>1.2250000000000002E-4</v>
      </c>
      <c r="F36" s="48">
        <f>(E36/ϕw)^0.5</f>
        <v>3.4594169241731999E-4</v>
      </c>
      <c r="G36" s="48">
        <f>1.5*F36*k*D36</f>
        <v>5.1891253862598003E-4</v>
      </c>
      <c r="H36" s="48">
        <f>B36/(1-EXP(-z*Wb*(1/G36)))</f>
        <v>100.30941820822511</v>
      </c>
      <c r="I36" s="125">
        <f t="shared" si="0"/>
        <v>0.3094182082251109</v>
      </c>
    </row>
    <row r="37" spans="2:9" x14ac:dyDescent="0.25">
      <c r="B37" s="8">
        <v>100</v>
      </c>
      <c r="C37" s="392">
        <v>5</v>
      </c>
      <c r="D37" s="6">
        <v>2.5</v>
      </c>
      <c r="E37" s="50">
        <f>CD*ϕair*C37</f>
        <v>6.1250000000000011E-3</v>
      </c>
      <c r="F37" s="50">
        <f>(E37/ϕw)^0.5</f>
        <v>2.446177166034378E-3</v>
      </c>
      <c r="G37" s="50">
        <f>1.5*F37*k*D37</f>
        <v>3.6692657490515674E-3</v>
      </c>
      <c r="H37" s="50">
        <f>B37/(1-EXP(-z*Wb*(1/G37)))</f>
        <v>179.04748976814284</v>
      </c>
      <c r="I37" s="120">
        <f t="shared" si="0"/>
        <v>79.047489768142839</v>
      </c>
    </row>
    <row r="38" spans="2:9" x14ac:dyDescent="0.25">
      <c r="B38" s="8">
        <v>100</v>
      </c>
      <c r="C38" s="392">
        <v>10</v>
      </c>
      <c r="D38" s="6">
        <v>2.5</v>
      </c>
      <c r="E38" s="50">
        <f>CD*ϕair*C38</f>
        <v>1.2250000000000002E-2</v>
      </c>
      <c r="F38" s="50">
        <f>(E38/ϕw)^0.5</f>
        <v>3.4594169241731997E-3</v>
      </c>
      <c r="G38" s="50">
        <f>1.5*F38*k*D38</f>
        <v>5.1891253862597995E-3</v>
      </c>
      <c r="H38" s="50">
        <f>B38/(1-EXP(-z*Wb*(1/G38)))</f>
        <v>227.76198767005093</v>
      </c>
      <c r="I38" s="120">
        <f t="shared" si="0"/>
        <v>127.76198767005093</v>
      </c>
    </row>
    <row r="39" spans="2:9" x14ac:dyDescent="0.25">
      <c r="B39" s="8">
        <v>100</v>
      </c>
      <c r="C39" s="392">
        <v>15</v>
      </c>
      <c r="D39" s="6">
        <v>2.5</v>
      </c>
      <c r="E39" s="50">
        <f>CD*ϕair*C39</f>
        <v>1.8375000000000002E-2</v>
      </c>
      <c r="F39" s="50">
        <f>(E39/ϕw)^0.5</f>
        <v>4.2369031358863917E-3</v>
      </c>
      <c r="G39" s="50">
        <f>1.5*F39*k*D39</f>
        <v>6.3553547038295872E-3</v>
      </c>
      <c r="H39" s="50">
        <f>B39/(1-EXP(-z*Wb*(1/G39)))</f>
        <v>265.76431590687486</v>
      </c>
      <c r="I39" s="120">
        <f t="shared" si="0"/>
        <v>165.76431590687488</v>
      </c>
    </row>
    <row r="40" spans="2:9" ht="15.75" thickBot="1" x14ac:dyDescent="0.3">
      <c r="B40" s="9">
        <v>100</v>
      </c>
      <c r="C40" s="393">
        <v>20</v>
      </c>
      <c r="D40" s="12">
        <v>2.5</v>
      </c>
      <c r="E40" s="51">
        <f>CD*ϕair*C40</f>
        <v>2.4500000000000004E-2</v>
      </c>
      <c r="F40" s="51">
        <f>(E40/ϕw)^0.5</f>
        <v>4.892354332068756E-3</v>
      </c>
      <c r="G40" s="51">
        <f>1.5*F40*k*D40</f>
        <v>7.3385314981031348E-3</v>
      </c>
      <c r="H40" s="51">
        <f>B40/(1-EXP(-z*Wb*(1/G40)))</f>
        <v>298.01494168445032</v>
      </c>
      <c r="I40" s="121">
        <f t="shared" si="0"/>
        <v>198.01494168445032</v>
      </c>
    </row>
  </sheetData>
  <mergeCells count="1">
    <mergeCell ref="B2:I3"/>
  </mergeCells>
  <conditionalFormatting sqref="C6:H6 D12:D17 E7:H40 C7:D11">
    <cfRule type="containsText" dxfId="5" priority="9" operator="containsText" text="NA">
      <formula>NOT(ISERROR(SEARCH("NA",C6)))</formula>
    </cfRule>
  </conditionalFormatting>
  <conditionalFormatting sqref="C12:C17">
    <cfRule type="containsText" dxfId="4" priority="8" operator="containsText" text="NA">
      <formula>NOT(ISERROR(SEARCH("NA",C12)))</formula>
    </cfRule>
  </conditionalFormatting>
  <conditionalFormatting sqref="C18:C23">
    <cfRule type="containsText" dxfId="3" priority="7" operator="containsText" text="NA">
      <formula>NOT(ISERROR(SEARCH("NA",C18)))</formula>
    </cfRule>
  </conditionalFormatting>
  <conditionalFormatting sqref="C24:C29">
    <cfRule type="containsText" dxfId="2" priority="6" operator="containsText" text="NA">
      <formula>NOT(ISERROR(SEARCH("NA",C24)))</formula>
    </cfRule>
  </conditionalFormatting>
  <conditionalFormatting sqref="C30:C35">
    <cfRule type="containsText" dxfId="1" priority="5" operator="containsText" text="NA">
      <formula>NOT(ISERROR(SEARCH("NA",C30)))</formula>
    </cfRule>
  </conditionalFormatting>
  <conditionalFormatting sqref="C36:C40">
    <cfRule type="containsText" dxfId="0" priority="4" operator="containsText" text="NA">
      <formula>NOT(ISERROR(SEARCH("NA",C36)))</formula>
    </cfRule>
  </conditionalFormatting>
  <conditionalFormatting sqref="C4:C1048576 C1">
    <cfRule type="colorScale" priority="3">
      <colorScale>
        <cfvo type="min"/>
        <cfvo type="max"/>
        <color rgb="FFFCFCFF"/>
        <color rgb="FFF8696B"/>
      </colorScale>
    </cfRule>
  </conditionalFormatting>
  <conditionalFormatting sqref="D4:D1048576 D1">
    <cfRule type="colorScale" priority="2">
      <colorScale>
        <cfvo type="min"/>
        <cfvo type="max"/>
        <color theme="0"/>
        <color theme="3"/>
      </colorScale>
    </cfRule>
  </conditionalFormatting>
  <conditionalFormatting sqref="I4:I1048576 I1">
    <cfRule type="colorScale" priority="1">
      <colorScale>
        <cfvo type="min"/>
        <cfvo type="max"/>
        <color theme="0"/>
        <color rgb="FFFFC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6</vt:i4>
      </vt:variant>
    </vt:vector>
  </HeadingPairs>
  <TitlesOfParts>
    <vt:vector size="11" baseType="lpstr">
      <vt:lpstr>Samples location and abundance</vt:lpstr>
      <vt:lpstr>wave data</vt:lpstr>
      <vt:lpstr>wind data</vt:lpstr>
      <vt:lpstr>KUKULKA model</vt:lpstr>
      <vt:lpstr>Wind+wave effect simulation </vt:lpstr>
      <vt:lpstr>CD</vt:lpstr>
      <vt:lpstr>k</vt:lpstr>
      <vt:lpstr>Wb</vt:lpstr>
      <vt:lpstr>z</vt:lpstr>
      <vt:lpstr>ϕair</vt:lpstr>
      <vt:lpstr>ϕw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Destang</dc:creator>
  <cp:lastModifiedBy>Maria Santos</cp:lastModifiedBy>
  <dcterms:created xsi:type="dcterms:W3CDTF">2019-04-01T15:16:42Z</dcterms:created>
  <dcterms:modified xsi:type="dcterms:W3CDTF">2019-04-11T15:07:40Z</dcterms:modified>
</cp:coreProperties>
</file>