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9FCEBF1-3996-4A20-825C-E1D2C0CC81B0}" xr6:coauthVersionLast="43" xr6:coauthVersionMax="43" xr10:uidLastSave="{00000000-0000-0000-0000-000000000000}"/>
  <bookViews>
    <workbookView xWindow="-120" yWindow="-120" windowWidth="20730" windowHeight="11160" tabRatio="616" firstSheet="2" activeTab="7" xr2:uid="{00000000-000D-0000-FFFF-FFFF00000000}"/>
  </bookViews>
  <sheets>
    <sheet name="ESTADO SIT INICIAL" sheetId="1" r:id="rId1"/>
    <sheet name="LIBRO DIARIO" sheetId="2" r:id="rId2"/>
    <sheet name="LIBRO MAYOR" sheetId="8" r:id="rId3"/>
    <sheet name="BALANC. COMPROB." sheetId="9" r:id="rId4"/>
    <sheet name="rol de pagos" sheetId="4" r:id="rId5"/>
    <sheet name="est resultados" sheetId="11" r:id="rId6"/>
    <sheet name="est situ financ" sheetId="12" r:id="rId7"/>
    <sheet name="KARDEX" sheetId="13" r:id="rId8"/>
  </sheets>
  <definedNames>
    <definedName name="_xlnm._FilterDatabase" localSheetId="1" hidden="1">'LIBRO DIARIO'!$A$5:$E$74</definedName>
  </definedNames>
  <calcPr calcId="181029"/>
</workbook>
</file>

<file path=xl/calcChain.xml><?xml version="1.0" encoding="utf-8"?>
<calcChain xmlns="http://schemas.openxmlformats.org/spreadsheetml/2006/main">
  <c r="I9" i="13" l="1"/>
  <c r="I10" i="13" s="1"/>
  <c r="I11" i="13" s="1"/>
  <c r="I12" i="13" s="1"/>
  <c r="I13" i="13" s="1"/>
  <c r="I14" i="13" s="1"/>
  <c r="I15" i="13" s="1"/>
  <c r="J9" i="13"/>
  <c r="K9" i="13"/>
  <c r="K10" i="13"/>
  <c r="J10" i="13" s="1"/>
  <c r="C12" i="13"/>
  <c r="H13" i="13"/>
  <c r="E14" i="13"/>
  <c r="K25" i="13"/>
  <c r="E26" i="13"/>
  <c r="K26" i="13" s="1"/>
  <c r="I26" i="13"/>
  <c r="H27" i="13"/>
  <c r="I27" i="13"/>
  <c r="E28" i="13"/>
  <c r="I28" i="13"/>
  <c r="E29" i="13"/>
  <c r="I29" i="13"/>
  <c r="H30" i="13"/>
  <c r="I30" i="13"/>
  <c r="K27" i="13" l="1"/>
  <c r="J26" i="13"/>
  <c r="K11" i="13"/>
  <c r="F66" i="9"/>
  <c r="E66" i="9"/>
  <c r="D66" i="9"/>
  <c r="C66" i="9"/>
  <c r="A145" i="8"/>
  <c r="D145" i="8"/>
  <c r="G145" i="8"/>
  <c r="A156" i="8"/>
  <c r="D156" i="8"/>
  <c r="G157" i="8"/>
  <c r="A165" i="8"/>
  <c r="D165" i="8"/>
  <c r="G165" i="8"/>
  <c r="A174" i="8"/>
  <c r="D174" i="8"/>
  <c r="G174" i="8"/>
  <c r="A190" i="8"/>
  <c r="D190" i="8"/>
  <c r="G190" i="8"/>
  <c r="A199" i="8"/>
  <c r="D199" i="8"/>
  <c r="G199" i="8"/>
  <c r="E199" i="8"/>
  <c r="B199" i="8"/>
  <c r="E156" i="8"/>
  <c r="E190" i="8"/>
  <c r="H157" i="8"/>
  <c r="D31" i="1"/>
  <c r="D47" i="1" s="1"/>
  <c r="H145" i="8"/>
  <c r="E145" i="8"/>
  <c r="B145" i="8"/>
  <c r="I40" i="1"/>
  <c r="D39" i="1"/>
  <c r="I31" i="1"/>
  <c r="D7" i="12"/>
  <c r="J11" i="13" l="1"/>
  <c r="K12" i="13"/>
  <c r="J27" i="13"/>
  <c r="K28" i="13"/>
  <c r="I47" i="1"/>
  <c r="I16" i="12"/>
  <c r="I7" i="12"/>
  <c r="H22" i="11"/>
  <c r="H20" i="11"/>
  <c r="B45" i="8"/>
  <c r="H42" i="8"/>
  <c r="E42" i="8"/>
  <c r="J12" i="13" l="1"/>
  <c r="K13" i="13"/>
  <c r="J28" i="13"/>
  <c r="K29" i="13"/>
  <c r="A72" i="8"/>
  <c r="J29" i="13" l="1"/>
  <c r="K30" i="13"/>
  <c r="J30" i="13" s="1"/>
  <c r="J13" i="13"/>
  <c r="K14" i="13"/>
  <c r="E123" i="2"/>
  <c r="D101" i="2"/>
  <c r="E102" i="2" s="1"/>
  <c r="D68" i="2"/>
  <c r="E69" i="2" s="1"/>
  <c r="E24" i="2"/>
  <c r="J14" i="13" l="1"/>
  <c r="K15" i="13"/>
  <c r="J15" i="13" s="1"/>
  <c r="F54" i="4"/>
  <c r="E54" i="4"/>
  <c r="D54" i="4"/>
  <c r="I53" i="4"/>
  <c r="H53" i="4"/>
  <c r="G53" i="4"/>
  <c r="E53" i="4"/>
  <c r="I52" i="4"/>
  <c r="H52" i="4"/>
  <c r="G52" i="4"/>
  <c r="E52" i="4"/>
  <c r="I51" i="4"/>
  <c r="H51" i="4"/>
  <c r="G51" i="4"/>
  <c r="E51" i="4"/>
  <c r="I50" i="4"/>
  <c r="H50" i="4"/>
  <c r="G50" i="4"/>
  <c r="E50" i="4"/>
  <c r="I49" i="4"/>
  <c r="I54" i="4" s="1"/>
  <c r="H49" i="4"/>
  <c r="H54" i="4" s="1"/>
  <c r="G49" i="4"/>
  <c r="G54" i="4" s="1"/>
  <c r="E49" i="4"/>
  <c r="K42" i="4"/>
  <c r="G42" i="4"/>
  <c r="F42" i="4"/>
  <c r="E42" i="4"/>
  <c r="D42" i="4"/>
  <c r="I41" i="4"/>
  <c r="J41" i="4" s="1"/>
  <c r="H41" i="4"/>
  <c r="I40" i="4"/>
  <c r="J40" i="4" s="1"/>
  <c r="H40" i="4"/>
  <c r="J39" i="4"/>
  <c r="I39" i="4"/>
  <c r="H39" i="4"/>
  <c r="L39" i="4" s="1"/>
  <c r="J38" i="4"/>
  <c r="I38" i="4"/>
  <c r="H38" i="4"/>
  <c r="I37" i="4"/>
  <c r="I42" i="4" s="1"/>
  <c r="H37" i="4"/>
  <c r="I20" i="4"/>
  <c r="I21" i="4"/>
  <c r="I22" i="4"/>
  <c r="I23" i="4"/>
  <c r="I19" i="4"/>
  <c r="E19" i="4"/>
  <c r="G20" i="4"/>
  <c r="G21" i="4"/>
  <c r="G22" i="4"/>
  <c r="G23" i="4"/>
  <c r="G19" i="4"/>
  <c r="H20" i="4"/>
  <c r="H21" i="4"/>
  <c r="H22" i="4"/>
  <c r="H23" i="4"/>
  <c r="H19" i="4"/>
  <c r="E20" i="4"/>
  <c r="E21" i="4"/>
  <c r="E22" i="4"/>
  <c r="E23" i="4"/>
  <c r="I8" i="4"/>
  <c r="I9" i="4"/>
  <c r="I10" i="4"/>
  <c r="I11" i="4"/>
  <c r="I7" i="4"/>
  <c r="H7" i="4"/>
  <c r="D80" i="2"/>
  <c r="E74" i="2"/>
  <c r="D58" i="2"/>
  <c r="E45" i="2"/>
  <c r="D43" i="2" s="1"/>
  <c r="D37" i="2"/>
  <c r="D27" i="2"/>
  <c r="E17" i="2"/>
  <c r="D15" i="2" s="1"/>
  <c r="D12" i="2"/>
  <c r="E13" i="2" s="1"/>
  <c r="D7" i="2"/>
  <c r="I12" i="1"/>
  <c r="I6" i="1"/>
  <c r="L38" i="4" l="1"/>
  <c r="L40" i="4"/>
  <c r="J37" i="4"/>
  <c r="J42" i="4" s="1"/>
  <c r="I15" i="1"/>
  <c r="L41" i="4"/>
  <c r="H42" i="4"/>
  <c r="D360" i="2"/>
  <c r="L37" i="4" l="1"/>
  <c r="L42" i="4" s="1"/>
  <c r="I23" i="12" l="1"/>
  <c r="D15" i="12"/>
  <c r="D23" i="12" s="1"/>
  <c r="H29" i="12" s="1"/>
  <c r="D39" i="9"/>
  <c r="C39" i="9"/>
  <c r="H199" i="8"/>
  <c r="H190" i="8"/>
  <c r="B190" i="8"/>
  <c r="H174" i="8"/>
  <c r="E174" i="8"/>
  <c r="B174" i="8"/>
  <c r="H165" i="8"/>
  <c r="E165" i="8"/>
  <c r="B165" i="8"/>
  <c r="B156" i="8"/>
  <c r="B132" i="8"/>
  <c r="A132" i="8"/>
  <c r="H121" i="8"/>
  <c r="G121" i="8"/>
  <c r="E121" i="8"/>
  <c r="B121" i="8"/>
  <c r="E112" i="8"/>
  <c r="D112" i="8"/>
  <c r="G108" i="8"/>
  <c r="B108" i="8"/>
  <c r="H99" i="8"/>
  <c r="E99" i="8"/>
  <c r="B99" i="8"/>
  <c r="H84" i="8"/>
  <c r="G84" i="8"/>
  <c r="E81" i="8"/>
  <c r="B81" i="8"/>
  <c r="H72" i="8"/>
  <c r="E72" i="8"/>
  <c r="B72" i="8"/>
  <c r="H63" i="8"/>
  <c r="E63" i="8"/>
  <c r="A63" i="8"/>
  <c r="G54" i="8"/>
  <c r="D54" i="8"/>
  <c r="A54" i="8"/>
  <c r="A45" i="8"/>
  <c r="G42" i="8"/>
  <c r="D42" i="8"/>
  <c r="G31" i="8"/>
  <c r="E31" i="8"/>
  <c r="D31" i="8"/>
  <c r="B31" i="8"/>
  <c r="A31" i="8"/>
  <c r="H16" i="8"/>
  <c r="G16" i="8"/>
  <c r="B16" i="8"/>
  <c r="A16" i="8"/>
  <c r="F39" i="9" l="1"/>
  <c r="E39" i="9"/>
  <c r="I24" i="4" l="1"/>
  <c r="E24" i="4"/>
  <c r="F24" i="4"/>
  <c r="G24" i="4"/>
  <c r="H24" i="4"/>
  <c r="D24" i="4"/>
  <c r="D12" i="4"/>
  <c r="E12" i="4"/>
  <c r="F12" i="4"/>
  <c r="G12" i="4"/>
  <c r="I12" i="4"/>
  <c r="K12" i="4"/>
  <c r="J8" i="4"/>
  <c r="J9" i="4"/>
  <c r="J10" i="4"/>
  <c r="J11" i="4"/>
  <c r="J7" i="4"/>
  <c r="H8" i="4"/>
  <c r="H9" i="4"/>
  <c r="H10" i="4"/>
  <c r="H11" i="4"/>
  <c r="L11" i="4" l="1"/>
  <c r="L9" i="4"/>
  <c r="J12" i="4"/>
  <c r="L7" i="4"/>
  <c r="L8" i="4"/>
  <c r="L10" i="4"/>
  <c r="H12" i="4"/>
  <c r="L12" i="4" l="1"/>
  <c r="D6" i="1" l="1"/>
  <c r="E360" i="2" l="1"/>
  <c r="D12" i="1"/>
  <c r="D22" i="1" l="1"/>
  <c r="H19" i="1" s="1"/>
  <c r="I18" i="1" s="1"/>
  <c r="I22" i="1" s="1"/>
  <c r="E21" i="8"/>
  <c r="D21" i="8"/>
</calcChain>
</file>

<file path=xl/sharedStrings.xml><?xml version="1.0" encoding="utf-8"?>
<sst xmlns="http://schemas.openxmlformats.org/spreadsheetml/2006/main" count="804" uniqueCount="157">
  <si>
    <t>ACTIVO</t>
  </si>
  <si>
    <t>ACTIVO CORRIENTE</t>
  </si>
  <si>
    <t>Caja Chica</t>
  </si>
  <si>
    <t>Bancos</t>
  </si>
  <si>
    <t>Equipo de Oficina</t>
  </si>
  <si>
    <t>ESTADO DE SITUACIÓN INICIAL</t>
  </si>
  <si>
    <t>Edificio</t>
  </si>
  <si>
    <t>Terreno</t>
  </si>
  <si>
    <t>TOTAL ACTIVOS</t>
  </si>
  <si>
    <t>PASIVO</t>
  </si>
  <si>
    <t>PASIVO CORRIENTE</t>
  </si>
  <si>
    <t>PATRIMONIO</t>
  </si>
  <si>
    <t>Capital Social</t>
  </si>
  <si>
    <t>TOTAL PASIVO+PATRIMONIO</t>
  </si>
  <si>
    <t>FECHA</t>
  </si>
  <si>
    <t>DETALLE</t>
  </si>
  <si>
    <t>PARCIAL</t>
  </si>
  <si>
    <t>DEBE</t>
  </si>
  <si>
    <t>HABER</t>
  </si>
  <si>
    <t>Caja</t>
  </si>
  <si>
    <t>Fondos de Reserva</t>
  </si>
  <si>
    <t>Gasto Aporte Patronal</t>
  </si>
  <si>
    <t>Beneficios Sociales</t>
  </si>
  <si>
    <t>SUMAN</t>
  </si>
  <si>
    <t>KARDEX</t>
  </si>
  <si>
    <t>ARTÍCULO</t>
  </si>
  <si>
    <t>CÓDIGO</t>
  </si>
  <si>
    <t>EXISTENCIAS MÍNIMAS</t>
  </si>
  <si>
    <t>EXISTENCIAS MÁXIMAS</t>
  </si>
  <si>
    <t>ENTRADAS</t>
  </si>
  <si>
    <t>Cantidad</t>
  </si>
  <si>
    <t>V.U.</t>
  </si>
  <si>
    <t>V.T.</t>
  </si>
  <si>
    <t>SALIDAS</t>
  </si>
  <si>
    <t>EXISTENCIAS</t>
  </si>
  <si>
    <t>Al 30 de Diciembre del 2011</t>
  </si>
  <si>
    <t>Nº</t>
  </si>
  <si>
    <t>Cargo</t>
  </si>
  <si>
    <t>Sueldo</t>
  </si>
  <si>
    <t>Horas Extras</t>
  </si>
  <si>
    <t>Comision</t>
  </si>
  <si>
    <t>TOTAL INGRESOS</t>
  </si>
  <si>
    <t>TOTAL DESCUENTOS</t>
  </si>
  <si>
    <t>TOTAL A RECIBIR</t>
  </si>
  <si>
    <t>H. Extras</t>
  </si>
  <si>
    <t>H. Suplem</t>
  </si>
  <si>
    <t>Gerente</t>
  </si>
  <si>
    <t>Contador</t>
  </si>
  <si>
    <t>Secretaria</t>
  </si>
  <si>
    <t>Nombre</t>
  </si>
  <si>
    <t>ROL DE PROVISIONES</t>
  </si>
  <si>
    <t xml:space="preserve">Decimo Tercero </t>
  </si>
  <si>
    <t>Decimo Cuarto</t>
  </si>
  <si>
    <t>Vacaciones</t>
  </si>
  <si>
    <t>Gasto Servicios Básicos</t>
  </si>
  <si>
    <t>SUMAS</t>
  </si>
  <si>
    <t>SALDOS</t>
  </si>
  <si>
    <t xml:space="preserve">      Caja</t>
  </si>
  <si>
    <t xml:space="preserve">      Bancos </t>
  </si>
  <si>
    <t>IESS por Pagar</t>
  </si>
  <si>
    <t>Intereses por Pagar</t>
  </si>
  <si>
    <t>DEUDOR</t>
  </si>
  <si>
    <t>ACREEDOR</t>
  </si>
  <si>
    <t>N°</t>
  </si>
  <si>
    <t>CUENTAS</t>
  </si>
  <si>
    <t>Vehículos</t>
  </si>
  <si>
    <t>TOTAL</t>
  </si>
  <si>
    <t>ESTADO DE RESULTADOS</t>
  </si>
  <si>
    <t xml:space="preserve"> </t>
  </si>
  <si>
    <t>(=)utilidad bruta en ventas</t>
  </si>
  <si>
    <t>Iva Pagado</t>
  </si>
  <si>
    <t>Inventario</t>
  </si>
  <si>
    <t>Clientes</t>
  </si>
  <si>
    <t>ACTIVO FIJO</t>
  </si>
  <si>
    <t>Iva cobrado</t>
  </si>
  <si>
    <t>Proveedores</t>
  </si>
  <si>
    <t>Impuesto por Pagar</t>
  </si>
  <si>
    <t>PASIVOS A LARGO PLAZO</t>
  </si>
  <si>
    <t>Prestamo bancario por pagar</t>
  </si>
  <si>
    <t>TOTAL PASIVO</t>
  </si>
  <si>
    <t xml:space="preserve">     Venta de Mercaderia</t>
  </si>
  <si>
    <t>Compra de Mercaderia</t>
  </si>
  <si>
    <t xml:space="preserve">     Caja</t>
  </si>
  <si>
    <t>Devolución de Mercaderia</t>
  </si>
  <si>
    <t xml:space="preserve">     Clientes</t>
  </si>
  <si>
    <t>Gasto Arriendo</t>
  </si>
  <si>
    <t>Gasto Transporte</t>
  </si>
  <si>
    <t>Gasto Publicidad</t>
  </si>
  <si>
    <t>Gastos Constitución</t>
  </si>
  <si>
    <t xml:space="preserve">      Venta de Mercaderia</t>
  </si>
  <si>
    <t>caja</t>
  </si>
  <si>
    <t>Vehiculos</t>
  </si>
  <si>
    <t xml:space="preserve">      Proveedores</t>
  </si>
  <si>
    <t>Gastos Suministros de Oficina</t>
  </si>
  <si>
    <t xml:space="preserve">    Proveedor</t>
  </si>
  <si>
    <t>Reembolso de Caja Chica</t>
  </si>
  <si>
    <t>COMPAÑÍA "EL GOLERO" S.A.</t>
  </si>
  <si>
    <t>IESS 9.45%</t>
  </si>
  <si>
    <t>María Pila</t>
  </si>
  <si>
    <t>José Pérez</t>
  </si>
  <si>
    <t>Lucia Jurado</t>
  </si>
  <si>
    <t>Luis Mena</t>
  </si>
  <si>
    <t>Francisco León</t>
  </si>
  <si>
    <t>Mensajero</t>
  </si>
  <si>
    <t>Bodeguero</t>
  </si>
  <si>
    <t>Aporte Patronal 11.15%</t>
  </si>
  <si>
    <t>Gasto Sueldos</t>
  </si>
  <si>
    <t>ROL DE PAGOS febrero</t>
  </si>
  <si>
    <t>ROL DE PAGOS enero</t>
  </si>
  <si>
    <t>Venta de Mercaderia</t>
  </si>
  <si>
    <t xml:space="preserve">     IVA COBRADO</t>
  </si>
  <si>
    <t>Iva PAGADO</t>
  </si>
  <si>
    <t>IVA COBRADO</t>
  </si>
  <si>
    <t>Iva Cobrado</t>
  </si>
  <si>
    <t>Devolucion de Mercaderia</t>
  </si>
  <si>
    <t>Gasto Servicios Basicos</t>
  </si>
  <si>
    <t>Gasto Beneficios Sociales</t>
  </si>
  <si>
    <t>Gasto Constitucion</t>
  </si>
  <si>
    <t>Gasto Suministro de Oficina</t>
  </si>
  <si>
    <t>IVA Pagado</t>
  </si>
  <si>
    <t>IVA Cobrado</t>
  </si>
  <si>
    <t>Compra de Mercadería</t>
  </si>
  <si>
    <t>Venta de Mercadería</t>
  </si>
  <si>
    <t>Devolución de Mercadería</t>
  </si>
  <si>
    <t>Gasto Constitución</t>
  </si>
  <si>
    <t>EMPRESA "Compañía el Golero" S.A.</t>
  </si>
  <si>
    <t>Al 01 DE ENERO DEL 2019</t>
  </si>
  <si>
    <t>EMPRESA "Compañía el Golero" S.A</t>
  </si>
  <si>
    <t>EMPRESA "Compañía el Golero" S.A. (CE)</t>
  </si>
  <si>
    <t>Al 29 de Enero del 2019</t>
  </si>
  <si>
    <t>Al 26 de Febrero del 2019</t>
  </si>
  <si>
    <t>Prestamo Bancario por Pagar</t>
  </si>
  <si>
    <t>Total Gastos</t>
  </si>
  <si>
    <t>Utilidad del Ejercicio</t>
  </si>
  <si>
    <t>Depreciación Acumulada Propiedad,Planta y Equipo</t>
  </si>
  <si>
    <t>Gasto Depreciación</t>
  </si>
  <si>
    <t>Depreciación Acumulada</t>
  </si>
  <si>
    <t>Gasto de Depreciación</t>
  </si>
  <si>
    <t>Al 01 DE FEBRERO DEL 2019</t>
  </si>
  <si>
    <t>LIBRO DIARIO ENERO</t>
  </si>
  <si>
    <t>LIBRO DIARIO FEBRERO</t>
  </si>
  <si>
    <t>LIBRO MAYOR ENERO</t>
  </si>
  <si>
    <t>LIBRO MAYOR FEBRERO</t>
  </si>
  <si>
    <t>IVA pagado</t>
  </si>
  <si>
    <t>Proveedor</t>
  </si>
  <si>
    <t>Impuestos por Pagar</t>
  </si>
  <si>
    <t>Enero</t>
  </si>
  <si>
    <t>Febrero</t>
  </si>
  <si>
    <t>EMPRESA "Compañía el GoleroS" S.A.</t>
  </si>
  <si>
    <t>Al de Diciembre DEL 2019</t>
  </si>
  <si>
    <t>VENTA</t>
  </si>
  <si>
    <t>COMPRA</t>
  </si>
  <si>
    <t>DEVOLUCION</t>
  </si>
  <si>
    <t>INVENTARIO</t>
  </si>
  <si>
    <t>1/1/</t>
  </si>
  <si>
    <t>INVENTARIIO</t>
  </si>
  <si>
    <t>NOMBRE: GABRIEL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</si>
</sst>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[$$-300A]\ * #,##0.00_ ;_-[$$-300A]\ * \-#,##0.00\ ;_-[$$-300A]\ * &quot;-&quot;??_ ;_-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FF0000"/>
      <name val="Algerian"/>
      <family val="5"/>
    </font>
    <font>
      <b/>
      <sz val="11"/>
      <color rgb="FFFFC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7030A0"/>
      <name val="Arial"/>
      <family val="2"/>
    </font>
    <font>
      <b/>
      <sz val="10"/>
      <color rgb="FF00B0F0"/>
      <name val="Arial"/>
      <family val="2"/>
    </font>
    <font>
      <b/>
      <sz val="11"/>
      <color rgb="FF7030A0"/>
      <name val="Calibri"/>
      <family val="2"/>
      <scheme val="minor"/>
    </font>
    <font>
      <b/>
      <sz val="10"/>
      <color theme="5" tint="0.39997558519241921"/>
      <name val="Arial"/>
      <family val="2"/>
    </font>
    <font>
      <b/>
      <sz val="10"/>
      <color rgb="FF7030A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Algerian"/>
      <family val="5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Arial Rounded MT Bold"/>
      <family val="2"/>
    </font>
    <font>
      <sz val="12"/>
      <color rgb="FFFF0000"/>
      <name val="Arial Rounded MT Bold"/>
      <family val="2"/>
    </font>
    <font>
      <sz val="11"/>
      <color theme="1"/>
      <name val="Arial Rounded MT Bold"/>
      <family val="2"/>
    </font>
    <font>
      <sz val="18"/>
      <color rgb="FFFF0000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0">
    <xf numFmtId="0" fontId="0" fillId="0" borderId="0" xfId="0"/>
    <xf numFmtId="167" fontId="0" fillId="0" borderId="0" xfId="2" applyNumberFormat="1" applyFont="1"/>
    <xf numFmtId="167" fontId="0" fillId="0" borderId="0" xfId="1" applyNumberFormat="1" applyFont="1"/>
    <xf numFmtId="167" fontId="0" fillId="0" borderId="2" xfId="2" applyNumberFormat="1" applyFont="1" applyBorder="1"/>
    <xf numFmtId="0" fontId="3" fillId="0" borderId="0" xfId="0" applyFont="1" applyAlignment="1"/>
    <xf numFmtId="0" fontId="3" fillId="0" borderId="0" xfId="0" applyFont="1"/>
    <xf numFmtId="167" fontId="2" fillId="0" borderId="0" xfId="2" applyNumberFormat="1" applyFont="1"/>
    <xf numFmtId="167" fontId="2" fillId="0" borderId="0" xfId="2" applyNumberFormat="1" applyFont="1" applyBorder="1"/>
    <xf numFmtId="167" fontId="2" fillId="0" borderId="0" xfId="1" applyNumberFormat="1" applyFont="1"/>
    <xf numFmtId="167" fontId="3" fillId="0" borderId="0" xfId="1" applyNumberFormat="1" applyFont="1"/>
    <xf numFmtId="0" fontId="0" fillId="0" borderId="4" xfId="0" applyBorder="1"/>
    <xf numFmtId="167" fontId="0" fillId="0" borderId="4" xfId="1" applyNumberFormat="1" applyFont="1" applyBorder="1"/>
    <xf numFmtId="167" fontId="0" fillId="0" borderId="5" xfId="1" applyNumberFormat="1" applyFont="1" applyBorder="1"/>
    <xf numFmtId="167" fontId="0" fillId="0" borderId="6" xfId="1" applyNumberFormat="1" applyFont="1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67" fontId="0" fillId="0" borderId="4" xfId="1" applyNumberFormat="1" applyFont="1" applyBorder="1" applyAlignment="1">
      <alignment vertical="center"/>
    </xf>
    <xf numFmtId="167" fontId="0" fillId="0" borderId="0" xfId="1" applyNumberFormat="1" applyFont="1" applyAlignment="1">
      <alignment vertical="center"/>
    </xf>
    <xf numFmtId="0" fontId="0" fillId="0" borderId="4" xfId="1" applyNumberFormat="1" applyFont="1" applyBorder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4" xfId="1" applyNumberFormat="1" applyFont="1" applyBorder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7" fontId="0" fillId="0" borderId="5" xfId="1" applyNumberFormat="1" applyFont="1" applyBorder="1" applyAlignment="1">
      <alignment vertical="center"/>
    </xf>
    <xf numFmtId="167" fontId="0" fillId="0" borderId="0" xfId="1" applyNumberFormat="1" applyFont="1" applyAlignment="1">
      <alignment vertical="center" wrapText="1"/>
    </xf>
    <xf numFmtId="167" fontId="7" fillId="0" borderId="0" xfId="1" applyNumberFormat="1" applyFont="1"/>
    <xf numFmtId="0" fontId="10" fillId="0" borderId="4" xfId="1" applyNumberFormat="1" applyFont="1" applyBorder="1" applyAlignment="1">
      <alignment horizontal="center" vertical="center"/>
    </xf>
    <xf numFmtId="167" fontId="10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167" fontId="11" fillId="0" borderId="4" xfId="1" applyNumberFormat="1" applyFont="1" applyBorder="1" applyAlignment="1">
      <alignment horizontal="center" vertical="center" wrapText="1"/>
    </xf>
    <xf numFmtId="167" fontId="12" fillId="0" borderId="6" xfId="1" applyNumberFormat="1" applyFont="1" applyBorder="1" applyAlignment="1">
      <alignment vertical="center"/>
    </xf>
    <xf numFmtId="167" fontId="12" fillId="0" borderId="4" xfId="1" applyNumberFormat="1" applyFont="1" applyBorder="1" applyAlignment="1">
      <alignment vertical="center"/>
    </xf>
    <xf numFmtId="167" fontId="13" fillId="0" borderId="4" xfId="1" applyNumberFormat="1" applyFont="1" applyBorder="1" applyAlignment="1">
      <alignment vertical="center"/>
    </xf>
    <xf numFmtId="0" fontId="6" fillId="0" borderId="0" xfId="0" applyFont="1"/>
    <xf numFmtId="0" fontId="9" fillId="0" borderId="0" xfId="0" applyFont="1"/>
    <xf numFmtId="0" fontId="14" fillId="0" borderId="0" xfId="0" applyFont="1"/>
    <xf numFmtId="17" fontId="6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0" fontId="16" fillId="0" borderId="4" xfId="0" applyFont="1" applyFill="1" applyBorder="1" applyAlignment="1"/>
    <xf numFmtId="4" fontId="16" fillId="0" borderId="4" xfId="0" applyNumberFormat="1" applyFont="1" applyFill="1" applyBorder="1" applyAlignment="1"/>
    <xf numFmtId="4" fontId="16" fillId="0" borderId="4" xfId="0" applyNumberFormat="1" applyFont="1" applyFill="1" applyBorder="1" applyAlignment="1">
      <alignment horizontal="right"/>
    </xf>
    <xf numFmtId="4" fontId="16" fillId="0" borderId="4" xfId="1" applyNumberFormat="1" applyFont="1" applyFill="1" applyBorder="1" applyAlignment="1"/>
    <xf numFmtId="4" fontId="16" fillId="0" borderId="4" xfId="1" applyNumberFormat="1" applyFont="1" applyFill="1" applyBorder="1" applyAlignment="1">
      <alignment horizontal="right"/>
    </xf>
    <xf numFmtId="0" fontId="16" fillId="0" borderId="4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left" vertical="center"/>
    </xf>
    <xf numFmtId="2" fontId="16" fillId="0" borderId="4" xfId="0" applyNumberFormat="1" applyFont="1" applyFill="1" applyBorder="1" applyAlignment="1"/>
    <xf numFmtId="0" fontId="16" fillId="0" borderId="4" xfId="0" applyFont="1" applyFill="1" applyBorder="1" applyAlignment="1">
      <alignment horizontal="left" vertical="center" wrapText="1"/>
    </xf>
    <xf numFmtId="14" fontId="15" fillId="0" borderId="0" xfId="0" applyNumberFormat="1" applyFont="1" applyFill="1" applyBorder="1" applyAlignment="1"/>
    <xf numFmtId="2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/>
    <xf numFmtId="0" fontId="15" fillId="0" borderId="0" xfId="0" applyFont="1" applyFill="1" applyBorder="1"/>
    <xf numFmtId="14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left"/>
    </xf>
    <xf numFmtId="4" fontId="15" fillId="0" borderId="0" xfId="1" applyNumberFormat="1" applyFont="1" applyFill="1" applyBorder="1" applyAlignment="1"/>
    <xf numFmtId="4" fontId="15" fillId="0" borderId="0" xfId="1" applyNumberFormat="1" applyFont="1" applyFill="1" applyBorder="1" applyAlignment="1">
      <alignment horizontal="right"/>
    </xf>
    <xf numFmtId="0" fontId="15" fillId="0" borderId="0" xfId="0" applyNumberFormat="1" applyFont="1" applyFill="1" applyBorder="1" applyAlignment="1"/>
    <xf numFmtId="0" fontId="0" fillId="0" borderId="4" xfId="0" applyFont="1" applyFill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wrapText="1"/>
    </xf>
    <xf numFmtId="0" fontId="0" fillId="0" borderId="7" xfId="0" applyFont="1" applyFill="1" applyBorder="1"/>
    <xf numFmtId="4" fontId="15" fillId="0" borderId="0" xfId="0" applyNumberFormat="1" applyFont="1" applyFill="1" applyBorder="1" applyAlignment="1"/>
    <xf numFmtId="4" fontId="15" fillId="0" borderId="0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center" vertical="center" wrapText="1"/>
    </xf>
    <xf numFmtId="14" fontId="17" fillId="0" borderId="4" xfId="0" applyNumberFormat="1" applyFont="1" applyFill="1" applyBorder="1" applyAlignment="1">
      <alignment horizontal="center"/>
    </xf>
    <xf numFmtId="14" fontId="16" fillId="0" borderId="4" xfId="0" applyNumberFormat="1" applyFont="1" applyBorder="1"/>
    <xf numFmtId="14" fontId="17" fillId="0" borderId="4" xfId="0" applyNumberFormat="1" applyFont="1" applyFill="1" applyBorder="1"/>
    <xf numFmtId="0" fontId="16" fillId="0" borderId="8" xfId="0" applyFont="1" applyFill="1" applyBorder="1" applyAlignment="1"/>
    <xf numFmtId="14" fontId="16" fillId="0" borderId="0" xfId="0" applyNumberFormat="1" applyFont="1"/>
    <xf numFmtId="0" fontId="18" fillId="0" borderId="4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67" fontId="18" fillId="0" borderId="4" xfId="1" applyNumberFormat="1" applyFont="1" applyBorder="1" applyAlignment="1">
      <alignment horizontal="center"/>
    </xf>
    <xf numFmtId="14" fontId="19" fillId="0" borderId="4" xfId="0" applyNumberFormat="1" applyFont="1" applyBorder="1"/>
    <xf numFmtId="0" fontId="19" fillId="0" borderId="4" xfId="0" applyFont="1" applyBorder="1" applyAlignment="1">
      <alignment horizontal="right"/>
    </xf>
    <xf numFmtId="167" fontId="19" fillId="0" borderId="4" xfId="1" applyNumberFormat="1" applyFont="1" applyBorder="1"/>
    <xf numFmtId="167" fontId="19" fillId="0" borderId="6" xfId="1" applyNumberFormat="1" applyFont="1" applyBorder="1"/>
    <xf numFmtId="167" fontId="19" fillId="0" borderId="1" xfId="2" applyNumberFormat="1" applyFont="1" applyBorder="1"/>
    <xf numFmtId="167" fontId="19" fillId="0" borderId="1" xfId="1" applyNumberFormat="1" applyFont="1" applyBorder="1"/>
    <xf numFmtId="2" fontId="3" fillId="0" borderId="4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2" fontId="0" fillId="0" borderId="15" xfId="0" applyNumberFormat="1" applyFill="1" applyBorder="1"/>
    <xf numFmtId="2" fontId="0" fillId="0" borderId="0" xfId="0" applyNumberFormat="1" applyFill="1"/>
    <xf numFmtId="2" fontId="0" fillId="0" borderId="0" xfId="0" applyNumberFormat="1" applyFill="1" applyBorder="1"/>
    <xf numFmtId="2" fontId="0" fillId="0" borderId="13" xfId="0" applyNumberFormat="1" applyFill="1" applyBorder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12" xfId="0" applyNumberFormat="1" applyFill="1" applyBorder="1"/>
    <xf numFmtId="2" fontId="0" fillId="0" borderId="14" xfId="0" applyNumberFormat="1" applyFill="1" applyBorder="1" applyAlignment="1">
      <alignment horizontal="left"/>
    </xf>
    <xf numFmtId="0" fontId="0" fillId="0" borderId="12" xfId="0" applyFill="1" applyBorder="1"/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16" xfId="0" applyFill="1" applyBorder="1"/>
    <xf numFmtId="2" fontId="0" fillId="0" borderId="16" xfId="0" applyNumberFormat="1" applyFill="1" applyBorder="1"/>
    <xf numFmtId="2" fontId="3" fillId="0" borderId="10" xfId="0" applyNumberFormat="1" applyFont="1" applyFill="1" applyBorder="1"/>
    <xf numFmtId="2" fontId="3" fillId="0" borderId="10" xfId="0" applyNumberFormat="1" applyFont="1" applyFill="1" applyBorder="1" applyAlignment="1">
      <alignment horizontal="left"/>
    </xf>
    <xf numFmtId="2" fontId="3" fillId="0" borderId="8" xfId="0" applyNumberFormat="1" applyFont="1" applyFill="1" applyBorder="1"/>
    <xf numFmtId="2" fontId="3" fillId="0" borderId="4" xfId="0" applyNumberFormat="1" applyFont="1" applyFill="1" applyBorder="1" applyAlignment="1">
      <alignment horizontal="left"/>
    </xf>
    <xf numFmtId="0" fontId="0" fillId="0" borderId="0" xfId="0" applyFill="1" applyAlignment="1"/>
    <xf numFmtId="0" fontId="0" fillId="0" borderId="15" xfId="0" applyFill="1" applyBorder="1"/>
    <xf numFmtId="0" fontId="0" fillId="0" borderId="0" xfId="0" applyFill="1" applyBorder="1"/>
    <xf numFmtId="2" fontId="0" fillId="0" borderId="10" xfId="0" applyNumberFormat="1" applyFill="1" applyBorder="1"/>
    <xf numFmtId="0" fontId="3" fillId="0" borderId="0" xfId="0" applyFont="1" applyFill="1"/>
    <xf numFmtId="2" fontId="0" fillId="0" borderId="4" xfId="0" applyNumberFormat="1" applyFill="1" applyBorder="1"/>
    <xf numFmtId="0" fontId="0" fillId="0" borderId="0" xfId="0" applyFill="1" applyAlignment="1">
      <alignment vertical="center"/>
    </xf>
    <xf numFmtId="0" fontId="3" fillId="0" borderId="4" xfId="0" applyFont="1" applyFill="1" applyBorder="1"/>
    <xf numFmtId="2" fontId="0" fillId="0" borderId="0" xfId="0" applyNumberFormat="1" applyFill="1" applyAlignment="1"/>
    <xf numFmtId="2" fontId="3" fillId="0" borderId="10" xfId="0" applyNumberFormat="1" applyFont="1" applyFill="1" applyBorder="1" applyAlignment="1"/>
    <xf numFmtId="2" fontId="0" fillId="0" borderId="12" xfId="0" applyNumberFormat="1" applyFill="1" applyBorder="1" applyAlignment="1">
      <alignment horizontal="right"/>
    </xf>
    <xf numFmtId="0" fontId="0" fillId="0" borderId="1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21" fillId="0" borderId="4" xfId="0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164" fontId="22" fillId="0" borderId="0" xfId="0" applyNumberFormat="1" applyFont="1" applyBorder="1" applyAlignment="1">
      <alignment horizontal="center"/>
    </xf>
    <xf numFmtId="164" fontId="22" fillId="0" borderId="4" xfId="0" applyNumberFormat="1" applyFont="1" applyBorder="1" applyAlignment="1">
      <alignment horizontal="center"/>
    </xf>
    <xf numFmtId="0" fontId="22" fillId="0" borderId="8" xfId="0" applyFont="1" applyBorder="1" applyAlignment="1">
      <alignment horizontal="left"/>
    </xf>
    <xf numFmtId="164" fontId="22" fillId="0" borderId="0" xfId="0" applyNumberFormat="1" applyFont="1" applyAlignment="1">
      <alignment horizontal="center"/>
    </xf>
    <xf numFmtId="0" fontId="22" fillId="0" borderId="8" xfId="0" applyFont="1" applyBorder="1" applyAlignment="1"/>
    <xf numFmtId="164" fontId="22" fillId="0" borderId="4" xfId="0" applyNumberFormat="1" applyFont="1" applyBorder="1"/>
    <xf numFmtId="0" fontId="23" fillId="0" borderId="8" xfId="0" applyFont="1" applyBorder="1" applyAlignment="1">
      <alignment horizontal="center"/>
    </xf>
    <xf numFmtId="164" fontId="23" fillId="0" borderId="4" xfId="0" applyNumberFormat="1" applyFont="1" applyBorder="1" applyAlignment="1">
      <alignment horizontal="center"/>
    </xf>
    <xf numFmtId="164" fontId="23" fillId="0" borderId="4" xfId="0" applyNumberFormat="1" applyFont="1" applyBorder="1"/>
    <xf numFmtId="0" fontId="22" fillId="0" borderId="0" xfId="0" applyFont="1"/>
    <xf numFmtId="2" fontId="22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2" fillId="0" borderId="21" xfId="0" applyFont="1" applyBorder="1"/>
    <xf numFmtId="0" fontId="0" fillId="0" borderId="20" xfId="0" applyBorder="1"/>
    <xf numFmtId="0" fontId="0" fillId="2" borderId="0" xfId="0" applyFill="1" applyBorder="1"/>
    <xf numFmtId="0" fontId="0" fillId="0" borderId="0" xfId="0" applyFont="1"/>
    <xf numFmtId="167" fontId="0" fillId="0" borderId="0" xfId="2" applyNumberFormat="1" applyFont="1" applyBorder="1"/>
    <xf numFmtId="167" fontId="0" fillId="0" borderId="0" xfId="1" applyNumberFormat="1" applyFont="1" applyBorder="1"/>
    <xf numFmtId="167" fontId="11" fillId="0" borderId="4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7" fontId="0" fillId="0" borderId="0" xfId="2" applyNumberFormat="1" applyFont="1" applyFill="1"/>
    <xf numFmtId="167" fontId="0" fillId="0" borderId="0" xfId="1" applyNumberFormat="1" applyFont="1" applyFill="1"/>
    <xf numFmtId="2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167" fontId="0" fillId="0" borderId="0" xfId="1" applyNumberFormat="1" applyFont="1" applyBorder="1" applyAlignment="1">
      <alignment vertical="center"/>
    </xf>
    <xf numFmtId="167" fontId="12" fillId="0" borderId="0" xfId="1" applyNumberFormat="1" applyFont="1" applyBorder="1" applyAlignment="1">
      <alignment vertical="center"/>
    </xf>
    <xf numFmtId="167" fontId="0" fillId="0" borderId="0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167" fontId="11" fillId="0" borderId="0" xfId="1" applyNumberFormat="1" applyFont="1" applyBorder="1" applyAlignment="1">
      <alignment vertical="center" wrapText="1"/>
    </xf>
    <xf numFmtId="2" fontId="3" fillId="0" borderId="10" xfId="0" applyNumberFormat="1" applyFont="1" applyFill="1" applyBorder="1" applyAlignment="1">
      <alignment horizontal="right"/>
    </xf>
    <xf numFmtId="167" fontId="0" fillId="2" borderId="0" xfId="2" applyNumberFormat="1" applyFont="1" applyFill="1"/>
    <xf numFmtId="167" fontId="0" fillId="2" borderId="2" xfId="2" applyNumberFormat="1" applyFont="1" applyFill="1" applyBorder="1"/>
    <xf numFmtId="167" fontId="0" fillId="2" borderId="0" xfId="1" applyNumberFormat="1" applyFont="1" applyFill="1"/>
    <xf numFmtId="167" fontId="0" fillId="2" borderId="2" xfId="1" applyNumberFormat="1" applyFont="1" applyFill="1" applyBorder="1"/>
    <xf numFmtId="0" fontId="22" fillId="2" borderId="8" xfId="0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6" fillId="0" borderId="0" xfId="0" applyFont="1"/>
    <xf numFmtId="0" fontId="21" fillId="0" borderId="4" xfId="0" applyFont="1" applyBorder="1" applyAlignment="1">
      <alignment horizontal="center"/>
    </xf>
    <xf numFmtId="0" fontId="0" fillId="4" borderId="0" xfId="0" applyFill="1"/>
    <xf numFmtId="167" fontId="0" fillId="4" borderId="0" xfId="2" applyNumberFormat="1" applyFont="1" applyFill="1" applyBorder="1"/>
    <xf numFmtId="167" fontId="0" fillId="4" borderId="0" xfId="2" applyNumberFormat="1" applyFont="1" applyFill="1"/>
    <xf numFmtId="167" fontId="2" fillId="4" borderId="0" xfId="2" applyNumberFormat="1" applyFont="1" applyFill="1" applyBorder="1"/>
    <xf numFmtId="167" fontId="0" fillId="4" borderId="0" xfId="1" applyNumberFormat="1" applyFont="1" applyFill="1" applyBorder="1"/>
    <xf numFmtId="167" fontId="0" fillId="4" borderId="0" xfId="1" applyNumberFormat="1" applyFont="1" applyFill="1"/>
    <xf numFmtId="2" fontId="3" fillId="0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/>
    <xf numFmtId="2" fontId="3" fillId="2" borderId="0" xfId="0" applyNumberFormat="1" applyFont="1" applyFill="1" applyBorder="1" applyAlignment="1">
      <alignment horizontal="left"/>
    </xf>
    <xf numFmtId="0" fontId="3" fillId="2" borderId="0" xfId="0" applyFont="1" applyFill="1"/>
    <xf numFmtId="0" fontId="0" fillId="2" borderId="0" xfId="0" applyFill="1"/>
    <xf numFmtId="2" fontId="0" fillId="0" borderId="0" xfId="0" applyNumberFormat="1" applyFill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4" xfId="0" applyFont="1" applyFill="1" applyBorder="1" applyAlignment="1">
      <alignment horizontal="center"/>
    </xf>
    <xf numFmtId="14" fontId="16" fillId="2" borderId="4" xfId="0" applyNumberFormat="1" applyFont="1" applyFill="1" applyBorder="1"/>
    <xf numFmtId="167" fontId="0" fillId="2" borderId="4" xfId="1" applyNumberFormat="1" applyFont="1" applyFill="1" applyBorder="1"/>
    <xf numFmtId="0" fontId="0" fillId="2" borderId="4" xfId="0" applyFill="1" applyBorder="1"/>
    <xf numFmtId="0" fontId="0" fillId="2" borderId="4" xfId="0" applyFont="1" applyFill="1" applyBorder="1"/>
    <xf numFmtId="0" fontId="16" fillId="2" borderId="8" xfId="0" applyFont="1" applyFill="1" applyBorder="1" applyAlignment="1"/>
    <xf numFmtId="2" fontId="0" fillId="2" borderId="0" xfId="0" applyNumberFormat="1" applyFill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2" xfId="0" applyNumberFormat="1" applyFill="1" applyBorder="1"/>
    <xf numFmtId="2" fontId="0" fillId="2" borderId="0" xfId="0" applyNumberFormat="1" applyFill="1" applyAlignment="1">
      <alignment horizontal="left"/>
    </xf>
    <xf numFmtId="1" fontId="0" fillId="0" borderId="4" xfId="1" applyNumberFormat="1" applyFont="1" applyBorder="1"/>
    <xf numFmtId="0" fontId="5" fillId="0" borderId="0" xfId="0" applyFon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2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7" fontId="11" fillId="0" borderId="4" xfId="1" applyNumberFormat="1" applyFont="1" applyBorder="1" applyAlignment="1">
      <alignment horizontal="center" vertical="center" wrapText="1"/>
    </xf>
    <xf numFmtId="167" fontId="3" fillId="0" borderId="0" xfId="1" applyNumberFormat="1" applyFont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7" fontId="3" fillId="0" borderId="0" xfId="2" applyNumberFormat="1" applyFont="1" applyAlignment="1">
      <alignment horizontal="center"/>
    </xf>
    <xf numFmtId="0" fontId="0" fillId="0" borderId="4" xfId="0" applyBorder="1" applyAlignment="1">
      <alignment horizontal="left" vertical="center"/>
    </xf>
    <xf numFmtId="167" fontId="6" fillId="0" borderId="8" xfId="1" applyNumberFormat="1" applyFont="1" applyBorder="1" applyAlignment="1">
      <alignment horizontal="left" vertical="center"/>
    </xf>
    <xf numFmtId="167" fontId="6" fillId="0" borderId="10" xfId="1" applyNumberFormat="1" applyFont="1" applyBorder="1" applyAlignment="1">
      <alignment horizontal="left" vertical="center"/>
    </xf>
    <xf numFmtId="167" fontId="0" fillId="0" borderId="8" xfId="1" applyNumberFormat="1" applyFont="1" applyBorder="1" applyAlignment="1">
      <alignment horizontal="left" vertical="center"/>
    </xf>
    <xf numFmtId="167" fontId="0" fillId="0" borderId="9" xfId="1" applyNumberFormat="1" applyFont="1" applyBorder="1" applyAlignment="1">
      <alignment horizontal="left" vertical="center"/>
    </xf>
    <xf numFmtId="167" fontId="0" fillId="0" borderId="10" xfId="1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167" fontId="4" fillId="0" borderId="4" xfId="1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Alignment="1">
      <alignment horizontal="left"/>
    </xf>
    <xf numFmtId="0" fontId="26" fillId="0" borderId="0" xfId="0" applyFont="1"/>
    <xf numFmtId="0" fontId="26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workbookViewId="0">
      <selection sqref="A1:I3"/>
    </sheetView>
  </sheetViews>
  <sheetFormatPr baseColWidth="10" defaultRowHeight="14.25" customHeight="1" x14ac:dyDescent="0.25"/>
  <cols>
    <col min="1" max="1" width="36.42578125" bestFit="1" customWidth="1"/>
    <col min="2" max="2" width="5.7109375" customWidth="1"/>
    <col min="3" max="3" width="14.28515625" style="1" customWidth="1"/>
    <col min="4" max="4" width="13" style="1" customWidth="1"/>
    <col min="5" max="5" width="2.28515625" style="1" customWidth="1"/>
    <col min="6" max="6" width="26.85546875" bestFit="1" customWidth="1"/>
    <col min="7" max="7" width="5" style="2" customWidth="1"/>
    <col min="8" max="8" width="13.140625" style="2" customWidth="1"/>
    <col min="9" max="9" width="13.85546875" style="2" customWidth="1"/>
  </cols>
  <sheetData>
    <row r="1" spans="1:10" ht="14.25" customHeight="1" x14ac:dyDescent="0.25">
      <c r="A1" s="220" t="s">
        <v>125</v>
      </c>
      <c r="B1" s="220"/>
      <c r="C1" s="220"/>
      <c r="D1" s="220"/>
      <c r="E1" s="220"/>
      <c r="F1" s="220"/>
      <c r="G1" s="220"/>
      <c r="H1" s="220"/>
      <c r="I1" s="220"/>
    </row>
    <row r="2" spans="1:10" ht="14.25" customHeight="1" x14ac:dyDescent="0.25">
      <c r="A2" s="220" t="s">
        <v>5</v>
      </c>
      <c r="B2" s="220"/>
      <c r="C2" s="220"/>
      <c r="D2" s="220"/>
      <c r="E2" s="220"/>
      <c r="F2" s="220"/>
      <c r="G2" s="220"/>
      <c r="H2" s="220"/>
      <c r="I2" s="220"/>
      <c r="J2" s="4"/>
    </row>
    <row r="3" spans="1:10" ht="14.25" customHeight="1" x14ac:dyDescent="0.25">
      <c r="A3" s="220" t="s">
        <v>126</v>
      </c>
      <c r="B3" s="220"/>
      <c r="C3" s="220"/>
      <c r="D3" s="220"/>
      <c r="E3" s="220"/>
      <c r="F3" s="220"/>
      <c r="G3" s="220"/>
      <c r="H3" s="220"/>
      <c r="I3" s="220"/>
      <c r="J3" s="4"/>
    </row>
    <row r="4" spans="1:10" ht="14.25" customHeight="1" x14ac:dyDescent="0.25">
      <c r="B4" t="s">
        <v>156</v>
      </c>
    </row>
    <row r="5" spans="1:10" ht="14.25" customHeight="1" x14ac:dyDescent="0.25">
      <c r="A5" s="36" t="s">
        <v>0</v>
      </c>
      <c r="B5" s="36"/>
      <c r="F5" s="36" t="s">
        <v>9</v>
      </c>
    </row>
    <row r="6" spans="1:10" ht="14.25" customHeight="1" x14ac:dyDescent="0.25">
      <c r="A6" s="35" t="s">
        <v>1</v>
      </c>
      <c r="B6" s="35"/>
      <c r="D6" s="1">
        <f>+SUM(C7:C10)</f>
        <v>27556</v>
      </c>
      <c r="F6" s="35" t="s">
        <v>10</v>
      </c>
      <c r="I6" s="2">
        <f>+SUM(H7:H10)</f>
        <v>43056</v>
      </c>
    </row>
    <row r="7" spans="1:10" ht="14.25" customHeight="1" x14ac:dyDescent="0.25">
      <c r="A7" t="s">
        <v>3</v>
      </c>
      <c r="C7" s="143">
        <v>8704</v>
      </c>
      <c r="F7" t="s">
        <v>74</v>
      </c>
      <c r="H7" s="144">
        <v>2556</v>
      </c>
    </row>
    <row r="8" spans="1:10" ht="14.25" customHeight="1" x14ac:dyDescent="0.25">
      <c r="A8" t="s">
        <v>70</v>
      </c>
      <c r="C8" s="143">
        <v>1852</v>
      </c>
      <c r="F8" t="s">
        <v>75</v>
      </c>
      <c r="H8" s="144">
        <v>30000</v>
      </c>
    </row>
    <row r="9" spans="1:10" ht="14.25" customHeight="1" x14ac:dyDescent="0.25">
      <c r="A9" t="s">
        <v>71</v>
      </c>
      <c r="C9" s="155">
        <v>9000</v>
      </c>
      <c r="F9" t="s">
        <v>76</v>
      </c>
      <c r="H9" s="157">
        <v>3000</v>
      </c>
    </row>
    <row r="10" spans="1:10" ht="14.25" customHeight="1" x14ac:dyDescent="0.25">
      <c r="A10" t="s">
        <v>72</v>
      </c>
      <c r="C10" s="143">
        <v>8000</v>
      </c>
      <c r="F10" t="s">
        <v>60</v>
      </c>
      <c r="H10" s="157">
        <v>7500</v>
      </c>
    </row>
    <row r="11" spans="1:10" ht="14.25" customHeight="1" x14ac:dyDescent="0.25">
      <c r="C11" s="143"/>
      <c r="H11" s="144"/>
    </row>
    <row r="12" spans="1:10" ht="14.25" customHeight="1" x14ac:dyDescent="0.25">
      <c r="A12" s="35" t="s">
        <v>73</v>
      </c>
      <c r="B12" s="35"/>
      <c r="C12" s="143"/>
      <c r="D12" s="1">
        <f>+SUM(C13:C15)</f>
        <v>238000</v>
      </c>
      <c r="F12" s="35" t="s">
        <v>77</v>
      </c>
      <c r="H12" s="144"/>
      <c r="I12" s="2">
        <f>+H13</f>
        <v>100000</v>
      </c>
    </row>
    <row r="13" spans="1:10" ht="14.25" customHeight="1" x14ac:dyDescent="0.25">
      <c r="A13" t="s">
        <v>7</v>
      </c>
      <c r="C13" s="156">
        <v>100000</v>
      </c>
      <c r="F13" t="s">
        <v>78</v>
      </c>
      <c r="H13" s="158">
        <v>100000</v>
      </c>
    </row>
    <row r="14" spans="1:10" ht="14.25" customHeight="1" x14ac:dyDescent="0.25">
      <c r="A14" t="s">
        <v>6</v>
      </c>
      <c r="C14" s="155">
        <v>130000</v>
      </c>
      <c r="H14" s="144"/>
    </row>
    <row r="15" spans="1:10" ht="14.25" customHeight="1" x14ac:dyDescent="0.25">
      <c r="A15" t="s">
        <v>4</v>
      </c>
      <c r="C15" s="155">
        <v>8000</v>
      </c>
      <c r="F15" s="37" t="s">
        <v>79</v>
      </c>
      <c r="H15" s="144"/>
      <c r="I15" s="2">
        <f>+I12+I6</f>
        <v>143056</v>
      </c>
    </row>
    <row r="16" spans="1:10" ht="14.25" customHeight="1" x14ac:dyDescent="0.25">
      <c r="C16" s="143"/>
      <c r="H16" s="144"/>
    </row>
    <row r="17" spans="1:14" ht="14.25" customHeight="1" x14ac:dyDescent="0.25">
      <c r="C17" s="143"/>
      <c r="H17" s="144"/>
    </row>
    <row r="18" spans="1:14" ht="14.25" customHeight="1" x14ac:dyDescent="0.25">
      <c r="C18" s="143"/>
      <c r="F18" s="36" t="s">
        <v>11</v>
      </c>
      <c r="H18" s="144"/>
      <c r="I18" s="2">
        <f>+SUM(H19)</f>
        <v>122500</v>
      </c>
    </row>
    <row r="19" spans="1:14" ht="14.25" customHeight="1" x14ac:dyDescent="0.25">
      <c r="C19" s="143"/>
      <c r="F19" t="s">
        <v>12</v>
      </c>
      <c r="H19" s="158">
        <f>+D22-I15</f>
        <v>122500</v>
      </c>
    </row>
    <row r="20" spans="1:14" ht="14.25" customHeight="1" x14ac:dyDescent="0.25">
      <c r="C20" s="143"/>
    </row>
    <row r="22" spans="1:14" ht="14.25" customHeight="1" thickBot="1" x14ac:dyDescent="0.3">
      <c r="A22" s="37" t="s">
        <v>8</v>
      </c>
      <c r="B22" s="37"/>
      <c r="C22" s="6"/>
      <c r="D22" s="80">
        <f>+SUM(D6:D21)</f>
        <v>265556</v>
      </c>
      <c r="F22" s="37" t="s">
        <v>13</v>
      </c>
      <c r="G22" s="8"/>
      <c r="H22" s="8"/>
      <c r="I22" s="81">
        <f>+SUM(I15:I19)</f>
        <v>265556</v>
      </c>
    </row>
    <row r="23" spans="1:14" ht="14.25" customHeight="1" thickTop="1" x14ac:dyDescent="0.25"/>
    <row r="24" spans="1:14" ht="14.25" customHeight="1" x14ac:dyDescent="0.25">
      <c r="A24" s="163"/>
      <c r="B24" s="163"/>
      <c r="C24" s="164"/>
      <c r="D24" s="165"/>
      <c r="E24" s="166"/>
      <c r="F24" s="163"/>
      <c r="G24" s="167"/>
      <c r="H24" s="167"/>
      <c r="I24" s="168"/>
      <c r="J24" s="163"/>
      <c r="K24" s="163"/>
      <c r="L24" s="163"/>
      <c r="M24" s="163"/>
      <c r="N24" s="163"/>
    </row>
    <row r="25" spans="1:14" ht="14.25" customHeight="1" x14ac:dyDescent="0.25">
      <c r="A25" s="189" t="s">
        <v>125</v>
      </c>
      <c r="B25" s="189"/>
      <c r="C25" s="189"/>
      <c r="D25" s="189"/>
      <c r="E25" s="189"/>
      <c r="F25" s="189"/>
      <c r="G25" s="189"/>
      <c r="H25" s="189"/>
      <c r="I25" s="189"/>
    </row>
    <row r="26" spans="1:14" ht="14.25" customHeight="1" x14ac:dyDescent="0.25">
      <c r="A26" s="189" t="s">
        <v>5</v>
      </c>
      <c r="B26" s="189"/>
      <c r="C26" s="189"/>
      <c r="D26" s="189"/>
      <c r="E26" s="189"/>
      <c r="F26" s="189"/>
      <c r="G26" s="189"/>
      <c r="H26" s="189"/>
      <c r="I26" s="189"/>
    </row>
    <row r="27" spans="1:14" ht="14.25" customHeight="1" x14ac:dyDescent="0.25">
      <c r="A27" s="189" t="s">
        <v>138</v>
      </c>
      <c r="B27" s="189"/>
      <c r="C27" s="189"/>
      <c r="D27" s="189"/>
      <c r="E27" s="189"/>
      <c r="F27" s="189"/>
      <c r="G27" s="189"/>
      <c r="H27" s="189"/>
      <c r="I27" s="189"/>
    </row>
    <row r="29" spans="1:14" ht="14.25" customHeight="1" x14ac:dyDescent="0.25">
      <c r="B29" s="1"/>
    </row>
    <row r="30" spans="1:14" ht="14.25" customHeight="1" x14ac:dyDescent="0.25">
      <c r="A30" s="36" t="s">
        <v>0</v>
      </c>
      <c r="B30" s="1"/>
      <c r="F30" s="36" t="s">
        <v>9</v>
      </c>
    </row>
    <row r="31" spans="1:14" ht="14.25" customHeight="1" x14ac:dyDescent="0.25">
      <c r="A31" s="35" t="s">
        <v>1</v>
      </c>
      <c r="B31" s="1"/>
      <c r="D31" s="1">
        <f>C32+C33+C34+C35+C36+C37</f>
        <v>42965.13</v>
      </c>
      <c r="F31" s="35" t="s">
        <v>10</v>
      </c>
      <c r="I31" s="2">
        <f>+SUM(H32:H39)</f>
        <v>147377.63</v>
      </c>
    </row>
    <row r="32" spans="1:14" ht="14.25" customHeight="1" x14ac:dyDescent="0.25">
      <c r="A32" s="138" t="s">
        <v>19</v>
      </c>
      <c r="B32" s="1"/>
      <c r="C32" s="1">
        <v>-2792</v>
      </c>
      <c r="F32" s="161" t="s">
        <v>59</v>
      </c>
      <c r="H32" s="2">
        <v>339.63</v>
      </c>
    </row>
    <row r="33" spans="1:9" ht="14.25" customHeight="1" x14ac:dyDescent="0.25">
      <c r="A33" t="s">
        <v>3</v>
      </c>
      <c r="B33" s="1"/>
      <c r="C33" s="1">
        <v>16341.13</v>
      </c>
      <c r="F33" t="s">
        <v>120</v>
      </c>
      <c r="H33" s="2">
        <v>5538</v>
      </c>
    </row>
    <row r="34" spans="1:9" ht="14.25" customHeight="1" x14ac:dyDescent="0.25">
      <c r="A34" t="s">
        <v>2</v>
      </c>
      <c r="B34" s="1"/>
      <c r="C34" s="1">
        <v>200</v>
      </c>
      <c r="F34" t="s">
        <v>75</v>
      </c>
      <c r="H34" s="2">
        <v>31000</v>
      </c>
    </row>
    <row r="35" spans="1:9" ht="14.25" customHeight="1" x14ac:dyDescent="0.25">
      <c r="A35" t="s">
        <v>72</v>
      </c>
      <c r="B35" s="1"/>
      <c r="C35" s="1">
        <v>17632</v>
      </c>
      <c r="F35" t="s">
        <v>76</v>
      </c>
      <c r="H35" s="2">
        <v>3000</v>
      </c>
    </row>
    <row r="36" spans="1:9" ht="14.25" customHeight="1" x14ac:dyDescent="0.25">
      <c r="A36" t="s">
        <v>119</v>
      </c>
      <c r="B36" s="1"/>
      <c r="C36" s="1">
        <v>2584</v>
      </c>
      <c r="F36" t="s">
        <v>60</v>
      </c>
      <c r="H36" s="2">
        <v>7500</v>
      </c>
    </row>
    <row r="37" spans="1:9" ht="14.25" customHeight="1" x14ac:dyDescent="0.25">
      <c r="A37" t="s">
        <v>71</v>
      </c>
      <c r="B37" s="1"/>
      <c r="C37" s="1">
        <v>9000</v>
      </c>
      <c r="F37" t="s">
        <v>131</v>
      </c>
      <c r="H37" s="140">
        <v>100000</v>
      </c>
    </row>
    <row r="38" spans="1:9" ht="14.25" customHeight="1" x14ac:dyDescent="0.25">
      <c r="B38" s="3"/>
      <c r="H38" s="140"/>
    </row>
    <row r="39" spans="1:9" ht="14.25" customHeight="1" x14ac:dyDescent="0.25">
      <c r="A39" s="35" t="s">
        <v>73</v>
      </c>
      <c r="B39" s="1"/>
      <c r="D39" s="1">
        <f>+SUM(C40:C45)</f>
        <v>230636</v>
      </c>
    </row>
    <row r="40" spans="1:9" ht="14.25" customHeight="1" x14ac:dyDescent="0.25">
      <c r="A40" t="s">
        <v>65</v>
      </c>
      <c r="B40" s="1"/>
      <c r="C40" s="1">
        <v>2000</v>
      </c>
      <c r="F40" s="36" t="s">
        <v>11</v>
      </c>
      <c r="I40" s="2">
        <f>+H41+H42</f>
        <v>126223.5</v>
      </c>
    </row>
    <row r="41" spans="1:9" ht="14.25" customHeight="1" x14ac:dyDescent="0.25">
      <c r="A41" t="s">
        <v>7</v>
      </c>
      <c r="B41" s="3"/>
      <c r="C41" s="1">
        <v>100000</v>
      </c>
      <c r="F41" t="s">
        <v>12</v>
      </c>
      <c r="H41" s="2">
        <v>122500</v>
      </c>
    </row>
    <row r="42" spans="1:9" ht="14.25" customHeight="1" x14ac:dyDescent="0.25">
      <c r="A42" t="s">
        <v>6</v>
      </c>
      <c r="B42" s="1"/>
      <c r="C42" s="1">
        <v>130000</v>
      </c>
      <c r="F42" t="s">
        <v>133</v>
      </c>
      <c r="H42" s="2">
        <v>3723.5</v>
      </c>
    </row>
    <row r="43" spans="1:9" ht="14.25" customHeight="1" x14ac:dyDescent="0.25">
      <c r="A43" t="s">
        <v>4</v>
      </c>
      <c r="B43" s="139"/>
      <c r="C43" s="1">
        <v>8000</v>
      </c>
    </row>
    <row r="44" spans="1:9" ht="14.25" customHeight="1" x14ac:dyDescent="0.25">
      <c r="A44" t="s">
        <v>136</v>
      </c>
      <c r="B44" s="139"/>
      <c r="C44" s="1">
        <v>-9364</v>
      </c>
      <c r="G44"/>
      <c r="H44"/>
      <c r="I44"/>
    </row>
    <row r="45" spans="1:9" ht="14.25" customHeight="1" x14ac:dyDescent="0.25">
      <c r="B45" s="139"/>
      <c r="G45"/>
      <c r="H45"/>
      <c r="I45"/>
    </row>
    <row r="46" spans="1:9" ht="14.25" customHeight="1" x14ac:dyDescent="0.25">
      <c r="B46" s="139"/>
    </row>
    <row r="47" spans="1:9" ht="14.25" customHeight="1" thickBot="1" x14ac:dyDescent="0.3">
      <c r="A47" s="37" t="s">
        <v>8</v>
      </c>
      <c r="B47" s="6"/>
      <c r="C47" s="6"/>
      <c r="D47" s="80">
        <f>+SUM(D31:D46)</f>
        <v>273601.13</v>
      </c>
      <c r="E47" s="7"/>
      <c r="F47" s="37" t="s">
        <v>13</v>
      </c>
      <c r="G47" s="8"/>
      <c r="H47" s="8"/>
      <c r="I47" s="81">
        <f>+SUM(I31+I40)</f>
        <v>273601.13</v>
      </c>
    </row>
    <row r="48" spans="1:9" ht="14.25" customHeight="1" thickTop="1" x14ac:dyDescent="0.25"/>
  </sheetData>
  <mergeCells count="6">
    <mergeCell ref="A27:I27"/>
    <mergeCell ref="A1:I1"/>
    <mergeCell ref="A2:I2"/>
    <mergeCell ref="A3:I3"/>
    <mergeCell ref="A25:I25"/>
    <mergeCell ref="A26:I26"/>
  </mergeCells>
  <pageMargins left="0.25" right="0.25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64"/>
  <sheetViews>
    <sheetView view="pageLayout" topLeftCell="A3" workbookViewId="0">
      <selection activeCell="A3" sqref="A3:E3"/>
    </sheetView>
  </sheetViews>
  <sheetFormatPr baseColWidth="10" defaultRowHeight="14.25" customHeight="1" x14ac:dyDescent="0.25"/>
  <cols>
    <col min="1" max="1" width="11.42578125" style="72"/>
    <col min="2" max="2" width="41.85546875" customWidth="1"/>
    <col min="3" max="3" width="11.42578125" style="2"/>
    <col min="4" max="5" width="14.28515625" style="2" bestFit="1" customWidth="1"/>
  </cols>
  <sheetData>
    <row r="2" spans="1:15" ht="14.25" customHeight="1" x14ac:dyDescent="0.25">
      <c r="A2" s="189" t="s">
        <v>96</v>
      </c>
      <c r="B2" s="189"/>
      <c r="C2" s="189"/>
      <c r="D2" s="189"/>
      <c r="E2" s="189"/>
      <c r="F2" s="4"/>
      <c r="G2" s="4"/>
      <c r="H2" s="49"/>
      <c r="I2" s="49"/>
      <c r="J2" s="14"/>
      <c r="K2" s="14"/>
      <c r="L2" s="14"/>
      <c r="M2" s="50"/>
      <c r="N2" s="14"/>
      <c r="O2" s="14"/>
    </row>
    <row r="3" spans="1:15" ht="14.25" customHeight="1" x14ac:dyDescent="0.25">
      <c r="A3" s="220" t="s">
        <v>139</v>
      </c>
      <c r="B3" s="220"/>
      <c r="C3" s="220"/>
      <c r="D3" s="220"/>
      <c r="E3" s="220"/>
      <c r="H3" s="51"/>
      <c r="I3" s="52"/>
      <c r="J3" s="14"/>
      <c r="K3" s="14"/>
      <c r="L3" s="14"/>
      <c r="M3" s="50"/>
      <c r="N3" s="14"/>
      <c r="O3" s="14"/>
    </row>
    <row r="4" spans="1:15" ht="14.25" customHeight="1" x14ac:dyDescent="0.25">
      <c r="B4" s="5"/>
      <c r="C4" s="9"/>
      <c r="D4" s="9"/>
      <c r="E4" s="26"/>
      <c r="H4" s="51"/>
      <c r="I4" s="52"/>
      <c r="J4" s="14"/>
      <c r="K4" s="14"/>
      <c r="L4" s="14"/>
      <c r="M4" s="50"/>
      <c r="N4" s="14"/>
      <c r="O4" s="14"/>
    </row>
    <row r="5" spans="1:15" ht="14.25" customHeight="1" x14ac:dyDescent="0.25">
      <c r="A5" s="73" t="s">
        <v>14</v>
      </c>
      <c r="B5" s="74" t="s">
        <v>15</v>
      </c>
      <c r="C5" s="75" t="s">
        <v>16</v>
      </c>
      <c r="D5" s="75" t="s">
        <v>17</v>
      </c>
      <c r="E5" s="75" t="s">
        <v>18</v>
      </c>
      <c r="H5" s="53"/>
      <c r="I5" s="52"/>
      <c r="J5" s="14"/>
      <c r="K5" s="14"/>
      <c r="L5" s="14"/>
      <c r="M5" s="54"/>
      <c r="N5" s="14"/>
      <c r="O5" s="14"/>
    </row>
    <row r="6" spans="1:15" ht="14.25" customHeight="1" x14ac:dyDescent="0.25">
      <c r="A6" s="69">
        <v>43466</v>
      </c>
      <c r="B6" s="39">
        <v>1</v>
      </c>
      <c r="C6" s="11"/>
      <c r="D6" s="11"/>
      <c r="E6" s="11"/>
    </row>
    <row r="7" spans="1:15" ht="14.25" customHeight="1" x14ac:dyDescent="0.25">
      <c r="A7" s="10"/>
      <c r="B7" s="60" t="s">
        <v>72</v>
      </c>
      <c r="C7" s="11"/>
      <c r="D7" s="11">
        <f>+E8+E9</f>
        <v>11200</v>
      </c>
      <c r="E7" s="11"/>
    </row>
    <row r="8" spans="1:15" ht="14.25" customHeight="1" x14ac:dyDescent="0.25">
      <c r="A8" s="10"/>
      <c r="B8" s="60" t="s">
        <v>80</v>
      </c>
      <c r="C8" s="11"/>
      <c r="D8" s="11"/>
      <c r="E8" s="11">
        <v>10000</v>
      </c>
    </row>
    <row r="9" spans="1:15" ht="14.25" customHeight="1" x14ac:dyDescent="0.25">
      <c r="A9" s="10"/>
      <c r="B9" s="60" t="s">
        <v>110</v>
      </c>
      <c r="C9" s="11"/>
      <c r="D9" s="11"/>
      <c r="E9" s="11">
        <v>1200</v>
      </c>
    </row>
    <row r="10" spans="1:15" ht="14.25" customHeight="1" x14ac:dyDescent="0.25">
      <c r="A10" s="70">
        <v>43467</v>
      </c>
      <c r="B10" s="67">
        <v>2</v>
      </c>
      <c r="C10" s="48"/>
      <c r="D10" s="41"/>
      <c r="E10" s="42"/>
    </row>
    <row r="11" spans="1:15" ht="14.25" customHeight="1" x14ac:dyDescent="0.25">
      <c r="A11" s="69"/>
      <c r="B11" s="71" t="s">
        <v>81</v>
      </c>
      <c r="C11" s="40"/>
      <c r="D11" s="11">
        <v>5000</v>
      </c>
      <c r="E11" s="11"/>
    </row>
    <row r="12" spans="1:15" ht="14.25" customHeight="1" x14ac:dyDescent="0.25">
      <c r="A12" s="69"/>
      <c r="B12" s="71" t="s">
        <v>111</v>
      </c>
      <c r="C12" s="47"/>
      <c r="D12" s="11">
        <f>+D11*0.12</f>
        <v>600</v>
      </c>
      <c r="E12" s="11"/>
    </row>
    <row r="13" spans="1:15" ht="14.25" customHeight="1" x14ac:dyDescent="0.25">
      <c r="A13" s="69"/>
      <c r="B13" s="71" t="s">
        <v>58</v>
      </c>
      <c r="C13" s="47"/>
      <c r="D13" s="11"/>
      <c r="E13" s="11">
        <f>+D11+D12</f>
        <v>5600</v>
      </c>
    </row>
    <row r="14" spans="1:15" ht="14.25" customHeight="1" x14ac:dyDescent="0.25">
      <c r="A14" s="69">
        <v>43468</v>
      </c>
      <c r="B14" s="39">
        <v>3</v>
      </c>
      <c r="C14" s="11"/>
      <c r="D14" s="11"/>
      <c r="E14" s="11"/>
    </row>
    <row r="15" spans="1:15" ht="14.25" customHeight="1" x14ac:dyDescent="0.25">
      <c r="A15" s="10"/>
      <c r="B15" s="60" t="s">
        <v>19</v>
      </c>
      <c r="C15" s="11"/>
      <c r="D15" s="11">
        <f>+E16+E17</f>
        <v>16632</v>
      </c>
      <c r="E15" s="11"/>
    </row>
    <row r="16" spans="1:15" ht="14.25" customHeight="1" x14ac:dyDescent="0.25">
      <c r="A16" s="10"/>
      <c r="B16" s="60" t="s">
        <v>80</v>
      </c>
      <c r="C16" s="11"/>
      <c r="D16" s="11"/>
      <c r="E16" s="11">
        <v>14850</v>
      </c>
    </row>
    <row r="17" spans="1:5" ht="14.25" customHeight="1" x14ac:dyDescent="0.25">
      <c r="A17" s="10"/>
      <c r="B17" s="60" t="s">
        <v>110</v>
      </c>
      <c r="C17" s="11"/>
      <c r="D17" s="11"/>
      <c r="E17" s="11">
        <f>+E16*0.12</f>
        <v>1782</v>
      </c>
    </row>
    <row r="18" spans="1:5" ht="14.25" customHeight="1" x14ac:dyDescent="0.25">
      <c r="A18" s="69">
        <v>43469</v>
      </c>
      <c r="B18" s="39">
        <v>4</v>
      </c>
      <c r="C18" s="11"/>
      <c r="D18" s="11"/>
      <c r="E18" s="11"/>
    </row>
    <row r="19" spans="1:5" ht="14.25" customHeight="1" x14ac:dyDescent="0.25">
      <c r="A19" s="10"/>
      <c r="B19" s="60" t="s">
        <v>3</v>
      </c>
      <c r="C19" s="11"/>
      <c r="D19" s="11">
        <v>16632</v>
      </c>
      <c r="E19" s="11"/>
    </row>
    <row r="20" spans="1:5" ht="14.25" customHeight="1" x14ac:dyDescent="0.25">
      <c r="A20" s="10"/>
      <c r="B20" s="60" t="s">
        <v>82</v>
      </c>
      <c r="C20" s="11"/>
      <c r="D20" s="11"/>
      <c r="E20" s="11">
        <v>16632</v>
      </c>
    </row>
    <row r="21" spans="1:5" ht="14.25" customHeight="1" x14ac:dyDescent="0.25">
      <c r="A21" s="69">
        <v>43470</v>
      </c>
      <c r="B21" s="39">
        <v>5</v>
      </c>
      <c r="C21" s="11"/>
      <c r="D21" s="11"/>
      <c r="E21" s="11"/>
    </row>
    <row r="22" spans="1:5" ht="14.25" customHeight="1" x14ac:dyDescent="0.25">
      <c r="A22" s="10"/>
      <c r="B22" s="60" t="s">
        <v>83</v>
      </c>
      <c r="C22" s="11"/>
      <c r="D22" s="11">
        <v>3000</v>
      </c>
      <c r="E22" s="11"/>
    </row>
    <row r="23" spans="1:5" ht="14.25" customHeight="1" x14ac:dyDescent="0.25">
      <c r="A23" s="10"/>
      <c r="B23" s="60" t="s">
        <v>112</v>
      </c>
      <c r="C23" s="11"/>
      <c r="D23" s="11">
        <v>360</v>
      </c>
      <c r="E23" s="11"/>
    </row>
    <row r="24" spans="1:5" ht="14.25" customHeight="1" x14ac:dyDescent="0.25">
      <c r="A24" s="10"/>
      <c r="B24" s="60" t="s">
        <v>84</v>
      </c>
      <c r="C24" s="11"/>
      <c r="D24" s="11"/>
      <c r="E24" s="11">
        <f>+D22+D23</f>
        <v>3360</v>
      </c>
    </row>
    <row r="25" spans="1:5" ht="14.25" customHeight="1" x14ac:dyDescent="0.25">
      <c r="A25" s="69">
        <v>43471</v>
      </c>
      <c r="B25" s="39">
        <v>6</v>
      </c>
      <c r="C25" s="11"/>
      <c r="D25" s="11"/>
      <c r="E25" s="11"/>
    </row>
    <row r="26" spans="1:5" ht="14.25" customHeight="1" x14ac:dyDescent="0.25">
      <c r="A26" s="10"/>
      <c r="B26" s="60" t="s">
        <v>85</v>
      </c>
      <c r="C26" s="11"/>
      <c r="D26" s="11">
        <v>400</v>
      </c>
      <c r="E26" s="11"/>
    </row>
    <row r="27" spans="1:5" ht="14.25" customHeight="1" x14ac:dyDescent="0.25">
      <c r="A27" s="10"/>
      <c r="B27" s="71" t="s">
        <v>111</v>
      </c>
      <c r="C27" s="11"/>
      <c r="D27" s="11">
        <f>+D26*0.12</f>
        <v>48</v>
      </c>
      <c r="E27" s="11"/>
    </row>
    <row r="28" spans="1:5" ht="14.25" customHeight="1" x14ac:dyDescent="0.25">
      <c r="A28" s="10"/>
      <c r="B28" s="71" t="s">
        <v>58</v>
      </c>
      <c r="C28" s="11"/>
      <c r="D28" s="11"/>
      <c r="E28" s="11">
        <v>448</v>
      </c>
    </row>
    <row r="29" spans="1:5" ht="14.25" customHeight="1" x14ac:dyDescent="0.25">
      <c r="A29" s="69">
        <v>43472</v>
      </c>
      <c r="B29" s="39">
        <v>7</v>
      </c>
      <c r="C29" s="11"/>
      <c r="D29" s="11"/>
      <c r="E29" s="11"/>
    </row>
    <row r="30" spans="1:5" ht="14.25" customHeight="1" x14ac:dyDescent="0.25">
      <c r="A30" s="10"/>
      <c r="B30" s="60" t="s">
        <v>54</v>
      </c>
      <c r="C30" s="11"/>
      <c r="D30" s="11">
        <v>150</v>
      </c>
      <c r="E30" s="11"/>
    </row>
    <row r="31" spans="1:5" ht="14.25" customHeight="1" x14ac:dyDescent="0.25">
      <c r="A31" s="10"/>
      <c r="B31" s="71" t="s">
        <v>58</v>
      </c>
      <c r="C31" s="11"/>
      <c r="D31" s="11"/>
      <c r="E31" s="11">
        <v>150</v>
      </c>
    </row>
    <row r="32" spans="1:5" ht="14.25" customHeight="1" x14ac:dyDescent="0.25">
      <c r="A32" s="69">
        <v>43473</v>
      </c>
      <c r="B32" s="39">
        <v>8</v>
      </c>
      <c r="C32" s="11"/>
      <c r="D32" s="11"/>
      <c r="E32" s="11"/>
    </row>
    <row r="33" spans="1:15" ht="14.25" customHeight="1" x14ac:dyDescent="0.25">
      <c r="A33" s="10"/>
      <c r="B33" s="60" t="s">
        <v>86</v>
      </c>
      <c r="C33" s="11"/>
      <c r="D33" s="11">
        <v>50</v>
      </c>
      <c r="E33" s="11"/>
    </row>
    <row r="34" spans="1:15" ht="14.25" customHeight="1" x14ac:dyDescent="0.25">
      <c r="A34" s="10"/>
      <c r="B34" s="71" t="s">
        <v>58</v>
      </c>
      <c r="C34" s="11"/>
      <c r="D34" s="11"/>
      <c r="E34" s="11">
        <v>50</v>
      </c>
      <c r="H34" s="53"/>
      <c r="I34" s="52"/>
      <c r="J34" s="14"/>
      <c r="K34" s="14"/>
      <c r="L34" s="14"/>
      <c r="M34" s="54"/>
      <c r="N34" s="14"/>
      <c r="O34" s="14"/>
    </row>
    <row r="35" spans="1:15" ht="14.25" customHeight="1" x14ac:dyDescent="0.25">
      <c r="A35" s="69">
        <v>43474</v>
      </c>
      <c r="B35" s="39">
        <v>9</v>
      </c>
      <c r="C35" s="11"/>
      <c r="D35" s="11"/>
      <c r="E35" s="11"/>
      <c r="H35" s="52"/>
      <c r="I35" s="52"/>
      <c r="J35" s="58"/>
      <c r="K35" s="58"/>
      <c r="L35" s="58"/>
      <c r="M35" s="54"/>
      <c r="N35" s="14"/>
      <c r="O35" s="14"/>
    </row>
    <row r="36" spans="1:15" ht="14.25" customHeight="1" x14ac:dyDescent="0.25">
      <c r="A36" s="10"/>
      <c r="B36" s="60" t="s">
        <v>87</v>
      </c>
      <c r="C36" s="11"/>
      <c r="D36" s="11">
        <v>500</v>
      </c>
      <c r="E36" s="11"/>
      <c r="H36" s="53"/>
      <c r="I36" s="52"/>
      <c r="J36" s="14"/>
      <c r="K36" s="14"/>
      <c r="L36" s="14"/>
      <c r="M36" s="54"/>
      <c r="N36" s="14"/>
      <c r="O36" s="14"/>
    </row>
    <row r="37" spans="1:15" ht="14.25" customHeight="1" x14ac:dyDescent="0.25">
      <c r="A37" s="10"/>
      <c r="B37" s="71" t="s">
        <v>111</v>
      </c>
      <c r="C37" s="11"/>
      <c r="D37" s="11">
        <f>+D36*0.12</f>
        <v>60</v>
      </c>
      <c r="E37" s="11"/>
      <c r="H37" s="53"/>
      <c r="I37" s="52"/>
      <c r="J37" s="14"/>
      <c r="K37" s="14"/>
      <c r="L37" s="14"/>
      <c r="M37" s="54"/>
      <c r="N37" s="14"/>
      <c r="O37" s="14"/>
    </row>
    <row r="38" spans="1:15" ht="14.25" customHeight="1" x14ac:dyDescent="0.25">
      <c r="A38" s="68"/>
      <c r="B38" s="71" t="s">
        <v>58</v>
      </c>
      <c r="C38" s="40"/>
      <c r="D38" s="43"/>
      <c r="E38" s="44">
        <v>560</v>
      </c>
      <c r="H38" s="53"/>
      <c r="I38" s="52"/>
      <c r="J38" s="14"/>
      <c r="K38" s="14"/>
      <c r="L38" s="14"/>
      <c r="M38" s="54"/>
      <c r="N38" s="14"/>
      <c r="O38" s="14"/>
    </row>
    <row r="39" spans="1:15" ht="14.25" customHeight="1" x14ac:dyDescent="0.25">
      <c r="A39" s="69">
        <v>43475</v>
      </c>
      <c r="B39" s="39">
        <v>10</v>
      </c>
      <c r="C39" s="11"/>
      <c r="D39" s="11"/>
      <c r="E39" s="11"/>
      <c r="H39" s="52"/>
      <c r="I39" s="52"/>
      <c r="J39" s="14"/>
      <c r="K39" s="14"/>
      <c r="L39" s="14"/>
      <c r="M39" s="54"/>
      <c r="N39" s="14"/>
      <c r="O39" s="14"/>
    </row>
    <row r="40" spans="1:15" ht="14.25" customHeight="1" x14ac:dyDescent="0.25">
      <c r="A40" s="10"/>
      <c r="B40" s="60" t="s">
        <v>88</v>
      </c>
      <c r="C40" s="11"/>
      <c r="D40" s="11">
        <v>200</v>
      </c>
      <c r="E40" s="11"/>
      <c r="H40" s="53"/>
      <c r="I40" s="51"/>
      <c r="J40" s="14"/>
      <c r="K40" s="14"/>
      <c r="L40" s="14"/>
      <c r="M40" s="54"/>
      <c r="N40" s="14"/>
      <c r="O40" s="14"/>
    </row>
    <row r="41" spans="1:15" ht="14.25" customHeight="1" x14ac:dyDescent="0.25">
      <c r="A41" s="10"/>
      <c r="B41" s="71" t="s">
        <v>58</v>
      </c>
      <c r="C41" s="11"/>
      <c r="D41" s="11"/>
      <c r="E41" s="11">
        <v>200</v>
      </c>
      <c r="H41" s="53"/>
      <c r="I41" s="52"/>
      <c r="J41" s="14"/>
      <c r="K41" s="14"/>
      <c r="L41" s="14"/>
      <c r="M41" s="54"/>
      <c r="N41" s="14"/>
      <c r="O41" s="14"/>
    </row>
    <row r="42" spans="1:15" ht="14.25" customHeight="1" x14ac:dyDescent="0.25">
      <c r="A42" s="69">
        <v>43476</v>
      </c>
      <c r="B42" s="39">
        <v>11</v>
      </c>
      <c r="C42" s="11"/>
      <c r="D42" s="11"/>
      <c r="E42" s="11"/>
      <c r="H42" s="53"/>
      <c r="I42" s="52"/>
      <c r="J42" s="55"/>
      <c r="K42" s="55"/>
      <c r="L42" s="55"/>
      <c r="M42" s="54"/>
      <c r="N42" s="56"/>
      <c r="O42" s="57"/>
    </row>
    <row r="43" spans="1:15" ht="14.25" customHeight="1" x14ac:dyDescent="0.25">
      <c r="A43" s="10"/>
      <c r="B43" s="60" t="s">
        <v>19</v>
      </c>
      <c r="C43" s="11"/>
      <c r="D43" s="11">
        <f>+E44+E45</f>
        <v>3360</v>
      </c>
      <c r="E43" s="11"/>
      <c r="H43" s="53"/>
      <c r="I43" s="52"/>
      <c r="J43" s="55"/>
      <c r="K43" s="55"/>
      <c r="L43" s="55"/>
      <c r="M43" s="54"/>
      <c r="N43" s="56"/>
      <c r="O43" s="57"/>
    </row>
    <row r="44" spans="1:15" ht="14.25" customHeight="1" x14ac:dyDescent="0.25">
      <c r="A44" s="10"/>
      <c r="B44" s="71" t="s">
        <v>89</v>
      </c>
      <c r="C44" s="11"/>
      <c r="D44" s="11"/>
      <c r="E44" s="11">
        <v>3000</v>
      </c>
      <c r="H44" s="53"/>
      <c r="I44" s="52"/>
      <c r="J44" s="55"/>
      <c r="K44" s="55"/>
      <c r="L44" s="55"/>
      <c r="M44" s="54"/>
      <c r="N44" s="56"/>
      <c r="O44" s="57"/>
    </row>
    <row r="45" spans="1:15" ht="14.25" customHeight="1" x14ac:dyDescent="0.25">
      <c r="A45" s="68"/>
      <c r="B45" s="60" t="s">
        <v>110</v>
      </c>
      <c r="C45" s="45"/>
      <c r="D45" s="11"/>
      <c r="E45" s="11">
        <f>+E44*0.12</f>
        <v>360</v>
      </c>
      <c r="H45" s="53"/>
      <c r="I45" s="52"/>
      <c r="J45" s="55"/>
      <c r="K45" s="55"/>
      <c r="L45" s="55"/>
      <c r="M45" s="54"/>
      <c r="N45" s="56"/>
      <c r="O45" s="57"/>
    </row>
    <row r="46" spans="1:15" ht="14.25" customHeight="1" x14ac:dyDescent="0.25">
      <c r="A46" s="69">
        <v>43477</v>
      </c>
      <c r="B46" s="39">
        <v>12</v>
      </c>
      <c r="C46" s="11"/>
      <c r="D46" s="11"/>
      <c r="E46" s="11"/>
      <c r="H46" s="53"/>
      <c r="I46" s="52"/>
      <c r="J46" s="55"/>
      <c r="K46" s="55"/>
      <c r="L46" s="55"/>
      <c r="M46" s="54"/>
      <c r="N46" s="56"/>
      <c r="O46" s="57"/>
    </row>
    <row r="47" spans="1:15" ht="14.25" customHeight="1" x14ac:dyDescent="0.25">
      <c r="A47" s="10"/>
      <c r="B47" s="60" t="s">
        <v>3</v>
      </c>
      <c r="C47" s="11"/>
      <c r="D47" s="11">
        <v>3360</v>
      </c>
      <c r="E47" s="11"/>
      <c r="H47" s="53"/>
      <c r="I47" s="52"/>
      <c r="J47" s="55"/>
      <c r="K47" s="55"/>
      <c r="L47" s="55"/>
      <c r="M47" s="54"/>
      <c r="N47" s="56"/>
      <c r="O47" s="57"/>
    </row>
    <row r="48" spans="1:15" ht="14.25" customHeight="1" x14ac:dyDescent="0.25">
      <c r="A48" s="10"/>
      <c r="B48" s="71" t="s">
        <v>57</v>
      </c>
      <c r="C48" s="11"/>
      <c r="D48" s="11"/>
      <c r="E48" s="11">
        <v>3360</v>
      </c>
      <c r="H48" s="53"/>
      <c r="I48" s="52"/>
      <c r="J48" s="55"/>
      <c r="K48" s="55"/>
      <c r="L48" s="55"/>
      <c r="M48" s="54"/>
      <c r="N48" s="56"/>
      <c r="O48" s="57"/>
    </row>
    <row r="49" spans="1:15" ht="14.25" customHeight="1" x14ac:dyDescent="0.25">
      <c r="A49" s="69">
        <v>43478</v>
      </c>
      <c r="B49" s="39">
        <v>13</v>
      </c>
      <c r="C49" s="11"/>
      <c r="D49" s="11"/>
      <c r="E49" s="11"/>
      <c r="H49" s="53"/>
      <c r="I49" s="52"/>
      <c r="J49" s="55"/>
      <c r="K49" s="55"/>
      <c r="L49" s="55"/>
      <c r="M49" s="54"/>
      <c r="N49" s="56"/>
      <c r="O49" s="57"/>
    </row>
    <row r="50" spans="1:15" ht="14.25" customHeight="1" x14ac:dyDescent="0.25">
      <c r="A50" s="10"/>
      <c r="B50" s="60" t="s">
        <v>2</v>
      </c>
      <c r="C50" s="11"/>
      <c r="D50" s="11">
        <v>200</v>
      </c>
      <c r="E50" s="11"/>
      <c r="H50" s="53"/>
      <c r="I50" s="52"/>
      <c r="J50" s="55"/>
      <c r="K50" s="55"/>
      <c r="L50" s="55"/>
      <c r="M50" s="54"/>
      <c r="N50" s="56"/>
      <c r="O50" s="57"/>
    </row>
    <row r="51" spans="1:15" ht="14.25" customHeight="1" x14ac:dyDescent="0.25">
      <c r="A51" s="10"/>
      <c r="B51" s="71" t="s">
        <v>58</v>
      </c>
      <c r="C51" s="11"/>
      <c r="D51" s="11"/>
      <c r="E51" s="11">
        <v>200</v>
      </c>
      <c r="H51" s="53"/>
      <c r="I51" s="52"/>
      <c r="J51" s="55"/>
      <c r="K51" s="55"/>
      <c r="L51" s="55"/>
      <c r="M51" s="54"/>
      <c r="N51" s="56"/>
      <c r="O51" s="57"/>
    </row>
    <row r="52" spans="1:15" ht="14.25" customHeight="1" x14ac:dyDescent="0.25">
      <c r="A52" s="69">
        <v>43479</v>
      </c>
      <c r="B52" s="39">
        <v>14</v>
      </c>
      <c r="C52" s="11"/>
      <c r="D52" s="11"/>
      <c r="E52" s="11"/>
      <c r="H52" s="53"/>
      <c r="I52" s="52"/>
      <c r="J52" s="55"/>
      <c r="K52" s="55"/>
      <c r="L52" s="55"/>
      <c r="M52" s="54"/>
      <c r="N52" s="56"/>
      <c r="O52" s="57"/>
    </row>
    <row r="53" spans="1:15" ht="14.25" customHeight="1" x14ac:dyDescent="0.25">
      <c r="A53" s="10"/>
      <c r="B53" s="60" t="s">
        <v>91</v>
      </c>
      <c r="C53" s="11"/>
      <c r="D53" s="11">
        <v>2000</v>
      </c>
      <c r="E53" s="11"/>
      <c r="H53" s="53"/>
      <c r="I53" s="52"/>
      <c r="J53" s="55"/>
      <c r="K53" s="55"/>
      <c r="L53" s="55"/>
      <c r="M53" s="54"/>
      <c r="N53" s="56"/>
      <c r="O53" s="57"/>
    </row>
    <row r="54" spans="1:15" ht="14.25" customHeight="1" x14ac:dyDescent="0.25">
      <c r="A54" s="10"/>
      <c r="B54" s="71" t="s">
        <v>92</v>
      </c>
      <c r="C54" s="11"/>
      <c r="D54" s="11"/>
      <c r="E54" s="11">
        <v>1000</v>
      </c>
      <c r="H54" s="53"/>
      <c r="I54" s="52"/>
      <c r="J54" s="55"/>
      <c r="K54" s="55"/>
      <c r="L54" s="55"/>
      <c r="M54" s="54"/>
      <c r="N54" s="56"/>
      <c r="O54" s="57"/>
    </row>
    <row r="55" spans="1:15" ht="14.25" customHeight="1" x14ac:dyDescent="0.25">
      <c r="A55" s="68"/>
      <c r="B55" s="71" t="s">
        <v>57</v>
      </c>
      <c r="C55" s="46"/>
      <c r="D55" s="43"/>
      <c r="E55" s="44">
        <v>1000</v>
      </c>
      <c r="H55" s="53"/>
      <c r="I55" s="52"/>
      <c r="J55" s="55"/>
      <c r="K55" s="55"/>
      <c r="L55" s="55"/>
      <c r="M55" s="54"/>
      <c r="N55" s="56"/>
      <c r="O55" s="57"/>
    </row>
    <row r="56" spans="1:15" ht="14.25" customHeight="1" x14ac:dyDescent="0.25">
      <c r="A56" s="69">
        <v>43480</v>
      </c>
      <c r="B56" s="39">
        <v>15</v>
      </c>
      <c r="C56" s="11"/>
      <c r="D56" s="11"/>
      <c r="E56" s="11"/>
      <c r="H56" s="53"/>
      <c r="I56" s="52"/>
      <c r="J56" s="14"/>
      <c r="K56" s="14"/>
      <c r="L56" s="14"/>
      <c r="M56" s="54"/>
      <c r="N56" s="56"/>
      <c r="O56" s="57"/>
    </row>
    <row r="57" spans="1:15" ht="14.25" customHeight="1" x14ac:dyDescent="0.25">
      <c r="A57" s="10"/>
      <c r="B57" s="60" t="s">
        <v>93</v>
      </c>
      <c r="C57" s="11"/>
      <c r="D57" s="11">
        <v>200</v>
      </c>
      <c r="E57" s="11"/>
      <c r="H57" s="53"/>
      <c r="I57" s="52"/>
      <c r="J57" s="14"/>
      <c r="K57" s="14"/>
      <c r="L57" s="14"/>
      <c r="M57" s="54"/>
      <c r="N57" s="56"/>
      <c r="O57" s="57"/>
    </row>
    <row r="58" spans="1:15" ht="14.25" customHeight="1" x14ac:dyDescent="0.25">
      <c r="A58" s="10"/>
      <c r="B58" s="71" t="s">
        <v>111</v>
      </c>
      <c r="C58" s="11"/>
      <c r="D58" s="11">
        <f>+D57*0.12</f>
        <v>24</v>
      </c>
      <c r="E58" s="11"/>
      <c r="H58" s="53"/>
      <c r="I58" s="52"/>
      <c r="J58" s="14"/>
      <c r="K58" s="14"/>
      <c r="L58" s="14"/>
      <c r="M58" s="54"/>
      <c r="N58" s="14"/>
      <c r="O58" s="14"/>
    </row>
    <row r="59" spans="1:15" ht="14.25" customHeight="1" x14ac:dyDescent="0.25">
      <c r="A59" s="68"/>
      <c r="B59" s="71" t="s">
        <v>58</v>
      </c>
      <c r="C59" s="46"/>
      <c r="D59" s="43"/>
      <c r="E59" s="44">
        <v>224</v>
      </c>
      <c r="H59" s="53"/>
      <c r="I59" s="52"/>
      <c r="J59" s="14"/>
      <c r="K59" s="14"/>
      <c r="L59" s="14"/>
      <c r="M59" s="54"/>
      <c r="N59" s="14"/>
      <c r="O59" s="14"/>
    </row>
    <row r="60" spans="1:15" ht="14.25" customHeight="1" x14ac:dyDescent="0.25">
      <c r="A60" s="69">
        <v>43494</v>
      </c>
      <c r="B60" s="39">
        <v>16</v>
      </c>
      <c r="C60" s="11"/>
      <c r="D60" s="11"/>
      <c r="E60" s="11"/>
      <c r="H60" s="53"/>
      <c r="I60" s="52"/>
      <c r="J60" s="14"/>
      <c r="K60" s="14"/>
      <c r="L60" s="14"/>
      <c r="M60" s="54"/>
      <c r="N60" s="14"/>
      <c r="O60" s="14"/>
    </row>
    <row r="61" spans="1:15" ht="14.25" customHeight="1" x14ac:dyDescent="0.25">
      <c r="A61" s="10"/>
      <c r="B61" s="60" t="s">
        <v>106</v>
      </c>
      <c r="C61" s="11"/>
      <c r="D61" s="11">
        <v>3948.85</v>
      </c>
      <c r="E61" s="11"/>
      <c r="H61" s="53"/>
      <c r="I61" s="52"/>
      <c r="J61" s="14"/>
      <c r="K61" s="14"/>
      <c r="L61" s="14"/>
      <c r="M61" s="54"/>
      <c r="N61" s="14"/>
      <c r="O61" s="14"/>
    </row>
    <row r="62" spans="1:15" ht="14.25" customHeight="1" x14ac:dyDescent="0.25">
      <c r="A62" s="10"/>
      <c r="B62" s="71" t="s">
        <v>21</v>
      </c>
      <c r="C62" s="11"/>
      <c r="D62" s="11">
        <v>400.73</v>
      </c>
      <c r="E62" s="11"/>
      <c r="H62" s="53"/>
      <c r="I62" s="52"/>
      <c r="J62" s="14"/>
      <c r="K62" s="14"/>
      <c r="L62" s="14"/>
      <c r="M62" s="54"/>
      <c r="N62" s="14"/>
      <c r="O62" s="14"/>
    </row>
    <row r="63" spans="1:15" ht="14.25" customHeight="1" x14ac:dyDescent="0.25">
      <c r="A63" s="68"/>
      <c r="B63" s="71" t="s">
        <v>22</v>
      </c>
      <c r="C63" s="46"/>
      <c r="D63" s="43">
        <v>912.92</v>
      </c>
      <c r="E63" s="44"/>
      <c r="H63" s="53"/>
      <c r="I63" s="52"/>
      <c r="J63" s="14"/>
      <c r="K63" s="14"/>
      <c r="L63" s="14"/>
      <c r="M63" s="54"/>
      <c r="N63" s="14"/>
      <c r="O63" s="14"/>
    </row>
    <row r="64" spans="1:15" ht="14.25" customHeight="1" x14ac:dyDescent="0.25">
      <c r="A64" s="68"/>
      <c r="B64" s="71" t="s">
        <v>3</v>
      </c>
      <c r="C64" s="46"/>
      <c r="D64" s="43"/>
      <c r="E64" s="44">
        <v>4922.87</v>
      </c>
      <c r="H64" s="53"/>
      <c r="I64" s="52"/>
      <c r="J64" s="14"/>
      <c r="K64" s="14"/>
      <c r="L64" s="14"/>
      <c r="M64" s="54"/>
      <c r="N64" s="14"/>
      <c r="O64" s="14"/>
    </row>
    <row r="65" spans="1:15" ht="14.25" customHeight="1" x14ac:dyDescent="0.25">
      <c r="A65" s="68"/>
      <c r="B65" s="71" t="s">
        <v>59</v>
      </c>
      <c r="C65" s="46"/>
      <c r="D65" s="43"/>
      <c r="E65" s="44">
        <v>339.63</v>
      </c>
      <c r="H65" s="52"/>
      <c r="I65" s="52"/>
      <c r="J65" s="14"/>
      <c r="K65" s="14"/>
      <c r="L65" s="14"/>
      <c r="M65" s="54"/>
      <c r="N65" s="14"/>
      <c r="O65" s="14"/>
    </row>
    <row r="66" spans="1:15" ht="14.25" customHeight="1" x14ac:dyDescent="0.25">
      <c r="A66" s="69">
        <v>43494</v>
      </c>
      <c r="B66" s="39">
        <v>17</v>
      </c>
      <c r="C66" s="11"/>
      <c r="D66" s="11"/>
      <c r="E66" s="11"/>
      <c r="H66" s="53"/>
      <c r="I66" s="52"/>
      <c r="J66" s="14"/>
      <c r="K66" s="14"/>
      <c r="L66" s="14"/>
      <c r="M66" s="54"/>
      <c r="N66" s="14"/>
      <c r="O66" s="14"/>
    </row>
    <row r="67" spans="1:15" ht="14.25" customHeight="1" x14ac:dyDescent="0.25">
      <c r="A67" s="10"/>
      <c r="B67" s="60" t="s">
        <v>83</v>
      </c>
      <c r="C67" s="11"/>
      <c r="D67" s="11">
        <v>2000</v>
      </c>
      <c r="E67" s="11"/>
      <c r="H67" s="53"/>
      <c r="I67" s="52"/>
      <c r="J67" s="14"/>
      <c r="K67" s="14"/>
      <c r="L67" s="14"/>
      <c r="M67" s="54"/>
      <c r="N67" s="14"/>
      <c r="O67" s="14"/>
    </row>
    <row r="68" spans="1:15" ht="14.25" customHeight="1" x14ac:dyDescent="0.25">
      <c r="A68" s="10"/>
      <c r="B68" s="60" t="s">
        <v>112</v>
      </c>
      <c r="C68" s="11"/>
      <c r="D68" s="11">
        <f>+D67*0.12</f>
        <v>240</v>
      </c>
      <c r="E68" s="11"/>
      <c r="H68" s="53"/>
      <c r="I68" s="52"/>
      <c r="J68" s="14"/>
      <c r="K68" s="14"/>
      <c r="L68" s="14"/>
      <c r="M68" s="54"/>
      <c r="N68" s="14"/>
      <c r="O68" s="14"/>
    </row>
    <row r="69" spans="1:15" ht="14.25" customHeight="1" x14ac:dyDescent="0.25">
      <c r="A69" s="10"/>
      <c r="B69" s="71" t="s">
        <v>57</v>
      </c>
      <c r="C69" s="11"/>
      <c r="D69" s="11"/>
      <c r="E69" s="11">
        <f>+D67+D68</f>
        <v>2240</v>
      </c>
      <c r="F69" s="65"/>
      <c r="G69" s="66"/>
      <c r="H69" s="53"/>
      <c r="I69" s="52"/>
      <c r="J69" s="14"/>
      <c r="K69" s="14"/>
      <c r="L69" s="14"/>
      <c r="M69" s="54"/>
      <c r="N69" s="14"/>
      <c r="O69" s="14"/>
    </row>
    <row r="70" spans="1:15" ht="14.25" customHeight="1" x14ac:dyDescent="0.25">
      <c r="A70" s="69">
        <v>43494</v>
      </c>
      <c r="B70" s="39">
        <v>18</v>
      </c>
      <c r="C70" s="11"/>
      <c r="D70" s="11"/>
      <c r="E70" s="11"/>
      <c r="F70" s="65"/>
      <c r="G70" s="66"/>
      <c r="H70" s="53"/>
      <c r="I70" s="52"/>
      <c r="J70" s="14"/>
      <c r="K70" s="14"/>
      <c r="L70" s="14"/>
      <c r="M70" s="54"/>
      <c r="N70" s="14"/>
      <c r="O70" s="14"/>
    </row>
    <row r="71" spans="1:15" ht="14.25" customHeight="1" x14ac:dyDescent="0.25">
      <c r="A71" s="10"/>
      <c r="B71" s="60" t="s">
        <v>19</v>
      </c>
      <c r="C71" s="11"/>
      <c r="D71" s="11">
        <v>448</v>
      </c>
      <c r="E71" s="11"/>
      <c r="F71" s="65"/>
      <c r="G71" s="66"/>
      <c r="H71" s="53"/>
      <c r="I71" s="52"/>
      <c r="J71" s="14"/>
      <c r="K71" s="14"/>
      <c r="L71" s="14"/>
      <c r="M71" s="54"/>
      <c r="N71" s="14"/>
      <c r="O71" s="14"/>
    </row>
    <row r="72" spans="1:15" ht="14.25" customHeight="1" x14ac:dyDescent="0.25">
      <c r="A72" s="10"/>
      <c r="B72" s="71" t="s">
        <v>72</v>
      </c>
      <c r="C72" s="11"/>
      <c r="D72" s="11">
        <v>1792</v>
      </c>
      <c r="E72" s="11"/>
      <c r="F72" s="65"/>
      <c r="G72" s="66"/>
      <c r="H72" s="53"/>
      <c r="I72" s="52"/>
      <c r="J72" s="14"/>
      <c r="K72" s="14"/>
      <c r="L72" s="14"/>
      <c r="M72" s="54"/>
      <c r="N72" s="14"/>
      <c r="O72" s="14"/>
    </row>
    <row r="73" spans="1:15" ht="14.25" customHeight="1" x14ac:dyDescent="0.25">
      <c r="A73" s="69"/>
      <c r="B73" s="71" t="s">
        <v>80</v>
      </c>
      <c r="C73" s="47"/>
      <c r="D73" s="40"/>
      <c r="E73" s="11">
        <v>2000</v>
      </c>
      <c r="F73" s="65"/>
      <c r="G73" s="66"/>
      <c r="H73" s="53"/>
      <c r="I73" s="52"/>
      <c r="J73" s="14"/>
      <c r="K73" s="14"/>
      <c r="L73" s="14"/>
      <c r="M73" s="54"/>
      <c r="N73" s="14"/>
      <c r="O73" s="14"/>
    </row>
    <row r="74" spans="1:15" ht="14.25" customHeight="1" x14ac:dyDescent="0.25">
      <c r="A74" s="69"/>
      <c r="B74" s="60" t="s">
        <v>110</v>
      </c>
      <c r="C74" s="47"/>
      <c r="D74" s="40"/>
      <c r="E74" s="11">
        <f>+E73*0.12</f>
        <v>240</v>
      </c>
      <c r="F74" s="65"/>
      <c r="G74" s="66"/>
      <c r="H74" s="53"/>
      <c r="I74" s="52"/>
      <c r="J74" s="14"/>
      <c r="K74" s="14"/>
      <c r="L74" s="14"/>
      <c r="M74" s="54"/>
      <c r="N74" s="14"/>
      <c r="O74" s="14"/>
    </row>
    <row r="75" spans="1:15" ht="14.25" customHeight="1" x14ac:dyDescent="0.25">
      <c r="A75" s="189" t="s">
        <v>96</v>
      </c>
      <c r="B75" s="189"/>
      <c r="C75" s="189"/>
      <c r="D75" s="189"/>
      <c r="E75" s="189"/>
      <c r="F75" s="65"/>
      <c r="G75" s="66"/>
      <c r="H75" s="53"/>
      <c r="I75" s="52"/>
      <c r="J75" s="14"/>
      <c r="K75" s="14"/>
      <c r="L75" s="14"/>
      <c r="M75" s="54"/>
      <c r="N75" s="14"/>
      <c r="O75" s="14"/>
    </row>
    <row r="76" spans="1:15" ht="14.25" customHeight="1" x14ac:dyDescent="0.25">
      <c r="A76" s="189" t="s">
        <v>140</v>
      </c>
      <c r="B76" s="189"/>
      <c r="C76" s="189"/>
      <c r="D76" s="189"/>
      <c r="E76" s="189"/>
      <c r="F76" s="65"/>
      <c r="G76" s="66"/>
      <c r="H76" s="53"/>
      <c r="I76" s="52"/>
      <c r="J76" s="14"/>
      <c r="K76" s="14"/>
      <c r="L76" s="14"/>
      <c r="M76" s="54"/>
      <c r="N76" s="14"/>
      <c r="O76" s="14"/>
    </row>
    <row r="77" spans="1:15" ht="14.25" customHeight="1" x14ac:dyDescent="0.25">
      <c r="B77" s="5"/>
      <c r="C77" s="9"/>
      <c r="D77" s="9"/>
      <c r="E77" s="26"/>
      <c r="F77" s="65"/>
      <c r="G77" s="66"/>
      <c r="H77" s="53"/>
      <c r="I77" s="52"/>
      <c r="J77" s="14"/>
      <c r="K77" s="14"/>
      <c r="L77" s="14"/>
      <c r="M77" s="54"/>
      <c r="N77" s="14"/>
      <c r="O77" s="14"/>
    </row>
    <row r="78" spans="1:15" ht="14.25" customHeight="1" x14ac:dyDescent="0.25">
      <c r="A78" s="69">
        <v>43497</v>
      </c>
      <c r="B78" s="39">
        <v>19</v>
      </c>
      <c r="C78" s="11"/>
      <c r="D78" s="11"/>
      <c r="E78" s="11"/>
      <c r="F78" s="65"/>
      <c r="G78" s="66"/>
      <c r="H78" s="53"/>
      <c r="I78" s="52"/>
      <c r="J78" s="14"/>
      <c r="K78" s="14"/>
      <c r="L78" s="14"/>
      <c r="M78" s="54"/>
      <c r="N78" s="14"/>
      <c r="O78" s="14"/>
    </row>
    <row r="79" spans="1:15" ht="14.25" customHeight="1" x14ac:dyDescent="0.25">
      <c r="A79" s="10"/>
      <c r="B79" s="60" t="s">
        <v>81</v>
      </c>
      <c r="C79" s="11"/>
      <c r="D79" s="11">
        <v>4000</v>
      </c>
      <c r="E79" s="11"/>
      <c r="F79" s="65"/>
      <c r="G79" s="66"/>
      <c r="H79" s="53"/>
      <c r="I79" s="52"/>
      <c r="J79" s="14"/>
      <c r="K79" s="14"/>
      <c r="L79" s="14"/>
      <c r="M79" s="54"/>
      <c r="N79" s="14"/>
      <c r="O79" s="14"/>
    </row>
    <row r="80" spans="1:15" ht="14.25" customHeight="1" x14ac:dyDescent="0.25">
      <c r="A80" s="10"/>
      <c r="B80" s="71" t="s">
        <v>111</v>
      </c>
      <c r="C80" s="11"/>
      <c r="D80" s="11">
        <f>+D79*12%</f>
        <v>480</v>
      </c>
      <c r="E80" s="11"/>
      <c r="F80" s="65"/>
      <c r="G80" s="66"/>
      <c r="H80" s="53"/>
      <c r="I80" s="52"/>
      <c r="J80" s="14"/>
      <c r="K80" s="14"/>
      <c r="L80" s="14"/>
      <c r="M80" s="54"/>
      <c r="N80" s="14"/>
      <c r="O80" s="14"/>
    </row>
    <row r="81" spans="1:15" ht="14.25" customHeight="1" x14ac:dyDescent="0.25">
      <c r="A81" s="69"/>
      <c r="B81" s="71" t="s">
        <v>94</v>
      </c>
      <c r="C81" s="47"/>
      <c r="D81" s="40"/>
      <c r="E81" s="11">
        <v>4480</v>
      </c>
      <c r="H81" s="53"/>
      <c r="I81" s="52"/>
      <c r="J81" s="14"/>
      <c r="K81" s="14"/>
      <c r="L81" s="14"/>
      <c r="M81" s="54"/>
      <c r="N81" s="14"/>
      <c r="O81" s="14"/>
    </row>
    <row r="82" spans="1:15" ht="14.25" customHeight="1" x14ac:dyDescent="0.25">
      <c r="A82" s="69">
        <v>43498</v>
      </c>
      <c r="B82" s="39">
        <v>20</v>
      </c>
      <c r="C82" s="11"/>
      <c r="D82" s="11"/>
      <c r="E82" s="11"/>
      <c r="H82" s="53"/>
      <c r="I82" s="52"/>
      <c r="J82" s="14"/>
      <c r="K82" s="14"/>
      <c r="L82" s="14"/>
      <c r="M82" s="54"/>
      <c r="N82" s="14"/>
      <c r="O82" s="14"/>
    </row>
    <row r="83" spans="1:15" ht="14.25" customHeight="1" x14ac:dyDescent="0.25">
      <c r="A83" s="10"/>
      <c r="B83" s="60" t="s">
        <v>85</v>
      </c>
      <c r="C83" s="11"/>
      <c r="D83" s="11">
        <v>400</v>
      </c>
      <c r="E83" s="11"/>
      <c r="H83" s="53"/>
      <c r="I83" s="52"/>
      <c r="J83" s="14"/>
      <c r="K83" s="14"/>
      <c r="L83" s="14"/>
      <c r="M83" s="54"/>
      <c r="N83" s="14"/>
      <c r="O83" s="14"/>
    </row>
    <row r="84" spans="1:15" ht="14.25" customHeight="1" x14ac:dyDescent="0.25">
      <c r="A84" s="10"/>
      <c r="B84" s="71" t="s">
        <v>111</v>
      </c>
      <c r="C84" s="11"/>
      <c r="D84" s="11">
        <v>48</v>
      </c>
      <c r="E84" s="11"/>
      <c r="H84" s="53"/>
      <c r="I84" s="52"/>
      <c r="J84" s="14"/>
      <c r="K84" s="14"/>
      <c r="L84" s="14"/>
      <c r="M84" s="54"/>
      <c r="N84" s="14"/>
      <c r="O84" s="14"/>
    </row>
    <row r="85" spans="1:15" ht="14.25" customHeight="1" x14ac:dyDescent="0.25">
      <c r="A85" s="69"/>
      <c r="B85" s="71" t="s">
        <v>3</v>
      </c>
      <c r="C85" s="47"/>
      <c r="D85" s="40"/>
      <c r="E85" s="11">
        <v>448</v>
      </c>
      <c r="H85" s="53"/>
      <c r="I85" s="52"/>
      <c r="J85" s="14"/>
      <c r="K85" s="14"/>
      <c r="L85" s="14"/>
      <c r="M85" s="54"/>
      <c r="N85" s="14"/>
      <c r="O85" s="14"/>
    </row>
    <row r="86" spans="1:15" ht="14.25" customHeight="1" x14ac:dyDescent="0.25">
      <c r="A86" s="69">
        <v>43499</v>
      </c>
      <c r="B86" s="39">
        <v>21</v>
      </c>
      <c r="C86" s="11"/>
      <c r="D86" s="11"/>
      <c r="E86" s="11"/>
      <c r="H86" s="53"/>
      <c r="I86" s="52"/>
      <c r="J86" s="14"/>
      <c r="K86" s="14"/>
      <c r="L86" s="14"/>
      <c r="M86" s="54"/>
      <c r="N86" s="14"/>
      <c r="O86" s="14"/>
    </row>
    <row r="87" spans="1:15" ht="14.25" customHeight="1" x14ac:dyDescent="0.25">
      <c r="A87" s="10"/>
      <c r="B87" s="60" t="s">
        <v>19</v>
      </c>
      <c r="C87" s="11"/>
      <c r="D87" s="11">
        <v>5600</v>
      </c>
      <c r="E87" s="11"/>
      <c r="F87" s="65"/>
      <c r="G87" s="66"/>
      <c r="H87" s="53"/>
      <c r="I87" s="52"/>
      <c r="J87" s="14"/>
      <c r="K87" s="14"/>
      <c r="L87" s="14"/>
      <c r="M87" s="54"/>
      <c r="N87" s="14"/>
      <c r="O87" s="14"/>
    </row>
    <row r="88" spans="1:15" ht="14.25" customHeight="1" x14ac:dyDescent="0.25">
      <c r="A88" s="10"/>
      <c r="B88" s="71" t="s">
        <v>109</v>
      </c>
      <c r="C88" s="11"/>
      <c r="D88" s="11"/>
      <c r="E88" s="11">
        <v>5000</v>
      </c>
    </row>
    <row r="89" spans="1:15" ht="14.25" customHeight="1" x14ac:dyDescent="0.25">
      <c r="A89" s="69"/>
      <c r="B89" s="60" t="s">
        <v>112</v>
      </c>
      <c r="C89" s="47"/>
      <c r="D89" s="40"/>
      <c r="E89" s="11">
        <v>600</v>
      </c>
    </row>
    <row r="90" spans="1:15" ht="14.25" customHeight="1" x14ac:dyDescent="0.25">
      <c r="A90" s="69">
        <v>43500</v>
      </c>
      <c r="B90" s="39">
        <v>22</v>
      </c>
      <c r="C90" s="11"/>
      <c r="D90" s="11"/>
      <c r="E90" s="11"/>
    </row>
    <row r="91" spans="1:15" ht="14.25" customHeight="1" x14ac:dyDescent="0.25">
      <c r="A91" s="10"/>
      <c r="B91" s="60" t="s">
        <v>3</v>
      </c>
      <c r="C91" s="11"/>
      <c r="D91" s="11">
        <v>5600</v>
      </c>
      <c r="E91" s="11"/>
    </row>
    <row r="92" spans="1:15" ht="14.25" customHeight="1" x14ac:dyDescent="0.25">
      <c r="A92" s="10"/>
      <c r="B92" s="71" t="s">
        <v>90</v>
      </c>
      <c r="C92" s="11"/>
      <c r="D92" s="11"/>
      <c r="E92" s="11">
        <v>5600</v>
      </c>
    </row>
    <row r="93" spans="1:15" ht="14.25" customHeight="1" x14ac:dyDescent="0.25">
      <c r="A93" s="69">
        <v>43501</v>
      </c>
      <c r="B93" s="39">
        <v>23</v>
      </c>
      <c r="C93" s="11"/>
      <c r="D93" s="11"/>
      <c r="E93" s="11"/>
    </row>
    <row r="94" spans="1:15" ht="14.25" customHeight="1" x14ac:dyDescent="0.25">
      <c r="A94" s="10"/>
      <c r="B94" s="60" t="s">
        <v>54</v>
      </c>
      <c r="C94" s="11"/>
      <c r="D94" s="11">
        <v>150</v>
      </c>
      <c r="E94" s="11"/>
    </row>
    <row r="95" spans="1:15" ht="14.25" customHeight="1" x14ac:dyDescent="0.25">
      <c r="A95" s="10"/>
      <c r="B95" s="71" t="s">
        <v>3</v>
      </c>
      <c r="C95" s="11"/>
      <c r="D95" s="11"/>
      <c r="E95" s="11">
        <v>150</v>
      </c>
    </row>
    <row r="96" spans="1:15" ht="14.25" customHeight="1" x14ac:dyDescent="0.25">
      <c r="A96" s="69">
        <v>43502</v>
      </c>
      <c r="B96" s="39">
        <v>24</v>
      </c>
      <c r="C96" s="11"/>
      <c r="D96" s="11"/>
      <c r="E96" s="11"/>
    </row>
    <row r="97" spans="1:5" ht="14.25" customHeight="1" x14ac:dyDescent="0.25">
      <c r="A97" s="10"/>
      <c r="B97" s="60" t="s">
        <v>95</v>
      </c>
      <c r="C97" s="11"/>
      <c r="D97" s="11">
        <v>120</v>
      </c>
      <c r="E97" s="11"/>
    </row>
    <row r="98" spans="1:5" ht="14.25" customHeight="1" x14ac:dyDescent="0.25">
      <c r="A98" s="10"/>
      <c r="B98" s="71" t="s">
        <v>3</v>
      </c>
      <c r="C98" s="11"/>
      <c r="D98" s="11"/>
      <c r="E98" s="11">
        <v>120</v>
      </c>
    </row>
    <row r="99" spans="1:5" ht="14.25" customHeight="1" x14ac:dyDescent="0.25">
      <c r="A99" s="69">
        <v>43503</v>
      </c>
      <c r="B99" s="39">
        <v>25</v>
      </c>
      <c r="C99" s="11"/>
      <c r="D99" s="11"/>
      <c r="E99" s="11"/>
    </row>
    <row r="100" spans="1:5" ht="14.25" customHeight="1" x14ac:dyDescent="0.25">
      <c r="A100" s="10"/>
      <c r="B100" s="60" t="s">
        <v>83</v>
      </c>
      <c r="C100" s="11"/>
      <c r="D100" s="11">
        <v>1500</v>
      </c>
      <c r="E100" s="11"/>
    </row>
    <row r="101" spans="1:5" ht="14.25" customHeight="1" x14ac:dyDescent="0.25">
      <c r="A101" s="10"/>
      <c r="B101" s="60" t="s">
        <v>112</v>
      </c>
      <c r="C101" s="11"/>
      <c r="D101" s="11">
        <f>+D100*0.12</f>
        <v>180</v>
      </c>
      <c r="E101" s="11"/>
    </row>
    <row r="102" spans="1:5" ht="14.25" customHeight="1" x14ac:dyDescent="0.25">
      <c r="A102" s="10"/>
      <c r="B102" s="71" t="s">
        <v>19</v>
      </c>
      <c r="C102" s="11"/>
      <c r="D102" s="11"/>
      <c r="E102" s="11">
        <f>+D100+D101</f>
        <v>1680</v>
      </c>
    </row>
    <row r="103" spans="1:5" ht="14.25" customHeight="1" x14ac:dyDescent="0.25">
      <c r="A103" s="69">
        <v>43504</v>
      </c>
      <c r="B103" s="39">
        <v>26</v>
      </c>
      <c r="C103" s="11"/>
      <c r="D103" s="11"/>
      <c r="E103" s="11"/>
    </row>
    <row r="104" spans="1:5" ht="14.25" customHeight="1" x14ac:dyDescent="0.25">
      <c r="A104" s="10"/>
      <c r="B104" s="60" t="s">
        <v>145</v>
      </c>
      <c r="C104" s="11"/>
      <c r="D104" s="11">
        <v>250</v>
      </c>
      <c r="E104" s="11"/>
    </row>
    <row r="105" spans="1:5" ht="14.25" customHeight="1" x14ac:dyDescent="0.25">
      <c r="A105" s="10"/>
      <c r="B105" s="71" t="s">
        <v>3</v>
      </c>
      <c r="C105" s="11"/>
      <c r="D105" s="11"/>
      <c r="E105" s="11">
        <v>250</v>
      </c>
    </row>
    <row r="106" spans="1:5" ht="14.25" customHeight="1" x14ac:dyDescent="0.25">
      <c r="A106" s="179">
        <v>43505</v>
      </c>
      <c r="B106" s="178">
        <v>27</v>
      </c>
      <c r="C106" s="180"/>
      <c r="D106" s="180"/>
      <c r="E106" s="180"/>
    </row>
    <row r="107" spans="1:5" ht="14.25" customHeight="1" x14ac:dyDescent="0.25">
      <c r="A107" s="181"/>
      <c r="B107" s="182" t="s">
        <v>72</v>
      </c>
      <c r="C107" s="180"/>
      <c r="D107" s="180">
        <v>3000</v>
      </c>
      <c r="E107" s="180"/>
    </row>
    <row r="108" spans="1:5" ht="14.25" customHeight="1" x14ac:dyDescent="0.25">
      <c r="A108" s="181"/>
      <c r="B108" s="183" t="s">
        <v>19</v>
      </c>
      <c r="C108" s="180"/>
      <c r="D108" s="180"/>
      <c r="E108" s="180">
        <v>3000</v>
      </c>
    </row>
    <row r="109" spans="1:5" ht="14.25" customHeight="1" x14ac:dyDescent="0.25">
      <c r="A109" s="69">
        <v>43506</v>
      </c>
      <c r="B109" s="39">
        <v>28</v>
      </c>
      <c r="C109" s="11"/>
      <c r="D109" s="11"/>
      <c r="E109" s="11"/>
    </row>
    <row r="110" spans="1:5" ht="14.25" customHeight="1" x14ac:dyDescent="0.25">
      <c r="A110" s="10"/>
      <c r="B110" s="60" t="s">
        <v>19</v>
      </c>
      <c r="C110" s="11"/>
      <c r="D110" s="11">
        <v>3500</v>
      </c>
      <c r="E110" s="11"/>
    </row>
    <row r="111" spans="1:5" ht="17.25" customHeight="1" x14ac:dyDescent="0.25">
      <c r="A111" s="10"/>
      <c r="B111" s="71" t="s">
        <v>72</v>
      </c>
      <c r="C111" s="11"/>
      <c r="D111" s="11"/>
      <c r="E111" s="11">
        <v>3500</v>
      </c>
    </row>
    <row r="112" spans="1:5" ht="14.25" customHeight="1" x14ac:dyDescent="0.25">
      <c r="A112" s="69">
        <v>43507</v>
      </c>
      <c r="B112" s="39">
        <v>29</v>
      </c>
      <c r="C112" s="11"/>
      <c r="D112" s="11"/>
      <c r="E112" s="11"/>
    </row>
    <row r="113" spans="1:5" ht="14.25" customHeight="1" x14ac:dyDescent="0.25">
      <c r="A113" s="10"/>
      <c r="B113" s="60" t="s">
        <v>3</v>
      </c>
      <c r="C113" s="11"/>
      <c r="D113" s="11">
        <v>3500</v>
      </c>
      <c r="E113" s="11"/>
    </row>
    <row r="114" spans="1:5" ht="14.25" customHeight="1" x14ac:dyDescent="0.25">
      <c r="A114" s="10"/>
      <c r="B114" s="71" t="s">
        <v>19</v>
      </c>
      <c r="C114" s="11"/>
      <c r="D114" s="11"/>
      <c r="E114" s="11">
        <v>3500</v>
      </c>
    </row>
    <row r="115" spans="1:5" ht="14.25" customHeight="1" x14ac:dyDescent="0.25">
      <c r="A115" s="69">
        <v>43508</v>
      </c>
      <c r="B115" s="39">
        <v>30</v>
      </c>
      <c r="C115" s="11"/>
      <c r="D115" s="11"/>
      <c r="E115" s="11"/>
    </row>
    <row r="116" spans="1:5" ht="14.25" customHeight="1" x14ac:dyDescent="0.25">
      <c r="A116" s="10"/>
      <c r="B116" s="60" t="s">
        <v>81</v>
      </c>
      <c r="C116" s="11"/>
      <c r="D116" s="11">
        <v>5000</v>
      </c>
      <c r="E116" s="11"/>
    </row>
    <row r="117" spans="1:5" ht="14.25" customHeight="1" x14ac:dyDescent="0.25">
      <c r="A117" s="10"/>
      <c r="B117" s="60" t="s">
        <v>112</v>
      </c>
      <c r="C117" s="11"/>
      <c r="D117" s="11">
        <v>600</v>
      </c>
      <c r="E117" s="11"/>
    </row>
    <row r="118" spans="1:5" ht="14.25" customHeight="1" x14ac:dyDescent="0.25">
      <c r="A118" s="69"/>
      <c r="B118" s="60" t="s">
        <v>19</v>
      </c>
      <c r="C118" s="11"/>
      <c r="D118" s="11"/>
      <c r="E118" s="11">
        <v>5600</v>
      </c>
    </row>
    <row r="119" spans="1:5" ht="14.25" customHeight="1" x14ac:dyDescent="0.25">
      <c r="A119" s="69">
        <v>43522</v>
      </c>
      <c r="B119" s="39">
        <v>31</v>
      </c>
      <c r="C119" s="11"/>
      <c r="D119" s="11"/>
      <c r="E119" s="11"/>
    </row>
    <row r="120" spans="1:5" ht="14.25" customHeight="1" x14ac:dyDescent="0.25">
      <c r="A120" s="69"/>
      <c r="B120" s="60" t="s">
        <v>106</v>
      </c>
      <c r="C120" s="11"/>
      <c r="D120" s="11">
        <v>3594</v>
      </c>
      <c r="E120" s="11"/>
    </row>
    <row r="121" spans="1:5" ht="14.25" customHeight="1" x14ac:dyDescent="0.25">
      <c r="A121" s="69"/>
      <c r="B121" s="71" t="s">
        <v>21</v>
      </c>
      <c r="C121" s="11"/>
      <c r="D121" s="11">
        <v>400.73</v>
      </c>
      <c r="E121" s="11"/>
    </row>
    <row r="122" spans="1:5" ht="14.25" customHeight="1" x14ac:dyDescent="0.25">
      <c r="A122" s="69"/>
      <c r="B122" s="71" t="s">
        <v>22</v>
      </c>
      <c r="C122" s="11"/>
      <c r="D122" s="11">
        <v>912.92</v>
      </c>
      <c r="E122" s="11"/>
    </row>
    <row r="123" spans="1:5" ht="14.25" customHeight="1" x14ac:dyDescent="0.25">
      <c r="A123" s="69"/>
      <c r="B123" s="71" t="s">
        <v>3</v>
      </c>
      <c r="C123" s="11"/>
      <c r="D123" s="11"/>
      <c r="E123" s="11">
        <f>+D120+D121+D122-E124</f>
        <v>4568.0199999999995</v>
      </c>
    </row>
    <row r="124" spans="1:5" ht="14.25" customHeight="1" x14ac:dyDescent="0.25">
      <c r="A124" s="69"/>
      <c r="B124" s="71" t="s">
        <v>59</v>
      </c>
      <c r="C124" s="11"/>
      <c r="D124" s="11"/>
      <c r="E124" s="11">
        <v>339.63</v>
      </c>
    </row>
    <row r="125" spans="1:5" ht="14.25" customHeight="1" x14ac:dyDescent="0.25">
      <c r="A125" s="69">
        <v>43523</v>
      </c>
      <c r="B125" s="39">
        <v>32</v>
      </c>
      <c r="C125" s="11"/>
      <c r="D125" s="11"/>
      <c r="E125" s="11"/>
    </row>
    <row r="126" spans="1:5" ht="14.25" customHeight="1" x14ac:dyDescent="0.25">
      <c r="A126" s="10"/>
      <c r="B126" s="60" t="s">
        <v>86</v>
      </c>
      <c r="D126" s="11">
        <v>70</v>
      </c>
      <c r="E126" s="11"/>
    </row>
    <row r="127" spans="1:5" ht="14.25" customHeight="1" x14ac:dyDescent="0.25">
      <c r="A127" s="10"/>
      <c r="B127" s="71" t="s">
        <v>111</v>
      </c>
      <c r="D127" s="11">
        <v>8.4</v>
      </c>
      <c r="E127" s="11"/>
    </row>
    <row r="128" spans="1:5" ht="14.25" customHeight="1" x14ac:dyDescent="0.25">
      <c r="A128" s="69"/>
      <c r="B128" s="60" t="s">
        <v>3</v>
      </c>
      <c r="C128" s="11"/>
      <c r="D128" s="11"/>
      <c r="E128" s="11">
        <v>78.400000000000006</v>
      </c>
    </row>
    <row r="129" spans="1:5" ht="14.25" customHeight="1" x14ac:dyDescent="0.25">
      <c r="A129" s="69">
        <v>43524</v>
      </c>
      <c r="B129" s="39">
        <v>33</v>
      </c>
      <c r="C129" s="11"/>
      <c r="D129" s="11"/>
      <c r="E129" s="11"/>
    </row>
    <row r="130" spans="1:5" ht="14.25" customHeight="1" x14ac:dyDescent="0.25">
      <c r="A130" s="10"/>
      <c r="B130" t="s">
        <v>19</v>
      </c>
      <c r="D130" s="11">
        <v>12320</v>
      </c>
      <c r="E130" s="11"/>
    </row>
    <row r="131" spans="1:5" ht="14.25" customHeight="1" x14ac:dyDescent="0.25">
      <c r="A131" s="10"/>
      <c r="B131" s="60" t="s">
        <v>109</v>
      </c>
      <c r="D131" s="11"/>
      <c r="E131" s="11">
        <v>11000</v>
      </c>
    </row>
    <row r="132" spans="1:5" ht="14.25" customHeight="1" x14ac:dyDescent="0.25">
      <c r="A132" s="69"/>
      <c r="B132" s="60" t="s">
        <v>112</v>
      </c>
      <c r="C132" s="11"/>
      <c r="D132" s="11"/>
      <c r="E132" s="11">
        <v>1320</v>
      </c>
    </row>
    <row r="133" spans="1:5" ht="14.25" customHeight="1" x14ac:dyDescent="0.25">
      <c r="A133" s="69">
        <v>43524</v>
      </c>
      <c r="B133" s="39">
        <v>34</v>
      </c>
      <c r="C133" s="11"/>
      <c r="D133" s="11"/>
      <c r="E133" s="11"/>
    </row>
    <row r="134" spans="1:5" ht="14.25" customHeight="1" x14ac:dyDescent="0.25">
      <c r="A134" s="10"/>
      <c r="B134" t="s">
        <v>3</v>
      </c>
      <c r="D134" s="11">
        <v>12320</v>
      </c>
      <c r="E134" s="11"/>
    </row>
    <row r="135" spans="1:5" ht="14.25" customHeight="1" x14ac:dyDescent="0.25">
      <c r="A135" s="10"/>
      <c r="B135" s="60" t="s">
        <v>19</v>
      </c>
      <c r="D135" s="11"/>
      <c r="E135" s="11">
        <v>12320</v>
      </c>
    </row>
    <row r="136" spans="1:5" ht="14.25" customHeight="1" x14ac:dyDescent="0.25">
      <c r="A136" s="69"/>
      <c r="B136" s="71"/>
      <c r="C136" s="11"/>
      <c r="D136" s="11"/>
      <c r="E136" s="11"/>
    </row>
    <row r="137" spans="1:5" ht="14.25" customHeight="1" x14ac:dyDescent="0.25">
      <c r="A137" s="69">
        <v>43524</v>
      </c>
      <c r="C137" s="11"/>
      <c r="D137" s="11"/>
      <c r="E137" s="11"/>
    </row>
    <row r="138" spans="1:5" ht="14.25" customHeight="1" x14ac:dyDescent="0.25">
      <c r="A138" s="69"/>
      <c r="B138" s="60" t="s">
        <v>135</v>
      </c>
      <c r="C138" s="11"/>
      <c r="D138" s="11">
        <v>9364</v>
      </c>
      <c r="E138" s="11"/>
    </row>
    <row r="139" spans="1:5" ht="14.25" customHeight="1" x14ac:dyDescent="0.25">
      <c r="A139" s="69"/>
      <c r="B139" s="39" t="s">
        <v>134</v>
      </c>
      <c r="C139" s="11"/>
      <c r="D139" s="11"/>
      <c r="E139" s="11">
        <v>9364</v>
      </c>
    </row>
    <row r="140" spans="1:5" ht="14.25" customHeight="1" x14ac:dyDescent="0.25">
      <c r="A140" s="69"/>
      <c r="B140" s="60"/>
      <c r="C140" s="11"/>
      <c r="D140" s="11"/>
      <c r="E140" s="11"/>
    </row>
    <row r="141" spans="1:5" ht="14.25" customHeight="1" x14ac:dyDescent="0.25">
      <c r="A141" s="69"/>
      <c r="B141" s="60"/>
      <c r="C141" s="11"/>
      <c r="D141" s="11"/>
      <c r="E141" s="11"/>
    </row>
    <row r="142" spans="1:5" ht="14.25" customHeight="1" x14ac:dyDescent="0.25">
      <c r="A142" s="69"/>
      <c r="B142" s="60"/>
      <c r="C142" s="11"/>
      <c r="D142" s="11"/>
      <c r="E142" s="11"/>
    </row>
    <row r="143" spans="1:5" ht="14.25" customHeight="1" x14ac:dyDescent="0.25">
      <c r="A143" s="69"/>
      <c r="B143" s="61"/>
      <c r="C143" s="11"/>
      <c r="D143" s="11"/>
      <c r="E143" s="11"/>
    </row>
    <row r="144" spans="1:5" ht="14.25" customHeight="1" x14ac:dyDescent="0.25">
      <c r="A144" s="69"/>
      <c r="B144" s="59"/>
      <c r="C144" s="11"/>
      <c r="D144" s="11"/>
      <c r="E144" s="11"/>
    </row>
    <row r="145" spans="1:5" ht="14.25" customHeight="1" x14ac:dyDescent="0.25">
      <c r="A145" s="69"/>
      <c r="B145" s="60"/>
      <c r="C145" s="11"/>
      <c r="D145" s="11"/>
      <c r="E145" s="11"/>
    </row>
    <row r="146" spans="1:5" ht="14.25" customHeight="1" x14ac:dyDescent="0.25">
      <c r="A146" s="69"/>
      <c r="B146" s="60"/>
      <c r="C146" s="11"/>
      <c r="D146" s="11"/>
      <c r="E146" s="11"/>
    </row>
    <row r="147" spans="1:5" ht="14.25" customHeight="1" x14ac:dyDescent="0.25">
      <c r="A147" s="69"/>
      <c r="B147" s="60"/>
      <c r="C147" s="11"/>
      <c r="D147" s="11"/>
      <c r="E147" s="11"/>
    </row>
    <row r="148" spans="1:5" ht="14.25" customHeight="1" x14ac:dyDescent="0.25">
      <c r="A148" s="69"/>
      <c r="B148" s="39"/>
      <c r="C148" s="11"/>
      <c r="D148" s="11"/>
      <c r="E148" s="11"/>
    </row>
    <row r="149" spans="1:5" ht="14.25" customHeight="1" x14ac:dyDescent="0.25">
      <c r="A149" s="69"/>
      <c r="B149" s="60"/>
      <c r="C149" s="11"/>
      <c r="D149" s="11"/>
      <c r="E149" s="11"/>
    </row>
    <row r="150" spans="1:5" ht="14.25" customHeight="1" x14ac:dyDescent="0.25">
      <c r="A150" s="69"/>
      <c r="B150" s="60"/>
      <c r="C150" s="11"/>
      <c r="D150" s="11"/>
      <c r="E150" s="11"/>
    </row>
    <row r="151" spans="1:5" ht="14.25" customHeight="1" x14ac:dyDescent="0.25">
      <c r="A151" s="69"/>
      <c r="B151" s="60"/>
      <c r="C151" s="11"/>
      <c r="D151" s="11"/>
      <c r="E151" s="11"/>
    </row>
    <row r="152" spans="1:5" ht="14.25" customHeight="1" x14ac:dyDescent="0.25">
      <c r="A152" s="69"/>
      <c r="B152" s="60"/>
      <c r="C152" s="11"/>
      <c r="D152" s="11"/>
      <c r="E152" s="11"/>
    </row>
    <row r="153" spans="1:5" ht="14.25" customHeight="1" x14ac:dyDescent="0.25">
      <c r="A153" s="69"/>
      <c r="B153" s="60"/>
      <c r="C153" s="11"/>
      <c r="D153" s="11"/>
      <c r="E153" s="11"/>
    </row>
    <row r="154" spans="1:5" ht="14.25" customHeight="1" x14ac:dyDescent="0.25">
      <c r="A154" s="69"/>
      <c r="B154" s="39"/>
      <c r="C154" s="11"/>
      <c r="D154" s="11"/>
      <c r="E154" s="11"/>
    </row>
    <row r="155" spans="1:5" ht="14.25" customHeight="1" x14ac:dyDescent="0.25">
      <c r="A155" s="69"/>
      <c r="B155" s="60"/>
      <c r="C155" s="11"/>
      <c r="D155" s="11"/>
      <c r="E155" s="11"/>
    </row>
    <row r="156" spans="1:5" ht="14.25" customHeight="1" x14ac:dyDescent="0.25">
      <c r="A156" s="69"/>
      <c r="B156" s="60"/>
      <c r="C156" s="11"/>
      <c r="D156" s="11"/>
      <c r="E156" s="11"/>
    </row>
    <row r="157" spans="1:5" ht="14.25" customHeight="1" x14ac:dyDescent="0.25">
      <c r="A157" s="69"/>
      <c r="B157" s="60"/>
      <c r="C157" s="11"/>
      <c r="D157" s="11"/>
      <c r="E157" s="11"/>
    </row>
    <row r="158" spans="1:5" ht="14.25" customHeight="1" x14ac:dyDescent="0.25">
      <c r="A158" s="69"/>
      <c r="B158" s="39"/>
      <c r="C158" s="11"/>
      <c r="D158" s="13"/>
      <c r="E158" s="13"/>
    </row>
    <row r="159" spans="1:5" ht="14.25" customHeight="1" x14ac:dyDescent="0.25">
      <c r="A159" s="69"/>
      <c r="B159" s="60"/>
      <c r="C159" s="11"/>
      <c r="D159" s="11"/>
      <c r="E159" s="11"/>
    </row>
    <row r="160" spans="1:5" ht="14.25" customHeight="1" x14ac:dyDescent="0.25">
      <c r="A160" s="69"/>
      <c r="B160" s="60"/>
      <c r="C160" s="11"/>
      <c r="D160" s="11"/>
      <c r="E160" s="11"/>
    </row>
    <row r="161" spans="1:5" ht="14.25" customHeight="1" x14ac:dyDescent="0.25">
      <c r="A161" s="69"/>
      <c r="B161" s="60"/>
      <c r="C161" s="11"/>
      <c r="D161" s="11"/>
      <c r="E161" s="11"/>
    </row>
    <row r="162" spans="1:5" ht="14.25" customHeight="1" x14ac:dyDescent="0.25">
      <c r="A162" s="69"/>
      <c r="B162" s="60"/>
      <c r="C162" s="11"/>
      <c r="D162" s="11"/>
      <c r="E162" s="11"/>
    </row>
    <row r="163" spans="1:5" ht="14.25" customHeight="1" x14ac:dyDescent="0.25">
      <c r="A163" s="69"/>
      <c r="B163" s="60"/>
      <c r="C163" s="11"/>
      <c r="D163" s="11"/>
      <c r="E163" s="11"/>
    </row>
    <row r="164" spans="1:5" ht="14.25" customHeight="1" x14ac:dyDescent="0.25">
      <c r="A164" s="69"/>
      <c r="B164" s="60"/>
      <c r="C164" s="11"/>
      <c r="D164" s="11"/>
      <c r="E164" s="11"/>
    </row>
    <row r="165" spans="1:5" ht="14.25" customHeight="1" x14ac:dyDescent="0.25">
      <c r="A165" s="69"/>
      <c r="B165" s="60"/>
      <c r="C165" s="11"/>
      <c r="D165" s="11"/>
      <c r="E165" s="11"/>
    </row>
    <row r="166" spans="1:5" ht="14.25" customHeight="1" x14ac:dyDescent="0.25">
      <c r="A166" s="69"/>
      <c r="B166" s="60"/>
      <c r="C166" s="11"/>
      <c r="D166" s="11"/>
      <c r="E166" s="11"/>
    </row>
    <row r="167" spans="1:5" ht="14.25" customHeight="1" x14ac:dyDescent="0.25">
      <c r="A167" s="69"/>
      <c r="B167" s="39"/>
      <c r="C167" s="11"/>
      <c r="D167" s="11"/>
      <c r="E167" s="11"/>
    </row>
    <row r="168" spans="1:5" ht="14.25" customHeight="1" x14ac:dyDescent="0.25">
      <c r="A168" s="69"/>
      <c r="B168" s="60"/>
      <c r="C168" s="11"/>
      <c r="D168" s="11"/>
      <c r="E168" s="11"/>
    </row>
    <row r="169" spans="1:5" ht="14.25" customHeight="1" x14ac:dyDescent="0.25">
      <c r="A169" s="69"/>
      <c r="B169" s="60"/>
      <c r="C169" s="11"/>
      <c r="D169" s="11"/>
      <c r="E169" s="11"/>
    </row>
    <row r="170" spans="1:5" ht="14.25" customHeight="1" x14ac:dyDescent="0.25">
      <c r="A170" s="69"/>
      <c r="B170" s="60"/>
      <c r="C170" s="11"/>
      <c r="D170" s="11"/>
      <c r="E170" s="11"/>
    </row>
    <row r="171" spans="1:5" ht="14.25" customHeight="1" x14ac:dyDescent="0.25">
      <c r="A171" s="69"/>
      <c r="B171" s="60"/>
      <c r="C171" s="11"/>
      <c r="D171" s="11"/>
      <c r="E171" s="11"/>
    </row>
    <row r="172" spans="1:5" ht="14.25" customHeight="1" x14ac:dyDescent="0.25">
      <c r="A172" s="69"/>
      <c r="B172" s="39"/>
      <c r="C172" s="11"/>
      <c r="D172" s="11"/>
      <c r="E172" s="11"/>
    </row>
    <row r="173" spans="1:5" ht="14.25" customHeight="1" x14ac:dyDescent="0.25">
      <c r="A173" s="69"/>
      <c r="B173" s="60"/>
      <c r="C173" s="11"/>
      <c r="D173" s="11"/>
      <c r="E173" s="11"/>
    </row>
    <row r="174" spans="1:5" ht="14.25" customHeight="1" x14ac:dyDescent="0.25">
      <c r="A174" s="69"/>
      <c r="B174" s="60"/>
      <c r="C174" s="11"/>
      <c r="D174" s="11"/>
      <c r="E174" s="11"/>
    </row>
    <row r="175" spans="1:5" ht="14.25" customHeight="1" x14ac:dyDescent="0.25">
      <c r="A175" s="69"/>
      <c r="B175" s="60"/>
      <c r="C175" s="11"/>
      <c r="D175" s="11"/>
      <c r="E175" s="11"/>
    </row>
    <row r="176" spans="1:5" ht="14.25" customHeight="1" x14ac:dyDescent="0.25">
      <c r="A176" s="69"/>
      <c r="B176" s="39"/>
      <c r="C176" s="11"/>
      <c r="D176" s="11"/>
      <c r="E176" s="11"/>
    </row>
    <row r="177" spans="1:5" ht="14.25" customHeight="1" x14ac:dyDescent="0.25">
      <c r="A177" s="69"/>
      <c r="B177" s="60"/>
      <c r="C177" s="11"/>
      <c r="D177" s="11"/>
      <c r="E177" s="11"/>
    </row>
    <row r="178" spans="1:5" ht="14.25" customHeight="1" x14ac:dyDescent="0.25">
      <c r="A178" s="69"/>
      <c r="B178" s="60"/>
      <c r="C178" s="11"/>
      <c r="D178" s="11"/>
      <c r="E178" s="11"/>
    </row>
    <row r="179" spans="1:5" ht="14.25" customHeight="1" x14ac:dyDescent="0.25">
      <c r="A179" s="69"/>
      <c r="B179" s="60"/>
      <c r="C179" s="11"/>
      <c r="D179" s="11"/>
      <c r="E179" s="11"/>
    </row>
    <row r="180" spans="1:5" ht="14.25" customHeight="1" x14ac:dyDescent="0.25">
      <c r="A180" s="69"/>
      <c r="B180" s="60"/>
      <c r="C180" s="11"/>
      <c r="D180" s="11"/>
      <c r="E180" s="11"/>
    </row>
    <row r="181" spans="1:5" ht="14.25" customHeight="1" x14ac:dyDescent="0.25">
      <c r="A181" s="69"/>
      <c r="B181" s="60"/>
      <c r="C181" s="11"/>
      <c r="D181" s="11"/>
      <c r="E181" s="11"/>
    </row>
    <row r="182" spans="1:5" ht="14.25" customHeight="1" x14ac:dyDescent="0.25">
      <c r="A182" s="69"/>
      <c r="B182" s="60"/>
      <c r="C182" s="11"/>
      <c r="D182" s="11"/>
      <c r="E182" s="11"/>
    </row>
    <row r="183" spans="1:5" ht="14.25" customHeight="1" x14ac:dyDescent="0.25">
      <c r="A183" s="69"/>
      <c r="B183" s="60"/>
      <c r="C183" s="11"/>
      <c r="D183" s="11"/>
      <c r="E183" s="11"/>
    </row>
    <row r="184" spans="1:5" ht="14.25" customHeight="1" x14ac:dyDescent="0.25">
      <c r="A184" s="69"/>
      <c r="B184" s="39"/>
      <c r="C184" s="11"/>
      <c r="D184" s="11"/>
      <c r="E184" s="11"/>
    </row>
    <row r="185" spans="1:5" ht="14.25" customHeight="1" x14ac:dyDescent="0.25">
      <c r="A185" s="69"/>
      <c r="B185" s="60"/>
      <c r="C185" s="11"/>
      <c r="D185" s="11"/>
      <c r="E185" s="11"/>
    </row>
    <row r="186" spans="1:5" ht="14.25" customHeight="1" x14ac:dyDescent="0.25">
      <c r="A186" s="69"/>
      <c r="B186" s="60"/>
      <c r="C186" s="11"/>
      <c r="D186" s="11"/>
      <c r="E186" s="11"/>
    </row>
    <row r="187" spans="1:5" ht="14.25" customHeight="1" x14ac:dyDescent="0.25">
      <c r="A187" s="69"/>
      <c r="B187" s="60"/>
      <c r="C187" s="11"/>
      <c r="D187" s="11"/>
      <c r="E187" s="11"/>
    </row>
    <row r="188" spans="1:5" ht="14.25" customHeight="1" x14ac:dyDescent="0.25">
      <c r="A188" s="69"/>
      <c r="B188" s="39"/>
      <c r="C188" s="11"/>
      <c r="D188" s="11"/>
      <c r="E188" s="11"/>
    </row>
    <row r="189" spans="1:5" ht="14.25" customHeight="1" x14ac:dyDescent="0.25">
      <c r="A189" s="69"/>
      <c r="B189" s="60"/>
      <c r="C189" s="11"/>
      <c r="D189" s="11"/>
      <c r="E189" s="11"/>
    </row>
    <row r="190" spans="1:5" ht="14.25" customHeight="1" x14ac:dyDescent="0.25">
      <c r="A190" s="69"/>
      <c r="B190" s="60"/>
      <c r="C190" s="11"/>
      <c r="D190" s="11"/>
      <c r="E190" s="11"/>
    </row>
    <row r="191" spans="1:5" ht="14.25" customHeight="1" x14ac:dyDescent="0.25">
      <c r="A191" s="69"/>
      <c r="B191" s="60"/>
      <c r="C191" s="11"/>
      <c r="D191" s="11"/>
      <c r="E191" s="11"/>
    </row>
    <row r="192" spans="1:5" ht="14.25" customHeight="1" x14ac:dyDescent="0.25">
      <c r="A192" s="69"/>
      <c r="B192" s="60"/>
      <c r="C192" s="11"/>
      <c r="D192" s="11"/>
      <c r="E192" s="11"/>
    </row>
    <row r="193" spans="1:5" ht="14.25" customHeight="1" x14ac:dyDescent="0.25">
      <c r="A193" s="69"/>
      <c r="B193" s="60"/>
      <c r="C193" s="11"/>
      <c r="D193" s="11"/>
      <c r="E193" s="11"/>
    </row>
    <row r="194" spans="1:5" ht="14.25" customHeight="1" x14ac:dyDescent="0.25">
      <c r="A194" s="69"/>
      <c r="B194" s="39"/>
      <c r="C194" s="11"/>
      <c r="D194" s="11"/>
      <c r="E194" s="11"/>
    </row>
    <row r="195" spans="1:5" ht="14.25" customHeight="1" x14ac:dyDescent="0.25">
      <c r="A195" s="69"/>
      <c r="B195" s="60"/>
      <c r="C195" s="11"/>
      <c r="D195" s="11"/>
      <c r="E195" s="11"/>
    </row>
    <row r="196" spans="1:5" ht="14.25" customHeight="1" x14ac:dyDescent="0.25">
      <c r="A196" s="69"/>
      <c r="B196" s="60"/>
      <c r="C196" s="11"/>
      <c r="D196" s="11"/>
      <c r="E196" s="11"/>
    </row>
    <row r="197" spans="1:5" ht="14.25" customHeight="1" x14ac:dyDescent="0.25">
      <c r="A197" s="69"/>
      <c r="B197" s="60"/>
      <c r="C197" s="11"/>
      <c r="D197" s="11"/>
      <c r="E197" s="11"/>
    </row>
    <row r="198" spans="1:5" ht="14.25" customHeight="1" x14ac:dyDescent="0.25">
      <c r="A198" s="69"/>
      <c r="B198" s="39"/>
      <c r="C198" s="11"/>
      <c r="D198" s="11"/>
      <c r="E198" s="11"/>
    </row>
    <row r="199" spans="1:5" ht="14.25" customHeight="1" x14ac:dyDescent="0.25">
      <c r="A199" s="69"/>
      <c r="B199" s="60"/>
      <c r="C199" s="11"/>
      <c r="D199" s="11"/>
      <c r="E199" s="11"/>
    </row>
    <row r="200" spans="1:5" ht="14.25" customHeight="1" x14ac:dyDescent="0.25">
      <c r="A200" s="69"/>
      <c r="B200" s="60"/>
      <c r="C200" s="11"/>
      <c r="D200" s="11"/>
      <c r="E200" s="11"/>
    </row>
    <row r="201" spans="1:5" ht="14.25" customHeight="1" x14ac:dyDescent="0.25">
      <c r="A201" s="69"/>
      <c r="B201" s="60"/>
      <c r="C201" s="11"/>
      <c r="D201" s="11"/>
      <c r="E201" s="11"/>
    </row>
    <row r="202" spans="1:5" ht="14.25" customHeight="1" x14ac:dyDescent="0.25">
      <c r="A202" s="69"/>
      <c r="B202" s="39"/>
      <c r="C202" s="11"/>
      <c r="D202" s="11"/>
      <c r="E202" s="11"/>
    </row>
    <row r="203" spans="1:5" ht="14.25" customHeight="1" x14ac:dyDescent="0.25">
      <c r="A203" s="69"/>
      <c r="B203" s="60"/>
      <c r="C203" s="11"/>
      <c r="D203" s="11"/>
      <c r="E203" s="11"/>
    </row>
    <row r="204" spans="1:5" ht="14.25" customHeight="1" x14ac:dyDescent="0.25">
      <c r="A204" s="69"/>
      <c r="B204" s="60"/>
      <c r="C204" s="11"/>
      <c r="D204" s="11"/>
      <c r="E204" s="11"/>
    </row>
    <row r="205" spans="1:5" ht="14.25" customHeight="1" x14ac:dyDescent="0.25">
      <c r="A205" s="69"/>
      <c r="B205" s="60"/>
      <c r="C205" s="11"/>
      <c r="D205" s="11"/>
      <c r="E205" s="11"/>
    </row>
    <row r="206" spans="1:5" ht="14.25" customHeight="1" x14ac:dyDescent="0.25">
      <c r="A206" s="69"/>
      <c r="B206" s="60"/>
      <c r="C206" s="11"/>
      <c r="D206" s="11"/>
      <c r="E206" s="11"/>
    </row>
    <row r="207" spans="1:5" ht="14.25" customHeight="1" x14ac:dyDescent="0.25">
      <c r="A207" s="69"/>
      <c r="B207" s="60"/>
      <c r="C207" s="11"/>
      <c r="D207" s="11"/>
      <c r="E207" s="11"/>
    </row>
    <row r="208" spans="1:5" ht="14.25" customHeight="1" x14ac:dyDescent="0.25">
      <c r="A208" s="69"/>
      <c r="B208" s="60"/>
      <c r="C208" s="11"/>
      <c r="D208" s="11"/>
      <c r="E208" s="11"/>
    </row>
    <row r="209" spans="1:5" ht="14.25" customHeight="1" x14ac:dyDescent="0.25">
      <c r="A209" s="69"/>
      <c r="B209" s="60"/>
      <c r="C209" s="11"/>
      <c r="D209" s="11"/>
      <c r="E209" s="11"/>
    </row>
    <row r="210" spans="1:5" ht="14.25" customHeight="1" x14ac:dyDescent="0.25">
      <c r="A210" s="69"/>
      <c r="B210" s="39"/>
      <c r="C210" s="11"/>
      <c r="D210" s="11"/>
      <c r="E210" s="11"/>
    </row>
    <row r="211" spans="1:5" ht="14.25" customHeight="1" x14ac:dyDescent="0.25">
      <c r="A211" s="69"/>
      <c r="B211" s="60"/>
      <c r="C211" s="11"/>
      <c r="D211" s="11"/>
      <c r="E211" s="11"/>
    </row>
    <row r="212" spans="1:5" ht="14.25" customHeight="1" x14ac:dyDescent="0.25">
      <c r="A212" s="69"/>
      <c r="B212" s="60"/>
      <c r="C212" s="11"/>
      <c r="D212" s="11"/>
      <c r="E212" s="11"/>
    </row>
    <row r="213" spans="1:5" ht="14.25" customHeight="1" x14ac:dyDescent="0.25">
      <c r="A213" s="69"/>
      <c r="B213" s="60"/>
      <c r="C213" s="11"/>
      <c r="D213" s="11"/>
      <c r="E213" s="11"/>
    </row>
    <row r="214" spans="1:5" ht="14.25" customHeight="1" x14ac:dyDescent="0.25">
      <c r="A214" s="69"/>
      <c r="B214" s="60"/>
      <c r="C214" s="11"/>
      <c r="D214" s="11"/>
      <c r="E214" s="11"/>
    </row>
    <row r="215" spans="1:5" ht="14.25" customHeight="1" x14ac:dyDescent="0.25">
      <c r="A215" s="69"/>
      <c r="B215" s="60"/>
      <c r="C215" s="11"/>
      <c r="D215" s="11"/>
      <c r="E215" s="11"/>
    </row>
    <row r="216" spans="1:5" ht="14.25" customHeight="1" x14ac:dyDescent="0.25">
      <c r="A216" s="69"/>
      <c r="B216" s="60"/>
      <c r="C216" s="11"/>
      <c r="D216" s="11"/>
      <c r="E216" s="11"/>
    </row>
    <row r="217" spans="1:5" ht="14.25" customHeight="1" x14ac:dyDescent="0.25">
      <c r="A217" s="69"/>
      <c r="B217" s="60"/>
      <c r="C217" s="11"/>
      <c r="D217" s="11"/>
      <c r="E217" s="11"/>
    </row>
    <row r="218" spans="1:5" ht="14.25" customHeight="1" x14ac:dyDescent="0.25">
      <c r="A218" s="69"/>
      <c r="B218" s="39"/>
      <c r="C218" s="11"/>
      <c r="D218" s="11"/>
      <c r="E218" s="11"/>
    </row>
    <row r="219" spans="1:5" ht="14.25" customHeight="1" x14ac:dyDescent="0.25">
      <c r="A219" s="69"/>
      <c r="B219" s="60"/>
      <c r="C219" s="11"/>
      <c r="D219" s="11"/>
      <c r="E219" s="11"/>
    </row>
    <row r="220" spans="1:5" ht="14.25" customHeight="1" x14ac:dyDescent="0.25">
      <c r="A220" s="69"/>
      <c r="B220" s="60"/>
      <c r="C220" s="11"/>
      <c r="D220" s="11"/>
      <c r="E220" s="11"/>
    </row>
    <row r="221" spans="1:5" ht="14.25" customHeight="1" x14ac:dyDescent="0.25">
      <c r="A221" s="69"/>
      <c r="B221" s="60"/>
      <c r="C221" s="11"/>
      <c r="D221" s="11"/>
      <c r="E221" s="11"/>
    </row>
    <row r="222" spans="1:5" ht="14.25" customHeight="1" x14ac:dyDescent="0.25">
      <c r="A222" s="69"/>
      <c r="B222" s="39"/>
      <c r="C222" s="11"/>
      <c r="D222" s="11"/>
      <c r="E222" s="11"/>
    </row>
    <row r="223" spans="1:5" ht="14.25" customHeight="1" x14ac:dyDescent="0.25">
      <c r="A223" s="69"/>
      <c r="B223" s="60"/>
      <c r="C223" s="11"/>
      <c r="D223" s="11"/>
      <c r="E223" s="11"/>
    </row>
    <row r="224" spans="1:5" ht="14.25" customHeight="1" x14ac:dyDescent="0.25">
      <c r="A224" s="69"/>
      <c r="B224" s="60"/>
      <c r="C224" s="11"/>
      <c r="D224" s="11"/>
      <c r="E224" s="11"/>
    </row>
    <row r="225" spans="1:5" ht="14.25" customHeight="1" x14ac:dyDescent="0.25">
      <c r="A225" s="69"/>
      <c r="B225" s="60"/>
      <c r="C225" s="11"/>
      <c r="D225" s="11"/>
      <c r="E225" s="11"/>
    </row>
    <row r="226" spans="1:5" ht="14.25" customHeight="1" x14ac:dyDescent="0.25">
      <c r="A226" s="69"/>
      <c r="B226" s="39"/>
      <c r="C226" s="11"/>
      <c r="D226" s="11"/>
      <c r="E226" s="11"/>
    </row>
    <row r="227" spans="1:5" ht="14.25" customHeight="1" x14ac:dyDescent="0.25">
      <c r="A227" s="69"/>
      <c r="B227" s="61"/>
      <c r="C227" s="11"/>
      <c r="D227" s="11"/>
      <c r="E227" s="11"/>
    </row>
    <row r="228" spans="1:5" ht="14.25" customHeight="1" x14ac:dyDescent="0.25">
      <c r="A228" s="69"/>
      <c r="B228" s="60"/>
      <c r="C228" s="11"/>
      <c r="D228" s="11"/>
      <c r="E228" s="11"/>
    </row>
    <row r="229" spans="1:5" ht="14.25" customHeight="1" x14ac:dyDescent="0.25">
      <c r="A229" s="69"/>
      <c r="B229" s="60"/>
      <c r="C229" s="11"/>
      <c r="D229" s="11"/>
      <c r="E229" s="11"/>
    </row>
    <row r="230" spans="1:5" ht="14.25" customHeight="1" x14ac:dyDescent="0.25">
      <c r="A230" s="69"/>
      <c r="B230" s="39"/>
      <c r="C230" s="11"/>
      <c r="D230" s="11"/>
      <c r="E230" s="11"/>
    </row>
    <row r="231" spans="1:5" ht="14.25" customHeight="1" x14ac:dyDescent="0.25">
      <c r="A231" s="69"/>
      <c r="B231" s="60"/>
      <c r="C231" s="11"/>
      <c r="D231" s="11"/>
      <c r="E231" s="11"/>
    </row>
    <row r="232" spans="1:5" ht="14.25" customHeight="1" x14ac:dyDescent="0.25">
      <c r="A232" s="69"/>
      <c r="B232" s="60"/>
      <c r="C232" s="11"/>
      <c r="D232" s="11"/>
      <c r="E232" s="11"/>
    </row>
    <row r="233" spans="1:5" ht="14.25" customHeight="1" x14ac:dyDescent="0.25">
      <c r="A233" s="69"/>
      <c r="B233" s="60"/>
      <c r="C233" s="11"/>
      <c r="D233" s="11"/>
      <c r="E233" s="11"/>
    </row>
    <row r="234" spans="1:5" ht="14.25" customHeight="1" x14ac:dyDescent="0.25">
      <c r="A234" s="69"/>
      <c r="B234" s="39"/>
      <c r="C234" s="11"/>
      <c r="D234" s="11"/>
      <c r="E234" s="11"/>
    </row>
    <row r="235" spans="1:5" ht="14.25" customHeight="1" x14ac:dyDescent="0.25">
      <c r="A235" s="69"/>
      <c r="B235" s="60"/>
      <c r="C235" s="11"/>
      <c r="D235" s="11"/>
      <c r="E235" s="11"/>
    </row>
    <row r="236" spans="1:5" ht="14.25" customHeight="1" x14ac:dyDescent="0.25">
      <c r="A236" s="69"/>
      <c r="B236" s="60"/>
      <c r="C236" s="11"/>
      <c r="D236" s="11"/>
      <c r="E236" s="11"/>
    </row>
    <row r="237" spans="1:5" ht="14.25" customHeight="1" x14ac:dyDescent="0.25">
      <c r="A237" s="69"/>
      <c r="B237" s="60"/>
      <c r="C237" s="11"/>
      <c r="D237" s="11"/>
      <c r="E237" s="11"/>
    </row>
    <row r="238" spans="1:5" ht="14.25" customHeight="1" x14ac:dyDescent="0.25">
      <c r="A238" s="69"/>
      <c r="B238" s="60"/>
      <c r="C238" s="11"/>
      <c r="D238" s="11"/>
      <c r="E238" s="11"/>
    </row>
    <row r="239" spans="1:5" ht="14.25" customHeight="1" x14ac:dyDescent="0.25">
      <c r="A239" s="69"/>
      <c r="B239" s="60"/>
      <c r="C239" s="11"/>
      <c r="D239" s="11"/>
      <c r="E239" s="11"/>
    </row>
    <row r="240" spans="1:5" ht="14.25" customHeight="1" x14ac:dyDescent="0.25">
      <c r="A240" s="69"/>
      <c r="B240" s="60"/>
      <c r="C240" s="11"/>
      <c r="D240" s="11"/>
      <c r="E240" s="11"/>
    </row>
    <row r="241" spans="1:5" ht="14.25" customHeight="1" x14ac:dyDescent="0.25">
      <c r="A241" s="69"/>
      <c r="B241" s="60"/>
      <c r="C241" s="11"/>
      <c r="D241" s="11"/>
      <c r="E241" s="11"/>
    </row>
    <row r="242" spans="1:5" ht="14.25" customHeight="1" x14ac:dyDescent="0.25">
      <c r="A242" s="69"/>
      <c r="B242" s="39"/>
      <c r="C242" s="11"/>
      <c r="D242" s="11"/>
      <c r="E242" s="11"/>
    </row>
    <row r="243" spans="1:5" ht="14.25" customHeight="1" x14ac:dyDescent="0.25">
      <c r="A243" s="69"/>
      <c r="B243" s="60"/>
      <c r="C243" s="11"/>
      <c r="D243" s="11"/>
      <c r="E243" s="11"/>
    </row>
    <row r="244" spans="1:5" ht="14.25" customHeight="1" x14ac:dyDescent="0.25">
      <c r="A244" s="69"/>
      <c r="B244" s="60"/>
      <c r="C244" s="11"/>
      <c r="D244" s="11"/>
      <c r="E244" s="11"/>
    </row>
    <row r="245" spans="1:5" ht="14.25" customHeight="1" x14ac:dyDescent="0.25">
      <c r="A245" s="69"/>
      <c r="B245" s="60"/>
      <c r="C245" s="11"/>
      <c r="D245" s="11"/>
      <c r="E245" s="11"/>
    </row>
    <row r="246" spans="1:5" ht="14.25" customHeight="1" x14ac:dyDescent="0.25">
      <c r="A246" s="69"/>
      <c r="B246" s="60"/>
      <c r="C246" s="11"/>
      <c r="D246" s="11"/>
      <c r="E246" s="11"/>
    </row>
    <row r="247" spans="1:5" ht="14.25" customHeight="1" x14ac:dyDescent="0.25">
      <c r="A247" s="69"/>
      <c r="B247" s="60"/>
      <c r="C247" s="11"/>
      <c r="D247" s="11"/>
      <c r="E247" s="11"/>
    </row>
    <row r="248" spans="1:5" ht="14.25" customHeight="1" x14ac:dyDescent="0.25">
      <c r="A248" s="69"/>
      <c r="B248" s="62"/>
      <c r="C248" s="11"/>
      <c r="D248" s="11"/>
      <c r="E248" s="11"/>
    </row>
    <row r="249" spans="1:5" ht="14.25" customHeight="1" x14ac:dyDescent="0.25">
      <c r="A249" s="69"/>
      <c r="B249" s="60"/>
      <c r="C249" s="11"/>
      <c r="D249" s="11"/>
      <c r="E249" s="11"/>
    </row>
    <row r="250" spans="1:5" ht="14.25" customHeight="1" x14ac:dyDescent="0.25">
      <c r="A250" s="69"/>
      <c r="B250" s="60"/>
      <c r="C250" s="11"/>
      <c r="D250" s="11"/>
      <c r="E250" s="11"/>
    </row>
    <row r="251" spans="1:5" ht="14.25" customHeight="1" x14ac:dyDescent="0.25">
      <c r="A251" s="69"/>
      <c r="B251" s="60"/>
      <c r="C251" s="11"/>
      <c r="D251" s="11"/>
      <c r="E251" s="11"/>
    </row>
    <row r="252" spans="1:5" ht="14.25" customHeight="1" x14ac:dyDescent="0.25">
      <c r="A252" s="69"/>
      <c r="B252" s="39"/>
      <c r="C252" s="11"/>
      <c r="D252" s="11"/>
      <c r="E252" s="11"/>
    </row>
    <row r="253" spans="1:5" ht="14.25" customHeight="1" x14ac:dyDescent="0.25">
      <c r="A253" s="69"/>
      <c r="B253" s="60"/>
      <c r="C253" s="11"/>
      <c r="D253" s="11"/>
      <c r="E253" s="11"/>
    </row>
    <row r="254" spans="1:5" ht="14.25" customHeight="1" x14ac:dyDescent="0.25">
      <c r="A254" s="69"/>
      <c r="B254" s="60"/>
      <c r="C254" s="11"/>
      <c r="D254" s="11"/>
      <c r="E254" s="11"/>
    </row>
    <row r="255" spans="1:5" ht="14.25" customHeight="1" x14ac:dyDescent="0.25">
      <c r="A255" s="69"/>
      <c r="B255" s="60"/>
      <c r="C255" s="11"/>
      <c r="D255" s="11"/>
      <c r="E255" s="11"/>
    </row>
    <row r="256" spans="1:5" ht="14.25" customHeight="1" x14ac:dyDescent="0.25">
      <c r="A256" s="69"/>
      <c r="B256" s="60"/>
      <c r="C256" s="11"/>
      <c r="D256" s="11"/>
      <c r="E256" s="11"/>
    </row>
    <row r="257" spans="1:5" ht="14.25" customHeight="1" x14ac:dyDescent="0.25">
      <c r="A257" s="69"/>
      <c r="B257" s="60"/>
      <c r="C257" s="11"/>
      <c r="D257" s="11"/>
      <c r="E257" s="11"/>
    </row>
    <row r="258" spans="1:5" ht="14.25" customHeight="1" x14ac:dyDescent="0.25">
      <c r="A258" s="69"/>
      <c r="B258" s="60"/>
      <c r="C258" s="11"/>
      <c r="D258" s="11"/>
      <c r="E258" s="11"/>
    </row>
    <row r="259" spans="1:5" ht="14.25" customHeight="1" x14ac:dyDescent="0.25">
      <c r="A259" s="69"/>
      <c r="B259" s="60"/>
      <c r="C259" s="11"/>
      <c r="D259" s="11"/>
      <c r="E259" s="11"/>
    </row>
    <row r="260" spans="1:5" ht="14.25" customHeight="1" x14ac:dyDescent="0.25">
      <c r="A260" s="69"/>
      <c r="B260" s="60"/>
      <c r="C260" s="11"/>
      <c r="D260" s="11"/>
      <c r="E260" s="11"/>
    </row>
    <row r="261" spans="1:5" ht="14.25" customHeight="1" x14ac:dyDescent="0.25">
      <c r="A261" s="69"/>
      <c r="B261" s="39"/>
      <c r="C261" s="11"/>
      <c r="D261" s="11"/>
      <c r="E261" s="11"/>
    </row>
    <row r="262" spans="1:5" ht="14.25" customHeight="1" x14ac:dyDescent="0.25">
      <c r="A262" s="69"/>
      <c r="B262" s="60"/>
      <c r="C262" s="11"/>
      <c r="D262" s="11"/>
      <c r="E262" s="11"/>
    </row>
    <row r="263" spans="1:5" ht="14.25" customHeight="1" x14ac:dyDescent="0.25">
      <c r="A263" s="69"/>
      <c r="B263" s="60"/>
      <c r="C263" s="11"/>
      <c r="D263" s="11"/>
      <c r="E263" s="11"/>
    </row>
    <row r="264" spans="1:5" ht="14.25" customHeight="1" x14ac:dyDescent="0.25">
      <c r="A264" s="69"/>
      <c r="B264" s="60"/>
      <c r="C264" s="11"/>
      <c r="D264" s="11"/>
      <c r="E264" s="11"/>
    </row>
    <row r="265" spans="1:5" ht="14.25" customHeight="1" x14ac:dyDescent="0.25">
      <c r="A265" s="69"/>
      <c r="B265" s="60"/>
      <c r="C265" s="11"/>
      <c r="D265" s="11"/>
      <c r="E265" s="11"/>
    </row>
    <row r="266" spans="1:5" ht="14.25" customHeight="1" x14ac:dyDescent="0.25">
      <c r="A266" s="69"/>
      <c r="B266" s="60"/>
      <c r="C266" s="11"/>
      <c r="D266" s="11"/>
      <c r="E266" s="11"/>
    </row>
    <row r="267" spans="1:5" ht="14.25" customHeight="1" x14ac:dyDescent="0.25">
      <c r="A267" s="69"/>
      <c r="B267" s="39"/>
      <c r="C267" s="11"/>
      <c r="D267" s="11"/>
      <c r="E267" s="11"/>
    </row>
    <row r="268" spans="1:5" ht="14.25" customHeight="1" x14ac:dyDescent="0.25">
      <c r="A268" s="69"/>
      <c r="B268" s="60"/>
      <c r="C268" s="11"/>
      <c r="D268" s="11"/>
      <c r="E268" s="11"/>
    </row>
    <row r="269" spans="1:5" ht="14.25" customHeight="1" x14ac:dyDescent="0.25">
      <c r="A269" s="69"/>
      <c r="B269" s="60"/>
      <c r="C269" s="11"/>
      <c r="D269" s="11"/>
      <c r="E269" s="11"/>
    </row>
    <row r="270" spans="1:5" ht="14.25" customHeight="1" x14ac:dyDescent="0.25">
      <c r="A270" s="69"/>
      <c r="B270" s="60"/>
      <c r="C270" s="11"/>
      <c r="D270" s="11"/>
      <c r="E270" s="11"/>
    </row>
    <row r="271" spans="1:5" ht="14.25" customHeight="1" x14ac:dyDescent="0.25">
      <c r="A271" s="69"/>
      <c r="B271" s="39"/>
      <c r="C271" s="11"/>
      <c r="D271" s="11"/>
      <c r="E271" s="11"/>
    </row>
    <row r="272" spans="1:5" ht="14.25" customHeight="1" x14ac:dyDescent="0.25">
      <c r="A272" s="69"/>
      <c r="B272" s="60"/>
      <c r="C272" s="11"/>
      <c r="D272" s="11"/>
      <c r="E272" s="11"/>
    </row>
    <row r="273" spans="1:5" ht="14.25" customHeight="1" x14ac:dyDescent="0.25">
      <c r="A273" s="69"/>
      <c r="B273" s="60"/>
      <c r="C273" s="11"/>
      <c r="D273" s="11"/>
      <c r="E273" s="11"/>
    </row>
    <row r="274" spans="1:5" ht="14.25" customHeight="1" x14ac:dyDescent="0.25">
      <c r="A274" s="69"/>
      <c r="B274" s="60"/>
      <c r="C274" s="11"/>
      <c r="D274" s="11"/>
      <c r="E274" s="11"/>
    </row>
    <row r="275" spans="1:5" ht="14.25" customHeight="1" x14ac:dyDescent="0.25">
      <c r="A275" s="69"/>
      <c r="B275" s="39"/>
      <c r="C275" s="11"/>
      <c r="D275" s="11"/>
      <c r="E275" s="11"/>
    </row>
    <row r="276" spans="1:5" ht="14.25" customHeight="1" x14ac:dyDescent="0.25">
      <c r="A276" s="69"/>
      <c r="B276" s="60"/>
      <c r="C276" s="11"/>
      <c r="D276" s="11"/>
      <c r="E276" s="11"/>
    </row>
    <row r="277" spans="1:5" ht="14.25" customHeight="1" x14ac:dyDescent="0.25">
      <c r="A277" s="69"/>
      <c r="B277" s="60"/>
      <c r="C277" s="11"/>
      <c r="D277" s="11"/>
      <c r="E277" s="11"/>
    </row>
    <row r="278" spans="1:5" ht="14.25" customHeight="1" x14ac:dyDescent="0.25">
      <c r="A278" s="69"/>
      <c r="B278" s="60"/>
      <c r="C278" s="11"/>
      <c r="D278" s="11"/>
      <c r="E278" s="11"/>
    </row>
    <row r="279" spans="1:5" ht="14.25" customHeight="1" x14ac:dyDescent="0.25">
      <c r="A279" s="69"/>
      <c r="B279" s="60"/>
      <c r="C279" s="11"/>
      <c r="D279" s="11"/>
      <c r="E279" s="11"/>
    </row>
    <row r="280" spans="1:5" ht="14.25" customHeight="1" x14ac:dyDescent="0.25">
      <c r="A280" s="69"/>
      <c r="B280" s="60"/>
      <c r="C280" s="11"/>
      <c r="D280" s="11"/>
      <c r="E280" s="11"/>
    </row>
    <row r="281" spans="1:5" ht="14.25" customHeight="1" x14ac:dyDescent="0.25">
      <c r="A281" s="69"/>
      <c r="B281" s="60"/>
      <c r="C281" s="11"/>
      <c r="D281" s="11"/>
      <c r="E281" s="11"/>
    </row>
    <row r="282" spans="1:5" ht="14.25" customHeight="1" x14ac:dyDescent="0.25">
      <c r="A282" s="69"/>
      <c r="B282" s="60"/>
      <c r="C282" s="11"/>
      <c r="D282" s="11"/>
      <c r="E282" s="11"/>
    </row>
    <row r="283" spans="1:5" ht="14.25" customHeight="1" x14ac:dyDescent="0.25">
      <c r="A283" s="69"/>
      <c r="B283" s="60"/>
      <c r="C283" s="11"/>
      <c r="D283" s="11"/>
      <c r="E283" s="11"/>
    </row>
    <row r="284" spans="1:5" ht="14.25" customHeight="1" x14ac:dyDescent="0.25">
      <c r="A284" s="69"/>
      <c r="B284" s="60"/>
      <c r="C284" s="11"/>
      <c r="D284" s="11"/>
      <c r="E284" s="11"/>
    </row>
    <row r="285" spans="1:5" ht="14.25" customHeight="1" x14ac:dyDescent="0.25">
      <c r="A285" s="69"/>
      <c r="B285" s="60"/>
      <c r="C285" s="11"/>
      <c r="D285" s="11"/>
      <c r="E285" s="11"/>
    </row>
    <row r="286" spans="1:5" ht="14.25" customHeight="1" x14ac:dyDescent="0.25">
      <c r="A286" s="69"/>
      <c r="B286" s="60"/>
      <c r="C286" s="11"/>
      <c r="D286" s="11"/>
      <c r="E286" s="11"/>
    </row>
    <row r="287" spans="1:5" ht="14.25" customHeight="1" x14ac:dyDescent="0.25">
      <c r="A287" s="69"/>
      <c r="B287" s="60"/>
      <c r="C287" s="11"/>
      <c r="D287" s="11"/>
      <c r="E287" s="11"/>
    </row>
    <row r="288" spans="1:5" ht="14.25" customHeight="1" x14ac:dyDescent="0.25">
      <c r="A288" s="69"/>
      <c r="B288" s="60"/>
      <c r="C288" s="11"/>
      <c r="D288" s="11"/>
      <c r="E288" s="11"/>
    </row>
    <row r="289" spans="1:5" ht="14.25" customHeight="1" x14ac:dyDescent="0.25">
      <c r="A289" s="69"/>
      <c r="B289" s="60"/>
      <c r="C289" s="11"/>
      <c r="D289" s="11"/>
      <c r="E289" s="11"/>
    </row>
    <row r="290" spans="1:5" ht="14.25" customHeight="1" x14ac:dyDescent="0.25">
      <c r="A290" s="69"/>
      <c r="B290" s="60"/>
      <c r="C290" s="11"/>
      <c r="D290" s="11"/>
      <c r="E290" s="11"/>
    </row>
    <row r="291" spans="1:5" ht="14.25" customHeight="1" x14ac:dyDescent="0.25">
      <c r="A291" s="69"/>
      <c r="B291" s="39"/>
      <c r="C291" s="11"/>
      <c r="D291" s="11"/>
      <c r="E291" s="11"/>
    </row>
    <row r="292" spans="1:5" ht="14.25" customHeight="1" x14ac:dyDescent="0.25">
      <c r="A292" s="69"/>
      <c r="B292" s="60"/>
      <c r="C292" s="11"/>
      <c r="D292" s="11"/>
      <c r="E292" s="11"/>
    </row>
    <row r="293" spans="1:5" ht="14.25" customHeight="1" x14ac:dyDescent="0.25">
      <c r="A293" s="69"/>
      <c r="B293" s="60"/>
      <c r="C293" s="11"/>
      <c r="D293" s="11"/>
      <c r="E293" s="11"/>
    </row>
    <row r="294" spans="1:5" ht="14.25" customHeight="1" x14ac:dyDescent="0.25">
      <c r="A294" s="69"/>
      <c r="B294" s="60"/>
      <c r="C294" s="11"/>
      <c r="D294" s="11"/>
      <c r="E294" s="11"/>
    </row>
    <row r="295" spans="1:5" ht="14.25" customHeight="1" x14ac:dyDescent="0.25">
      <c r="A295" s="69"/>
      <c r="B295" s="60"/>
      <c r="C295" s="11"/>
      <c r="D295" s="11"/>
      <c r="E295" s="11"/>
    </row>
    <row r="296" spans="1:5" ht="14.25" customHeight="1" x14ac:dyDescent="0.25">
      <c r="A296" s="69"/>
      <c r="B296" s="60"/>
      <c r="C296" s="11"/>
      <c r="D296" s="11"/>
      <c r="E296" s="11"/>
    </row>
    <row r="297" spans="1:5" ht="14.25" customHeight="1" x14ac:dyDescent="0.25">
      <c r="A297" s="69"/>
      <c r="B297" s="60"/>
      <c r="C297" s="11"/>
      <c r="D297" s="11"/>
      <c r="E297" s="11"/>
    </row>
    <row r="298" spans="1:5" ht="14.25" customHeight="1" x14ac:dyDescent="0.25">
      <c r="A298" s="69"/>
      <c r="B298" s="60"/>
      <c r="C298" s="11"/>
      <c r="D298" s="11"/>
      <c r="E298" s="11"/>
    </row>
    <row r="299" spans="1:5" ht="14.25" customHeight="1" x14ac:dyDescent="0.25">
      <c r="A299" s="69"/>
      <c r="B299" s="60"/>
      <c r="C299" s="11"/>
      <c r="D299" s="11"/>
      <c r="E299" s="11"/>
    </row>
    <row r="300" spans="1:5" ht="14.25" customHeight="1" x14ac:dyDescent="0.25">
      <c r="A300" s="69"/>
      <c r="B300" s="60"/>
      <c r="C300" s="11"/>
      <c r="D300" s="11"/>
      <c r="E300" s="11"/>
    </row>
    <row r="301" spans="1:5" ht="14.25" customHeight="1" x14ac:dyDescent="0.25">
      <c r="A301" s="69"/>
      <c r="B301" s="60"/>
      <c r="C301" s="11"/>
      <c r="D301" s="11"/>
      <c r="E301" s="11"/>
    </row>
    <row r="302" spans="1:5" ht="14.25" customHeight="1" x14ac:dyDescent="0.25">
      <c r="A302" s="69"/>
      <c r="B302" s="60"/>
      <c r="C302" s="11"/>
      <c r="D302" s="11"/>
      <c r="E302" s="11"/>
    </row>
    <row r="303" spans="1:5" ht="14.25" customHeight="1" x14ac:dyDescent="0.25">
      <c r="A303" s="69"/>
      <c r="B303" s="39"/>
      <c r="C303" s="11"/>
      <c r="D303" s="11"/>
      <c r="E303" s="11"/>
    </row>
    <row r="304" spans="1:5" ht="14.25" customHeight="1" x14ac:dyDescent="0.25">
      <c r="A304" s="69"/>
      <c r="B304" s="60"/>
      <c r="C304" s="11"/>
      <c r="D304" s="11"/>
      <c r="E304" s="11"/>
    </row>
    <row r="305" spans="1:5" ht="14.25" customHeight="1" x14ac:dyDescent="0.25">
      <c r="A305" s="69"/>
      <c r="B305" s="60"/>
      <c r="C305" s="11"/>
      <c r="D305" s="11"/>
      <c r="E305" s="11"/>
    </row>
    <row r="306" spans="1:5" ht="14.25" customHeight="1" x14ac:dyDescent="0.25">
      <c r="A306" s="69"/>
      <c r="B306" s="60"/>
      <c r="C306" s="11"/>
      <c r="D306" s="11"/>
      <c r="E306" s="11"/>
    </row>
    <row r="307" spans="1:5" ht="14.25" customHeight="1" x14ac:dyDescent="0.25">
      <c r="A307" s="69"/>
      <c r="B307" s="60"/>
      <c r="C307" s="11"/>
      <c r="D307" s="11"/>
      <c r="E307" s="11"/>
    </row>
    <row r="308" spans="1:5" ht="14.25" customHeight="1" x14ac:dyDescent="0.25">
      <c r="A308" s="69"/>
      <c r="B308" s="60"/>
      <c r="C308" s="11"/>
      <c r="D308" s="11"/>
      <c r="E308" s="11"/>
    </row>
    <row r="309" spans="1:5" ht="14.25" customHeight="1" x14ac:dyDescent="0.25">
      <c r="A309" s="69"/>
      <c r="B309" s="60"/>
      <c r="C309" s="11"/>
      <c r="D309" s="11"/>
      <c r="E309" s="11"/>
    </row>
    <row r="310" spans="1:5" ht="14.25" customHeight="1" x14ac:dyDescent="0.25">
      <c r="A310" s="69"/>
      <c r="B310" s="60"/>
      <c r="C310" s="11"/>
      <c r="D310" s="11"/>
      <c r="E310" s="11"/>
    </row>
    <row r="311" spans="1:5" ht="14.25" customHeight="1" x14ac:dyDescent="0.25">
      <c r="A311" s="69"/>
      <c r="B311" s="60"/>
      <c r="C311" s="11"/>
      <c r="D311" s="11"/>
      <c r="E311" s="11"/>
    </row>
    <row r="312" spans="1:5" ht="14.25" customHeight="1" x14ac:dyDescent="0.25">
      <c r="A312" s="69"/>
      <c r="B312" s="60"/>
      <c r="C312" s="11"/>
      <c r="D312" s="11"/>
      <c r="E312" s="11"/>
    </row>
    <row r="313" spans="1:5" ht="14.25" customHeight="1" x14ac:dyDescent="0.25">
      <c r="A313" s="69"/>
      <c r="B313" s="60"/>
      <c r="C313" s="11"/>
      <c r="D313" s="11"/>
      <c r="E313" s="11"/>
    </row>
    <row r="314" spans="1:5" ht="14.25" customHeight="1" x14ac:dyDescent="0.25">
      <c r="A314" s="69"/>
      <c r="B314" s="60"/>
      <c r="C314" s="11"/>
      <c r="D314" s="11"/>
      <c r="E314" s="11"/>
    </row>
    <row r="315" spans="1:5" ht="14.25" customHeight="1" x14ac:dyDescent="0.25">
      <c r="A315" s="69"/>
      <c r="B315" s="60"/>
      <c r="C315" s="11"/>
      <c r="D315" s="11"/>
      <c r="E315" s="11"/>
    </row>
    <row r="316" spans="1:5" ht="14.25" customHeight="1" x14ac:dyDescent="0.25">
      <c r="A316" s="69"/>
      <c r="B316" s="60"/>
      <c r="C316" s="11"/>
      <c r="D316" s="11"/>
      <c r="E316" s="11"/>
    </row>
    <row r="317" spans="1:5" ht="14.25" customHeight="1" x14ac:dyDescent="0.25">
      <c r="A317" s="69"/>
      <c r="B317" s="60"/>
      <c r="C317" s="11"/>
      <c r="D317" s="11"/>
      <c r="E317" s="11"/>
    </row>
    <row r="318" spans="1:5" ht="14.25" customHeight="1" x14ac:dyDescent="0.25">
      <c r="A318" s="69"/>
      <c r="B318" s="63"/>
      <c r="C318" s="11"/>
      <c r="D318" s="11"/>
      <c r="E318" s="11"/>
    </row>
    <row r="319" spans="1:5" ht="14.25" customHeight="1" x14ac:dyDescent="0.25">
      <c r="A319" s="69"/>
      <c r="B319" s="39"/>
      <c r="C319" s="11"/>
      <c r="D319" s="11"/>
      <c r="E319" s="11"/>
    </row>
    <row r="320" spans="1:5" ht="14.25" customHeight="1" x14ac:dyDescent="0.25">
      <c r="A320" s="69"/>
      <c r="B320" s="60"/>
      <c r="C320" s="11"/>
      <c r="D320" s="11"/>
      <c r="E320" s="11"/>
    </row>
    <row r="321" spans="1:5" ht="14.25" customHeight="1" x14ac:dyDescent="0.25">
      <c r="A321" s="69"/>
      <c r="B321" s="60"/>
      <c r="C321" s="11"/>
      <c r="D321" s="11"/>
      <c r="E321" s="11"/>
    </row>
    <row r="322" spans="1:5" ht="14.25" customHeight="1" x14ac:dyDescent="0.25">
      <c r="A322" s="69"/>
      <c r="B322" s="60"/>
      <c r="C322" s="11"/>
      <c r="D322" s="11"/>
      <c r="E322" s="11"/>
    </row>
    <row r="323" spans="1:5" ht="14.25" customHeight="1" x14ac:dyDescent="0.25">
      <c r="A323" s="69"/>
      <c r="B323" s="60"/>
      <c r="C323" s="11"/>
      <c r="D323" s="11"/>
      <c r="E323" s="11"/>
    </row>
    <row r="324" spans="1:5" ht="14.25" customHeight="1" x14ac:dyDescent="0.25">
      <c r="A324" s="69"/>
      <c r="B324" s="60"/>
      <c r="C324" s="11"/>
      <c r="D324" s="11"/>
      <c r="E324" s="11"/>
    </row>
    <row r="325" spans="1:5" ht="14.25" customHeight="1" x14ac:dyDescent="0.25">
      <c r="A325" s="69"/>
      <c r="B325" s="60"/>
      <c r="C325" s="11"/>
      <c r="D325" s="11"/>
      <c r="E325" s="11"/>
    </row>
    <row r="326" spans="1:5" ht="14.25" customHeight="1" x14ac:dyDescent="0.25">
      <c r="A326" s="69"/>
      <c r="B326" s="60"/>
      <c r="C326" s="11"/>
      <c r="D326" s="11"/>
      <c r="E326" s="11"/>
    </row>
    <row r="327" spans="1:5" ht="14.25" customHeight="1" x14ac:dyDescent="0.25">
      <c r="A327" s="69"/>
      <c r="B327" s="60"/>
      <c r="C327" s="11"/>
      <c r="D327" s="11"/>
      <c r="E327" s="11"/>
    </row>
    <row r="328" spans="1:5" ht="14.25" customHeight="1" x14ac:dyDescent="0.25">
      <c r="A328" s="69"/>
      <c r="B328" s="60"/>
      <c r="C328" s="11"/>
      <c r="D328" s="11"/>
      <c r="E328" s="11"/>
    </row>
    <row r="329" spans="1:5" ht="14.25" customHeight="1" x14ac:dyDescent="0.25">
      <c r="A329" s="69"/>
      <c r="B329" s="60"/>
      <c r="C329" s="11"/>
      <c r="D329" s="11"/>
      <c r="E329" s="11"/>
    </row>
    <row r="330" spans="1:5" ht="14.25" customHeight="1" x14ac:dyDescent="0.25">
      <c r="A330" s="69"/>
      <c r="B330" s="60"/>
      <c r="C330" s="11"/>
      <c r="D330" s="11"/>
      <c r="E330" s="11"/>
    </row>
    <row r="331" spans="1:5" ht="14.25" customHeight="1" x14ac:dyDescent="0.25">
      <c r="A331" s="69"/>
      <c r="B331" s="60"/>
      <c r="C331" s="11"/>
      <c r="D331" s="11"/>
      <c r="E331" s="11"/>
    </row>
    <row r="332" spans="1:5" ht="14.25" customHeight="1" x14ac:dyDescent="0.25">
      <c r="A332" s="69"/>
      <c r="B332" s="60"/>
      <c r="C332" s="11"/>
      <c r="D332" s="11"/>
      <c r="E332" s="11"/>
    </row>
    <row r="333" spans="1:5" ht="14.25" customHeight="1" x14ac:dyDescent="0.25">
      <c r="A333" s="69"/>
      <c r="B333" s="60"/>
      <c r="C333" s="11"/>
      <c r="D333" s="11"/>
      <c r="E333" s="11"/>
    </row>
    <row r="334" spans="1:5" ht="14.25" customHeight="1" x14ac:dyDescent="0.25">
      <c r="A334" s="69"/>
      <c r="B334" s="60"/>
      <c r="C334" s="11"/>
      <c r="D334" s="11"/>
      <c r="E334" s="11"/>
    </row>
    <row r="335" spans="1:5" ht="14.25" customHeight="1" x14ac:dyDescent="0.25">
      <c r="A335" s="69"/>
      <c r="B335" s="60"/>
      <c r="C335" s="11"/>
      <c r="D335" s="11"/>
      <c r="E335" s="11"/>
    </row>
    <row r="336" spans="1:5" ht="14.25" customHeight="1" x14ac:dyDescent="0.25">
      <c r="A336" s="69"/>
      <c r="B336" s="60"/>
      <c r="C336" s="11"/>
      <c r="D336" s="11"/>
      <c r="E336" s="11"/>
    </row>
    <row r="337" spans="1:5" ht="14.25" customHeight="1" x14ac:dyDescent="0.25">
      <c r="A337" s="69"/>
      <c r="B337" s="60"/>
      <c r="C337" s="11"/>
      <c r="D337" s="11"/>
      <c r="E337" s="11"/>
    </row>
    <row r="338" spans="1:5" ht="14.25" customHeight="1" x14ac:dyDescent="0.25">
      <c r="A338" s="69"/>
      <c r="B338" s="60"/>
      <c r="C338" s="11"/>
      <c r="D338" s="11"/>
      <c r="E338" s="11"/>
    </row>
    <row r="339" spans="1:5" ht="14.25" customHeight="1" x14ac:dyDescent="0.25">
      <c r="A339" s="69"/>
      <c r="B339" s="60"/>
      <c r="C339" s="11"/>
      <c r="D339" s="11"/>
      <c r="E339" s="11"/>
    </row>
    <row r="340" spans="1:5" ht="14.25" customHeight="1" x14ac:dyDescent="0.25">
      <c r="A340" s="69"/>
      <c r="B340" s="60"/>
      <c r="C340" s="11"/>
      <c r="D340" s="11"/>
      <c r="E340" s="11"/>
    </row>
    <row r="341" spans="1:5" ht="14.25" customHeight="1" x14ac:dyDescent="0.25">
      <c r="A341" s="69"/>
      <c r="B341" s="60"/>
      <c r="C341" s="11"/>
      <c r="D341" s="11"/>
      <c r="E341" s="11"/>
    </row>
    <row r="342" spans="1:5" ht="14.25" customHeight="1" x14ac:dyDescent="0.25">
      <c r="A342" s="69"/>
      <c r="B342" s="63"/>
      <c r="C342" s="11"/>
      <c r="D342" s="11"/>
      <c r="E342" s="11"/>
    </row>
    <row r="343" spans="1:5" ht="14.25" customHeight="1" x14ac:dyDescent="0.25">
      <c r="A343" s="69"/>
      <c r="B343" s="39"/>
      <c r="C343" s="11"/>
      <c r="D343" s="11"/>
      <c r="E343" s="11"/>
    </row>
    <row r="344" spans="1:5" ht="14.25" customHeight="1" x14ac:dyDescent="0.25">
      <c r="A344" s="69"/>
      <c r="B344" s="60"/>
      <c r="C344" s="11"/>
      <c r="D344" s="11"/>
      <c r="E344" s="11"/>
    </row>
    <row r="345" spans="1:5" ht="14.25" customHeight="1" x14ac:dyDescent="0.25">
      <c r="A345" s="69"/>
      <c r="B345" s="60"/>
      <c r="C345" s="11"/>
      <c r="D345" s="11"/>
      <c r="E345" s="11"/>
    </row>
    <row r="346" spans="1:5" ht="14.25" customHeight="1" x14ac:dyDescent="0.25">
      <c r="A346" s="69"/>
      <c r="B346" s="60"/>
      <c r="C346" s="11"/>
      <c r="D346" s="11"/>
      <c r="E346" s="11"/>
    </row>
    <row r="347" spans="1:5" ht="14.25" customHeight="1" x14ac:dyDescent="0.25">
      <c r="A347" s="69"/>
      <c r="B347" s="39"/>
      <c r="C347" s="11"/>
      <c r="D347" s="11"/>
      <c r="E347" s="11"/>
    </row>
    <row r="348" spans="1:5" ht="14.25" customHeight="1" x14ac:dyDescent="0.25">
      <c r="A348" s="69"/>
      <c r="B348" s="60"/>
      <c r="C348" s="11"/>
      <c r="D348" s="11"/>
      <c r="E348" s="11"/>
    </row>
    <row r="349" spans="1:5" ht="14.25" customHeight="1" x14ac:dyDescent="0.25">
      <c r="A349" s="69"/>
      <c r="B349" s="64"/>
      <c r="C349" s="11"/>
      <c r="D349" s="11"/>
      <c r="E349" s="11"/>
    </row>
    <row r="350" spans="1:5" ht="14.25" customHeight="1" x14ac:dyDescent="0.25">
      <c r="A350" s="69"/>
      <c r="B350" s="60"/>
      <c r="C350" s="11"/>
      <c r="D350" s="11"/>
      <c r="E350" s="11"/>
    </row>
    <row r="351" spans="1:5" ht="14.25" customHeight="1" x14ac:dyDescent="0.25">
      <c r="A351" s="69"/>
      <c r="B351" s="39"/>
      <c r="C351" s="11"/>
      <c r="D351" s="11"/>
      <c r="E351" s="11"/>
    </row>
    <row r="352" spans="1:5" ht="14.25" customHeight="1" x14ac:dyDescent="0.25">
      <c r="A352" s="69"/>
      <c r="B352" s="60"/>
      <c r="C352" s="11"/>
      <c r="D352" s="11"/>
      <c r="E352" s="11"/>
    </row>
    <row r="353" spans="1:5" ht="14.25" customHeight="1" x14ac:dyDescent="0.25">
      <c r="A353" s="69"/>
      <c r="B353" s="60"/>
      <c r="C353" s="11"/>
      <c r="D353" s="11"/>
      <c r="E353" s="11"/>
    </row>
    <row r="354" spans="1:5" ht="14.25" customHeight="1" x14ac:dyDescent="0.25">
      <c r="A354" s="69"/>
      <c r="B354" s="60"/>
      <c r="C354" s="11"/>
      <c r="D354" s="11"/>
      <c r="E354" s="11"/>
    </row>
    <row r="355" spans="1:5" ht="14.25" customHeight="1" x14ac:dyDescent="0.25">
      <c r="A355" s="69"/>
      <c r="B355" s="60"/>
      <c r="C355" s="11"/>
      <c r="D355" s="11"/>
      <c r="E355" s="11"/>
    </row>
    <row r="356" spans="1:5" ht="14.25" customHeight="1" x14ac:dyDescent="0.25">
      <c r="A356" s="69"/>
      <c r="B356" s="39"/>
      <c r="C356" s="11"/>
      <c r="D356" s="11"/>
      <c r="E356" s="11"/>
    </row>
    <row r="357" spans="1:5" ht="14.25" customHeight="1" x14ac:dyDescent="0.25">
      <c r="A357" s="69"/>
      <c r="B357" s="60"/>
      <c r="C357" s="11"/>
      <c r="D357" s="11"/>
      <c r="E357" s="11"/>
    </row>
    <row r="358" spans="1:5" ht="14.25" customHeight="1" x14ac:dyDescent="0.25">
      <c r="A358" s="69"/>
      <c r="B358" s="60"/>
      <c r="C358" s="11"/>
      <c r="D358" s="11"/>
      <c r="E358" s="11"/>
    </row>
    <row r="359" spans="1:5" ht="14.25" customHeight="1" thickBot="1" x14ac:dyDescent="0.3">
      <c r="A359" s="69"/>
      <c r="B359" s="60"/>
      <c r="C359" s="11"/>
      <c r="D359" s="12"/>
      <c r="E359" s="12"/>
    </row>
    <row r="360" spans="1:5" ht="14.25" customHeight="1" x14ac:dyDescent="0.25">
      <c r="A360" s="76"/>
      <c r="B360" s="77" t="s">
        <v>23</v>
      </c>
      <c r="C360" s="78"/>
      <c r="D360" s="79">
        <f>SUM(D7:D359)</f>
        <v>146636.54999999999</v>
      </c>
      <c r="E360" s="79">
        <f>SUM(E7:E359)</f>
        <v>146636.54999999999</v>
      </c>
    </row>
    <row r="364" spans="1:5" ht="14.25" customHeight="1" x14ac:dyDescent="0.25">
      <c r="C364" s="2" t="s">
        <v>68</v>
      </c>
    </row>
  </sheetData>
  <autoFilter ref="A5:E74" xr:uid="{00000000-0009-0000-0000-000001000000}"/>
  <mergeCells count="4">
    <mergeCell ref="A2:E2"/>
    <mergeCell ref="A3:E3"/>
    <mergeCell ref="A75:E75"/>
    <mergeCell ref="A76:E76"/>
  </mergeCells>
  <pageMargins left="0.25" right="0.25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9"/>
  <sheetViews>
    <sheetView view="pageLayout" topLeftCell="A4" workbookViewId="0">
      <selection sqref="A1:H2"/>
    </sheetView>
  </sheetViews>
  <sheetFormatPr baseColWidth="10" defaultRowHeight="15" x14ac:dyDescent="0.25"/>
  <cols>
    <col min="1" max="1" width="11.42578125" style="86"/>
    <col min="2" max="2" width="12.7109375" style="86" customWidth="1"/>
    <col min="3" max="3" width="6.85546875" style="86" customWidth="1"/>
    <col min="4" max="4" width="11.42578125" style="86" customWidth="1"/>
    <col min="5" max="5" width="12.7109375" style="86" customWidth="1"/>
    <col min="6" max="6" width="6.7109375" style="86" customWidth="1"/>
    <col min="7" max="7" width="11.42578125" style="86"/>
    <col min="8" max="8" width="12.7109375" style="86" customWidth="1"/>
  </cols>
  <sheetData>
    <row r="1" spans="1:8" x14ac:dyDescent="0.25">
      <c r="A1" s="221" t="s">
        <v>125</v>
      </c>
      <c r="B1" s="221"/>
      <c r="C1" s="221"/>
      <c r="D1" s="221"/>
      <c r="E1" s="221"/>
      <c r="F1" s="221"/>
      <c r="G1" s="221"/>
      <c r="H1" s="221"/>
    </row>
    <row r="2" spans="1:8" x14ac:dyDescent="0.25">
      <c r="A2" s="221" t="s">
        <v>141</v>
      </c>
      <c r="B2" s="221"/>
      <c r="C2" s="221"/>
      <c r="D2" s="221"/>
      <c r="E2" s="221"/>
      <c r="F2" s="221"/>
      <c r="G2" s="221"/>
      <c r="H2" s="221"/>
    </row>
    <row r="4" spans="1:8" ht="30" customHeight="1" x14ac:dyDescent="0.25">
      <c r="A4" s="194" t="s">
        <v>19</v>
      </c>
      <c r="B4" s="194"/>
      <c r="D4" s="194" t="s">
        <v>3</v>
      </c>
      <c r="E4" s="194"/>
      <c r="G4" s="190" t="s">
        <v>2</v>
      </c>
      <c r="H4" s="190"/>
    </row>
    <row r="5" spans="1:8" x14ac:dyDescent="0.25">
      <c r="A5" s="87" t="s">
        <v>17</v>
      </c>
      <c r="B5" s="88" t="s">
        <v>18</v>
      </c>
      <c r="D5" s="87" t="s">
        <v>17</v>
      </c>
      <c r="E5" s="88" t="s">
        <v>18</v>
      </c>
      <c r="G5" s="87" t="s">
        <v>17</v>
      </c>
      <c r="H5" s="88" t="s">
        <v>18</v>
      </c>
    </row>
    <row r="6" spans="1:8" x14ac:dyDescent="0.25">
      <c r="A6" s="89">
        <v>16632</v>
      </c>
      <c r="B6" s="90">
        <v>16632</v>
      </c>
      <c r="C6" s="90"/>
      <c r="D6" s="91">
        <v>16632</v>
      </c>
      <c r="E6" s="92">
        <v>5600</v>
      </c>
      <c r="F6" s="90"/>
      <c r="G6" s="89">
        <v>200</v>
      </c>
      <c r="H6" s="93"/>
    </row>
    <row r="7" spans="1:8" x14ac:dyDescent="0.25">
      <c r="A7" s="94">
        <v>3360</v>
      </c>
      <c r="B7" s="90">
        <v>3360</v>
      </c>
      <c r="C7" s="90"/>
      <c r="D7" s="86">
        <v>3360</v>
      </c>
      <c r="E7" s="95">
        <v>448</v>
      </c>
      <c r="F7" s="90"/>
      <c r="G7" s="96"/>
      <c r="H7" s="97"/>
    </row>
    <row r="8" spans="1:8" x14ac:dyDescent="0.25">
      <c r="A8" s="94">
        <v>448</v>
      </c>
      <c r="B8" s="90">
        <v>1000</v>
      </c>
      <c r="C8" s="90"/>
      <c r="D8" s="91">
        <v>8704</v>
      </c>
      <c r="E8" s="95">
        <v>150</v>
      </c>
      <c r="F8" s="90"/>
      <c r="G8" s="96"/>
      <c r="H8" s="97"/>
    </row>
    <row r="9" spans="1:8" x14ac:dyDescent="0.25">
      <c r="A9" s="94"/>
      <c r="B9" s="90">
        <v>2240</v>
      </c>
      <c r="C9" s="90"/>
      <c r="D9" s="91"/>
      <c r="E9" s="95">
        <v>50</v>
      </c>
      <c r="F9" s="90"/>
      <c r="G9" s="96"/>
      <c r="H9" s="97"/>
    </row>
    <row r="10" spans="1:8" x14ac:dyDescent="0.25">
      <c r="A10" s="94"/>
      <c r="B10" s="90"/>
      <c r="C10" s="90"/>
      <c r="D10" s="91"/>
      <c r="E10" s="95">
        <v>560</v>
      </c>
      <c r="F10" s="90"/>
      <c r="G10" s="96"/>
      <c r="H10" s="97"/>
    </row>
    <row r="11" spans="1:8" x14ac:dyDescent="0.25">
      <c r="A11" s="94"/>
      <c r="B11" s="90"/>
      <c r="C11" s="90"/>
      <c r="D11" s="91"/>
      <c r="E11" s="95">
        <v>200</v>
      </c>
      <c r="F11" s="90"/>
      <c r="G11" s="96"/>
      <c r="H11" s="97"/>
    </row>
    <row r="12" spans="1:8" x14ac:dyDescent="0.25">
      <c r="A12" s="94"/>
      <c r="B12" s="90"/>
      <c r="C12" s="90"/>
      <c r="D12" s="90"/>
      <c r="E12" s="95">
        <v>200</v>
      </c>
      <c r="F12" s="90"/>
      <c r="G12" s="96"/>
      <c r="H12" s="97"/>
    </row>
    <row r="13" spans="1:8" x14ac:dyDescent="0.25">
      <c r="A13" s="94"/>
      <c r="B13" s="90"/>
      <c r="C13" s="90"/>
      <c r="D13" s="90"/>
      <c r="E13" s="95">
        <v>224</v>
      </c>
      <c r="F13" s="90"/>
      <c r="G13" s="96"/>
      <c r="H13" s="97"/>
    </row>
    <row r="14" spans="1:8" x14ac:dyDescent="0.25">
      <c r="A14" s="96"/>
      <c r="C14" s="90"/>
      <c r="D14" s="90"/>
      <c r="E14" s="95">
        <v>4922.87</v>
      </c>
      <c r="F14" s="90"/>
      <c r="G14" s="94"/>
      <c r="H14" s="98"/>
    </row>
    <row r="15" spans="1:8" x14ac:dyDescent="0.25">
      <c r="A15" s="99"/>
      <c r="C15" s="90"/>
      <c r="D15" s="90"/>
      <c r="E15" s="95"/>
      <c r="F15" s="90"/>
      <c r="G15" s="100"/>
      <c r="H15" s="98"/>
    </row>
    <row r="16" spans="1:8" x14ac:dyDescent="0.25">
      <c r="A16" s="82">
        <f>SUM(A6:A15)</f>
        <v>20440</v>
      </c>
      <c r="B16" s="101">
        <f>SUM(B6:B15)</f>
        <v>23232</v>
      </c>
      <c r="C16" s="90"/>
      <c r="D16" s="90"/>
      <c r="E16" s="95"/>
      <c r="F16" s="90"/>
      <c r="G16" s="82">
        <f>SUM(G6:G15)</f>
        <v>200</v>
      </c>
      <c r="H16" s="102">
        <f>SUM(H6:H15)</f>
        <v>0</v>
      </c>
    </row>
    <row r="17" spans="1:8" x14ac:dyDescent="0.25">
      <c r="A17" s="90"/>
      <c r="B17" s="90"/>
      <c r="C17" s="90"/>
      <c r="D17" s="90"/>
      <c r="E17" s="95"/>
      <c r="F17" s="90"/>
      <c r="G17" s="90"/>
      <c r="H17" s="90"/>
    </row>
    <row r="18" spans="1:8" x14ac:dyDescent="0.25">
      <c r="A18" s="90"/>
      <c r="B18" s="90"/>
      <c r="C18" s="90"/>
      <c r="D18" s="90"/>
      <c r="E18" s="95"/>
      <c r="F18" s="90"/>
      <c r="G18" s="90"/>
      <c r="H18" s="90"/>
    </row>
    <row r="19" spans="1:8" x14ac:dyDescent="0.25">
      <c r="A19" s="90"/>
      <c r="B19" s="90"/>
      <c r="C19" s="90"/>
      <c r="D19" s="90"/>
      <c r="E19" s="95"/>
      <c r="F19" s="90"/>
      <c r="G19" s="90"/>
      <c r="H19" s="90"/>
    </row>
    <row r="20" spans="1:8" x14ac:dyDescent="0.25">
      <c r="A20" s="90"/>
      <c r="B20" s="90"/>
      <c r="C20" s="90"/>
      <c r="D20" s="90"/>
      <c r="E20" s="95"/>
      <c r="F20" s="90"/>
      <c r="G20" s="90"/>
      <c r="H20" s="90"/>
    </row>
    <row r="21" spans="1:8" x14ac:dyDescent="0.25">
      <c r="A21" s="90"/>
      <c r="B21" s="90"/>
      <c r="C21" s="90"/>
      <c r="D21" s="103">
        <f>SUM(D6:D20)</f>
        <v>28696</v>
      </c>
      <c r="E21" s="104">
        <f>SUM(E6:E20)</f>
        <v>12354.869999999999</v>
      </c>
      <c r="F21" s="90"/>
      <c r="G21" s="90"/>
      <c r="H21" s="90"/>
    </row>
    <row r="22" spans="1:8" x14ac:dyDescent="0.25">
      <c r="A22" s="90"/>
      <c r="B22" s="90"/>
      <c r="C22" s="90"/>
      <c r="D22" s="90"/>
      <c r="E22" s="93"/>
      <c r="F22" s="90"/>
      <c r="G22" s="90"/>
      <c r="H22" s="90"/>
    </row>
    <row r="23" spans="1:8" x14ac:dyDescent="0.25">
      <c r="A23" s="90"/>
      <c r="B23" s="90"/>
      <c r="G23" s="90"/>
      <c r="H23" s="90"/>
    </row>
    <row r="24" spans="1:8" x14ac:dyDescent="0.25">
      <c r="A24" s="195" t="s">
        <v>72</v>
      </c>
      <c r="B24" s="195"/>
      <c r="D24" s="195" t="s">
        <v>70</v>
      </c>
      <c r="E24" s="195"/>
      <c r="G24" s="195" t="s">
        <v>91</v>
      </c>
      <c r="H24" s="195"/>
    </row>
    <row r="25" spans="1:8" x14ac:dyDescent="0.25">
      <c r="A25" s="87" t="s">
        <v>17</v>
      </c>
      <c r="B25" s="88" t="s">
        <v>18</v>
      </c>
      <c r="D25" s="87" t="s">
        <v>17</v>
      </c>
      <c r="E25" s="88" t="s">
        <v>18</v>
      </c>
      <c r="G25" s="87" t="s">
        <v>17</v>
      </c>
      <c r="H25" s="88" t="s">
        <v>18</v>
      </c>
    </row>
    <row r="26" spans="1:8" x14ac:dyDescent="0.25">
      <c r="A26" s="89">
        <v>11200</v>
      </c>
      <c r="B26" s="93">
        <v>3360</v>
      </c>
      <c r="C26" s="90"/>
      <c r="D26" s="89">
        <v>600</v>
      </c>
      <c r="E26" s="90"/>
      <c r="F26" s="90"/>
      <c r="G26" s="106">
        <v>2000</v>
      </c>
      <c r="H26" s="90"/>
    </row>
    <row r="27" spans="1:8" x14ac:dyDescent="0.25">
      <c r="A27" s="94">
        <v>1792</v>
      </c>
      <c r="B27" s="93"/>
      <c r="C27" s="90"/>
      <c r="D27" s="96">
        <v>48</v>
      </c>
      <c r="F27" s="90"/>
      <c r="G27" s="94"/>
      <c r="H27" s="90"/>
    </row>
    <row r="28" spans="1:8" x14ac:dyDescent="0.25">
      <c r="A28" s="94">
        <v>8000</v>
      </c>
      <c r="B28" s="93"/>
      <c r="C28" s="90"/>
      <c r="D28" s="94">
        <v>60</v>
      </c>
      <c r="E28" s="91"/>
      <c r="F28" s="90"/>
      <c r="G28" s="94"/>
      <c r="H28" s="90"/>
    </row>
    <row r="29" spans="1:8" x14ac:dyDescent="0.25">
      <c r="A29" s="94"/>
      <c r="B29" s="93"/>
      <c r="C29" s="90"/>
      <c r="D29" s="96">
        <v>24</v>
      </c>
      <c r="E29" s="107"/>
      <c r="F29" s="90"/>
      <c r="G29" s="94"/>
      <c r="H29" s="90"/>
    </row>
    <row r="30" spans="1:8" x14ac:dyDescent="0.25">
      <c r="A30" s="99"/>
      <c r="C30" s="90"/>
      <c r="D30" s="99">
        <v>1852</v>
      </c>
      <c r="F30" s="90"/>
      <c r="G30" s="94"/>
      <c r="H30" s="90"/>
    </row>
    <row r="31" spans="1:8" x14ac:dyDescent="0.25">
      <c r="A31" s="82">
        <f>SUM(A26:A30)</f>
        <v>20992</v>
      </c>
      <c r="B31" s="102">
        <f>SUM(B26:B30)</f>
        <v>3360</v>
      </c>
      <c r="C31" s="90"/>
      <c r="D31" s="82">
        <f>SUM(D26:D30)</f>
        <v>2584</v>
      </c>
      <c r="E31" s="101">
        <f>SUM(E26:E30)</f>
        <v>0</v>
      </c>
      <c r="F31" s="90"/>
      <c r="G31" s="82">
        <f>SUM(G26:G30)</f>
        <v>2000</v>
      </c>
      <c r="H31" s="108"/>
    </row>
    <row r="32" spans="1:8" x14ac:dyDescent="0.25">
      <c r="A32" s="90"/>
      <c r="B32" s="90"/>
      <c r="C32" s="90"/>
      <c r="D32" s="90"/>
      <c r="E32" s="90"/>
      <c r="F32" s="90"/>
    </row>
    <row r="34" spans="1:8" x14ac:dyDescent="0.25">
      <c r="A34" s="195" t="s">
        <v>59</v>
      </c>
      <c r="B34" s="195"/>
      <c r="D34" s="195" t="s">
        <v>113</v>
      </c>
      <c r="E34" s="195"/>
      <c r="G34" s="195" t="s">
        <v>75</v>
      </c>
      <c r="H34" s="195"/>
    </row>
    <row r="35" spans="1:8" x14ac:dyDescent="0.25">
      <c r="A35" s="87" t="s">
        <v>17</v>
      </c>
      <c r="B35" s="88" t="s">
        <v>18</v>
      </c>
      <c r="D35" s="87" t="s">
        <v>17</v>
      </c>
      <c r="E35" s="88" t="s">
        <v>18</v>
      </c>
      <c r="G35" s="87" t="s">
        <v>17</v>
      </c>
      <c r="H35" s="88" t="s">
        <v>18</v>
      </c>
    </row>
    <row r="36" spans="1:8" x14ac:dyDescent="0.25">
      <c r="A36" s="89"/>
      <c r="B36" s="90">
        <v>339.63</v>
      </c>
      <c r="D36" s="89">
        <v>360</v>
      </c>
      <c r="E36" s="90">
        <v>1200</v>
      </c>
      <c r="G36" s="94"/>
      <c r="H36" s="90">
        <v>1000</v>
      </c>
    </row>
    <row r="37" spans="1:8" x14ac:dyDescent="0.25">
      <c r="A37" s="94"/>
      <c r="B37" s="90"/>
      <c r="D37" s="94">
        <v>240</v>
      </c>
      <c r="E37" s="90">
        <v>1782</v>
      </c>
      <c r="G37" s="94"/>
      <c r="H37" s="90">
        <v>30000</v>
      </c>
    </row>
    <row r="38" spans="1:8" x14ac:dyDescent="0.25">
      <c r="A38" s="94"/>
      <c r="B38" s="90"/>
      <c r="D38" s="94"/>
      <c r="E38" s="90">
        <v>360</v>
      </c>
      <c r="G38" s="94"/>
      <c r="H38" s="90"/>
    </row>
    <row r="39" spans="1:8" x14ac:dyDescent="0.25">
      <c r="A39" s="94"/>
      <c r="B39" s="90"/>
      <c r="D39" s="94"/>
      <c r="E39" s="90">
        <v>240</v>
      </c>
      <c r="G39" s="94"/>
      <c r="H39" s="90"/>
    </row>
    <row r="40" spans="1:8" x14ac:dyDescent="0.25">
      <c r="A40" s="94"/>
      <c r="B40" s="90"/>
      <c r="D40" s="94"/>
      <c r="E40" s="90">
        <v>2556</v>
      </c>
      <c r="G40" s="94"/>
      <c r="H40" s="90"/>
    </row>
    <row r="41" spans="1:8" x14ac:dyDescent="0.25">
      <c r="A41" s="94"/>
      <c r="D41" s="96"/>
      <c r="G41" s="96"/>
    </row>
    <row r="42" spans="1:8" x14ac:dyDescent="0.25">
      <c r="A42" s="94"/>
      <c r="D42" s="82">
        <f>SUM(D36:D41)</f>
        <v>600</v>
      </c>
      <c r="E42" s="82">
        <f>SUM(E36:E41)</f>
        <v>6138</v>
      </c>
      <c r="G42" s="82">
        <f>SUM(G36:G41)</f>
        <v>0</v>
      </c>
      <c r="H42" s="82">
        <f>SUM(H36:H41)</f>
        <v>31000</v>
      </c>
    </row>
    <row r="43" spans="1:8" x14ac:dyDescent="0.25">
      <c r="A43" s="94"/>
      <c r="D43" s="109"/>
      <c r="G43" s="109"/>
    </row>
    <row r="44" spans="1:8" x14ac:dyDescent="0.25">
      <c r="A44" s="94"/>
      <c r="D44" s="109"/>
      <c r="G44" s="109"/>
    </row>
    <row r="45" spans="1:8" x14ac:dyDescent="0.25">
      <c r="A45" s="82">
        <f>SUM(A36:A44)</f>
        <v>0</v>
      </c>
      <c r="B45" s="82">
        <f>SUM(B36:B44)</f>
        <v>339.63</v>
      </c>
      <c r="D45" s="109"/>
      <c r="G45" s="109"/>
    </row>
    <row r="46" spans="1:8" x14ac:dyDescent="0.25">
      <c r="A46" s="83"/>
    </row>
    <row r="48" spans="1:8" x14ac:dyDescent="0.25">
      <c r="A48" s="195" t="s">
        <v>81</v>
      </c>
      <c r="B48" s="195"/>
      <c r="D48" s="195" t="s">
        <v>114</v>
      </c>
      <c r="E48" s="195"/>
      <c r="G48" s="195" t="s">
        <v>21</v>
      </c>
      <c r="H48" s="195"/>
    </row>
    <row r="49" spans="1:8" x14ac:dyDescent="0.25">
      <c r="A49" s="87" t="s">
        <v>17</v>
      </c>
      <c r="B49" s="88" t="s">
        <v>18</v>
      </c>
      <c r="D49" s="87" t="s">
        <v>17</v>
      </c>
      <c r="E49" s="88" t="s">
        <v>18</v>
      </c>
      <c r="G49" s="87" t="s">
        <v>17</v>
      </c>
      <c r="H49" s="88" t="s">
        <v>18</v>
      </c>
    </row>
    <row r="50" spans="1:8" x14ac:dyDescent="0.25">
      <c r="A50" s="94">
        <v>5000</v>
      </c>
      <c r="B50" s="90"/>
      <c r="D50" s="94">
        <v>3000</v>
      </c>
      <c r="E50" s="90"/>
      <c r="G50" s="94">
        <v>400.73</v>
      </c>
      <c r="H50" s="90"/>
    </row>
    <row r="51" spans="1:8" x14ac:dyDescent="0.25">
      <c r="A51" s="94"/>
      <c r="B51" s="90"/>
      <c r="D51" s="94">
        <v>2000</v>
      </c>
      <c r="E51" s="90"/>
      <c r="G51" s="94"/>
      <c r="H51" s="90"/>
    </row>
    <row r="52" spans="1:8" x14ac:dyDescent="0.25">
      <c r="A52" s="94"/>
      <c r="B52" s="90"/>
      <c r="D52" s="94"/>
      <c r="E52" s="90"/>
      <c r="G52" s="94"/>
      <c r="H52" s="90"/>
    </row>
    <row r="53" spans="1:8" x14ac:dyDescent="0.25">
      <c r="A53" s="94"/>
      <c r="B53" s="90"/>
      <c r="D53" s="94"/>
      <c r="E53" s="90"/>
      <c r="G53" s="94"/>
      <c r="H53" s="90"/>
    </row>
    <row r="54" spans="1:8" x14ac:dyDescent="0.25">
      <c r="A54" s="110">
        <f>SUM(A50:A53)</f>
        <v>5000</v>
      </c>
      <c r="B54" s="108"/>
      <c r="D54" s="110">
        <f>SUM(D50:D53)</f>
        <v>5000</v>
      </c>
      <c r="E54" s="108"/>
      <c r="G54" s="110">
        <f>SUM(G50:G53)</f>
        <v>400.73</v>
      </c>
      <c r="H54" s="108"/>
    </row>
    <row r="57" spans="1:8" ht="30" customHeight="1" x14ac:dyDescent="0.25">
      <c r="A57" s="194" t="s">
        <v>85</v>
      </c>
      <c r="B57" s="194"/>
      <c r="D57" s="190" t="s">
        <v>87</v>
      </c>
      <c r="E57" s="190"/>
      <c r="G57" s="190" t="s">
        <v>115</v>
      </c>
      <c r="H57" s="190"/>
    </row>
    <row r="58" spans="1:8" x14ac:dyDescent="0.25">
      <c r="A58" s="87" t="s">
        <v>17</v>
      </c>
      <c r="B58" s="88" t="s">
        <v>18</v>
      </c>
      <c r="D58" s="87" t="s">
        <v>17</v>
      </c>
      <c r="E58" s="88" t="s">
        <v>18</v>
      </c>
      <c r="G58" s="87" t="s">
        <v>17</v>
      </c>
      <c r="H58" s="88" t="s">
        <v>18</v>
      </c>
    </row>
    <row r="59" spans="1:8" x14ac:dyDescent="0.25">
      <c r="A59" s="94">
        <v>400</v>
      </c>
      <c r="B59" s="90"/>
      <c r="D59" s="94">
        <v>500</v>
      </c>
      <c r="E59" s="93"/>
      <c r="G59" s="94">
        <v>150</v>
      </c>
      <c r="H59" s="93"/>
    </row>
    <row r="60" spans="1:8" x14ac:dyDescent="0.25">
      <c r="A60" s="94"/>
      <c r="B60" s="90"/>
      <c r="D60" s="94"/>
      <c r="E60" s="93"/>
      <c r="G60" s="94"/>
      <c r="H60" s="93"/>
    </row>
    <row r="61" spans="1:8" x14ac:dyDescent="0.25">
      <c r="A61" s="94"/>
      <c r="B61" s="90"/>
      <c r="D61" s="94"/>
      <c r="E61" s="93"/>
      <c r="G61" s="94"/>
      <c r="H61" s="93"/>
    </row>
    <row r="62" spans="1:8" x14ac:dyDescent="0.25">
      <c r="A62" s="94"/>
      <c r="B62" s="90"/>
      <c r="D62" s="94"/>
      <c r="E62" s="93"/>
      <c r="G62" s="94"/>
      <c r="H62" s="93"/>
    </row>
    <row r="63" spans="1:8" s="5" customFormat="1" x14ac:dyDescent="0.25">
      <c r="A63" s="103">
        <f>SUM(A59:A62)</f>
        <v>400</v>
      </c>
      <c r="B63" s="82"/>
      <c r="C63" s="109"/>
      <c r="D63" s="82"/>
      <c r="E63" s="102">
        <f>SUM(E59:E62)</f>
        <v>0</v>
      </c>
      <c r="F63" s="109"/>
      <c r="G63" s="82"/>
      <c r="H63" s="102">
        <f>SUM(H59:H62)</f>
        <v>0</v>
      </c>
    </row>
    <row r="66" spans="1:8" ht="30" customHeight="1" x14ac:dyDescent="0.25">
      <c r="A66" s="190" t="s">
        <v>106</v>
      </c>
      <c r="B66" s="190"/>
      <c r="C66" s="111"/>
      <c r="D66" s="190" t="s">
        <v>116</v>
      </c>
      <c r="E66" s="190"/>
      <c r="F66" s="111"/>
      <c r="G66" s="190" t="s">
        <v>86</v>
      </c>
      <c r="H66" s="190"/>
    </row>
    <row r="67" spans="1:8" x14ac:dyDescent="0.25">
      <c r="A67" s="87" t="s">
        <v>17</v>
      </c>
      <c r="B67" s="88" t="s">
        <v>18</v>
      </c>
      <c r="D67" s="87" t="s">
        <v>17</v>
      </c>
      <c r="E67" s="88" t="s">
        <v>18</v>
      </c>
      <c r="G67" s="87" t="s">
        <v>17</v>
      </c>
      <c r="H67" s="88" t="s">
        <v>18</v>
      </c>
    </row>
    <row r="68" spans="1:8" x14ac:dyDescent="0.25">
      <c r="A68" s="94">
        <v>3948.85</v>
      </c>
      <c r="B68" s="93"/>
      <c r="D68" s="94">
        <v>912.92</v>
      </c>
      <c r="E68" s="93"/>
      <c r="G68" s="94">
        <v>50</v>
      </c>
      <c r="H68" s="93"/>
    </row>
    <row r="69" spans="1:8" x14ac:dyDescent="0.25">
      <c r="A69" s="94"/>
      <c r="B69" s="93"/>
      <c r="D69" s="94"/>
      <c r="E69" s="93"/>
      <c r="G69" s="94"/>
      <c r="H69" s="93"/>
    </row>
    <row r="70" spans="1:8" x14ac:dyDescent="0.25">
      <c r="A70" s="94"/>
      <c r="B70" s="93"/>
      <c r="D70" s="94"/>
      <c r="E70" s="93"/>
      <c r="G70" s="94"/>
      <c r="H70" s="93"/>
    </row>
    <row r="71" spans="1:8" x14ac:dyDescent="0.25">
      <c r="A71" s="94"/>
      <c r="B71" s="93"/>
      <c r="D71" s="94"/>
      <c r="E71" s="93"/>
      <c r="G71" s="94"/>
      <c r="H71" s="93"/>
    </row>
    <row r="72" spans="1:8" s="5" customFormat="1" x14ac:dyDescent="0.25">
      <c r="A72" s="154">
        <f>SUM(A68:A71)</f>
        <v>3948.85</v>
      </c>
      <c r="B72" s="102">
        <f>SUM(B68:B71)</f>
        <v>0</v>
      </c>
      <c r="C72" s="109"/>
      <c r="D72" s="82"/>
      <c r="E72" s="102">
        <f>SUM(E68:E71)</f>
        <v>0</v>
      </c>
      <c r="F72" s="109"/>
      <c r="G72" s="82"/>
      <c r="H72" s="102">
        <f>SUM(H68:H71)</f>
        <v>0</v>
      </c>
    </row>
    <row r="73" spans="1:8" x14ac:dyDescent="0.25">
      <c r="H73" s="97"/>
    </row>
    <row r="75" spans="1:8" ht="30" customHeight="1" x14ac:dyDescent="0.25">
      <c r="A75" s="190" t="s">
        <v>117</v>
      </c>
      <c r="B75" s="190"/>
      <c r="D75" s="190" t="s">
        <v>118</v>
      </c>
      <c r="E75" s="190"/>
      <c r="G75" s="190" t="s">
        <v>109</v>
      </c>
      <c r="H75" s="190"/>
    </row>
    <row r="76" spans="1:8" x14ac:dyDescent="0.25">
      <c r="A76" s="87" t="s">
        <v>17</v>
      </c>
      <c r="B76" s="88" t="s">
        <v>18</v>
      </c>
      <c r="D76" s="87" t="s">
        <v>17</v>
      </c>
      <c r="E76" s="88" t="s">
        <v>18</v>
      </c>
      <c r="G76" s="87" t="s">
        <v>17</v>
      </c>
      <c r="H76" s="88" t="s">
        <v>18</v>
      </c>
    </row>
    <row r="77" spans="1:8" x14ac:dyDescent="0.25">
      <c r="A77" s="94">
        <v>200</v>
      </c>
      <c r="B77" s="93"/>
      <c r="D77" s="94">
        <v>200</v>
      </c>
      <c r="E77" s="93"/>
      <c r="G77" s="91"/>
      <c r="H77" s="92">
        <v>10000</v>
      </c>
    </row>
    <row r="78" spans="1:8" x14ac:dyDescent="0.25">
      <c r="A78" s="94"/>
      <c r="B78" s="93"/>
      <c r="D78" s="94"/>
      <c r="E78" s="93"/>
      <c r="G78" s="91"/>
      <c r="H78" s="95">
        <v>14850</v>
      </c>
    </row>
    <row r="79" spans="1:8" x14ac:dyDescent="0.25">
      <c r="A79" s="94"/>
      <c r="B79" s="93"/>
      <c r="D79" s="94"/>
      <c r="E79" s="93"/>
      <c r="G79" s="91"/>
      <c r="H79" s="95">
        <v>3000</v>
      </c>
    </row>
    <row r="80" spans="1:8" x14ac:dyDescent="0.25">
      <c r="A80" s="94"/>
      <c r="B80" s="93"/>
      <c r="D80" s="94"/>
      <c r="E80" s="93"/>
      <c r="G80" s="91"/>
      <c r="H80" s="95">
        <v>2000</v>
      </c>
    </row>
    <row r="81" spans="1:8" x14ac:dyDescent="0.25">
      <c r="A81" s="82"/>
      <c r="B81" s="102">
        <f>SUM(B77:B80)</f>
        <v>0</v>
      </c>
      <c r="C81" s="109"/>
      <c r="D81" s="82"/>
      <c r="E81" s="102">
        <f>SUM(E77:E80)</f>
        <v>0</v>
      </c>
      <c r="G81" s="91"/>
      <c r="H81" s="95"/>
    </row>
    <row r="82" spans="1:8" x14ac:dyDescent="0.25">
      <c r="A82" s="91"/>
      <c r="B82" s="93"/>
      <c r="D82" s="91"/>
      <c r="E82" s="93"/>
      <c r="G82" s="91"/>
      <c r="H82" s="95"/>
    </row>
    <row r="83" spans="1:8" x14ac:dyDescent="0.25">
      <c r="A83" s="91"/>
      <c r="B83" s="93"/>
      <c r="D83" s="91"/>
      <c r="E83" s="93"/>
      <c r="G83" s="91"/>
      <c r="H83" s="95"/>
    </row>
    <row r="84" spans="1:8" x14ac:dyDescent="0.25">
      <c r="A84" s="91"/>
      <c r="B84" s="93"/>
      <c r="D84" s="91"/>
      <c r="E84" s="93"/>
      <c r="G84" s="103">
        <f>SUM(G77:G83)</f>
        <v>0</v>
      </c>
      <c r="H84" s="104">
        <f>SUM(H77:H83)</f>
        <v>29850</v>
      </c>
    </row>
    <row r="85" spans="1:8" x14ac:dyDescent="0.25">
      <c r="A85" s="91"/>
      <c r="B85" s="93"/>
      <c r="D85" s="91"/>
      <c r="E85" s="93"/>
      <c r="G85" s="91"/>
      <c r="H85" s="98"/>
    </row>
    <row r="86" spans="1:8" x14ac:dyDescent="0.25">
      <c r="A86" s="91"/>
      <c r="B86" s="93"/>
      <c r="D86" s="91"/>
      <c r="E86" s="93"/>
      <c r="G86" s="91"/>
      <c r="H86" s="98"/>
    </row>
    <row r="87" spans="1:8" x14ac:dyDescent="0.25">
      <c r="A87" s="91"/>
      <c r="B87" s="93"/>
      <c r="D87" s="91"/>
      <c r="E87" s="93"/>
      <c r="G87" s="91"/>
      <c r="H87" s="98"/>
    </row>
    <row r="88" spans="1:8" x14ac:dyDescent="0.25">
      <c r="A88" s="91"/>
      <c r="B88" s="93"/>
      <c r="D88" s="91"/>
      <c r="E88" s="93"/>
      <c r="G88" s="91"/>
      <c r="H88" s="98"/>
    </row>
    <row r="92" spans="1:8" x14ac:dyDescent="0.25">
      <c r="A92" s="194" t="s">
        <v>71</v>
      </c>
      <c r="B92" s="194"/>
      <c r="D92" s="194" t="s">
        <v>7</v>
      </c>
      <c r="E92" s="194"/>
      <c r="G92" s="194" t="s">
        <v>6</v>
      </c>
      <c r="H92" s="194"/>
    </row>
    <row r="93" spans="1:8" x14ac:dyDescent="0.25">
      <c r="A93" s="87" t="s">
        <v>17</v>
      </c>
      <c r="B93" s="88" t="s">
        <v>18</v>
      </c>
      <c r="D93" s="87" t="s">
        <v>17</v>
      </c>
      <c r="E93" s="88" t="s">
        <v>18</v>
      </c>
      <c r="G93" s="87" t="s">
        <v>17</v>
      </c>
      <c r="H93" s="88" t="s">
        <v>18</v>
      </c>
    </row>
    <row r="94" spans="1:8" x14ac:dyDescent="0.25">
      <c r="A94" s="94">
        <v>9000</v>
      </c>
      <c r="B94" s="93"/>
      <c r="D94" s="94">
        <v>100000</v>
      </c>
      <c r="E94" s="93"/>
      <c r="G94" s="94">
        <v>130000</v>
      </c>
      <c r="H94" s="93"/>
    </row>
    <row r="95" spans="1:8" x14ac:dyDescent="0.25">
      <c r="A95" s="94"/>
      <c r="B95" s="93"/>
      <c r="D95" s="94"/>
      <c r="E95" s="93"/>
      <c r="G95" s="94"/>
      <c r="H95" s="93"/>
    </row>
    <row r="96" spans="1:8" x14ac:dyDescent="0.25">
      <c r="A96" s="94"/>
      <c r="B96" s="93"/>
      <c r="D96" s="94"/>
      <c r="E96" s="93"/>
      <c r="G96" s="94"/>
      <c r="H96" s="93"/>
    </row>
    <row r="97" spans="1:8" x14ac:dyDescent="0.25">
      <c r="A97" s="94"/>
      <c r="B97" s="93"/>
      <c r="D97" s="94"/>
      <c r="E97" s="93"/>
      <c r="G97" s="94"/>
      <c r="H97" s="93"/>
    </row>
    <row r="98" spans="1:8" x14ac:dyDescent="0.25">
      <c r="A98" s="94"/>
      <c r="B98" s="93"/>
      <c r="D98" s="94"/>
      <c r="E98" s="93"/>
      <c r="G98" s="94"/>
      <c r="H98" s="93"/>
    </row>
    <row r="99" spans="1:8" s="5" customFormat="1" x14ac:dyDescent="0.25">
      <c r="A99" s="112"/>
      <c r="B99" s="102">
        <f>SUM(B94:B98)</f>
        <v>0</v>
      </c>
      <c r="C99" s="109"/>
      <c r="D99" s="112"/>
      <c r="E99" s="102">
        <f>SUM(E94:E98)</f>
        <v>0</v>
      </c>
      <c r="F99" s="109"/>
      <c r="G99" s="112"/>
      <c r="H99" s="102">
        <f>SUM(H94:H98)</f>
        <v>0</v>
      </c>
    </row>
    <row r="100" spans="1:8" x14ac:dyDescent="0.25">
      <c r="E100" s="97"/>
    </row>
    <row r="102" spans="1:8" x14ac:dyDescent="0.25">
      <c r="A102" s="190" t="s">
        <v>4</v>
      </c>
      <c r="B102" s="190"/>
      <c r="D102" s="190" t="s">
        <v>76</v>
      </c>
      <c r="E102" s="190"/>
      <c r="G102" s="190" t="s">
        <v>60</v>
      </c>
      <c r="H102" s="190"/>
    </row>
    <row r="103" spans="1:8" x14ac:dyDescent="0.25">
      <c r="A103" s="87" t="s">
        <v>17</v>
      </c>
      <c r="B103" s="88" t="s">
        <v>18</v>
      </c>
      <c r="D103" s="87" t="s">
        <v>17</v>
      </c>
      <c r="E103" s="88" t="s">
        <v>18</v>
      </c>
      <c r="G103" s="87" t="s">
        <v>17</v>
      </c>
      <c r="H103" s="88" t="s">
        <v>18</v>
      </c>
    </row>
    <row r="104" spans="1:8" x14ac:dyDescent="0.25">
      <c r="A104" s="94">
        <v>8000</v>
      </c>
      <c r="B104" s="93"/>
      <c r="D104" s="94"/>
      <c r="E104" s="93">
        <v>3000</v>
      </c>
      <c r="G104" s="94"/>
      <c r="H104" s="90">
        <v>7500</v>
      </c>
    </row>
    <row r="105" spans="1:8" x14ac:dyDescent="0.25">
      <c r="A105" s="94"/>
      <c r="B105" s="93"/>
      <c r="D105" s="94"/>
      <c r="E105" s="93"/>
      <c r="G105" s="94"/>
      <c r="H105" s="90"/>
    </row>
    <row r="106" spans="1:8" x14ac:dyDescent="0.25">
      <c r="A106" s="94"/>
      <c r="B106" s="93"/>
      <c r="D106" s="94"/>
      <c r="E106" s="93"/>
      <c r="G106" s="94"/>
      <c r="H106" s="90"/>
    </row>
    <row r="107" spans="1:8" x14ac:dyDescent="0.25">
      <c r="A107" s="94"/>
      <c r="B107" s="93"/>
      <c r="D107" s="94"/>
      <c r="E107" s="93"/>
      <c r="G107" s="94"/>
      <c r="H107" s="90"/>
    </row>
    <row r="108" spans="1:8" x14ac:dyDescent="0.25">
      <c r="A108" s="110"/>
      <c r="B108" s="102">
        <f>SUM(B104:B107)</f>
        <v>0</v>
      </c>
      <c r="D108" s="94"/>
      <c r="E108" s="93"/>
      <c r="G108" s="82">
        <f>SUM(G104:G107)</f>
        <v>0</v>
      </c>
      <c r="H108" s="108"/>
    </row>
    <row r="109" spans="1:8" x14ac:dyDescent="0.25">
      <c r="D109" s="94"/>
      <c r="E109" s="93"/>
    </row>
    <row r="110" spans="1:8" x14ac:dyDescent="0.25">
      <c r="D110" s="94"/>
      <c r="E110" s="93"/>
    </row>
    <row r="111" spans="1:8" x14ac:dyDescent="0.25">
      <c r="D111" s="94"/>
      <c r="E111" s="93"/>
    </row>
    <row r="112" spans="1:8" x14ac:dyDescent="0.25">
      <c r="D112" s="82">
        <f>SUM(D104:D111)</f>
        <v>0</v>
      </c>
      <c r="E112" s="104">
        <f>SUM(E104:E111)</f>
        <v>3000</v>
      </c>
    </row>
    <row r="113" spans="1:8" x14ac:dyDescent="0.25">
      <c r="D113" s="83"/>
      <c r="E113" s="83"/>
    </row>
    <row r="115" spans="1:8" x14ac:dyDescent="0.25">
      <c r="A115" s="190" t="s">
        <v>78</v>
      </c>
      <c r="B115" s="190"/>
      <c r="D115" s="190" t="s">
        <v>12</v>
      </c>
      <c r="E115" s="190"/>
      <c r="G115" s="190" t="s">
        <v>135</v>
      </c>
      <c r="H115" s="190"/>
    </row>
    <row r="116" spans="1:8" x14ac:dyDescent="0.25">
      <c r="A116" s="87" t="s">
        <v>17</v>
      </c>
      <c r="B116" s="88" t="s">
        <v>18</v>
      </c>
      <c r="D116" s="87" t="s">
        <v>17</v>
      </c>
      <c r="E116" s="88" t="s">
        <v>18</v>
      </c>
      <c r="G116" s="87" t="s">
        <v>17</v>
      </c>
      <c r="H116" s="88" t="s">
        <v>18</v>
      </c>
    </row>
    <row r="117" spans="1:8" x14ac:dyDescent="0.25">
      <c r="A117" s="94"/>
      <c r="B117" s="93">
        <v>100000</v>
      </c>
      <c r="D117" s="94"/>
      <c r="E117" s="93">
        <v>122500</v>
      </c>
      <c r="G117" s="94">
        <v>9364</v>
      </c>
      <c r="H117" s="90"/>
    </row>
    <row r="118" spans="1:8" x14ac:dyDescent="0.25">
      <c r="A118" s="94"/>
      <c r="B118" s="93"/>
      <c r="D118" s="94"/>
      <c r="E118" s="93"/>
      <c r="G118" s="94"/>
      <c r="H118" s="90"/>
    </row>
    <row r="119" spans="1:8" x14ac:dyDescent="0.25">
      <c r="A119" s="94"/>
      <c r="B119" s="93"/>
      <c r="D119" s="94"/>
      <c r="E119" s="93"/>
      <c r="G119" s="94"/>
      <c r="H119" s="90"/>
    </row>
    <row r="120" spans="1:8" x14ac:dyDescent="0.25">
      <c r="A120" s="94"/>
      <c r="B120" s="93"/>
      <c r="D120" s="94"/>
      <c r="E120" s="93"/>
      <c r="G120" s="94"/>
      <c r="H120" s="90"/>
    </row>
    <row r="121" spans="1:8" s="5" customFormat="1" x14ac:dyDescent="0.25">
      <c r="A121" s="82"/>
      <c r="B121" s="102">
        <f>SUM(B117:B120)</f>
        <v>100000</v>
      </c>
      <c r="C121" s="109"/>
      <c r="D121" s="82"/>
      <c r="E121" s="102">
        <f>SUM(E117:E120)</f>
        <v>122500</v>
      </c>
      <c r="F121" s="109"/>
      <c r="G121" s="82">
        <f>SUM(G117:G120)</f>
        <v>9364</v>
      </c>
      <c r="H121" s="101">
        <f>SUM(H117:H120)</f>
        <v>0</v>
      </c>
    </row>
    <row r="122" spans="1:8" s="5" customFormat="1" x14ac:dyDescent="0.25">
      <c r="A122" s="83"/>
      <c r="B122" s="169"/>
      <c r="C122" s="109"/>
      <c r="D122" s="83"/>
      <c r="E122" s="169"/>
      <c r="F122" s="109"/>
      <c r="G122" s="83"/>
      <c r="H122" s="83"/>
    </row>
    <row r="123" spans="1:8" s="5" customFormat="1" x14ac:dyDescent="0.25">
      <c r="A123" s="170"/>
      <c r="B123" s="171"/>
      <c r="C123" s="172"/>
      <c r="D123" s="170"/>
      <c r="E123" s="171"/>
      <c r="F123" s="172"/>
      <c r="G123" s="170"/>
      <c r="H123" s="170"/>
    </row>
    <row r="124" spans="1:8" x14ac:dyDescent="0.25">
      <c r="A124" s="173"/>
      <c r="B124" s="173"/>
      <c r="C124" s="173"/>
      <c r="D124" s="173"/>
      <c r="E124" s="173"/>
      <c r="F124" s="173"/>
      <c r="G124" s="173"/>
      <c r="H124" s="173"/>
    </row>
    <row r="126" spans="1:8" ht="33" customHeight="1" x14ac:dyDescent="0.25">
      <c r="A126" s="191" t="s">
        <v>136</v>
      </c>
      <c r="B126" s="191"/>
      <c r="D126" s="190"/>
      <c r="E126" s="190"/>
      <c r="G126" s="190"/>
      <c r="H126" s="190"/>
    </row>
    <row r="127" spans="1:8" x14ac:dyDescent="0.25">
      <c r="A127" s="87" t="s">
        <v>17</v>
      </c>
      <c r="B127" s="88" t="s">
        <v>18</v>
      </c>
    </row>
    <row r="128" spans="1:8" x14ac:dyDescent="0.25">
      <c r="A128" s="94"/>
      <c r="B128" s="113">
        <v>9364</v>
      </c>
    </row>
    <row r="129" spans="1:8" x14ac:dyDescent="0.25">
      <c r="A129" s="94"/>
      <c r="B129" s="113"/>
    </row>
    <row r="130" spans="1:8" x14ac:dyDescent="0.25">
      <c r="A130" s="94"/>
      <c r="B130" s="113"/>
    </row>
    <row r="131" spans="1:8" x14ac:dyDescent="0.25">
      <c r="A131" s="94"/>
      <c r="B131" s="113"/>
    </row>
    <row r="132" spans="1:8" x14ac:dyDescent="0.25">
      <c r="A132" s="82">
        <f>SUM(A128:A131)</f>
        <v>0</v>
      </c>
      <c r="B132" s="114">
        <f>SUM(B128:B131)</f>
        <v>9364</v>
      </c>
    </row>
    <row r="133" spans="1:8" x14ac:dyDescent="0.25">
      <c r="B133" s="105"/>
    </row>
    <row r="135" spans="1:8" ht="15.75" x14ac:dyDescent="0.25">
      <c r="A135" s="196" t="s">
        <v>125</v>
      </c>
      <c r="B135" s="196"/>
      <c r="C135" s="196"/>
      <c r="D135" s="196"/>
      <c r="E135" s="196"/>
      <c r="F135" s="196"/>
      <c r="G135" s="196"/>
      <c r="H135" s="196"/>
    </row>
    <row r="136" spans="1:8" ht="15.75" x14ac:dyDescent="0.25">
      <c r="A136" s="196" t="s">
        <v>142</v>
      </c>
      <c r="B136" s="196"/>
      <c r="C136" s="196"/>
      <c r="D136" s="196"/>
      <c r="E136" s="196"/>
      <c r="F136" s="196"/>
      <c r="G136" s="196"/>
      <c r="H136" s="196"/>
    </row>
    <row r="139" spans="1:8" ht="33.75" customHeight="1" x14ac:dyDescent="0.25">
      <c r="A139" s="192" t="s">
        <v>121</v>
      </c>
      <c r="B139" s="192"/>
      <c r="D139" s="192" t="s">
        <v>143</v>
      </c>
      <c r="E139" s="192"/>
      <c r="G139" s="192" t="s">
        <v>144</v>
      </c>
      <c r="H139" s="192"/>
    </row>
    <row r="140" spans="1:8" x14ac:dyDescent="0.25">
      <c r="A140" s="87" t="s">
        <v>17</v>
      </c>
      <c r="B140" s="88" t="s">
        <v>18</v>
      </c>
      <c r="D140" s="87" t="s">
        <v>17</v>
      </c>
      <c r="E140" s="88" t="s">
        <v>18</v>
      </c>
      <c r="G140" s="87" t="s">
        <v>17</v>
      </c>
      <c r="H140" s="88" t="s">
        <v>18</v>
      </c>
    </row>
    <row r="141" spans="1:8" x14ac:dyDescent="0.25">
      <c r="A141" s="184">
        <v>5000</v>
      </c>
      <c r="D141" s="94">
        <v>2584</v>
      </c>
      <c r="E141" s="93"/>
      <c r="G141" s="94"/>
      <c r="H141" s="187">
        <v>31000</v>
      </c>
    </row>
    <row r="142" spans="1:8" x14ac:dyDescent="0.25">
      <c r="A142" s="185">
        <v>4000</v>
      </c>
      <c r="B142" s="93"/>
      <c r="D142" s="94">
        <v>480</v>
      </c>
      <c r="E142" s="93"/>
      <c r="G142" s="94"/>
      <c r="H142" s="187">
        <v>4480</v>
      </c>
    </row>
    <row r="143" spans="1:8" x14ac:dyDescent="0.25">
      <c r="A143" s="186">
        <v>5000</v>
      </c>
      <c r="B143" s="93"/>
      <c r="D143" s="94">
        <v>48</v>
      </c>
      <c r="E143" s="93"/>
      <c r="G143" s="94"/>
    </row>
    <row r="144" spans="1:8" x14ac:dyDescent="0.25">
      <c r="A144" s="94"/>
      <c r="B144" s="93"/>
      <c r="D144" s="94">
        <v>8.4</v>
      </c>
      <c r="E144" s="93"/>
      <c r="G144" s="94"/>
      <c r="H144" s="93"/>
    </row>
    <row r="145" spans="1:8" x14ac:dyDescent="0.25">
      <c r="A145" s="82">
        <f>SUM(A141:A144)</f>
        <v>14000</v>
      </c>
      <c r="B145" s="82">
        <f>SUM(B141:B144)</f>
        <v>0</v>
      </c>
      <c r="D145" s="102">
        <f>SUM(D141:D144)</f>
        <v>3120.4</v>
      </c>
      <c r="E145" s="102">
        <f>SUM(E141:E144)</f>
        <v>0</v>
      </c>
      <c r="G145" s="176">
        <f>SUM(G141:G144)</f>
        <v>0</v>
      </c>
      <c r="H145" s="176">
        <f>SUM(H141:H144)</f>
        <v>35480</v>
      </c>
    </row>
    <row r="148" spans="1:8" x14ac:dyDescent="0.25">
      <c r="A148" s="192" t="s">
        <v>85</v>
      </c>
      <c r="B148" s="192"/>
      <c r="D148" s="192" t="s">
        <v>3</v>
      </c>
      <c r="E148" s="192"/>
      <c r="G148" s="193" t="s">
        <v>19</v>
      </c>
      <c r="H148" s="193"/>
    </row>
    <row r="149" spans="1:8" x14ac:dyDescent="0.25">
      <c r="A149" s="87" t="s">
        <v>17</v>
      </c>
      <c r="B149" s="88" t="s">
        <v>18</v>
      </c>
      <c r="D149" s="87" t="s">
        <v>17</v>
      </c>
      <c r="E149" s="88" t="s">
        <v>18</v>
      </c>
      <c r="G149" s="87" t="s">
        <v>17</v>
      </c>
      <c r="H149" s="88" t="s">
        <v>18</v>
      </c>
    </row>
    <row r="150" spans="1:8" x14ac:dyDescent="0.25">
      <c r="A150" s="94">
        <v>400</v>
      </c>
      <c r="B150" s="93"/>
      <c r="D150" s="175">
        <v>16341.13</v>
      </c>
      <c r="E150" s="174">
        <v>448</v>
      </c>
      <c r="G150" s="94">
        <v>5600</v>
      </c>
      <c r="H150" s="93">
        <v>-2792</v>
      </c>
    </row>
    <row r="151" spans="1:8" x14ac:dyDescent="0.25">
      <c r="A151" s="11">
        <v>400</v>
      </c>
      <c r="B151" s="93"/>
      <c r="D151" s="175">
        <v>5600</v>
      </c>
      <c r="E151" s="174">
        <v>150</v>
      </c>
      <c r="G151" s="94">
        <v>12320</v>
      </c>
      <c r="H151" s="93">
        <v>5600</v>
      </c>
    </row>
    <row r="152" spans="1:8" x14ac:dyDescent="0.25">
      <c r="A152" s="94"/>
      <c r="B152" s="93"/>
      <c r="D152" s="94">
        <v>3500</v>
      </c>
      <c r="E152" s="174">
        <v>120</v>
      </c>
      <c r="G152" s="94"/>
      <c r="H152" s="93">
        <v>1680</v>
      </c>
    </row>
    <row r="153" spans="1:8" x14ac:dyDescent="0.25">
      <c r="A153" s="94"/>
      <c r="B153" s="93"/>
      <c r="D153" s="94">
        <v>12320</v>
      </c>
      <c r="E153" s="174">
        <v>250</v>
      </c>
      <c r="G153" s="94"/>
      <c r="H153" s="93">
        <v>3000</v>
      </c>
    </row>
    <row r="154" spans="1:8" x14ac:dyDescent="0.25">
      <c r="A154" s="94"/>
      <c r="B154" s="93"/>
      <c r="D154" s="94"/>
      <c r="E154" s="174">
        <v>4568.0200000000004</v>
      </c>
      <c r="G154" s="94"/>
      <c r="H154" s="97">
        <v>3500</v>
      </c>
    </row>
    <row r="155" spans="1:8" x14ac:dyDescent="0.25">
      <c r="A155" s="94"/>
      <c r="B155" s="93"/>
      <c r="D155" s="94"/>
      <c r="E155" s="174">
        <v>78.400000000000006</v>
      </c>
      <c r="G155" s="94"/>
      <c r="H155" s="93">
        <v>5600</v>
      </c>
    </row>
    <row r="156" spans="1:8" x14ac:dyDescent="0.25">
      <c r="A156" s="102">
        <f>SUM(A150:A153)</f>
        <v>800</v>
      </c>
      <c r="B156" s="102">
        <f>SUM(B150:B153)</f>
        <v>0</v>
      </c>
      <c r="D156" s="82">
        <f>SUM(D150:D154)</f>
        <v>37761.129999999997</v>
      </c>
      <c r="E156" s="82">
        <f>SUM(E150:E154)</f>
        <v>5536.02</v>
      </c>
      <c r="G156" s="94"/>
      <c r="H156" s="97">
        <v>12320</v>
      </c>
    </row>
    <row r="157" spans="1:8" x14ac:dyDescent="0.25">
      <c r="G157" s="102">
        <f>SUM(G150:G155)</f>
        <v>17920</v>
      </c>
      <c r="H157" s="102">
        <f>SUM(H150:H155)</f>
        <v>16588</v>
      </c>
    </row>
    <row r="159" spans="1:8" ht="30.75" customHeight="1" x14ac:dyDescent="0.25">
      <c r="A159" s="192" t="s">
        <v>122</v>
      </c>
      <c r="B159" s="192"/>
      <c r="D159" s="192" t="s">
        <v>120</v>
      </c>
      <c r="E159" s="192"/>
      <c r="G159" s="192" t="s">
        <v>54</v>
      </c>
      <c r="H159" s="192"/>
    </row>
    <row r="160" spans="1:8" x14ac:dyDescent="0.25">
      <c r="A160" s="87" t="s">
        <v>17</v>
      </c>
      <c r="B160" s="88" t="s">
        <v>18</v>
      </c>
      <c r="D160" s="87" t="s">
        <v>17</v>
      </c>
      <c r="E160" s="88" t="s">
        <v>18</v>
      </c>
      <c r="G160" s="87" t="s">
        <v>17</v>
      </c>
      <c r="H160" s="88" t="s">
        <v>18</v>
      </c>
    </row>
    <row r="161" spans="1:8" x14ac:dyDescent="0.25">
      <c r="A161" s="94"/>
      <c r="B161" s="93">
        <v>29850</v>
      </c>
      <c r="D161" s="177">
        <v>180</v>
      </c>
      <c r="E161" s="175">
        <v>5538</v>
      </c>
      <c r="G161" s="115">
        <v>150</v>
      </c>
      <c r="H161" s="93"/>
    </row>
    <row r="162" spans="1:8" x14ac:dyDescent="0.25">
      <c r="A162" s="94"/>
      <c r="B162" s="93">
        <v>5000</v>
      </c>
      <c r="D162" s="94">
        <v>600</v>
      </c>
      <c r="E162" s="174">
        <v>600</v>
      </c>
      <c r="G162" s="115">
        <v>150</v>
      </c>
      <c r="H162" s="93"/>
    </row>
    <row r="163" spans="1:8" x14ac:dyDescent="0.25">
      <c r="A163" s="94"/>
      <c r="B163" s="93">
        <v>11000</v>
      </c>
      <c r="D163" s="94"/>
      <c r="E163" s="93">
        <v>1320</v>
      </c>
      <c r="G163" s="116"/>
      <c r="H163" s="93"/>
    </row>
    <row r="164" spans="1:8" x14ac:dyDescent="0.25">
      <c r="A164" s="94"/>
      <c r="B164" s="93"/>
      <c r="D164" s="94"/>
      <c r="E164" s="93"/>
      <c r="G164" s="115"/>
      <c r="H164" s="93"/>
    </row>
    <row r="165" spans="1:8" x14ac:dyDescent="0.25">
      <c r="A165" s="102">
        <f>SUM(A161:A164)</f>
        <v>0</v>
      </c>
      <c r="B165" s="102">
        <f>SUM(B161:B164)</f>
        <v>45850</v>
      </c>
      <c r="D165" s="102">
        <f>SUM(D161:D164)</f>
        <v>780</v>
      </c>
      <c r="E165" s="102">
        <f>SUM(E161:E164)</f>
        <v>7458</v>
      </c>
      <c r="G165" s="102">
        <f>SUM(G161:G164)</f>
        <v>300</v>
      </c>
      <c r="H165" s="102">
        <f>SUM(H161:H164)</f>
        <v>0</v>
      </c>
    </row>
    <row r="166" spans="1:8" x14ac:dyDescent="0.25">
      <c r="G166" s="117"/>
    </row>
    <row r="168" spans="1:8" ht="28.5" customHeight="1" x14ac:dyDescent="0.25">
      <c r="A168" s="193" t="s">
        <v>2</v>
      </c>
      <c r="B168" s="193"/>
      <c r="D168" s="192" t="s">
        <v>83</v>
      </c>
      <c r="E168" s="192"/>
      <c r="G168" s="192" t="s">
        <v>145</v>
      </c>
      <c r="H168" s="192"/>
    </row>
    <row r="169" spans="1:8" x14ac:dyDescent="0.25">
      <c r="A169" s="87" t="s">
        <v>17</v>
      </c>
      <c r="B169" s="88" t="s">
        <v>18</v>
      </c>
      <c r="D169" s="87" t="s">
        <v>17</v>
      </c>
      <c r="E169" s="88" t="s">
        <v>18</v>
      </c>
      <c r="G169" s="87" t="s">
        <v>17</v>
      </c>
      <c r="H169" s="88" t="s">
        <v>18</v>
      </c>
    </row>
    <row r="170" spans="1:8" x14ac:dyDescent="0.25">
      <c r="A170" s="86">
        <v>200</v>
      </c>
      <c r="B170" s="93"/>
      <c r="D170" s="94">
        <v>5000</v>
      </c>
      <c r="E170" s="93"/>
      <c r="G170" s="94">
        <v>250</v>
      </c>
      <c r="H170" s="93">
        <v>3000</v>
      </c>
    </row>
    <row r="171" spans="1:8" x14ac:dyDescent="0.25">
      <c r="A171" s="94">
        <v>120</v>
      </c>
      <c r="B171" s="93"/>
      <c r="D171" s="94">
        <v>1500</v>
      </c>
      <c r="E171" s="93"/>
      <c r="G171" s="94"/>
      <c r="H171" s="93"/>
    </row>
    <row r="172" spans="1:8" x14ac:dyDescent="0.25">
      <c r="A172" s="94"/>
      <c r="B172" s="93"/>
      <c r="D172" s="94"/>
      <c r="E172" s="93"/>
      <c r="G172" s="94"/>
      <c r="H172" s="93"/>
    </row>
    <row r="173" spans="1:8" x14ac:dyDescent="0.25">
      <c r="A173" s="94"/>
      <c r="B173" s="93"/>
      <c r="D173" s="94"/>
      <c r="E173" s="93"/>
      <c r="G173" s="94"/>
      <c r="H173" s="93"/>
    </row>
    <row r="174" spans="1:8" x14ac:dyDescent="0.25">
      <c r="A174" s="102">
        <f>SUM(A171:A173)</f>
        <v>120</v>
      </c>
      <c r="B174" s="102">
        <f>SUM(B170:B173)</f>
        <v>0</v>
      </c>
      <c r="D174" s="102">
        <f>SUM(D170:D173)</f>
        <v>6500</v>
      </c>
      <c r="E174" s="102">
        <f>SUM(E170:E173)</f>
        <v>0</v>
      </c>
      <c r="G174" s="102">
        <f>SUM(G170:G173)</f>
        <v>250</v>
      </c>
      <c r="H174" s="102">
        <f>SUM(H170:H173)</f>
        <v>3000</v>
      </c>
    </row>
    <row r="184" spans="1:8" ht="29.25" customHeight="1" x14ac:dyDescent="0.25">
      <c r="A184" s="192" t="s">
        <v>72</v>
      </c>
      <c r="B184" s="192"/>
      <c r="D184" s="192" t="s">
        <v>106</v>
      </c>
      <c r="E184" s="192"/>
      <c r="G184" s="192" t="s">
        <v>21</v>
      </c>
      <c r="H184" s="192"/>
    </row>
    <row r="185" spans="1:8" x14ac:dyDescent="0.25">
      <c r="A185" s="87" t="s">
        <v>17</v>
      </c>
      <c r="B185" s="88" t="s">
        <v>18</v>
      </c>
      <c r="D185" s="87" t="s">
        <v>17</v>
      </c>
      <c r="E185" s="88" t="s">
        <v>18</v>
      </c>
      <c r="G185" s="87" t="s">
        <v>17</v>
      </c>
      <c r="H185" s="88" t="s">
        <v>18</v>
      </c>
    </row>
    <row r="186" spans="1:8" x14ac:dyDescent="0.25">
      <c r="A186" s="94">
        <v>17632</v>
      </c>
      <c r="B186" s="93"/>
      <c r="D186" s="94">
        <v>3948.85</v>
      </c>
      <c r="E186" s="93"/>
      <c r="G186" s="94">
        <v>400.73</v>
      </c>
      <c r="H186" s="93"/>
    </row>
    <row r="187" spans="1:8" ht="15.75" customHeight="1" x14ac:dyDescent="0.25">
      <c r="A187" s="94">
        <v>3000</v>
      </c>
      <c r="B187" s="93"/>
      <c r="D187" s="94">
        <v>3594</v>
      </c>
      <c r="E187" s="93"/>
      <c r="G187" s="94">
        <v>400.73</v>
      </c>
      <c r="H187" s="93"/>
    </row>
    <row r="188" spans="1:8" x14ac:dyDescent="0.25">
      <c r="A188" s="94"/>
      <c r="B188" s="93"/>
      <c r="D188" s="94"/>
      <c r="E188" s="93"/>
      <c r="G188" s="94"/>
      <c r="H188" s="93"/>
    </row>
    <row r="189" spans="1:8" x14ac:dyDescent="0.25">
      <c r="A189" s="94"/>
      <c r="B189" s="93"/>
      <c r="D189" s="94"/>
      <c r="E189" s="93"/>
      <c r="G189" s="94"/>
      <c r="H189" s="93"/>
    </row>
    <row r="190" spans="1:8" x14ac:dyDescent="0.25">
      <c r="A190" s="102">
        <f>SUM(A186:A189)</f>
        <v>20632</v>
      </c>
      <c r="B190" s="102">
        <f>SUM(B186:B189)</f>
        <v>0</v>
      </c>
      <c r="D190" s="82">
        <f>SUM(D186:D189)</f>
        <v>7542.85</v>
      </c>
      <c r="E190" s="82">
        <f>SUM(E186:E189)</f>
        <v>0</v>
      </c>
      <c r="G190" s="102">
        <f>SUM(G186:G189)</f>
        <v>801.46</v>
      </c>
      <c r="H190" s="102">
        <f>SUM(H186:H189)</f>
        <v>0</v>
      </c>
    </row>
    <row r="193" spans="1:8" x14ac:dyDescent="0.25">
      <c r="A193" s="192" t="s">
        <v>116</v>
      </c>
      <c r="B193" s="192"/>
      <c r="D193" s="192" t="s">
        <v>59</v>
      </c>
      <c r="E193" s="192"/>
      <c r="G193" s="192" t="s">
        <v>86</v>
      </c>
      <c r="H193" s="192"/>
    </row>
    <row r="194" spans="1:8" x14ac:dyDescent="0.25">
      <c r="A194" s="87" t="s">
        <v>17</v>
      </c>
      <c r="B194" s="88" t="s">
        <v>18</v>
      </c>
      <c r="D194" s="87" t="s">
        <v>17</v>
      </c>
      <c r="E194" s="88" t="s">
        <v>18</v>
      </c>
      <c r="G194" s="87" t="s">
        <v>17</v>
      </c>
      <c r="H194" s="88" t="s">
        <v>18</v>
      </c>
    </row>
    <row r="195" spans="1:8" x14ac:dyDescent="0.25">
      <c r="A195" s="94">
        <v>912.92</v>
      </c>
      <c r="B195" s="93"/>
      <c r="D195" s="94"/>
      <c r="E195" s="93">
        <v>339.63</v>
      </c>
      <c r="G195" s="94">
        <v>50</v>
      </c>
      <c r="H195" s="93"/>
    </row>
    <row r="196" spans="1:8" x14ac:dyDescent="0.25">
      <c r="A196" s="94">
        <v>912.92</v>
      </c>
      <c r="B196" s="93"/>
      <c r="D196" s="94"/>
      <c r="E196" s="93">
        <v>339.63</v>
      </c>
      <c r="G196" s="94">
        <v>70</v>
      </c>
      <c r="H196" s="93"/>
    </row>
    <row r="197" spans="1:8" x14ac:dyDescent="0.25">
      <c r="A197" s="94"/>
      <c r="B197" s="93"/>
      <c r="D197" s="94"/>
      <c r="E197" s="93"/>
      <c r="G197" s="94"/>
      <c r="H197" s="93"/>
    </row>
    <row r="198" spans="1:8" x14ac:dyDescent="0.25">
      <c r="A198" s="94"/>
      <c r="B198" s="93"/>
      <c r="D198" s="94"/>
      <c r="E198" s="93"/>
      <c r="G198" s="94"/>
      <c r="H198" s="93"/>
    </row>
    <row r="199" spans="1:8" x14ac:dyDescent="0.25">
      <c r="A199" s="82">
        <f>SUM(A195:A198)</f>
        <v>1825.84</v>
      </c>
      <c r="B199" s="82">
        <f>SUM(B195:B198)</f>
        <v>0</v>
      </c>
      <c r="D199" s="82">
        <f>SUM(D195:D198)</f>
        <v>0</v>
      </c>
      <c r="E199" s="82">
        <f>SUM(E195:E198)</f>
        <v>679.26</v>
      </c>
      <c r="G199" s="102">
        <f>SUM(G195:G198)</f>
        <v>120</v>
      </c>
      <c r="H199" s="102">
        <f>SUM(H195:H198)</f>
        <v>0</v>
      </c>
    </row>
  </sheetData>
  <mergeCells count="55">
    <mergeCell ref="G193:H193"/>
    <mergeCell ref="A135:H135"/>
    <mergeCell ref="A136:H136"/>
    <mergeCell ref="G159:H159"/>
    <mergeCell ref="D168:E168"/>
    <mergeCell ref="A139:B139"/>
    <mergeCell ref="D139:E139"/>
    <mergeCell ref="G139:H139"/>
    <mergeCell ref="A148:B148"/>
    <mergeCell ref="D148:E148"/>
    <mergeCell ref="G148:H148"/>
    <mergeCell ref="G168:H168"/>
    <mergeCell ref="A193:B193"/>
    <mergeCell ref="D193:E193"/>
    <mergeCell ref="G24:H24"/>
    <mergeCell ref="D24:E24"/>
    <mergeCell ref="A24:B24"/>
    <mergeCell ref="A34:B34"/>
    <mergeCell ref="D34:E34"/>
    <mergeCell ref="G34:H34"/>
    <mergeCell ref="A1:H1"/>
    <mergeCell ref="A2:H2"/>
    <mergeCell ref="A4:B4"/>
    <mergeCell ref="D4:E4"/>
    <mergeCell ref="G4:H4"/>
    <mergeCell ref="G48:H48"/>
    <mergeCell ref="A57:B57"/>
    <mergeCell ref="D57:E57"/>
    <mergeCell ref="G57:H57"/>
    <mergeCell ref="A66:B66"/>
    <mergeCell ref="D66:E66"/>
    <mergeCell ref="G66:H66"/>
    <mergeCell ref="A48:B48"/>
    <mergeCell ref="D48:E48"/>
    <mergeCell ref="A75:B75"/>
    <mergeCell ref="D75:E75"/>
    <mergeCell ref="G75:H75"/>
    <mergeCell ref="G115:H115"/>
    <mergeCell ref="D115:E115"/>
    <mergeCell ref="A115:B115"/>
    <mergeCell ref="D92:E92"/>
    <mergeCell ref="A92:B92"/>
    <mergeCell ref="G92:H92"/>
    <mergeCell ref="G102:H102"/>
    <mergeCell ref="D102:E102"/>
    <mergeCell ref="A102:B102"/>
    <mergeCell ref="G126:H126"/>
    <mergeCell ref="D126:E126"/>
    <mergeCell ref="A126:B126"/>
    <mergeCell ref="A184:B184"/>
    <mergeCell ref="D184:E184"/>
    <mergeCell ref="A159:B159"/>
    <mergeCell ref="D159:E159"/>
    <mergeCell ref="A168:B168"/>
    <mergeCell ref="G184:H18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66"/>
  <sheetViews>
    <sheetView view="pageLayout" workbookViewId="0">
      <selection activeCell="A2" sqref="A2:F3"/>
    </sheetView>
  </sheetViews>
  <sheetFormatPr baseColWidth="10" defaultRowHeight="15" x14ac:dyDescent="0.25"/>
  <cols>
    <col min="1" max="1" width="4" style="84" customWidth="1"/>
    <col min="2" max="2" width="30.42578125" style="129" customWidth="1"/>
    <col min="3" max="4" width="14" style="129" customWidth="1"/>
    <col min="5" max="5" width="12" style="129" customWidth="1"/>
    <col min="6" max="6" width="12.28515625" style="129" customWidth="1"/>
  </cols>
  <sheetData>
    <row r="2" spans="1:6" ht="15.75" x14ac:dyDescent="0.25">
      <c r="A2" s="222" t="s">
        <v>127</v>
      </c>
      <c r="B2" s="222"/>
      <c r="C2" s="222"/>
      <c r="D2" s="222"/>
      <c r="E2" s="222"/>
      <c r="F2" s="222"/>
    </row>
    <row r="3" spans="1:6" ht="15.75" x14ac:dyDescent="0.25">
      <c r="A3" s="222" t="s">
        <v>146</v>
      </c>
      <c r="B3" s="222"/>
      <c r="C3" s="222"/>
      <c r="D3" s="222"/>
      <c r="E3" s="222"/>
      <c r="F3" s="222"/>
    </row>
    <row r="6" spans="1:6" x14ac:dyDescent="0.25">
      <c r="A6" s="198" t="s">
        <v>63</v>
      </c>
      <c r="B6" s="200" t="s">
        <v>64</v>
      </c>
      <c r="C6" s="197" t="s">
        <v>55</v>
      </c>
      <c r="D6" s="197"/>
      <c r="E6" s="197" t="s">
        <v>56</v>
      </c>
      <c r="F6" s="197"/>
    </row>
    <row r="7" spans="1:6" x14ac:dyDescent="0.25">
      <c r="A7" s="198"/>
      <c r="B7" s="201"/>
      <c r="C7" s="118" t="s">
        <v>17</v>
      </c>
      <c r="D7" s="118" t="s">
        <v>18</v>
      </c>
      <c r="E7" s="118" t="s">
        <v>61</v>
      </c>
      <c r="F7" s="118" t="s">
        <v>62</v>
      </c>
    </row>
    <row r="8" spans="1:6" x14ac:dyDescent="0.25">
      <c r="A8" s="85">
        <v>1</v>
      </c>
      <c r="B8" s="119" t="s">
        <v>19</v>
      </c>
      <c r="C8" s="120">
        <v>20440</v>
      </c>
      <c r="D8" s="121">
        <v>23232</v>
      </c>
      <c r="E8" s="121"/>
      <c r="F8" s="121">
        <v>2792</v>
      </c>
    </row>
    <row r="9" spans="1:6" x14ac:dyDescent="0.25">
      <c r="A9" s="85">
        <v>2</v>
      </c>
      <c r="B9" s="122" t="s">
        <v>3</v>
      </c>
      <c r="C9" s="121">
        <v>28696</v>
      </c>
      <c r="D9" s="121">
        <v>12354.87</v>
      </c>
      <c r="E9" s="121">
        <v>16341.13</v>
      </c>
      <c r="F9" s="121"/>
    </row>
    <row r="10" spans="1:6" x14ac:dyDescent="0.25">
      <c r="A10" s="85">
        <v>3</v>
      </c>
      <c r="B10" s="122" t="s">
        <v>2</v>
      </c>
      <c r="C10" s="121">
        <v>200</v>
      </c>
      <c r="D10" s="121"/>
      <c r="E10" s="121">
        <v>200</v>
      </c>
      <c r="F10" s="121"/>
    </row>
    <row r="11" spans="1:6" x14ac:dyDescent="0.25">
      <c r="A11" s="85">
        <v>4</v>
      </c>
      <c r="B11" s="122" t="s">
        <v>72</v>
      </c>
      <c r="C11" s="121">
        <v>20992</v>
      </c>
      <c r="D11" s="121">
        <v>3360</v>
      </c>
      <c r="E11" s="121">
        <v>17632</v>
      </c>
      <c r="F11" s="121"/>
    </row>
    <row r="12" spans="1:6" x14ac:dyDescent="0.25">
      <c r="A12" s="85">
        <v>5</v>
      </c>
      <c r="B12" s="122" t="s">
        <v>119</v>
      </c>
      <c r="C12" s="121">
        <v>2584</v>
      </c>
      <c r="D12" s="123"/>
      <c r="E12" s="121">
        <v>2584</v>
      </c>
      <c r="F12" s="121"/>
    </row>
    <row r="13" spans="1:6" x14ac:dyDescent="0.25">
      <c r="A13" s="85">
        <v>6</v>
      </c>
      <c r="B13" s="122" t="s">
        <v>65</v>
      </c>
      <c r="C13" s="121">
        <v>2000</v>
      </c>
      <c r="D13" s="121"/>
      <c r="E13" s="121">
        <v>2000</v>
      </c>
      <c r="F13" s="121"/>
    </row>
    <row r="14" spans="1:6" x14ac:dyDescent="0.25">
      <c r="A14" s="85">
        <v>7</v>
      </c>
      <c r="B14" s="122" t="s">
        <v>59</v>
      </c>
      <c r="C14" s="121"/>
      <c r="D14" s="121">
        <v>339.63</v>
      </c>
      <c r="E14" s="121"/>
      <c r="F14" s="121">
        <v>339.63</v>
      </c>
    </row>
    <row r="15" spans="1:6" x14ac:dyDescent="0.25">
      <c r="A15" s="85">
        <v>8</v>
      </c>
      <c r="B15" s="122" t="s">
        <v>120</v>
      </c>
      <c r="C15" s="121">
        <v>600</v>
      </c>
      <c r="D15" s="121">
        <v>6138</v>
      </c>
      <c r="E15" s="121"/>
      <c r="F15" s="121">
        <v>5538</v>
      </c>
    </row>
    <row r="16" spans="1:6" x14ac:dyDescent="0.25">
      <c r="A16" s="85">
        <v>9</v>
      </c>
      <c r="B16" s="122" t="s">
        <v>75</v>
      </c>
      <c r="C16" s="121"/>
      <c r="D16" s="121">
        <v>31000</v>
      </c>
      <c r="E16" s="121"/>
      <c r="F16" s="121">
        <v>31000</v>
      </c>
    </row>
    <row r="17" spans="1:6" x14ac:dyDescent="0.25">
      <c r="A17" s="85">
        <v>10</v>
      </c>
      <c r="B17" s="122" t="s">
        <v>121</v>
      </c>
      <c r="C17" s="121">
        <v>5000</v>
      </c>
      <c r="D17" s="121"/>
      <c r="E17" s="121">
        <v>5000</v>
      </c>
      <c r="F17" s="121"/>
    </row>
    <row r="18" spans="1:6" x14ac:dyDescent="0.25">
      <c r="A18" s="85">
        <v>11</v>
      </c>
      <c r="B18" s="124" t="s">
        <v>123</v>
      </c>
      <c r="C18" s="121">
        <v>5000</v>
      </c>
      <c r="D18" s="121"/>
      <c r="E18" s="121">
        <v>5000</v>
      </c>
      <c r="F18" s="121"/>
    </row>
    <row r="19" spans="1:6" x14ac:dyDescent="0.25">
      <c r="A19" s="85">
        <v>12</v>
      </c>
      <c r="B19" s="122" t="s">
        <v>21</v>
      </c>
      <c r="C19" s="121">
        <v>400.73</v>
      </c>
      <c r="D19" s="121"/>
      <c r="E19" s="121">
        <v>400.73</v>
      </c>
      <c r="F19" s="121"/>
    </row>
    <row r="20" spans="1:6" x14ac:dyDescent="0.25">
      <c r="A20" s="85">
        <v>13</v>
      </c>
      <c r="B20" s="122" t="s">
        <v>85</v>
      </c>
      <c r="C20" s="121">
        <v>400</v>
      </c>
      <c r="D20" s="121"/>
      <c r="E20" s="121">
        <v>400</v>
      </c>
      <c r="F20" s="121"/>
    </row>
    <row r="21" spans="1:6" x14ac:dyDescent="0.25">
      <c r="A21" s="85">
        <v>14</v>
      </c>
      <c r="B21" s="122" t="s">
        <v>87</v>
      </c>
      <c r="C21" s="121">
        <v>500</v>
      </c>
      <c r="D21" s="121"/>
      <c r="E21" s="121">
        <v>500</v>
      </c>
      <c r="F21" s="121"/>
    </row>
    <row r="22" spans="1:6" x14ac:dyDescent="0.25">
      <c r="A22" s="85">
        <v>15</v>
      </c>
      <c r="B22" s="122" t="s">
        <v>54</v>
      </c>
      <c r="C22" s="121">
        <v>150</v>
      </c>
      <c r="D22" s="121"/>
      <c r="E22" s="121">
        <v>150</v>
      </c>
      <c r="F22" s="121"/>
    </row>
    <row r="23" spans="1:6" x14ac:dyDescent="0.25">
      <c r="A23" s="85">
        <v>16</v>
      </c>
      <c r="B23" s="122" t="s">
        <v>106</v>
      </c>
      <c r="C23" s="125">
        <v>3948.85</v>
      </c>
      <c r="D23" s="121"/>
      <c r="E23" s="121">
        <v>3948.85</v>
      </c>
      <c r="F23" s="121"/>
    </row>
    <row r="24" spans="1:6" x14ac:dyDescent="0.25">
      <c r="A24" s="85">
        <v>17</v>
      </c>
      <c r="B24" s="122" t="s">
        <v>116</v>
      </c>
      <c r="C24" s="121">
        <v>912.92</v>
      </c>
      <c r="D24" s="121"/>
      <c r="E24" s="121">
        <v>912.92</v>
      </c>
      <c r="F24" s="121"/>
    </row>
    <row r="25" spans="1:6" x14ac:dyDescent="0.25">
      <c r="A25" s="85">
        <v>18</v>
      </c>
      <c r="B25" s="122" t="s">
        <v>86</v>
      </c>
      <c r="C25" s="121">
        <v>50</v>
      </c>
      <c r="D25" s="121"/>
      <c r="E25" s="121">
        <v>50</v>
      </c>
      <c r="F25" s="121"/>
    </row>
    <row r="26" spans="1:6" x14ac:dyDescent="0.25">
      <c r="A26" s="85">
        <v>19</v>
      </c>
      <c r="B26" s="122" t="s">
        <v>124</v>
      </c>
      <c r="C26" s="125">
        <v>200</v>
      </c>
      <c r="D26" s="121"/>
      <c r="E26" s="121">
        <v>200</v>
      </c>
      <c r="F26" s="121"/>
    </row>
    <row r="27" spans="1:6" x14ac:dyDescent="0.25">
      <c r="A27" s="85">
        <v>20</v>
      </c>
      <c r="B27" s="122" t="s">
        <v>118</v>
      </c>
      <c r="C27" s="125">
        <v>200</v>
      </c>
      <c r="D27" s="121"/>
      <c r="E27" s="121">
        <v>200</v>
      </c>
      <c r="F27" s="121"/>
    </row>
    <row r="28" spans="1:6" x14ac:dyDescent="0.25">
      <c r="A28" s="85">
        <v>21</v>
      </c>
      <c r="B28" s="122" t="s">
        <v>122</v>
      </c>
      <c r="C28" s="125"/>
      <c r="D28" s="121">
        <v>29850</v>
      </c>
      <c r="E28" s="121"/>
      <c r="F28" s="121">
        <v>29850</v>
      </c>
    </row>
    <row r="29" spans="1:6" x14ac:dyDescent="0.25">
      <c r="A29" s="85">
        <v>22</v>
      </c>
      <c r="B29" s="159" t="s">
        <v>71</v>
      </c>
      <c r="C29" s="125">
        <v>9000</v>
      </c>
      <c r="D29" s="121"/>
      <c r="E29" s="121">
        <v>9000</v>
      </c>
      <c r="F29" s="121"/>
    </row>
    <row r="30" spans="1:6" x14ac:dyDescent="0.25">
      <c r="A30" s="85">
        <v>23</v>
      </c>
      <c r="B30" s="160" t="s">
        <v>7</v>
      </c>
      <c r="C30" s="121">
        <v>100000</v>
      </c>
      <c r="D30" s="121"/>
      <c r="E30" s="125">
        <v>100000</v>
      </c>
      <c r="F30" s="121"/>
    </row>
    <row r="31" spans="1:6" x14ac:dyDescent="0.25">
      <c r="A31" s="85">
        <v>24</v>
      </c>
      <c r="B31" s="159" t="s">
        <v>6</v>
      </c>
      <c r="C31" s="121">
        <v>130000</v>
      </c>
      <c r="D31" s="121"/>
      <c r="E31" s="121">
        <v>130000</v>
      </c>
      <c r="F31" s="121"/>
    </row>
    <row r="32" spans="1:6" x14ac:dyDescent="0.25">
      <c r="A32" s="85">
        <v>25</v>
      </c>
      <c r="B32" s="159" t="s">
        <v>4</v>
      </c>
      <c r="C32" s="121">
        <v>8000</v>
      </c>
      <c r="D32" s="121"/>
      <c r="E32" s="121">
        <v>8000</v>
      </c>
      <c r="F32" s="121"/>
    </row>
    <row r="33" spans="1:6" x14ac:dyDescent="0.25">
      <c r="A33" s="85">
        <v>26</v>
      </c>
      <c r="B33" s="159" t="s">
        <v>76</v>
      </c>
      <c r="C33" s="121"/>
      <c r="D33" s="121">
        <v>3000</v>
      </c>
      <c r="E33" s="121"/>
      <c r="F33" s="121">
        <v>3000</v>
      </c>
    </row>
    <row r="34" spans="1:6" x14ac:dyDescent="0.25">
      <c r="A34" s="85">
        <v>27</v>
      </c>
      <c r="B34" s="159" t="s">
        <v>60</v>
      </c>
      <c r="C34" s="121"/>
      <c r="D34" s="121">
        <v>7500</v>
      </c>
      <c r="E34" s="121"/>
      <c r="F34" s="121">
        <v>7500</v>
      </c>
    </row>
    <row r="35" spans="1:6" x14ac:dyDescent="0.25">
      <c r="A35" s="85">
        <v>28</v>
      </c>
      <c r="B35" s="159" t="s">
        <v>131</v>
      </c>
      <c r="C35" s="121"/>
      <c r="D35" s="121">
        <v>100000</v>
      </c>
      <c r="E35" s="121"/>
      <c r="F35" s="121">
        <v>100000</v>
      </c>
    </row>
    <row r="36" spans="1:6" x14ac:dyDescent="0.25">
      <c r="A36" s="85">
        <v>29</v>
      </c>
      <c r="B36" s="159" t="s">
        <v>12</v>
      </c>
      <c r="C36" s="121"/>
      <c r="D36" s="121">
        <v>122500</v>
      </c>
      <c r="E36" s="121"/>
      <c r="F36" s="121">
        <v>122500</v>
      </c>
    </row>
    <row r="37" spans="1:6" x14ac:dyDescent="0.25">
      <c r="A37" s="85">
        <v>30</v>
      </c>
      <c r="B37" s="122" t="s">
        <v>135</v>
      </c>
      <c r="C37" s="121">
        <v>9364</v>
      </c>
      <c r="D37" s="121"/>
      <c r="E37" s="121">
        <v>9364</v>
      </c>
      <c r="F37" s="121"/>
    </row>
    <row r="38" spans="1:6" x14ac:dyDescent="0.25">
      <c r="A38" s="85">
        <v>31</v>
      </c>
      <c r="B38" s="122" t="s">
        <v>136</v>
      </c>
      <c r="C38" s="121"/>
      <c r="D38" s="121">
        <v>9364</v>
      </c>
      <c r="E38" s="121"/>
      <c r="F38" s="121">
        <v>9364</v>
      </c>
    </row>
    <row r="39" spans="1:6" x14ac:dyDescent="0.25">
      <c r="A39" s="85"/>
      <c r="B39" s="126" t="s">
        <v>66</v>
      </c>
      <c r="C39" s="127">
        <f>SUM(C8:C38)</f>
        <v>348638.5</v>
      </c>
      <c r="D39" s="127">
        <f>SUM(D8:D38)</f>
        <v>348638.5</v>
      </c>
      <c r="E39" s="128">
        <f>SUM(E8:E38)</f>
        <v>311883.63</v>
      </c>
      <c r="F39" s="128">
        <f>SUM(F8:F38)</f>
        <v>311883.63</v>
      </c>
    </row>
    <row r="40" spans="1:6" x14ac:dyDescent="0.25">
      <c r="C40" s="130"/>
    </row>
    <row r="42" spans="1:6" ht="17.25" x14ac:dyDescent="0.3">
      <c r="A42" s="199" t="s">
        <v>127</v>
      </c>
      <c r="B42" s="199"/>
      <c r="C42" s="199"/>
      <c r="D42" s="199"/>
      <c r="E42" s="199"/>
      <c r="F42" s="199"/>
    </row>
    <row r="43" spans="1:6" ht="17.25" x14ac:dyDescent="0.3">
      <c r="A43" s="199" t="s">
        <v>147</v>
      </c>
      <c r="B43" s="199"/>
      <c r="C43" s="199"/>
      <c r="D43" s="199"/>
      <c r="E43" s="199"/>
      <c r="F43" s="199"/>
    </row>
    <row r="46" spans="1:6" x14ac:dyDescent="0.25">
      <c r="A46" s="198" t="s">
        <v>63</v>
      </c>
      <c r="B46" s="200" t="s">
        <v>64</v>
      </c>
      <c r="C46" s="197" t="s">
        <v>55</v>
      </c>
      <c r="D46" s="197"/>
      <c r="E46" s="197" t="s">
        <v>56</v>
      </c>
      <c r="F46" s="197"/>
    </row>
    <row r="47" spans="1:6" x14ac:dyDescent="0.25">
      <c r="A47" s="198"/>
      <c r="B47" s="201"/>
      <c r="C47" s="162" t="s">
        <v>17</v>
      </c>
      <c r="D47" s="162" t="s">
        <v>18</v>
      </c>
      <c r="E47" s="162" t="s">
        <v>61</v>
      </c>
      <c r="F47" s="162" t="s">
        <v>62</v>
      </c>
    </row>
    <row r="48" spans="1:6" x14ac:dyDescent="0.25">
      <c r="A48" s="85">
        <v>1</v>
      </c>
      <c r="B48" s="119" t="s">
        <v>19</v>
      </c>
      <c r="C48" s="120">
        <v>17920</v>
      </c>
      <c r="D48" s="121">
        <v>28908</v>
      </c>
      <c r="E48" s="121"/>
      <c r="F48" s="121"/>
    </row>
    <row r="49" spans="1:6" x14ac:dyDescent="0.25">
      <c r="A49" s="85">
        <v>2</v>
      </c>
      <c r="B49" s="122" t="s">
        <v>3</v>
      </c>
      <c r="C49" s="121">
        <v>37761.129999999997</v>
      </c>
      <c r="D49" s="121">
        <v>5614.42</v>
      </c>
      <c r="E49" s="121"/>
      <c r="F49" s="121"/>
    </row>
    <row r="50" spans="1:6" x14ac:dyDescent="0.25">
      <c r="A50" s="85">
        <v>3</v>
      </c>
      <c r="B50" s="122" t="s">
        <v>2</v>
      </c>
      <c r="C50" s="121">
        <v>320</v>
      </c>
      <c r="D50" s="121"/>
      <c r="E50" s="121"/>
      <c r="F50" s="121"/>
    </row>
    <row r="51" spans="1:6" x14ac:dyDescent="0.25">
      <c r="A51" s="85">
        <v>4</v>
      </c>
      <c r="B51" s="122" t="s">
        <v>72</v>
      </c>
      <c r="C51" s="121">
        <v>20632</v>
      </c>
      <c r="D51" s="121"/>
      <c r="E51" s="121"/>
      <c r="F51" s="121"/>
    </row>
    <row r="52" spans="1:6" x14ac:dyDescent="0.25">
      <c r="A52" s="85">
        <v>5</v>
      </c>
      <c r="B52" s="122" t="s">
        <v>119</v>
      </c>
      <c r="C52" s="121">
        <v>3120.4</v>
      </c>
      <c r="D52" s="123"/>
      <c r="E52" s="121"/>
      <c r="F52" s="121"/>
    </row>
    <row r="53" spans="1:6" x14ac:dyDescent="0.25">
      <c r="A53" s="85">
        <v>6</v>
      </c>
      <c r="B53" s="122" t="s">
        <v>59</v>
      </c>
      <c r="C53" s="121"/>
      <c r="D53" s="121">
        <v>679.26</v>
      </c>
      <c r="E53" s="121"/>
      <c r="F53" s="121"/>
    </row>
    <row r="54" spans="1:6" x14ac:dyDescent="0.25">
      <c r="A54" s="85">
        <v>7</v>
      </c>
      <c r="B54" s="122" t="s">
        <v>120</v>
      </c>
      <c r="C54" s="121">
        <v>780</v>
      </c>
      <c r="D54" s="121">
        <v>7458</v>
      </c>
      <c r="E54" s="121"/>
      <c r="F54" s="121"/>
    </row>
    <row r="55" spans="1:6" x14ac:dyDescent="0.25">
      <c r="A55" s="85">
        <v>8</v>
      </c>
      <c r="B55" s="122" t="s">
        <v>75</v>
      </c>
      <c r="C55" s="121"/>
      <c r="D55" s="121">
        <v>35480</v>
      </c>
      <c r="E55" s="121"/>
      <c r="F55" s="121"/>
    </row>
    <row r="56" spans="1:6" x14ac:dyDescent="0.25">
      <c r="A56" s="85">
        <v>9</v>
      </c>
      <c r="B56" s="122" t="s">
        <v>121</v>
      </c>
      <c r="C56" s="121">
        <v>14000</v>
      </c>
      <c r="D56" s="121"/>
      <c r="E56" s="121"/>
      <c r="F56" s="121"/>
    </row>
    <row r="57" spans="1:6" x14ac:dyDescent="0.25">
      <c r="A57" s="85">
        <v>10</v>
      </c>
      <c r="B57" s="124" t="s">
        <v>123</v>
      </c>
      <c r="C57" s="121">
        <v>6500</v>
      </c>
      <c r="D57" s="121"/>
      <c r="E57" s="121"/>
      <c r="F57" s="121"/>
    </row>
    <row r="58" spans="1:6" x14ac:dyDescent="0.25">
      <c r="A58" s="85">
        <v>11</v>
      </c>
      <c r="B58" s="122" t="s">
        <v>21</v>
      </c>
      <c r="C58" s="121">
        <v>801.46</v>
      </c>
      <c r="D58" s="121"/>
      <c r="E58" s="121"/>
      <c r="F58" s="121"/>
    </row>
    <row r="59" spans="1:6" x14ac:dyDescent="0.25">
      <c r="A59" s="85">
        <v>12</v>
      </c>
      <c r="B59" s="122" t="s">
        <v>85</v>
      </c>
      <c r="C59" s="121">
        <v>800</v>
      </c>
      <c r="D59" s="121"/>
      <c r="E59" s="121"/>
      <c r="F59" s="121"/>
    </row>
    <row r="60" spans="1:6" x14ac:dyDescent="0.25">
      <c r="A60" s="85">
        <v>13</v>
      </c>
      <c r="B60" s="122" t="s">
        <v>54</v>
      </c>
      <c r="C60" s="121">
        <v>300</v>
      </c>
      <c r="D60" s="121"/>
      <c r="E60" s="121"/>
      <c r="F60" s="121"/>
    </row>
    <row r="61" spans="1:6" x14ac:dyDescent="0.25">
      <c r="A61" s="85">
        <v>14</v>
      </c>
      <c r="B61" s="122" t="s">
        <v>106</v>
      </c>
      <c r="C61" s="121">
        <v>7542.85</v>
      </c>
      <c r="D61" s="121"/>
      <c r="E61" s="121"/>
      <c r="F61" s="121"/>
    </row>
    <row r="62" spans="1:6" x14ac:dyDescent="0.25">
      <c r="A62" s="85">
        <v>15</v>
      </c>
      <c r="B62" s="122" t="s">
        <v>116</v>
      </c>
      <c r="C62" s="121">
        <v>1825.84</v>
      </c>
      <c r="D62" s="121"/>
      <c r="E62" s="121"/>
      <c r="F62" s="121"/>
    </row>
    <row r="63" spans="1:6" x14ac:dyDescent="0.25">
      <c r="A63" s="85">
        <v>16</v>
      </c>
      <c r="B63" s="122" t="s">
        <v>86</v>
      </c>
      <c r="C63" s="125">
        <v>120</v>
      </c>
      <c r="D63" s="121"/>
      <c r="E63" s="121"/>
      <c r="F63" s="121"/>
    </row>
    <row r="64" spans="1:6" x14ac:dyDescent="0.25">
      <c r="A64" s="85">
        <v>17</v>
      </c>
      <c r="B64" s="122" t="s">
        <v>122</v>
      </c>
      <c r="C64" s="121"/>
      <c r="D64" s="121">
        <v>45850</v>
      </c>
      <c r="E64" s="121"/>
      <c r="F64" s="121"/>
    </row>
    <row r="65" spans="1:6" x14ac:dyDescent="0.25">
      <c r="A65" s="85">
        <v>18</v>
      </c>
      <c r="B65" s="159" t="s">
        <v>76</v>
      </c>
      <c r="C65" s="121">
        <v>250</v>
      </c>
      <c r="D65" s="121">
        <v>3000</v>
      </c>
      <c r="E65" s="121"/>
      <c r="F65" s="121"/>
    </row>
    <row r="66" spans="1:6" x14ac:dyDescent="0.25">
      <c r="A66" s="85"/>
      <c r="B66" s="126" t="s">
        <v>66</v>
      </c>
      <c r="C66" s="127">
        <f>SUM(C48:C65)</f>
        <v>112673.68000000001</v>
      </c>
      <c r="D66" s="127">
        <f>SUM(D48:D65)</f>
        <v>126989.68</v>
      </c>
      <c r="E66" s="128">
        <f>SUM(E48:E65)</f>
        <v>0</v>
      </c>
      <c r="F66" s="128">
        <f>SUM(F48:F65)</f>
        <v>0</v>
      </c>
    </row>
  </sheetData>
  <mergeCells count="12">
    <mergeCell ref="A42:F42"/>
    <mergeCell ref="A43:F43"/>
    <mergeCell ref="A46:A47"/>
    <mergeCell ref="B46:B47"/>
    <mergeCell ref="C46:D46"/>
    <mergeCell ref="E46:F46"/>
    <mergeCell ref="E6:F6"/>
    <mergeCell ref="A6:A7"/>
    <mergeCell ref="A2:F2"/>
    <mergeCell ref="A3:F3"/>
    <mergeCell ref="B6:B7"/>
    <mergeCell ref="C6:D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4"/>
  <sheetViews>
    <sheetView workbookViewId="0">
      <selection sqref="A1:L3"/>
    </sheetView>
  </sheetViews>
  <sheetFormatPr baseColWidth="10" defaultRowHeight="15" x14ac:dyDescent="0.25"/>
  <cols>
    <col min="1" max="1" width="3.140625" style="15" customWidth="1"/>
    <col min="2" max="2" width="15.140625" style="15" customWidth="1"/>
    <col min="3" max="3" width="9.28515625" style="15" customWidth="1"/>
    <col min="4" max="4" width="11" style="18" bestFit="1" customWidth="1"/>
    <col min="5" max="5" width="9.5703125" style="18" customWidth="1"/>
    <col min="6" max="6" width="11.140625" style="18" customWidth="1"/>
    <col min="7" max="7" width="9.140625" style="18" customWidth="1"/>
    <col min="8" max="8" width="10.42578125" style="18" customWidth="1"/>
    <col min="9" max="9" width="10.28515625" style="18" bestFit="1" customWidth="1"/>
    <col min="10" max="10" width="10.5703125" style="18" customWidth="1"/>
    <col min="11" max="11" width="9.7109375" style="18" customWidth="1"/>
    <col min="12" max="12" width="10.5703125" style="18" customWidth="1"/>
    <col min="13" max="16384" width="11.42578125" style="15"/>
  </cols>
  <sheetData>
    <row r="1" spans="1:19" x14ac:dyDescent="0.25">
      <c r="A1" s="223" t="s">
        <v>108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</row>
    <row r="2" spans="1:19" x14ac:dyDescent="0.25">
      <c r="A2" s="223" t="s">
        <v>125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</row>
    <row r="3" spans="1:19" x14ac:dyDescent="0.25">
      <c r="A3" s="223" t="s">
        <v>129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</row>
    <row r="5" spans="1:19" s="23" customFormat="1" ht="45" customHeight="1" x14ac:dyDescent="0.25">
      <c r="A5" s="202" t="s">
        <v>36</v>
      </c>
      <c r="B5" s="202" t="s">
        <v>49</v>
      </c>
      <c r="C5" s="203" t="s">
        <v>37</v>
      </c>
      <c r="D5" s="205" t="s">
        <v>38</v>
      </c>
      <c r="E5" s="205" t="s">
        <v>39</v>
      </c>
      <c r="F5" s="205"/>
      <c r="G5" s="205" t="s">
        <v>40</v>
      </c>
      <c r="H5" s="205" t="s">
        <v>41</v>
      </c>
      <c r="I5" s="205" t="s">
        <v>97</v>
      </c>
      <c r="J5" s="205" t="s">
        <v>42</v>
      </c>
      <c r="K5" s="205" t="s">
        <v>20</v>
      </c>
      <c r="L5" s="205" t="s">
        <v>43</v>
      </c>
    </row>
    <row r="6" spans="1:19" x14ac:dyDescent="0.25">
      <c r="A6" s="202"/>
      <c r="B6" s="202"/>
      <c r="C6" s="204"/>
      <c r="D6" s="205"/>
      <c r="E6" s="34" t="s">
        <v>44</v>
      </c>
      <c r="F6" s="34" t="s">
        <v>45</v>
      </c>
      <c r="G6" s="205"/>
      <c r="H6" s="205"/>
      <c r="I6" s="205"/>
      <c r="J6" s="205"/>
      <c r="K6" s="205"/>
      <c r="L6" s="205"/>
    </row>
    <row r="7" spans="1:19" x14ac:dyDescent="0.25">
      <c r="A7" s="29">
        <v>1</v>
      </c>
      <c r="B7" s="16" t="s">
        <v>98</v>
      </c>
      <c r="C7" s="16" t="s">
        <v>48</v>
      </c>
      <c r="D7" s="17">
        <v>400</v>
      </c>
      <c r="E7" s="17"/>
      <c r="F7" s="17">
        <v>25.1</v>
      </c>
      <c r="G7" s="17"/>
      <c r="H7" s="17">
        <f>+SUM(D7:G7)</f>
        <v>425.1</v>
      </c>
      <c r="I7" s="17">
        <f>+D7*9.45%</f>
        <v>37.799999999999997</v>
      </c>
      <c r="J7" s="17">
        <f>+SUM(I7:I7)</f>
        <v>37.799999999999997</v>
      </c>
      <c r="K7" s="17"/>
      <c r="L7" s="17">
        <f>+H7-J7+K7</f>
        <v>387.3</v>
      </c>
      <c r="R7" s="145"/>
      <c r="S7" s="145"/>
    </row>
    <row r="8" spans="1:19" x14ac:dyDescent="0.25">
      <c r="A8" s="29">
        <v>2</v>
      </c>
      <c r="B8" s="16" t="s">
        <v>99</v>
      </c>
      <c r="C8" s="16" t="s">
        <v>47</v>
      </c>
      <c r="D8" s="17">
        <v>800</v>
      </c>
      <c r="E8" s="17">
        <v>133.6</v>
      </c>
      <c r="F8" s="17">
        <v>25.05</v>
      </c>
      <c r="G8" s="17"/>
      <c r="H8" s="17">
        <f t="shared" ref="H8:H11" si="0">+SUM(D8:G8)</f>
        <v>958.65</v>
      </c>
      <c r="I8" s="17">
        <f>+D8*9.45%</f>
        <v>75.599999999999994</v>
      </c>
      <c r="J8" s="17">
        <f>+SUM(I8:I8)</f>
        <v>75.599999999999994</v>
      </c>
      <c r="K8" s="17"/>
      <c r="L8" s="17">
        <f>+H8-J8+K8</f>
        <v>883.05</v>
      </c>
    </row>
    <row r="9" spans="1:19" x14ac:dyDescent="0.25">
      <c r="A9" s="29">
        <v>3</v>
      </c>
      <c r="B9" s="16" t="s">
        <v>100</v>
      </c>
      <c r="C9" s="16" t="s">
        <v>46</v>
      </c>
      <c r="D9" s="17">
        <v>1500</v>
      </c>
      <c r="E9" s="17"/>
      <c r="F9" s="17"/>
      <c r="G9" s="17"/>
      <c r="H9" s="17">
        <f t="shared" si="0"/>
        <v>1500</v>
      </c>
      <c r="I9" s="17">
        <f>+D9*9.45%</f>
        <v>141.74999999999997</v>
      </c>
      <c r="J9" s="17">
        <f>+SUM(I9:I9)</f>
        <v>141.74999999999997</v>
      </c>
      <c r="K9" s="17"/>
      <c r="L9" s="17">
        <f>+H9-J9+K9</f>
        <v>1358.25</v>
      </c>
    </row>
    <row r="10" spans="1:19" x14ac:dyDescent="0.25">
      <c r="A10" s="29">
        <v>4</v>
      </c>
      <c r="B10" s="16" t="s">
        <v>101</v>
      </c>
      <c r="C10" s="16" t="s">
        <v>103</v>
      </c>
      <c r="D10" s="17">
        <v>394</v>
      </c>
      <c r="E10" s="17"/>
      <c r="F10" s="17">
        <v>24.8</v>
      </c>
      <c r="G10" s="17"/>
      <c r="H10" s="17">
        <f t="shared" si="0"/>
        <v>418.8</v>
      </c>
      <c r="I10" s="17">
        <f>+D10*9.45%</f>
        <v>37.232999999999997</v>
      </c>
      <c r="J10" s="17">
        <f>+SUM(I10:I10)</f>
        <v>37.232999999999997</v>
      </c>
      <c r="K10" s="17"/>
      <c r="L10" s="17">
        <f>+H10-J10+K10</f>
        <v>381.56700000000001</v>
      </c>
    </row>
    <row r="11" spans="1:19" ht="15.75" thickBot="1" x14ac:dyDescent="0.3">
      <c r="A11" s="29">
        <v>5</v>
      </c>
      <c r="B11" s="16" t="s">
        <v>102</v>
      </c>
      <c r="C11" s="16" t="s">
        <v>104</v>
      </c>
      <c r="D11" s="24">
        <v>500</v>
      </c>
      <c r="E11" s="24">
        <v>146.30000000000001</v>
      </c>
      <c r="F11" s="24"/>
      <c r="G11" s="24"/>
      <c r="H11" s="24">
        <f t="shared" si="0"/>
        <v>646.29999999999995</v>
      </c>
      <c r="I11" s="24">
        <f>+D11*9.45%</f>
        <v>47.249999999999993</v>
      </c>
      <c r="J11" s="24">
        <f>+SUM(I11:I11)</f>
        <v>47.249999999999993</v>
      </c>
      <c r="K11" s="24"/>
      <c r="L11" s="24">
        <f>+H11-J11+K11</f>
        <v>599.04999999999995</v>
      </c>
    </row>
    <row r="12" spans="1:19" x14ac:dyDescent="0.25">
      <c r="A12" s="16"/>
      <c r="B12" s="16"/>
      <c r="C12" s="16"/>
      <c r="D12" s="32">
        <f t="shared" ref="D12:L12" si="1">SUM(D7:D11)</f>
        <v>3594</v>
      </c>
      <c r="E12" s="32">
        <f t="shared" si="1"/>
        <v>279.89999999999998</v>
      </c>
      <c r="F12" s="32">
        <f t="shared" si="1"/>
        <v>74.95</v>
      </c>
      <c r="G12" s="32">
        <f t="shared" si="1"/>
        <v>0</v>
      </c>
      <c r="H12" s="32">
        <f t="shared" si="1"/>
        <v>3948.8500000000004</v>
      </c>
      <c r="I12" s="32">
        <f t="shared" si="1"/>
        <v>339.63299999999998</v>
      </c>
      <c r="J12" s="32">
        <f t="shared" si="1"/>
        <v>339.63299999999998</v>
      </c>
      <c r="K12" s="32">
        <f t="shared" si="1"/>
        <v>0</v>
      </c>
      <c r="L12" s="32">
        <f t="shared" si="1"/>
        <v>3609.2169999999996</v>
      </c>
    </row>
    <row r="15" spans="1:19" x14ac:dyDescent="0.25">
      <c r="A15" s="223" t="s">
        <v>50</v>
      </c>
      <c r="B15" s="223"/>
      <c r="C15" s="223"/>
      <c r="D15" s="223"/>
      <c r="E15" s="223"/>
      <c r="F15" s="223"/>
      <c r="G15" s="223"/>
      <c r="H15" s="223"/>
      <c r="I15" s="223"/>
    </row>
    <row r="16" spans="1:19" x14ac:dyDescent="0.25">
      <c r="A16" s="223" t="s">
        <v>125</v>
      </c>
      <c r="B16" s="223"/>
      <c r="C16" s="223"/>
      <c r="D16" s="223"/>
      <c r="E16" s="223"/>
      <c r="F16" s="223"/>
      <c r="G16" s="223"/>
      <c r="H16" s="223"/>
      <c r="I16" s="223"/>
    </row>
    <row r="17" spans="1:14" x14ac:dyDescent="0.25">
      <c r="A17" s="223" t="s">
        <v>129</v>
      </c>
      <c r="B17" s="223"/>
      <c r="C17" s="223"/>
      <c r="D17" s="223"/>
      <c r="E17" s="223"/>
      <c r="F17" s="223"/>
      <c r="G17" s="223"/>
      <c r="H17" s="223"/>
      <c r="I17" s="223"/>
    </row>
    <row r="18" spans="1:14" s="22" customFormat="1" ht="38.25" x14ac:dyDescent="0.25">
      <c r="A18" s="30" t="s">
        <v>36</v>
      </c>
      <c r="B18" s="30" t="s">
        <v>49</v>
      </c>
      <c r="C18" s="30" t="s">
        <v>37</v>
      </c>
      <c r="D18" s="31" t="s">
        <v>41</v>
      </c>
      <c r="E18" s="31" t="s">
        <v>51</v>
      </c>
      <c r="F18" s="31" t="s">
        <v>52</v>
      </c>
      <c r="G18" s="31" t="s">
        <v>53</v>
      </c>
      <c r="H18" s="31" t="s">
        <v>20</v>
      </c>
      <c r="I18" s="31" t="s">
        <v>105</v>
      </c>
      <c r="J18" s="25"/>
      <c r="K18" s="25"/>
      <c r="L18" s="25"/>
    </row>
    <row r="19" spans="1:14" x14ac:dyDescent="0.25">
      <c r="A19" s="29">
        <v>1</v>
      </c>
      <c r="B19" s="16" t="s">
        <v>98</v>
      </c>
      <c r="C19" s="16" t="s">
        <v>48</v>
      </c>
      <c r="D19" s="17">
        <v>400</v>
      </c>
      <c r="E19" s="17">
        <f>+D19/12</f>
        <v>33.333333333333336</v>
      </c>
      <c r="F19" s="17">
        <v>32.833333333333336</v>
      </c>
      <c r="G19" s="17">
        <f>+D19/24</f>
        <v>16.666666666666668</v>
      </c>
      <c r="H19" s="17">
        <f>+D19*8.333333%</f>
        <v>33.333331999999999</v>
      </c>
      <c r="I19" s="17">
        <f>+D19*11.15%</f>
        <v>44.6</v>
      </c>
    </row>
    <row r="20" spans="1:14" x14ac:dyDescent="0.25">
      <c r="A20" s="29">
        <v>2</v>
      </c>
      <c r="B20" s="16" t="s">
        <v>99</v>
      </c>
      <c r="C20" s="16" t="s">
        <v>47</v>
      </c>
      <c r="D20" s="17">
        <v>800</v>
      </c>
      <c r="E20" s="17">
        <f t="shared" ref="E20:E23" si="2">+D20/12</f>
        <v>66.666666666666671</v>
      </c>
      <c r="F20" s="17">
        <v>32.833333333333336</v>
      </c>
      <c r="G20" s="17">
        <f t="shared" ref="G20:G23" si="3">+D20/24</f>
        <v>33.333333333333336</v>
      </c>
      <c r="H20" s="17">
        <f t="shared" ref="H20:H23" si="4">+D20*8.333333%</f>
        <v>66.666663999999997</v>
      </c>
      <c r="I20" s="17">
        <f t="shared" ref="I20:I23" si="5">+D20*11.15%</f>
        <v>89.2</v>
      </c>
    </row>
    <row r="21" spans="1:14" x14ac:dyDescent="0.25">
      <c r="A21" s="29">
        <v>3</v>
      </c>
      <c r="B21" s="16" t="s">
        <v>100</v>
      </c>
      <c r="C21" s="16" t="s">
        <v>46</v>
      </c>
      <c r="D21" s="17">
        <v>1500</v>
      </c>
      <c r="E21" s="17">
        <f t="shared" si="2"/>
        <v>125</v>
      </c>
      <c r="F21" s="17">
        <v>32.833333333333336</v>
      </c>
      <c r="G21" s="17">
        <f t="shared" si="3"/>
        <v>62.5</v>
      </c>
      <c r="H21" s="17">
        <f t="shared" si="4"/>
        <v>124.999995</v>
      </c>
      <c r="I21" s="17">
        <f t="shared" si="5"/>
        <v>167.25</v>
      </c>
    </row>
    <row r="22" spans="1:14" x14ac:dyDescent="0.25">
      <c r="A22" s="29">
        <v>4</v>
      </c>
      <c r="B22" s="16" t="s">
        <v>101</v>
      </c>
      <c r="C22" s="16" t="s">
        <v>103</v>
      </c>
      <c r="D22" s="17">
        <v>394</v>
      </c>
      <c r="E22" s="17">
        <f t="shared" si="2"/>
        <v>32.833333333333336</v>
      </c>
      <c r="F22" s="17">
        <v>32.833333333333336</v>
      </c>
      <c r="G22" s="17">
        <f t="shared" si="3"/>
        <v>16.416666666666668</v>
      </c>
      <c r="H22" s="17">
        <f t="shared" si="4"/>
        <v>32.83333202</v>
      </c>
      <c r="I22" s="17">
        <f t="shared" si="5"/>
        <v>43.930999999999997</v>
      </c>
    </row>
    <row r="23" spans="1:14" ht="15.75" thickBot="1" x14ac:dyDescent="0.3">
      <c r="A23" s="29">
        <v>5</v>
      </c>
      <c r="B23" s="16" t="s">
        <v>102</v>
      </c>
      <c r="C23" s="16" t="s">
        <v>104</v>
      </c>
      <c r="D23" s="24">
        <v>500</v>
      </c>
      <c r="E23" s="17">
        <f t="shared" si="2"/>
        <v>41.666666666666664</v>
      </c>
      <c r="F23" s="17">
        <v>32.833333333333336</v>
      </c>
      <c r="G23" s="17">
        <f t="shared" si="3"/>
        <v>20.833333333333332</v>
      </c>
      <c r="H23" s="17">
        <f t="shared" si="4"/>
        <v>41.666665000000002</v>
      </c>
      <c r="I23" s="17">
        <f t="shared" si="5"/>
        <v>55.75</v>
      </c>
    </row>
    <row r="24" spans="1:14" x14ac:dyDescent="0.25">
      <c r="A24" s="16"/>
      <c r="B24" s="16"/>
      <c r="C24" s="16"/>
      <c r="D24" s="33">
        <f t="shared" ref="D24:I24" si="6">SUM(D19:D23)</f>
        <v>3594</v>
      </c>
      <c r="E24" s="33">
        <f t="shared" si="6"/>
        <v>299.5</v>
      </c>
      <c r="F24" s="33">
        <f t="shared" si="6"/>
        <v>164.16666666666669</v>
      </c>
      <c r="G24" s="33">
        <f t="shared" si="6"/>
        <v>149.75</v>
      </c>
      <c r="H24" s="33">
        <f t="shared" si="6"/>
        <v>299.49998801999999</v>
      </c>
      <c r="I24" s="33">
        <f t="shared" si="6"/>
        <v>400.73099999999999</v>
      </c>
    </row>
    <row r="28" spans="1:14" s="146" customFormat="1" x14ac:dyDescent="0.25">
      <c r="D28" s="147"/>
      <c r="E28" s="147"/>
      <c r="F28" s="147"/>
      <c r="G28" s="147"/>
      <c r="H28" s="147"/>
      <c r="I28" s="147"/>
      <c r="J28" s="147"/>
      <c r="K28" s="147"/>
      <c r="L28" s="147"/>
    </row>
    <row r="30" spans="1:14" s="148" customFormat="1" ht="15.75" x14ac:dyDescent="0.25"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</row>
    <row r="31" spans="1:14" s="148" customFormat="1" ht="15.75" x14ac:dyDescent="0.25">
      <c r="A31" s="223" t="s">
        <v>107</v>
      </c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152"/>
      <c r="N31" s="152"/>
    </row>
    <row r="32" spans="1:14" s="148" customFormat="1" ht="15.75" x14ac:dyDescent="0.25">
      <c r="A32" s="223" t="s">
        <v>128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152"/>
      <c r="N32" s="152"/>
    </row>
    <row r="33" spans="1:19" s="148" customFormat="1" x14ac:dyDescent="0.25">
      <c r="A33" s="223" t="s">
        <v>35</v>
      </c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149"/>
      <c r="N33" s="149"/>
    </row>
    <row r="34" spans="1:19" s="148" customFormat="1" x14ac:dyDescent="0.25">
      <c r="A34" s="15"/>
      <c r="B34" s="15"/>
      <c r="C34" s="15"/>
      <c r="D34" s="18"/>
      <c r="E34" s="18"/>
      <c r="F34" s="18"/>
      <c r="G34" s="18"/>
      <c r="H34" s="18"/>
      <c r="I34" s="18"/>
      <c r="J34" s="18"/>
      <c r="K34" s="18"/>
      <c r="L34" s="18"/>
      <c r="M34" s="153"/>
      <c r="N34" s="153"/>
    </row>
    <row r="35" spans="1:19" s="148" customFormat="1" x14ac:dyDescent="0.25">
      <c r="A35" s="202" t="s">
        <v>36</v>
      </c>
      <c r="B35" s="202" t="s">
        <v>49</v>
      </c>
      <c r="C35" s="203" t="s">
        <v>37</v>
      </c>
      <c r="D35" s="205" t="s">
        <v>38</v>
      </c>
      <c r="E35" s="205" t="s">
        <v>39</v>
      </c>
      <c r="F35" s="205"/>
      <c r="G35" s="205" t="s">
        <v>40</v>
      </c>
      <c r="H35" s="205" t="s">
        <v>41</v>
      </c>
      <c r="I35" s="205" t="s">
        <v>97</v>
      </c>
      <c r="J35" s="205" t="s">
        <v>42</v>
      </c>
      <c r="K35" s="205" t="s">
        <v>20</v>
      </c>
      <c r="L35" s="205" t="s">
        <v>43</v>
      </c>
      <c r="M35" s="153"/>
      <c r="N35" s="153"/>
    </row>
    <row r="36" spans="1:19" s="148" customFormat="1" x14ac:dyDescent="0.25">
      <c r="A36" s="202"/>
      <c r="B36" s="202"/>
      <c r="C36" s="204"/>
      <c r="D36" s="205"/>
      <c r="E36" s="34" t="s">
        <v>44</v>
      </c>
      <c r="F36" s="34" t="s">
        <v>45</v>
      </c>
      <c r="G36" s="205"/>
      <c r="H36" s="205"/>
      <c r="I36" s="205"/>
      <c r="J36" s="205"/>
      <c r="K36" s="205"/>
      <c r="L36" s="205"/>
      <c r="M36" s="149"/>
      <c r="N36" s="149"/>
      <c r="O36" s="15"/>
      <c r="P36" s="15"/>
      <c r="Q36" s="15"/>
      <c r="R36" s="145"/>
      <c r="S36" s="145"/>
    </row>
    <row r="37" spans="1:19" s="148" customFormat="1" x14ac:dyDescent="0.25">
      <c r="A37" s="29">
        <v>1</v>
      </c>
      <c r="B37" s="16" t="s">
        <v>98</v>
      </c>
      <c r="C37" s="16" t="s">
        <v>48</v>
      </c>
      <c r="D37" s="17">
        <v>400</v>
      </c>
      <c r="E37" s="17"/>
      <c r="F37" s="17">
        <v>12.55</v>
      </c>
      <c r="G37" s="17"/>
      <c r="H37" s="17">
        <f>+SUM(D37:G37)</f>
        <v>412.55</v>
      </c>
      <c r="I37" s="17">
        <f>+D37*9.45%</f>
        <v>37.799999999999997</v>
      </c>
      <c r="J37" s="17">
        <f>+SUM(I37:I37)</f>
        <v>37.799999999999997</v>
      </c>
      <c r="K37" s="17"/>
      <c r="L37" s="17">
        <f>+H37-J37+K37</f>
        <v>374.75</v>
      </c>
      <c r="M37" s="149"/>
      <c r="N37" s="149"/>
      <c r="O37" s="15"/>
      <c r="P37" s="15"/>
      <c r="Q37" s="15"/>
      <c r="R37" s="15"/>
      <c r="S37" s="15"/>
    </row>
    <row r="38" spans="1:19" s="148" customFormat="1" x14ac:dyDescent="0.25">
      <c r="A38" s="29">
        <v>2</v>
      </c>
      <c r="B38" s="16" t="s">
        <v>99</v>
      </c>
      <c r="C38" s="16" t="s">
        <v>47</v>
      </c>
      <c r="D38" s="17">
        <v>800</v>
      </c>
      <c r="E38" s="17">
        <v>33.4</v>
      </c>
      <c r="F38" s="17">
        <v>25.05</v>
      </c>
      <c r="G38" s="17"/>
      <c r="H38" s="17">
        <f t="shared" ref="H38:H41" si="7">+SUM(D38:G38)</f>
        <v>858.44999999999993</v>
      </c>
      <c r="I38" s="17">
        <f>+D38*9.45%</f>
        <v>75.599999999999994</v>
      </c>
      <c r="J38" s="17">
        <f>+SUM(I38:I38)</f>
        <v>75.599999999999994</v>
      </c>
      <c r="K38" s="17"/>
      <c r="L38" s="17">
        <f>+H38-J38+K38</f>
        <v>782.84999999999991</v>
      </c>
      <c r="M38" s="149"/>
      <c r="N38" s="149"/>
    </row>
    <row r="39" spans="1:19" s="148" customFormat="1" x14ac:dyDescent="0.25">
      <c r="A39" s="29">
        <v>3</v>
      </c>
      <c r="B39" s="16" t="s">
        <v>100</v>
      </c>
      <c r="C39" s="16" t="s">
        <v>46</v>
      </c>
      <c r="D39" s="17">
        <v>1500</v>
      </c>
      <c r="E39" s="17"/>
      <c r="F39" s="17"/>
      <c r="G39" s="17"/>
      <c r="H39" s="17">
        <f t="shared" si="7"/>
        <v>1500</v>
      </c>
      <c r="I39" s="17">
        <f>+D39*9.45%</f>
        <v>141.74999999999997</v>
      </c>
      <c r="J39" s="17">
        <f>+SUM(I39:I39)</f>
        <v>141.74999999999997</v>
      </c>
      <c r="K39" s="17"/>
      <c r="L39" s="17">
        <f>+H39-J39+K39</f>
        <v>1358.25</v>
      </c>
      <c r="M39" s="149"/>
      <c r="N39" s="149"/>
    </row>
    <row r="40" spans="1:19" s="148" customFormat="1" x14ac:dyDescent="0.25">
      <c r="A40" s="29">
        <v>4</v>
      </c>
      <c r="B40" s="16" t="s">
        <v>101</v>
      </c>
      <c r="C40" s="16" t="s">
        <v>103</v>
      </c>
      <c r="D40" s="17">
        <v>394</v>
      </c>
      <c r="E40" s="17"/>
      <c r="F40" s="17">
        <v>19.84</v>
      </c>
      <c r="G40" s="17"/>
      <c r="H40" s="17">
        <f t="shared" si="7"/>
        <v>413.84</v>
      </c>
      <c r="I40" s="17">
        <f>+D40*9.45%</f>
        <v>37.232999999999997</v>
      </c>
      <c r="J40" s="17">
        <f>+SUM(I40:I40)</f>
        <v>37.232999999999997</v>
      </c>
      <c r="K40" s="17"/>
      <c r="L40" s="17">
        <f>+H40-J40+K40</f>
        <v>376.60699999999997</v>
      </c>
      <c r="M40" s="149"/>
      <c r="N40" s="149"/>
    </row>
    <row r="41" spans="1:19" s="148" customFormat="1" ht="15.75" thickBot="1" x14ac:dyDescent="0.3">
      <c r="A41" s="29">
        <v>5</v>
      </c>
      <c r="B41" s="16" t="s">
        <v>102</v>
      </c>
      <c r="C41" s="16" t="s">
        <v>104</v>
      </c>
      <c r="D41" s="24">
        <v>500</v>
      </c>
      <c r="E41" s="24">
        <v>62.7</v>
      </c>
      <c r="F41" s="24"/>
      <c r="G41" s="24"/>
      <c r="H41" s="24">
        <f t="shared" si="7"/>
        <v>562.70000000000005</v>
      </c>
      <c r="I41" s="24">
        <f>+D41*9.45%</f>
        <v>47.249999999999993</v>
      </c>
      <c r="J41" s="24">
        <f>+SUM(I41:I41)</f>
        <v>47.249999999999993</v>
      </c>
      <c r="K41" s="24"/>
      <c r="L41" s="24">
        <f>+H41-J41+K41</f>
        <v>515.45000000000005</v>
      </c>
      <c r="M41" s="150"/>
      <c r="N41" s="150"/>
    </row>
    <row r="42" spans="1:19" s="148" customFormat="1" x14ac:dyDescent="0.25">
      <c r="A42" s="16"/>
      <c r="B42" s="16"/>
      <c r="C42" s="16"/>
      <c r="D42" s="32">
        <f t="shared" ref="D42:L42" si="8">SUM(D37:D41)</f>
        <v>3594</v>
      </c>
      <c r="E42" s="32">
        <f t="shared" si="8"/>
        <v>96.1</v>
      </c>
      <c r="F42" s="32">
        <f t="shared" si="8"/>
        <v>57.44</v>
      </c>
      <c r="G42" s="32">
        <f t="shared" si="8"/>
        <v>0</v>
      </c>
      <c r="H42" s="32">
        <f t="shared" si="8"/>
        <v>3747.54</v>
      </c>
      <c r="I42" s="32">
        <f t="shared" si="8"/>
        <v>339.63299999999998</v>
      </c>
      <c r="J42" s="32">
        <f t="shared" si="8"/>
        <v>339.63299999999998</v>
      </c>
      <c r="K42" s="32">
        <f t="shared" si="8"/>
        <v>0</v>
      </c>
      <c r="L42" s="32">
        <f t="shared" si="8"/>
        <v>3407.9070000000002</v>
      </c>
      <c r="M42" s="149"/>
      <c r="N42" s="149"/>
    </row>
    <row r="43" spans="1:19" s="148" customFormat="1" x14ac:dyDescent="0.25">
      <c r="A43" s="15"/>
      <c r="B43" s="15"/>
      <c r="C43" s="15"/>
      <c r="D43" s="18"/>
      <c r="E43" s="18"/>
      <c r="F43" s="18"/>
      <c r="G43" s="18"/>
      <c r="H43" s="18"/>
      <c r="I43" s="18"/>
      <c r="J43" s="18"/>
      <c r="K43" s="18"/>
      <c r="L43" s="18"/>
      <c r="M43" s="149"/>
      <c r="N43" s="149"/>
    </row>
    <row r="44" spans="1:19" s="148" customFormat="1" x14ac:dyDescent="0.25">
      <c r="A44" s="15"/>
      <c r="B44" s="15"/>
      <c r="C44" s="15"/>
      <c r="D44" s="18"/>
      <c r="E44" s="18"/>
      <c r="F44" s="18"/>
      <c r="G44" s="18"/>
      <c r="H44" s="18"/>
      <c r="I44" s="18"/>
      <c r="J44" s="18"/>
      <c r="K44" s="18"/>
      <c r="L44" s="18"/>
      <c r="M44" s="149"/>
      <c r="N44" s="149"/>
    </row>
    <row r="45" spans="1:19" s="148" customFormat="1" x14ac:dyDescent="0.25">
      <c r="A45" s="223" t="s">
        <v>50</v>
      </c>
      <c r="B45" s="223"/>
      <c r="C45" s="223"/>
      <c r="D45" s="223"/>
      <c r="E45" s="223"/>
      <c r="F45" s="223"/>
      <c r="G45" s="223"/>
      <c r="H45" s="223"/>
      <c r="I45" s="223"/>
      <c r="J45" s="18"/>
      <c r="K45" s="18"/>
      <c r="L45" s="18"/>
      <c r="M45" s="149"/>
      <c r="N45" s="149"/>
    </row>
    <row r="46" spans="1:19" s="148" customFormat="1" x14ac:dyDescent="0.25">
      <c r="A46" s="223" t="s">
        <v>128</v>
      </c>
      <c r="B46" s="223"/>
      <c r="C46" s="223"/>
      <c r="D46" s="223"/>
      <c r="E46" s="223"/>
      <c r="F46" s="223"/>
      <c r="G46" s="223"/>
      <c r="H46" s="223"/>
      <c r="I46" s="223"/>
      <c r="J46" s="18"/>
      <c r="K46" s="18"/>
      <c r="L46" s="18"/>
      <c r="M46" s="149"/>
      <c r="N46" s="149"/>
    </row>
    <row r="47" spans="1:19" s="148" customFormat="1" x14ac:dyDescent="0.25">
      <c r="A47" s="223" t="s">
        <v>130</v>
      </c>
      <c r="B47" s="223"/>
      <c r="C47" s="223"/>
      <c r="D47" s="223"/>
      <c r="E47" s="223"/>
      <c r="F47" s="223"/>
      <c r="G47" s="223"/>
      <c r="H47" s="223"/>
      <c r="I47" s="223"/>
      <c r="J47" s="18"/>
      <c r="K47" s="18"/>
      <c r="L47" s="18"/>
      <c r="M47" s="151"/>
      <c r="N47" s="151"/>
    </row>
    <row r="48" spans="1:19" s="148" customFormat="1" ht="38.25" x14ac:dyDescent="0.25">
      <c r="A48" s="142" t="s">
        <v>36</v>
      </c>
      <c r="B48" s="142" t="s">
        <v>49</v>
      </c>
      <c r="C48" s="142" t="s">
        <v>37</v>
      </c>
      <c r="D48" s="141" t="s">
        <v>41</v>
      </c>
      <c r="E48" s="141" t="s">
        <v>51</v>
      </c>
      <c r="F48" s="141" t="s">
        <v>52</v>
      </c>
      <c r="G48" s="141" t="s">
        <v>53</v>
      </c>
      <c r="H48" s="141" t="s">
        <v>20</v>
      </c>
      <c r="I48" s="141" t="s">
        <v>105</v>
      </c>
      <c r="J48" s="25"/>
      <c r="K48" s="25"/>
      <c r="L48" s="25"/>
      <c r="M48" s="149"/>
      <c r="N48" s="149"/>
    </row>
    <row r="49" spans="1:14" s="148" customFormat="1" x14ac:dyDescent="0.25">
      <c r="A49" s="29">
        <v>1</v>
      </c>
      <c r="B49" s="16" t="s">
        <v>98</v>
      </c>
      <c r="C49" s="16" t="s">
        <v>48</v>
      </c>
      <c r="D49" s="17">
        <v>400</v>
      </c>
      <c r="E49" s="17">
        <f>+D49/12</f>
        <v>33.333333333333336</v>
      </c>
      <c r="F49" s="17">
        <v>32.833333333333336</v>
      </c>
      <c r="G49" s="17">
        <f>+D49/24</f>
        <v>16.666666666666668</v>
      </c>
      <c r="H49" s="17">
        <f>+D49*8.333333%</f>
        <v>33.333331999999999</v>
      </c>
      <c r="I49" s="17">
        <f>+D49*11.15%</f>
        <v>44.6</v>
      </c>
      <c r="J49" s="18"/>
      <c r="K49" s="18"/>
      <c r="L49" s="18"/>
      <c r="M49" s="149"/>
      <c r="N49" s="149"/>
    </row>
    <row r="50" spans="1:14" s="148" customFormat="1" x14ac:dyDescent="0.25">
      <c r="A50" s="29">
        <v>2</v>
      </c>
      <c r="B50" s="16" t="s">
        <v>99</v>
      </c>
      <c r="C50" s="16" t="s">
        <v>47</v>
      </c>
      <c r="D50" s="17">
        <v>800</v>
      </c>
      <c r="E50" s="17">
        <f t="shared" ref="E50:E53" si="9">+D50/12</f>
        <v>66.666666666666671</v>
      </c>
      <c r="F50" s="17">
        <v>32.833333333333336</v>
      </c>
      <c r="G50" s="17">
        <f t="shared" ref="G50:G53" si="10">+D50/24</f>
        <v>33.333333333333336</v>
      </c>
      <c r="H50" s="17">
        <f t="shared" ref="H50:H53" si="11">+D50*8.333333%</f>
        <v>66.666663999999997</v>
      </c>
      <c r="I50" s="17">
        <f t="shared" ref="I50:I53" si="12">+D50*11.15%</f>
        <v>89.2</v>
      </c>
      <c r="J50" s="18"/>
      <c r="K50" s="18"/>
      <c r="L50" s="18"/>
      <c r="M50" s="149"/>
      <c r="N50" s="149"/>
    </row>
    <row r="51" spans="1:14" s="148" customFormat="1" x14ac:dyDescent="0.25">
      <c r="A51" s="29">
        <v>3</v>
      </c>
      <c r="B51" s="16" t="s">
        <v>100</v>
      </c>
      <c r="C51" s="16" t="s">
        <v>46</v>
      </c>
      <c r="D51" s="17">
        <v>1500</v>
      </c>
      <c r="E51" s="17">
        <f t="shared" si="9"/>
        <v>125</v>
      </c>
      <c r="F51" s="17">
        <v>32.833333333333336</v>
      </c>
      <c r="G51" s="17">
        <f t="shared" si="10"/>
        <v>62.5</v>
      </c>
      <c r="H51" s="17">
        <f t="shared" si="11"/>
        <v>124.999995</v>
      </c>
      <c r="I51" s="17">
        <f t="shared" si="12"/>
        <v>167.25</v>
      </c>
      <c r="J51" s="18"/>
      <c r="K51" s="18"/>
      <c r="L51" s="18"/>
      <c r="M51" s="149"/>
      <c r="N51" s="149"/>
    </row>
    <row r="52" spans="1:14" s="148" customFormat="1" x14ac:dyDescent="0.25">
      <c r="A52" s="29">
        <v>4</v>
      </c>
      <c r="B52" s="16" t="s">
        <v>101</v>
      </c>
      <c r="C52" s="16" t="s">
        <v>103</v>
      </c>
      <c r="D52" s="17">
        <v>394</v>
      </c>
      <c r="E52" s="17">
        <f t="shared" si="9"/>
        <v>32.833333333333336</v>
      </c>
      <c r="F52" s="17">
        <v>32.833333333333336</v>
      </c>
      <c r="G52" s="17">
        <f t="shared" si="10"/>
        <v>16.416666666666668</v>
      </c>
      <c r="H52" s="17">
        <f t="shared" si="11"/>
        <v>32.83333202</v>
      </c>
      <c r="I52" s="17">
        <f t="shared" si="12"/>
        <v>43.930999999999997</v>
      </c>
      <c r="J52" s="18"/>
      <c r="K52" s="18"/>
      <c r="L52" s="18"/>
      <c r="M52" s="149"/>
      <c r="N52" s="149"/>
    </row>
    <row r="53" spans="1:14" s="148" customFormat="1" ht="15.75" thickBot="1" x14ac:dyDescent="0.3">
      <c r="A53" s="29">
        <v>5</v>
      </c>
      <c r="B53" s="16" t="s">
        <v>102</v>
      </c>
      <c r="C53" s="16" t="s">
        <v>104</v>
      </c>
      <c r="D53" s="24">
        <v>500</v>
      </c>
      <c r="E53" s="17">
        <f t="shared" si="9"/>
        <v>41.666666666666664</v>
      </c>
      <c r="F53" s="17">
        <v>32.833333333333336</v>
      </c>
      <c r="G53" s="17">
        <f t="shared" si="10"/>
        <v>20.833333333333332</v>
      </c>
      <c r="H53" s="17">
        <f t="shared" si="11"/>
        <v>41.666665000000002</v>
      </c>
      <c r="I53" s="17">
        <f t="shared" si="12"/>
        <v>55.75</v>
      </c>
      <c r="J53" s="18"/>
      <c r="K53" s="18"/>
      <c r="L53" s="18"/>
      <c r="M53" s="149"/>
      <c r="N53" s="149"/>
    </row>
    <row r="54" spans="1:14" s="148" customFormat="1" x14ac:dyDescent="0.25">
      <c r="A54" s="16"/>
      <c r="B54" s="16"/>
      <c r="C54" s="16"/>
      <c r="D54" s="33">
        <f t="shared" ref="D54:I54" si="13">SUM(D49:D53)</f>
        <v>3594</v>
      </c>
      <c r="E54" s="33">
        <f t="shared" si="13"/>
        <v>299.5</v>
      </c>
      <c r="F54" s="33">
        <f t="shared" si="13"/>
        <v>164.16666666666669</v>
      </c>
      <c r="G54" s="33">
        <f t="shared" si="13"/>
        <v>149.75</v>
      </c>
      <c r="H54" s="33">
        <f t="shared" si="13"/>
        <v>299.49998801999999</v>
      </c>
      <c r="I54" s="33">
        <f t="shared" si="13"/>
        <v>400.73099999999999</v>
      </c>
      <c r="J54" s="18"/>
      <c r="K54" s="18"/>
      <c r="L54" s="18"/>
    </row>
  </sheetData>
  <mergeCells count="34">
    <mergeCell ref="A1:L1"/>
    <mergeCell ref="A2:L2"/>
    <mergeCell ref="A3:L3"/>
    <mergeCell ref="I5:I6"/>
    <mergeCell ref="J5:J6"/>
    <mergeCell ref="K5:K6"/>
    <mergeCell ref="E5:F5"/>
    <mergeCell ref="A5:A6"/>
    <mergeCell ref="B5:B6"/>
    <mergeCell ref="D5:D6"/>
    <mergeCell ref="G5:G6"/>
    <mergeCell ref="H5:H6"/>
    <mergeCell ref="L5:L6"/>
    <mergeCell ref="C5:C6"/>
    <mergeCell ref="L35:L36"/>
    <mergeCell ref="A15:I15"/>
    <mergeCell ref="A16:I16"/>
    <mergeCell ref="A17:I17"/>
    <mergeCell ref="A45:I45"/>
    <mergeCell ref="A46:I46"/>
    <mergeCell ref="A47:I47"/>
    <mergeCell ref="A31:L31"/>
    <mergeCell ref="A32:L32"/>
    <mergeCell ref="A33:L33"/>
    <mergeCell ref="A35:A36"/>
    <mergeCell ref="B35:B36"/>
    <mergeCell ref="C35:C36"/>
    <mergeCell ref="D35:D36"/>
    <mergeCell ref="E35:F35"/>
    <mergeCell ref="G35:G36"/>
    <mergeCell ref="H35:H36"/>
    <mergeCell ref="I35:I36"/>
    <mergeCell ref="J35:J36"/>
    <mergeCell ref="K35:K36"/>
  </mergeCells>
  <pageMargins left="0.25" right="0.25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workbookViewId="0">
      <selection activeCell="M9" sqref="M9"/>
    </sheetView>
  </sheetViews>
  <sheetFormatPr baseColWidth="10" defaultRowHeight="15" x14ac:dyDescent="0.25"/>
  <cols>
    <col min="8" max="8" width="11.85546875" bestFit="1" customWidth="1"/>
  </cols>
  <sheetData>
    <row r="1" spans="1:11" x14ac:dyDescent="0.25">
      <c r="D1" s="224" t="s">
        <v>148</v>
      </c>
      <c r="E1" s="224"/>
      <c r="F1" s="224"/>
      <c r="G1" s="224"/>
      <c r="H1" s="224"/>
      <c r="I1" s="224"/>
      <c r="J1" s="224"/>
      <c r="K1" s="224"/>
    </row>
    <row r="2" spans="1:11" x14ac:dyDescent="0.25">
      <c r="D2" s="225"/>
      <c r="E2" s="226"/>
      <c r="F2" s="227" t="s">
        <v>67</v>
      </c>
      <c r="G2" s="226"/>
      <c r="H2" s="228"/>
      <c r="I2" s="225"/>
      <c r="J2" s="225"/>
      <c r="K2" s="225"/>
    </row>
    <row r="4" spans="1:11" x14ac:dyDescent="0.25">
      <c r="A4" t="s">
        <v>122</v>
      </c>
      <c r="F4">
        <v>29850</v>
      </c>
    </row>
    <row r="5" spans="1:11" ht="15.75" thickBot="1" x14ac:dyDescent="0.3">
      <c r="A5" t="s">
        <v>123</v>
      </c>
      <c r="F5" s="131">
        <v>5000</v>
      </c>
    </row>
    <row r="6" spans="1:11" ht="15.75" thickBot="1" x14ac:dyDescent="0.3">
      <c r="A6" t="s">
        <v>69</v>
      </c>
      <c r="F6" s="132"/>
      <c r="H6" s="133">
        <v>24850</v>
      </c>
    </row>
    <row r="8" spans="1:11" x14ac:dyDescent="0.25">
      <c r="A8" t="s">
        <v>121</v>
      </c>
      <c r="F8">
        <v>5000</v>
      </c>
    </row>
    <row r="9" spans="1:11" x14ac:dyDescent="0.25">
      <c r="A9" t="s">
        <v>21</v>
      </c>
      <c r="F9">
        <v>400.73</v>
      </c>
    </row>
    <row r="10" spans="1:11" x14ac:dyDescent="0.25">
      <c r="A10" t="s">
        <v>85</v>
      </c>
      <c r="F10">
        <v>400</v>
      </c>
    </row>
    <row r="11" spans="1:11" x14ac:dyDescent="0.25">
      <c r="A11" t="s">
        <v>87</v>
      </c>
      <c r="F11">
        <v>500</v>
      </c>
    </row>
    <row r="12" spans="1:11" x14ac:dyDescent="0.25">
      <c r="A12" t="s">
        <v>54</v>
      </c>
      <c r="F12">
        <v>150</v>
      </c>
    </row>
    <row r="13" spans="1:11" x14ac:dyDescent="0.25">
      <c r="A13" t="s">
        <v>106</v>
      </c>
      <c r="F13">
        <v>3948.85</v>
      </c>
    </row>
    <row r="14" spans="1:11" x14ac:dyDescent="0.25">
      <c r="A14" t="s">
        <v>116</v>
      </c>
      <c r="F14">
        <v>912.92</v>
      </c>
    </row>
    <row r="15" spans="1:11" x14ac:dyDescent="0.25">
      <c r="A15" t="s">
        <v>86</v>
      </c>
      <c r="F15">
        <v>50</v>
      </c>
    </row>
    <row r="16" spans="1:11" x14ac:dyDescent="0.25">
      <c r="A16" t="s">
        <v>124</v>
      </c>
      <c r="F16">
        <v>200</v>
      </c>
    </row>
    <row r="17" spans="1:11" x14ac:dyDescent="0.25">
      <c r="A17" t="s">
        <v>118</v>
      </c>
      <c r="F17">
        <v>200</v>
      </c>
    </row>
    <row r="18" spans="1:11" x14ac:dyDescent="0.25">
      <c r="A18" t="s">
        <v>137</v>
      </c>
      <c r="F18">
        <v>9364</v>
      </c>
    </row>
    <row r="19" spans="1:11" ht="9.75" customHeight="1" x14ac:dyDescent="0.25"/>
    <row r="20" spans="1:11" x14ac:dyDescent="0.25">
      <c r="A20" t="s">
        <v>132</v>
      </c>
      <c r="H20">
        <f>SUM(F8:F19)</f>
        <v>21126.5</v>
      </c>
    </row>
    <row r="22" spans="1:11" x14ac:dyDescent="0.25">
      <c r="A22" t="s">
        <v>133</v>
      </c>
      <c r="G22" s="134"/>
      <c r="H22" s="135">
        <f>+H6-H20</f>
        <v>3723.5</v>
      </c>
      <c r="I22" s="136"/>
    </row>
    <row r="25" spans="1:11" x14ac:dyDescent="0.25">
      <c r="K25" s="137"/>
    </row>
  </sheetData>
  <mergeCells count="1">
    <mergeCell ref="D1:K1"/>
  </mergeCells>
  <pageMargins left="0.7" right="0.7" top="0.75" bottom="0.75" header="0.3" footer="0.3"/>
  <pageSetup paperSize="11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0"/>
  <sheetViews>
    <sheetView workbookViewId="0">
      <selection activeCell="D1" sqref="D1:L3"/>
    </sheetView>
  </sheetViews>
  <sheetFormatPr baseColWidth="10" defaultRowHeight="15" x14ac:dyDescent="0.25"/>
  <cols>
    <col min="1" max="1" width="34" customWidth="1"/>
    <col min="2" max="2" width="11.7109375" bestFit="1" customWidth="1"/>
    <col min="3" max="4" width="12.7109375" bestFit="1" customWidth="1"/>
    <col min="7" max="7" width="18.7109375" customWidth="1"/>
    <col min="8" max="9" width="12.7109375" bestFit="1" customWidth="1"/>
    <col min="10" max="10" width="11.7109375" bestFit="1" customWidth="1"/>
  </cols>
  <sheetData>
    <row r="1" spans="1:12" x14ac:dyDescent="0.25">
      <c r="D1" s="220" t="s">
        <v>125</v>
      </c>
      <c r="E1" s="220"/>
      <c r="F1" s="220"/>
      <c r="G1" s="220"/>
      <c r="H1" s="220"/>
      <c r="I1" s="220"/>
      <c r="J1" s="220"/>
      <c r="K1" s="220"/>
      <c r="L1" s="220"/>
    </row>
    <row r="2" spans="1:12" x14ac:dyDescent="0.25">
      <c r="D2" s="220" t="s">
        <v>5</v>
      </c>
      <c r="E2" s="220"/>
      <c r="F2" s="220"/>
      <c r="G2" s="220"/>
      <c r="H2" s="220"/>
      <c r="I2" s="220"/>
      <c r="J2" s="220"/>
      <c r="K2" s="220"/>
      <c r="L2" s="220"/>
    </row>
    <row r="3" spans="1:12" x14ac:dyDescent="0.25">
      <c r="D3" s="220" t="s">
        <v>149</v>
      </c>
      <c r="E3" s="220"/>
      <c r="F3" s="220"/>
      <c r="G3" s="220"/>
      <c r="H3" s="220"/>
      <c r="I3" s="220"/>
      <c r="J3" s="220"/>
      <c r="K3" s="220"/>
      <c r="L3" s="220"/>
    </row>
    <row r="5" spans="1:12" x14ac:dyDescent="0.25">
      <c r="B5" s="1"/>
      <c r="C5" s="1"/>
      <c r="D5" s="1"/>
      <c r="E5" s="1"/>
      <c r="G5" s="2"/>
      <c r="H5" s="2"/>
      <c r="I5" s="2"/>
    </row>
    <row r="6" spans="1:12" x14ac:dyDescent="0.25">
      <c r="A6" s="36" t="s">
        <v>0</v>
      </c>
      <c r="B6" s="1"/>
      <c r="C6" s="1"/>
      <c r="D6" s="1"/>
      <c r="E6" s="1"/>
      <c r="F6" s="36" t="s">
        <v>9</v>
      </c>
      <c r="G6" s="2"/>
      <c r="H6" s="2"/>
      <c r="I6" s="2"/>
    </row>
    <row r="7" spans="1:12" x14ac:dyDescent="0.25">
      <c r="A7" s="35" t="s">
        <v>1</v>
      </c>
      <c r="B7" s="1"/>
      <c r="C7" s="1"/>
      <c r="D7" s="1">
        <f>C8+C9+C10+C11+C12+C13</f>
        <v>42965.13</v>
      </c>
      <c r="E7" s="1"/>
      <c r="F7" s="35" t="s">
        <v>10</v>
      </c>
      <c r="G7" s="2"/>
      <c r="H7" s="2"/>
      <c r="I7" s="2">
        <f>+SUM(H8:H15)</f>
        <v>147377.63</v>
      </c>
    </row>
    <row r="8" spans="1:12" x14ac:dyDescent="0.25">
      <c r="A8" s="138" t="s">
        <v>19</v>
      </c>
      <c r="B8" s="1"/>
      <c r="C8" s="1">
        <v>-2792</v>
      </c>
      <c r="D8" s="1"/>
      <c r="E8" s="1"/>
      <c r="F8" s="161" t="s">
        <v>59</v>
      </c>
      <c r="G8" s="2"/>
      <c r="H8" s="2">
        <v>339.63</v>
      </c>
      <c r="I8" s="2"/>
    </row>
    <row r="9" spans="1:12" x14ac:dyDescent="0.25">
      <c r="A9" t="s">
        <v>3</v>
      </c>
      <c r="B9" s="1"/>
      <c r="C9" s="1">
        <v>16341.13</v>
      </c>
      <c r="D9" s="1"/>
      <c r="E9" s="1"/>
      <c r="F9" t="s">
        <v>120</v>
      </c>
      <c r="G9" s="2"/>
      <c r="H9" s="2">
        <v>5538</v>
      </c>
      <c r="I9" s="2"/>
    </row>
    <row r="10" spans="1:12" x14ac:dyDescent="0.25">
      <c r="A10" t="s">
        <v>2</v>
      </c>
      <c r="B10" s="1"/>
      <c r="C10" s="1">
        <v>200</v>
      </c>
      <c r="D10" s="1"/>
      <c r="E10" s="1"/>
      <c r="F10" t="s">
        <v>75</v>
      </c>
      <c r="G10" s="2"/>
      <c r="H10" s="2">
        <v>31000</v>
      </c>
      <c r="I10" s="2"/>
    </row>
    <row r="11" spans="1:12" x14ac:dyDescent="0.25">
      <c r="A11" t="s">
        <v>72</v>
      </c>
      <c r="B11" s="1"/>
      <c r="C11" s="1">
        <v>17632</v>
      </c>
      <c r="D11" s="1"/>
      <c r="E11" s="1"/>
      <c r="F11" t="s">
        <v>76</v>
      </c>
      <c r="G11" s="2"/>
      <c r="H11" s="2">
        <v>3000</v>
      </c>
      <c r="I11" s="2"/>
    </row>
    <row r="12" spans="1:12" x14ac:dyDescent="0.25">
      <c r="A12" t="s">
        <v>119</v>
      </c>
      <c r="B12" s="1"/>
      <c r="C12" s="1">
        <v>2584</v>
      </c>
      <c r="D12" s="1"/>
      <c r="E12" s="1"/>
      <c r="F12" t="s">
        <v>60</v>
      </c>
      <c r="G12" s="2"/>
      <c r="H12" s="2">
        <v>7500</v>
      </c>
      <c r="I12" s="2"/>
    </row>
    <row r="13" spans="1:12" x14ac:dyDescent="0.25">
      <c r="A13" t="s">
        <v>71</v>
      </c>
      <c r="B13" s="1"/>
      <c r="C13" s="1">
        <v>9000</v>
      </c>
      <c r="D13" s="1"/>
      <c r="E13" s="1"/>
      <c r="F13" t="s">
        <v>131</v>
      </c>
      <c r="G13" s="2"/>
      <c r="H13" s="140">
        <v>100000</v>
      </c>
      <c r="I13" s="2"/>
    </row>
    <row r="14" spans="1:12" x14ac:dyDescent="0.25">
      <c r="B14" s="3"/>
      <c r="C14" s="1"/>
      <c r="D14" s="1"/>
      <c r="E14" s="1"/>
      <c r="G14" s="2"/>
      <c r="H14" s="140"/>
      <c r="I14" s="2"/>
    </row>
    <row r="15" spans="1:12" x14ac:dyDescent="0.25">
      <c r="A15" s="35" t="s">
        <v>73</v>
      </c>
      <c r="B15" s="1"/>
      <c r="C15" s="1"/>
      <c r="D15" s="1">
        <f>+SUM(C16:C21)</f>
        <v>230636</v>
      </c>
      <c r="E15" s="1"/>
      <c r="G15" s="2"/>
      <c r="H15" s="2"/>
      <c r="I15" s="2"/>
    </row>
    <row r="16" spans="1:12" x14ac:dyDescent="0.25">
      <c r="A16" t="s">
        <v>65</v>
      </c>
      <c r="B16" s="1"/>
      <c r="C16" s="1">
        <v>2000</v>
      </c>
      <c r="D16" s="1"/>
      <c r="E16" s="1"/>
      <c r="F16" s="36" t="s">
        <v>11</v>
      </c>
      <c r="G16" s="2"/>
      <c r="H16" s="2"/>
      <c r="I16" s="2">
        <f>+H17+H18</f>
        <v>126223.5</v>
      </c>
    </row>
    <row r="17" spans="1:9" x14ac:dyDescent="0.25">
      <c r="A17" t="s">
        <v>7</v>
      </c>
      <c r="B17" s="3"/>
      <c r="C17" s="1">
        <v>100000</v>
      </c>
      <c r="D17" s="1"/>
      <c r="E17" s="1"/>
      <c r="F17" t="s">
        <v>12</v>
      </c>
      <c r="G17" s="2"/>
      <c r="H17" s="2">
        <v>122500</v>
      </c>
      <c r="I17" s="2"/>
    </row>
    <row r="18" spans="1:9" x14ac:dyDescent="0.25">
      <c r="A18" t="s">
        <v>6</v>
      </c>
      <c r="B18" s="1"/>
      <c r="C18" s="1">
        <v>130000</v>
      </c>
      <c r="D18" s="1"/>
      <c r="E18" s="1"/>
      <c r="F18" t="s">
        <v>133</v>
      </c>
      <c r="G18" s="2"/>
      <c r="H18" s="2">
        <v>3723.5</v>
      </c>
      <c r="I18" s="2"/>
    </row>
    <row r="19" spans="1:9" x14ac:dyDescent="0.25">
      <c r="A19" t="s">
        <v>4</v>
      </c>
      <c r="B19" s="139"/>
      <c r="C19" s="1">
        <v>8000</v>
      </c>
      <c r="D19" s="1"/>
      <c r="E19" s="1"/>
      <c r="G19" s="2"/>
      <c r="H19" s="2"/>
      <c r="I19" s="2"/>
    </row>
    <row r="20" spans="1:9" x14ac:dyDescent="0.25">
      <c r="A20" t="s">
        <v>136</v>
      </c>
      <c r="B20" s="139"/>
      <c r="C20" s="1">
        <v>-9364</v>
      </c>
      <c r="D20" s="1"/>
      <c r="E20" s="1"/>
    </row>
    <row r="21" spans="1:9" x14ac:dyDescent="0.25">
      <c r="B21" s="139"/>
      <c r="C21" s="1"/>
      <c r="D21" s="1"/>
      <c r="E21" s="1"/>
    </row>
    <row r="22" spans="1:9" x14ac:dyDescent="0.25">
      <c r="B22" s="139"/>
      <c r="C22" s="1"/>
      <c r="D22" s="1"/>
      <c r="E22" s="1"/>
      <c r="G22" s="2"/>
      <c r="H22" s="2"/>
      <c r="I22" s="2"/>
    </row>
    <row r="23" spans="1:9" ht="15.75" thickBot="1" x14ac:dyDescent="0.3">
      <c r="A23" s="37" t="s">
        <v>8</v>
      </c>
      <c r="B23" s="6"/>
      <c r="C23" s="6"/>
      <c r="D23" s="80">
        <f>+SUM(D7:D22)</f>
        <v>273601.13</v>
      </c>
      <c r="E23" s="7"/>
      <c r="F23" s="37" t="s">
        <v>13</v>
      </c>
      <c r="G23" s="8"/>
      <c r="H23" s="8"/>
      <c r="I23" s="81">
        <f>+SUM(I7+I16)</f>
        <v>273601.13</v>
      </c>
    </row>
    <row r="24" spans="1:9" ht="15.75" thickTop="1" x14ac:dyDescent="0.25">
      <c r="B24" s="1"/>
      <c r="C24" s="1"/>
      <c r="D24" s="1"/>
      <c r="E24" s="1"/>
      <c r="G24" s="2"/>
      <c r="H24" s="2"/>
      <c r="I24" s="2"/>
    </row>
    <row r="25" spans="1:9" x14ac:dyDescent="0.25">
      <c r="B25" s="1"/>
      <c r="C25" s="1"/>
      <c r="D25" s="1"/>
      <c r="E25" s="1"/>
      <c r="G25" s="2"/>
      <c r="H25" s="2"/>
      <c r="I25" s="2"/>
    </row>
    <row r="26" spans="1:9" x14ac:dyDescent="0.25">
      <c r="B26" s="207"/>
      <c r="C26" s="207"/>
      <c r="D26" s="1"/>
      <c r="E26" s="1"/>
      <c r="G26" s="208"/>
      <c r="H26" s="208"/>
      <c r="I26" s="2"/>
    </row>
    <row r="27" spans="1:9" x14ac:dyDescent="0.25">
      <c r="B27" s="209"/>
      <c r="C27" s="209"/>
      <c r="D27" s="1"/>
      <c r="E27" s="1"/>
      <c r="G27" s="206"/>
      <c r="H27" s="206"/>
      <c r="I27" s="2"/>
    </row>
    <row r="28" spans="1:9" x14ac:dyDescent="0.25">
      <c r="B28" s="1"/>
      <c r="C28" s="1"/>
      <c r="D28" s="1"/>
      <c r="E28" s="1"/>
      <c r="G28" s="206"/>
      <c r="H28" s="206"/>
      <c r="I28" s="2"/>
    </row>
    <row r="29" spans="1:9" x14ac:dyDescent="0.25">
      <c r="B29" s="1"/>
      <c r="C29" s="1"/>
      <c r="D29" s="1"/>
      <c r="E29" s="1"/>
      <c r="G29" s="2"/>
      <c r="H29" s="2">
        <f>+D23-I23</f>
        <v>0</v>
      </c>
      <c r="I29" s="2"/>
    </row>
    <row r="30" spans="1:9" x14ac:dyDescent="0.25">
      <c r="B30" s="1"/>
      <c r="C30" s="1"/>
      <c r="D30" s="1"/>
      <c r="E30" s="1"/>
      <c r="G30" s="2"/>
      <c r="H30" s="2"/>
      <c r="I30" s="2"/>
    </row>
  </sheetData>
  <mergeCells count="8">
    <mergeCell ref="G28:H28"/>
    <mergeCell ref="D1:L1"/>
    <mergeCell ref="D2:L2"/>
    <mergeCell ref="D3:L3"/>
    <mergeCell ref="B26:C26"/>
    <mergeCell ref="G26:H26"/>
    <mergeCell ref="B27:C27"/>
    <mergeCell ref="G27:H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BC93-BB84-48F4-BAA6-F553569C5A32}">
  <dimension ref="A1:K30"/>
  <sheetViews>
    <sheetView tabSelected="1" topLeftCell="A12" workbookViewId="0">
      <selection activeCell="L24" sqref="L24"/>
    </sheetView>
  </sheetViews>
  <sheetFormatPr baseColWidth="10" defaultRowHeight="15" x14ac:dyDescent="0.25"/>
  <cols>
    <col min="1" max="1" width="11.42578125" style="15"/>
    <col min="2" max="2" width="25.42578125" style="15" customWidth="1"/>
    <col min="3" max="3" width="11.42578125" style="20"/>
    <col min="4" max="5" width="11.42578125" style="18"/>
    <col min="6" max="6" width="11.42578125" style="20"/>
    <col min="7" max="7" width="11.42578125" style="18"/>
    <col min="8" max="8" width="11.7109375" style="18" bestFit="1" customWidth="1"/>
    <col min="9" max="9" width="11.42578125" style="20"/>
    <col min="10" max="10" width="11.42578125" style="18"/>
    <col min="11" max="11" width="11.7109375" style="18" bestFit="1" customWidth="1"/>
    <col min="12" max="16384" width="11.42578125" style="15"/>
  </cols>
  <sheetData>
    <row r="1" spans="1:11" ht="22.5" x14ac:dyDescent="0.25">
      <c r="A1" s="229" t="s">
        <v>24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x14ac:dyDescent="0.25">
      <c r="A2" s="223" t="s">
        <v>125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</row>
    <row r="4" spans="1:11" x14ac:dyDescent="0.25">
      <c r="A4" s="29" t="s">
        <v>25</v>
      </c>
      <c r="B4" s="210"/>
      <c r="C4" s="210"/>
      <c r="D4" s="210"/>
      <c r="E4" s="211" t="s">
        <v>27</v>
      </c>
      <c r="F4" s="212"/>
      <c r="G4" s="213"/>
      <c r="H4" s="214"/>
      <c r="I4" s="214"/>
      <c r="J4" s="214"/>
      <c r="K4" s="215"/>
    </row>
    <row r="5" spans="1:11" x14ac:dyDescent="0.25">
      <c r="A5" s="29" t="s">
        <v>26</v>
      </c>
      <c r="B5" s="210"/>
      <c r="C5" s="210"/>
      <c r="D5" s="210"/>
      <c r="E5" s="211" t="s">
        <v>28</v>
      </c>
      <c r="F5" s="212"/>
      <c r="G5" s="213"/>
      <c r="H5" s="214"/>
      <c r="I5" s="214"/>
      <c r="J5" s="214"/>
      <c r="K5" s="215"/>
    </row>
    <row r="6" spans="1:11" x14ac:dyDescent="0.25">
      <c r="A6" s="216" t="s">
        <v>14</v>
      </c>
      <c r="B6" s="216" t="s">
        <v>15</v>
      </c>
      <c r="C6" s="217" t="s">
        <v>29</v>
      </c>
      <c r="D6" s="217"/>
      <c r="E6" s="217"/>
      <c r="F6" s="217" t="s">
        <v>33</v>
      </c>
      <c r="G6" s="217"/>
      <c r="H6" s="217"/>
      <c r="I6" s="217" t="s">
        <v>34</v>
      </c>
      <c r="J6" s="217"/>
      <c r="K6" s="217"/>
    </row>
    <row r="7" spans="1:11" x14ac:dyDescent="0.25">
      <c r="A7" s="216"/>
      <c r="B7" s="216"/>
      <c r="C7" s="27" t="s">
        <v>30</v>
      </c>
      <c r="D7" s="28" t="s">
        <v>31</v>
      </c>
      <c r="E7" s="28" t="s">
        <v>32</v>
      </c>
      <c r="F7" s="27" t="s">
        <v>30</v>
      </c>
      <c r="G7" s="28" t="s">
        <v>31</v>
      </c>
      <c r="H7" s="28" t="s">
        <v>32</v>
      </c>
      <c r="I7" s="27" t="s">
        <v>30</v>
      </c>
      <c r="J7" s="28" t="s">
        <v>31</v>
      </c>
      <c r="K7" s="28" t="s">
        <v>32</v>
      </c>
    </row>
    <row r="8" spans="1:11" x14ac:dyDescent="0.25">
      <c r="A8" s="38">
        <v>43466</v>
      </c>
      <c r="B8" s="16" t="s">
        <v>155</v>
      </c>
      <c r="C8" s="21"/>
      <c r="D8" s="11"/>
      <c r="E8" s="11"/>
      <c r="F8" s="21"/>
      <c r="G8" s="11"/>
      <c r="H8" s="11"/>
      <c r="I8" s="21">
        <v>360</v>
      </c>
      <c r="J8" s="11">
        <v>25</v>
      </c>
      <c r="K8" s="11">
        <v>9000</v>
      </c>
    </row>
    <row r="9" spans="1:11" x14ac:dyDescent="0.25">
      <c r="A9" s="38" t="s">
        <v>154</v>
      </c>
      <c r="B9" s="16" t="s">
        <v>150</v>
      </c>
      <c r="C9" s="21"/>
      <c r="D9" s="11"/>
      <c r="E9" s="11"/>
      <c r="F9" s="21">
        <v>200</v>
      </c>
      <c r="G9" s="11">
        <v>25</v>
      </c>
      <c r="H9" s="11">
        <v>5000</v>
      </c>
      <c r="I9" s="21">
        <f>+I8-F9</f>
        <v>160</v>
      </c>
      <c r="J9" s="11">
        <f t="shared" ref="J9:J15" si="0">+K9/I9</f>
        <v>25</v>
      </c>
      <c r="K9" s="11">
        <f>+K8-H9</f>
        <v>4000</v>
      </c>
    </row>
    <row r="10" spans="1:11" x14ac:dyDescent="0.25">
      <c r="A10" s="38"/>
      <c r="B10" s="16" t="s">
        <v>151</v>
      </c>
      <c r="C10" s="21">
        <v>200</v>
      </c>
      <c r="D10" s="11">
        <v>25</v>
      </c>
      <c r="E10" s="11">
        <v>5000</v>
      </c>
      <c r="F10" s="21"/>
      <c r="G10" s="11"/>
      <c r="H10" s="11"/>
      <c r="I10" s="21">
        <f>+I9+C10</f>
        <v>360</v>
      </c>
      <c r="J10" s="11">
        <f t="shared" si="0"/>
        <v>25</v>
      </c>
      <c r="K10" s="11">
        <f>+K9+E10</f>
        <v>9000</v>
      </c>
    </row>
    <row r="11" spans="1:11" x14ac:dyDescent="0.25">
      <c r="A11" s="38"/>
      <c r="B11" s="16" t="s">
        <v>150</v>
      </c>
      <c r="C11" s="21"/>
      <c r="D11" s="11"/>
      <c r="E11" s="11"/>
      <c r="F11" s="21">
        <v>297</v>
      </c>
      <c r="G11" s="11">
        <v>50</v>
      </c>
      <c r="H11" s="11">
        <v>14850</v>
      </c>
      <c r="I11" s="21">
        <f>+I10-F11</f>
        <v>63</v>
      </c>
      <c r="J11" s="11">
        <f t="shared" si="0"/>
        <v>-92.857142857142861</v>
      </c>
      <c r="K11" s="11">
        <f>+K10-H11</f>
        <v>-5850</v>
      </c>
    </row>
    <row r="12" spans="1:11" x14ac:dyDescent="0.25">
      <c r="A12" s="38"/>
      <c r="B12" s="16" t="s">
        <v>152</v>
      </c>
      <c r="C12" s="188">
        <f>+E12/D12</f>
        <v>120</v>
      </c>
      <c r="D12" s="11">
        <v>25</v>
      </c>
      <c r="E12" s="11">
        <v>3000</v>
      </c>
      <c r="F12" s="21"/>
      <c r="G12" s="11"/>
      <c r="H12" s="11"/>
      <c r="I12" s="188">
        <f>+I11+C12</f>
        <v>183</v>
      </c>
      <c r="J12" s="11">
        <f t="shared" si="0"/>
        <v>-15.573770491803279</v>
      </c>
      <c r="K12" s="11">
        <f>+K11+E12</f>
        <v>-2850</v>
      </c>
    </row>
    <row r="13" spans="1:11" x14ac:dyDescent="0.25">
      <c r="A13" s="38"/>
      <c r="B13" s="16" t="s">
        <v>150</v>
      </c>
      <c r="C13" s="188"/>
      <c r="D13" s="11"/>
      <c r="E13" s="11"/>
      <c r="F13" s="21">
        <v>55</v>
      </c>
      <c r="G13" s="11">
        <v>54.55</v>
      </c>
      <c r="H13" s="11">
        <f>+F13*G13</f>
        <v>3000.25</v>
      </c>
      <c r="I13" s="188">
        <f>+I12-F13</f>
        <v>128</v>
      </c>
      <c r="J13" s="11">
        <f t="shared" si="0"/>
        <v>-45.705078125</v>
      </c>
      <c r="K13" s="11">
        <f>+K12-H13</f>
        <v>-5850.25</v>
      </c>
    </row>
    <row r="14" spans="1:11" x14ac:dyDescent="0.25">
      <c r="A14" s="38"/>
      <c r="B14" s="16" t="s">
        <v>152</v>
      </c>
      <c r="C14" s="21">
        <v>80</v>
      </c>
      <c r="D14" s="11">
        <v>25</v>
      </c>
      <c r="E14" s="11">
        <f>+C14*D14</f>
        <v>2000</v>
      </c>
      <c r="F14" s="21"/>
      <c r="G14" s="11"/>
      <c r="H14" s="11"/>
      <c r="I14" s="188">
        <f>+I13+C14</f>
        <v>208</v>
      </c>
      <c r="J14" s="11">
        <f t="shared" si="0"/>
        <v>-18.510817307692307</v>
      </c>
      <c r="K14" s="11">
        <f>+K13+E14</f>
        <v>-3850.25</v>
      </c>
    </row>
    <row r="15" spans="1:11" x14ac:dyDescent="0.25">
      <c r="A15" s="38"/>
      <c r="B15" s="16" t="s">
        <v>150</v>
      </c>
      <c r="C15" s="21"/>
      <c r="D15" s="11"/>
      <c r="E15" s="11"/>
      <c r="F15" s="21">
        <v>80</v>
      </c>
      <c r="G15" s="11">
        <v>25</v>
      </c>
      <c r="H15" s="11">
        <v>2000</v>
      </c>
      <c r="I15" s="188">
        <f>+I14-F15</f>
        <v>128</v>
      </c>
      <c r="J15" s="11">
        <f t="shared" si="0"/>
        <v>-45.705078125</v>
      </c>
      <c r="K15" s="11">
        <f>+K14-H15</f>
        <v>-5850.25</v>
      </c>
    </row>
    <row r="16" spans="1:11" x14ac:dyDescent="0.25">
      <c r="A16" s="16"/>
      <c r="B16" s="16"/>
      <c r="C16" s="19"/>
      <c r="D16" s="17"/>
      <c r="E16" s="17"/>
      <c r="F16" s="19"/>
      <c r="G16" s="17"/>
      <c r="H16" s="17"/>
      <c r="I16" s="19"/>
      <c r="J16" s="17"/>
      <c r="K16" s="17"/>
    </row>
    <row r="18" spans="1:11" ht="22.5" x14ac:dyDescent="0.25">
      <c r="A18" s="229" t="s">
        <v>24</v>
      </c>
      <c r="B18" s="229"/>
      <c r="C18" s="229"/>
      <c r="D18" s="229"/>
      <c r="E18" s="229"/>
      <c r="F18" s="229"/>
      <c r="G18" s="229"/>
      <c r="H18" s="229"/>
      <c r="I18" s="229"/>
      <c r="J18" s="229"/>
      <c r="K18" s="229"/>
    </row>
    <row r="19" spans="1:11" x14ac:dyDescent="0.25">
      <c r="A19" s="223" t="s">
        <v>125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</row>
    <row r="21" spans="1:11" x14ac:dyDescent="0.25">
      <c r="A21" s="29" t="s">
        <v>25</v>
      </c>
      <c r="B21" s="210"/>
      <c r="C21" s="210"/>
      <c r="D21" s="210"/>
      <c r="E21" s="211" t="s">
        <v>27</v>
      </c>
      <c r="F21" s="212"/>
      <c r="G21" s="213"/>
      <c r="H21" s="214"/>
      <c r="I21" s="214"/>
      <c r="J21" s="214"/>
      <c r="K21" s="215"/>
    </row>
    <row r="22" spans="1:11" x14ac:dyDescent="0.25">
      <c r="A22" s="29" t="s">
        <v>26</v>
      </c>
      <c r="B22" s="210"/>
      <c r="C22" s="210"/>
      <c r="D22" s="210"/>
      <c r="E22" s="211" t="s">
        <v>28</v>
      </c>
      <c r="F22" s="212"/>
      <c r="G22" s="213"/>
      <c r="H22" s="214"/>
      <c r="I22" s="214"/>
      <c r="J22" s="214"/>
      <c r="K22" s="215"/>
    </row>
    <row r="23" spans="1:11" x14ac:dyDescent="0.25">
      <c r="A23" s="218" t="s">
        <v>14</v>
      </c>
      <c r="B23" s="218" t="s">
        <v>15</v>
      </c>
      <c r="C23" s="217" t="s">
        <v>29</v>
      </c>
      <c r="D23" s="217"/>
      <c r="E23" s="217"/>
      <c r="F23" s="217" t="s">
        <v>33</v>
      </c>
      <c r="G23" s="217"/>
      <c r="H23" s="217"/>
      <c r="I23" s="217" t="s">
        <v>34</v>
      </c>
      <c r="J23" s="217"/>
      <c r="K23" s="217"/>
    </row>
    <row r="24" spans="1:11" x14ac:dyDescent="0.25">
      <c r="A24" s="219"/>
      <c r="B24" s="219"/>
      <c r="C24" s="27" t="s">
        <v>30</v>
      </c>
      <c r="D24" s="28" t="s">
        <v>31</v>
      </c>
      <c r="E24" s="28" t="s">
        <v>32</v>
      </c>
      <c r="F24" s="27" t="s">
        <v>30</v>
      </c>
      <c r="G24" s="28" t="s">
        <v>31</v>
      </c>
      <c r="H24" s="28" t="s">
        <v>32</v>
      </c>
      <c r="I24" s="27" t="s">
        <v>30</v>
      </c>
      <c r="J24" s="28" t="s">
        <v>31</v>
      </c>
      <c r="K24" s="28" t="s">
        <v>32</v>
      </c>
    </row>
    <row r="25" spans="1:11" x14ac:dyDescent="0.25">
      <c r="A25" s="38"/>
      <c r="B25" s="16" t="s">
        <v>153</v>
      </c>
      <c r="C25" s="19"/>
      <c r="D25" s="17"/>
      <c r="E25" s="17"/>
      <c r="F25" s="19"/>
      <c r="G25" s="17"/>
      <c r="H25" s="17"/>
      <c r="I25" s="19">
        <v>360</v>
      </c>
      <c r="J25" s="17">
        <v>25</v>
      </c>
      <c r="K25" s="17">
        <f>+I25*J25</f>
        <v>9000</v>
      </c>
    </row>
    <row r="26" spans="1:11" x14ac:dyDescent="0.25">
      <c r="A26" s="38"/>
      <c r="B26" s="16" t="s">
        <v>151</v>
      </c>
      <c r="C26" s="19">
        <v>160</v>
      </c>
      <c r="D26" s="17">
        <v>25</v>
      </c>
      <c r="E26" s="17">
        <f>+C26*D26</f>
        <v>4000</v>
      </c>
      <c r="F26" s="19"/>
      <c r="G26" s="17"/>
      <c r="H26" s="17"/>
      <c r="I26" s="19">
        <f>+C26+I25</f>
        <v>520</v>
      </c>
      <c r="J26" s="17">
        <f>+K26/I26</f>
        <v>25</v>
      </c>
      <c r="K26" s="17">
        <f>+K25+E26</f>
        <v>13000</v>
      </c>
    </row>
    <row r="27" spans="1:11" x14ac:dyDescent="0.25">
      <c r="A27" s="38"/>
      <c r="B27" s="16" t="s">
        <v>150</v>
      </c>
      <c r="C27" s="19"/>
      <c r="D27" s="17"/>
      <c r="E27" s="17"/>
      <c r="F27" s="19">
        <v>96</v>
      </c>
      <c r="G27" s="17">
        <v>52.09</v>
      </c>
      <c r="H27" s="17">
        <f>+F27*G27</f>
        <v>5000.6400000000003</v>
      </c>
      <c r="I27" s="19">
        <f>+I26-F27</f>
        <v>424</v>
      </c>
      <c r="J27" s="17">
        <f>+K27/I27</f>
        <v>18.866415094339622</v>
      </c>
      <c r="K27" s="17">
        <f>+K26-H27</f>
        <v>7999.36</v>
      </c>
    </row>
    <row r="28" spans="1:11" x14ac:dyDescent="0.25">
      <c r="A28" s="38"/>
      <c r="B28" s="16" t="s">
        <v>152</v>
      </c>
      <c r="C28" s="19">
        <v>60</v>
      </c>
      <c r="D28" s="17">
        <v>25</v>
      </c>
      <c r="E28" s="17">
        <f>+C28*D28</f>
        <v>1500</v>
      </c>
      <c r="F28" s="19"/>
      <c r="G28" s="17"/>
      <c r="H28" s="17"/>
      <c r="I28" s="19">
        <f>+I27+C28</f>
        <v>484</v>
      </c>
      <c r="J28" s="17">
        <f>+K28/I28</f>
        <v>19.626776859504133</v>
      </c>
      <c r="K28" s="17">
        <f>+K27+E28</f>
        <v>9499.36</v>
      </c>
    </row>
    <row r="29" spans="1:11" x14ac:dyDescent="0.25">
      <c r="A29" s="38"/>
      <c r="B29" s="16" t="s">
        <v>151</v>
      </c>
      <c r="C29" s="19">
        <v>200</v>
      </c>
      <c r="D29" s="17">
        <v>25</v>
      </c>
      <c r="E29" s="17">
        <f>+C29*D29</f>
        <v>5000</v>
      </c>
      <c r="F29" s="19"/>
      <c r="G29" s="17"/>
      <c r="H29" s="17"/>
      <c r="I29" s="19">
        <f>+I28+C29</f>
        <v>684</v>
      </c>
      <c r="J29" s="17">
        <f>+K29/I29</f>
        <v>21.197894736842105</v>
      </c>
      <c r="K29" s="17">
        <f>+K28+E29</f>
        <v>14499.36</v>
      </c>
    </row>
    <row r="30" spans="1:11" x14ac:dyDescent="0.25">
      <c r="A30" s="16"/>
      <c r="B30" s="16" t="s">
        <v>150</v>
      </c>
      <c r="C30" s="19"/>
      <c r="D30" s="17"/>
      <c r="E30" s="17"/>
      <c r="F30" s="19">
        <v>200</v>
      </c>
      <c r="G30" s="17">
        <v>55</v>
      </c>
      <c r="H30" s="17">
        <f>+F30*G30</f>
        <v>11000</v>
      </c>
      <c r="I30" s="19">
        <f>+I29-F30</f>
        <v>484</v>
      </c>
      <c r="J30" s="17">
        <f>+K30/I30</f>
        <v>7.2300826446281006</v>
      </c>
      <c r="K30" s="17">
        <f>+K29-H30</f>
        <v>3499.3600000000006</v>
      </c>
    </row>
  </sheetData>
  <mergeCells count="26">
    <mergeCell ref="A23:A24"/>
    <mergeCell ref="B23:B24"/>
    <mergeCell ref="C23:E23"/>
    <mergeCell ref="F23:H23"/>
    <mergeCell ref="I23:K23"/>
    <mergeCell ref="A19:K19"/>
    <mergeCell ref="B21:D21"/>
    <mergeCell ref="E21:F21"/>
    <mergeCell ref="G21:K21"/>
    <mergeCell ref="B22:D22"/>
    <mergeCell ref="E22:F22"/>
    <mergeCell ref="G22:K22"/>
    <mergeCell ref="A1:K1"/>
    <mergeCell ref="A2:K2"/>
    <mergeCell ref="B4:D4"/>
    <mergeCell ref="E4:F4"/>
    <mergeCell ref="G4:K4"/>
    <mergeCell ref="B5:D5"/>
    <mergeCell ref="E5:F5"/>
    <mergeCell ref="G5:K5"/>
    <mergeCell ref="A18:K18"/>
    <mergeCell ref="A6:A7"/>
    <mergeCell ref="B6:B7"/>
    <mergeCell ref="C6:E6"/>
    <mergeCell ref="F6:H6"/>
    <mergeCell ref="I6:K6"/>
  </mergeCells>
  <pageMargins left="0.25" right="0.25" top="0.75" bottom="0.75" header="0.3" footer="0.3"/>
  <pageSetup paperSize="9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ESTADO SIT INICIAL</vt:lpstr>
      <vt:lpstr>LIBRO DIARIO</vt:lpstr>
      <vt:lpstr>LIBRO MAYOR</vt:lpstr>
      <vt:lpstr>BALANC. COMPROB.</vt:lpstr>
      <vt:lpstr>rol de pagos</vt:lpstr>
      <vt:lpstr>est resultados</vt:lpstr>
      <vt:lpstr>est situ financ</vt:lpstr>
      <vt:lpstr>KARDEX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</dc:creator>
  <cp:lastModifiedBy>HP</cp:lastModifiedBy>
  <cp:lastPrinted>2019-04-29T23:38:54Z</cp:lastPrinted>
  <dcterms:created xsi:type="dcterms:W3CDTF">2012-01-21T04:04:39Z</dcterms:created>
  <dcterms:modified xsi:type="dcterms:W3CDTF">2019-04-30T13:31:06Z</dcterms:modified>
</cp:coreProperties>
</file>