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rtkare\Desktop\Datathon\"/>
    </mc:Choice>
  </mc:AlternateContent>
  <bookViews>
    <workbookView xWindow="0" yWindow="480" windowWidth="28665" windowHeight="16440"/>
  </bookViews>
  <sheets>
    <sheet name="Data" sheetId="1" r:id="rId1"/>
    <sheet name="Notes &amp; Definitions" sheetId="2" r:id="rId2"/>
  </sheets>
  <definedNames>
    <definedName name="_xlnm._FilterDatabase" localSheetId="0" hidden="1">Data!$B$1:$B$150</definedName>
    <definedName name="_ftn1" localSheetId="0">'Notes &amp; Definitions'!#REF!</definedName>
    <definedName name="_ftn10" localSheetId="0">'Notes &amp; Definitions'!#REF!</definedName>
    <definedName name="_ftn11" localSheetId="0">'Notes &amp; Definitions'!#REF!</definedName>
    <definedName name="_ftn12" localSheetId="0">'Notes &amp; Definitions'!#REF!</definedName>
    <definedName name="_ftn2" localSheetId="0">'Notes &amp; Definitions'!#REF!</definedName>
    <definedName name="_ftn3" localSheetId="0">'Notes &amp; Definitions'!#REF!</definedName>
    <definedName name="_ftn4" localSheetId="0">'Notes &amp; Definitions'!#REF!</definedName>
    <definedName name="_ftn5" localSheetId="0">'Notes &amp; Definitions'!#REF!</definedName>
    <definedName name="_ftn6" localSheetId="0">'Notes &amp; Definitions'!#REF!</definedName>
    <definedName name="_ftn7" localSheetId="0">'Notes &amp; Definitions'!#REF!</definedName>
    <definedName name="_ftn8" localSheetId="0">'Notes &amp; Definitions'!#REF!</definedName>
    <definedName name="_ftn9" localSheetId="0">'Notes &amp; Definitions'!#REF!</definedName>
    <definedName name="_ftnref1" localSheetId="0">Data!#REF!</definedName>
    <definedName name="_ftnref10" localSheetId="0">Data!$K$16</definedName>
    <definedName name="_ftnref11" localSheetId="0">Data!$K$19</definedName>
    <definedName name="_ftnref12" localSheetId="0">Data!#REF!</definedName>
    <definedName name="_ftnref13" localSheetId="0">Data!#REF!</definedName>
    <definedName name="_ftnref2" localSheetId="0">Data!$K$2</definedName>
    <definedName name="_ftnref3" localSheetId="0">Data!$L$2</definedName>
    <definedName name="_ftnref4" localSheetId="0">Data!#REF!</definedName>
    <definedName name="_ftnref5" localSheetId="0">Data!$K$6</definedName>
    <definedName name="_ftnref6" localSheetId="0">Data!$K$7</definedName>
    <definedName name="_ftnref7" localSheetId="0">Data!$J$10</definedName>
    <definedName name="_ftnref8" localSheetId="0">Data!#REF!</definedName>
    <definedName name="_ftnref9" localSheetId="0">Data!$L$12</definedName>
    <definedName name="_xlnm.Print_Area" localSheetId="0">Data!$B:$S</definedName>
    <definedName name="_xlnm.Print_Titles" localSheetId="0">Data!$1:$1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3" i="1" l="1"/>
  <c r="J5" i="1" l="1"/>
  <c r="J37" i="1" l="1"/>
  <c r="J39" i="1"/>
  <c r="J40" i="1"/>
  <c r="J41" i="1"/>
  <c r="J42" i="1"/>
  <c r="J43" i="1"/>
  <c r="J44" i="1"/>
  <c r="J45" i="1"/>
  <c r="J46" i="1"/>
  <c r="J47" i="1"/>
  <c r="J48" i="1"/>
  <c r="J49" i="1"/>
  <c r="J50" i="1"/>
  <c r="J51" i="1"/>
  <c r="J52" i="1"/>
  <c r="J53" i="1"/>
  <c r="J54" i="1"/>
  <c r="J55" i="1"/>
  <c r="J56" i="1"/>
  <c r="J57" i="1"/>
  <c r="J58" i="1"/>
  <c r="J59" i="1"/>
  <c r="J60" i="1"/>
  <c r="J36" i="1"/>
  <c r="J3" i="1"/>
  <c r="J4" i="1"/>
  <c r="J6" i="1"/>
  <c r="J7" i="1"/>
  <c r="J8" i="1"/>
  <c r="J9" i="1"/>
  <c r="J10" i="1"/>
  <c r="J11" i="1"/>
  <c r="J12" i="1"/>
  <c r="J13" i="1"/>
  <c r="J14" i="1"/>
  <c r="J15" i="1"/>
  <c r="J16" i="1"/>
  <c r="J17" i="1"/>
  <c r="J18" i="1"/>
  <c r="J19" i="1"/>
  <c r="J20" i="1"/>
  <c r="J21" i="1"/>
  <c r="J22" i="1"/>
  <c r="J23" i="1"/>
  <c r="J24" i="1"/>
  <c r="J25" i="1"/>
  <c r="J26" i="1"/>
  <c r="J27" i="1"/>
  <c r="J28" i="1"/>
  <c r="J29" i="1"/>
  <c r="J30" i="1"/>
  <c r="J31" i="1"/>
  <c r="J2" i="1"/>
  <c r="S58" i="1" l="1"/>
  <c r="M58" i="1"/>
  <c r="L58" i="1"/>
  <c r="L57" i="1"/>
  <c r="L56" i="1"/>
  <c r="R60" i="1"/>
  <c r="L60" i="1"/>
  <c r="L59" i="1"/>
  <c r="L55" i="1"/>
  <c r="L54" i="1" l="1"/>
  <c r="L53" i="1"/>
  <c r="L52" i="1"/>
  <c r="R52" i="1"/>
  <c r="R51" i="1"/>
  <c r="L51" i="1"/>
  <c r="L18" i="1" l="1"/>
  <c r="L50" i="1" l="1"/>
  <c r="N3" i="1" l="1"/>
  <c r="N2" i="1"/>
  <c r="R49" i="1" l="1"/>
  <c r="L49" i="1"/>
  <c r="L48" i="1"/>
  <c r="R47" i="1"/>
  <c r="L47" i="1"/>
  <c r="L46" i="1"/>
  <c r="L45" i="1"/>
  <c r="R45" i="1"/>
  <c r="N45" i="1"/>
  <c r="R44" i="1"/>
  <c r="L44" i="1"/>
  <c r="L43" i="1"/>
  <c r="R43" i="1"/>
  <c r="L41" i="1"/>
  <c r="L40" i="1"/>
  <c r="L39" i="1"/>
  <c r="N13" i="1" l="1"/>
  <c r="R13" i="1"/>
  <c r="R11" i="1"/>
  <c r="R9" i="1"/>
  <c r="R8" i="1"/>
  <c r="R15" i="1"/>
  <c r="R14" i="1"/>
  <c r="R20" i="1" l="1"/>
  <c r="R25" i="1"/>
  <c r="R7" i="1"/>
</calcChain>
</file>

<file path=xl/sharedStrings.xml><?xml version="1.0" encoding="utf-8"?>
<sst xmlns="http://schemas.openxmlformats.org/spreadsheetml/2006/main" count="947" uniqueCount="463">
  <si>
    <t>#</t>
  </si>
  <si>
    <t>Application Type</t>
  </si>
  <si>
    <t>Hearing Name</t>
  </si>
  <si>
    <r>
      <t># of 3</t>
    </r>
    <r>
      <rPr>
        <b/>
        <vertAlign val="superscript"/>
        <sz val="11"/>
        <color theme="1"/>
        <rFont val="Calibri"/>
        <family val="2"/>
      </rPr>
      <t>rd</t>
    </r>
    <r>
      <rPr>
        <b/>
        <sz val="11"/>
        <color theme="1"/>
        <rFont val="Calibri"/>
        <family val="2"/>
      </rPr>
      <t xml:space="preserve"> party participants</t>
    </r>
  </si>
  <si>
    <t># oral hearing days</t>
  </si>
  <si>
    <t># pages  NEB Report</t>
  </si>
  <si>
    <t>Outcome</t>
  </si>
  <si>
    <t># Regulatory instruments recommended /issued</t>
  </si>
  <si>
    <t># conditions recommended /issued</t>
  </si>
  <si>
    <t>Withdrawn</t>
  </si>
  <si>
    <t>No</t>
  </si>
  <si>
    <t>TBD</t>
  </si>
  <si>
    <t>Large Pipeline Facilities</t>
  </si>
  <si>
    <t>Yes</t>
  </si>
  <si>
    <t>JRP Recomm’d approval; GiC denied</t>
  </si>
  <si>
    <t>209 (most on both cert’s)</t>
  </si>
  <si>
    <t>Approved w/ conditions</t>
  </si>
  <si>
    <t xml:space="preserve">Recommendation Report - </t>
  </si>
  <si>
    <t>N/A</t>
  </si>
  <si>
    <t>Recommendation Report</t>
  </si>
  <si>
    <t>Power Line Certificates (NEBA Part III, s. 58.16)</t>
  </si>
  <si>
    <t>Small Pipeline Facilities</t>
  </si>
  <si>
    <t>Letter Decision</t>
  </si>
  <si>
    <t>Letter Decision and Order</t>
  </si>
  <si>
    <t>Leave To Open Date</t>
  </si>
  <si>
    <t>Regulatory Instruments</t>
  </si>
  <si>
    <t>XG-A159-07-2007</t>
  </si>
  <si>
    <t>GC-121</t>
  </si>
  <si>
    <t>OC-062, XO-E101-006-2014</t>
  </si>
  <si>
    <t>GC-125, XG-N081-010-2015, TG-002-2015</t>
  </si>
  <si>
    <t>GC-123 , MO-116-2014</t>
  </si>
  <si>
    <t>OC-064, AO-003-OC-2, AO-002-OC-49, XO-T260-007-2016, XO-T260-008-2016, XO-T260-009-2016, XO-T260-010-2016, MO-015-2016</t>
  </si>
  <si>
    <t>GC-124, XG-N081-004-2015</t>
  </si>
  <si>
    <t xml:space="preserve"> OC-063, XO-E101-004-2016, MO-008-2016</t>
  </si>
  <si>
    <t>GC-126 , XG-N081-013-2016, XG-N081-14-2016, TG-006-2016</t>
  </si>
  <si>
    <t>GC-128</t>
  </si>
  <si>
    <t>XO-E101-010-2012</t>
  </si>
  <si>
    <t>XO-E101-003-2014, TO-002-2014</t>
  </si>
  <si>
    <t>XG-T211-027-2015</t>
  </si>
  <si>
    <t>XG-T211-020-2016)</t>
  </si>
  <si>
    <t>Decision Type</t>
  </si>
  <si>
    <t>Hearing Order Issued</t>
  </si>
  <si>
    <t>Date Application Received</t>
  </si>
  <si>
    <t>GC-112</t>
  </si>
  <si>
    <t xml:space="preserve">Emera Brunswick Pipeline Company - Application for Alternative Technique to HDD for Crossing St John River </t>
  </si>
  <si>
    <t>8 intervenors, 1 government participant (Fisheries &amp; Oceans), 11 Letters of comment</t>
  </si>
  <si>
    <t>Termination at request of company</t>
  </si>
  <si>
    <t>Hearing Order Number</t>
  </si>
  <si>
    <t>Decision Date</t>
  </si>
  <si>
    <t xml:space="preserve">Enbridge Northern Gateway   </t>
  </si>
  <si>
    <t xml:space="preserve">Enbridge Edmonton to Hardisty Project </t>
  </si>
  <si>
    <t xml:space="preserve">Enbridge Line 3 Replacement Program Application </t>
  </si>
  <si>
    <t xml:space="preserve">Manitoba Hydro – Manitoba to Minnesota IPL </t>
  </si>
  <si>
    <t xml:space="preserve">Enbridge Line 9 Reversal Phase 1 Project </t>
  </si>
  <si>
    <t xml:space="preserve">Enbridge Line 9B Reversal Project </t>
  </si>
  <si>
    <t xml:space="preserve">TransCanada s. 58 Application for the King's North Connection Pipeline Project </t>
  </si>
  <si>
    <t xml:space="preserve">TCPL Vaughan Mainline Expansion </t>
  </si>
  <si>
    <t xml:space="preserve">Enbridge Line 10 Westover Segment Replacement Project Application </t>
  </si>
  <si>
    <t xml:space="preserve">Enbridge Line 21 HDD Replacement </t>
  </si>
  <si>
    <t>OH-004-2010</t>
  </si>
  <si>
    <t>GH-004-2011</t>
  </si>
  <si>
    <t>GH-001-2012</t>
  </si>
  <si>
    <t>OH-001-2013</t>
  </si>
  <si>
    <t>OH-002-2015</t>
  </si>
  <si>
    <t>GH-002-2015</t>
  </si>
  <si>
    <t>GH-003-2015</t>
  </si>
  <si>
    <t>GHW-001-2016</t>
  </si>
  <si>
    <t>EH-001-2015</t>
  </si>
  <si>
    <t>EH-001-2017</t>
  </si>
  <si>
    <t>OH-005-2011</t>
  </si>
  <si>
    <t>OH-002-2013</t>
  </si>
  <si>
    <t>GHW-001-2014</t>
  </si>
  <si>
    <t>GH-001-2016</t>
  </si>
  <si>
    <t>OH-001-2016</t>
  </si>
  <si>
    <t>GH-001-2017</t>
  </si>
  <si>
    <t>MH-001-2017</t>
  </si>
  <si>
    <t>GH-002-2017</t>
  </si>
  <si>
    <t>GH-001-2018</t>
  </si>
  <si>
    <t>MH-048-2018</t>
  </si>
  <si>
    <t>GHW-1-2007</t>
  </si>
  <si>
    <t>GH-3-2008</t>
  </si>
  <si>
    <t>GH-4-2008</t>
  </si>
  <si>
    <t>GH-001-2014</t>
  </si>
  <si>
    <t>GH-002-2014</t>
  </si>
  <si>
    <t>OH-001-2014</t>
  </si>
  <si>
    <t>GH-003-2014</t>
  </si>
  <si>
    <t>OH-002-2016</t>
  </si>
  <si>
    <t>GHW-001-2017</t>
  </si>
  <si>
    <t>GHW-001-2018</t>
  </si>
  <si>
    <t>Notes</t>
  </si>
  <si>
    <t>TCPL Ontario Meter Stations (Iroquois, Ottawa, Richmond North )</t>
  </si>
  <si>
    <t>&gt;10,000</t>
  </si>
  <si>
    <t xml:space="preserve">Recommendation Report </t>
  </si>
  <si>
    <t>NEB initiated an environmental assessment under CEA Act 1992. Project not designated under CEA Act 2012, so EA was concluded only under NEB Act.</t>
  </si>
  <si>
    <t xml:space="preserve"> NEB initiated environmental assessment when the Project was not designated under CEA Act 2012. Oct 2013, amendments added new pipelines over 40 km to the Regulations Designating Physical Activities, but transition provisions stated that projects that had commenced an EA were exempt from the amended regulations. EA was conducted under NEB Act. (17 conditions on OC-062, 14 conditions on XO-E101-006-2014</t>
  </si>
  <si>
    <t xml:space="preserve">The application was primarily under paragraph 74(1)(b) of the NEB Act to grant leave to purchase of an existing facility.  An application under section 74 of the NEB Act is not a designated project under the CEAA 2012 and therefore CEAA 2012 does not apply, despite part of the application requesting a certificate under section 52 of the NEB Act.  </t>
  </si>
  <si>
    <t xml:space="preserve"> NEB initiated an environmental assessment under CEA Act 1992. Project not designated under CEA Act 2012, so EA was concluded only under NEB Act.</t>
  </si>
  <si>
    <t>XO-E102-002-2018</t>
  </si>
  <si>
    <t>XG-T211-026-2017, XG-T211-025-2017, XG-T211-024-2017, MO-053-2017, MO-054-2017</t>
  </si>
  <si>
    <t>XO-E101-001-2017, MO-001-2017</t>
  </si>
  <si>
    <t>32 Conditions XO-E101-001-2017, 14 Conditions MO-001-2017</t>
  </si>
  <si>
    <t>30 Conditions XO-E101-003-2014,  6 conditions TO-002-2014</t>
  </si>
  <si>
    <t>36 conditions GC-126 , 12 conditions XG-N081-013-2016, 0 conditions XG-N081-14-2016,  0 conditions TG-006-2016</t>
  </si>
  <si>
    <t>24 conditions GC -127 , 12 Conditions XG-N081-025-2016, 1 condition TG-008-2016</t>
  </si>
  <si>
    <t>45 Conditions GC-125, 14 Conditions XG-N081-010-2015, 5 conditions TG-002-2015</t>
  </si>
  <si>
    <t>11 Conditions GC-123 , 2 Conditions MO-116-2014</t>
  </si>
  <si>
    <t>16 Conditions GC-124, 8 Conditions XG-N081-004-2015</t>
  </si>
  <si>
    <t>Recommendation report</t>
  </si>
  <si>
    <t>Report in 2 Volumes: Vol1: 18, Vol2: 274.   37 Conditions OC-063, 30 Conditions XO-E101-004-2016, 22 Conditions MO-008-2016</t>
  </si>
  <si>
    <t xml:space="preserve">Letter decision and order </t>
  </si>
  <si>
    <t xml:space="preserve"> Until June 2015, terms and conditions for the NEB Participant Funding Program allowed funding only for oral hearings. At the time, because this was a written hearing process, participant funding was not permitted. Letter Decision issued with  Reasons for Decision Report to follow</t>
  </si>
  <si>
    <t>Letter Decision issued with  Reasons for Decision Report to follow</t>
  </si>
  <si>
    <t>Letter decision and order</t>
  </si>
  <si>
    <t>XG-W102-014-2017</t>
  </si>
  <si>
    <t xml:space="preserve">Reasons For Decision Report </t>
  </si>
  <si>
    <t>Reasons For Decision Report</t>
  </si>
  <si>
    <t xml:space="preserve">Letter Decision </t>
  </si>
  <si>
    <t>XG-N081-030-2017</t>
  </si>
  <si>
    <t xml:space="preserve">Westcoast Energy Inc - Application for the Fort Nelson North Processing Facility </t>
  </si>
  <si>
    <t>GH-1-2010</t>
  </si>
  <si>
    <t>Processing Facility (S.58)</t>
  </si>
  <si>
    <t>23 letters of comment, 8 intervenors. Hearing Order issued January 21 2010, oral hearing cancelled 12 March 2010</t>
  </si>
  <si>
    <t>XG-W102-07-2010</t>
  </si>
  <si>
    <t>TransCanada Keystone XL</t>
  </si>
  <si>
    <t>OH-1-2009</t>
  </si>
  <si>
    <t>OC-56</t>
  </si>
  <si>
    <t>https://apps.neb-one.gc.ca/REGDOCS/Item/View/556602</t>
  </si>
  <si>
    <t>https://apps.neb-one.gc.ca/REGDOCS/Item/View/592484</t>
  </si>
  <si>
    <t>GH-1-2009</t>
  </si>
  <si>
    <t>https://apps.neb-one.gc.ca/REGDOCS/Item/View/560081</t>
  </si>
  <si>
    <t>GC-115</t>
  </si>
  <si>
    <t>Dawn Gateway Pipeline General Partner Inc - Dawn Gateway Pipeline</t>
  </si>
  <si>
    <t>withdrawn at request of Company</t>
  </si>
  <si>
    <t>GH-2-2009</t>
  </si>
  <si>
    <t>https://apps.neb-one.gc.ca/REGDOCS/Item/View/579919</t>
  </si>
  <si>
    <t>Terminated Oct 2008</t>
  </si>
  <si>
    <t>5 internvenors, 0 government…</t>
  </si>
  <si>
    <t>Terminated Dec 2009</t>
  </si>
  <si>
    <t>Westcoast Energy Inc - Dawson Gas Plant</t>
  </si>
  <si>
    <t>GH-3-2010</t>
  </si>
  <si>
    <t>GH-2-2010</t>
  </si>
  <si>
    <t>GH-1-2004</t>
  </si>
  <si>
    <t>Imperial et. al - Imperial Mackenzie Gas Pipeline</t>
  </si>
  <si>
    <t>https://apps.neb-one.gc.ca/REGDOCS/Item/View/628115</t>
  </si>
  <si>
    <t>XG-W102-02-2011, MO-02-2011</t>
  </si>
  <si>
    <t>https://apps.neb-one.gc.ca/REGDOCS/Item/View/614181</t>
  </si>
  <si>
    <t xml:space="preserve">c Given that the Project would not require more than 75 km of new Right of Way
(RoW), as defined in the CEA Act Comprehensive Study List Regulations, the Project was
subject to a screening level of EA under the CEA Act. </t>
  </si>
  <si>
    <t>20 intervenors, 1 government participant, 3 Metis Settlement Request for Oral Statement, 10 Letters of COmment. 31 Conditions GC-108, XG-N081-01-2011</t>
  </si>
  <si>
    <t>https://apps.neb-one.gc.ca/REGDOCS/Item/View/343167</t>
  </si>
  <si>
    <t>?</t>
  </si>
  <si>
    <t>GC-116, MO-17-2010, MO-18-2010, DP-01-2010, DP-02-2010, DP-03-2010</t>
  </si>
  <si>
    <t>RFD in 2 Volumes (78 p in Vol 1, 310 in Vol 2), RFD doesn’t distinguish between info sessions and indigenous engagement activities. 129 Intervenors, 8 Letters of comment, 21 Oral Stmts. Conditions: 74 - GC-116, 18 - MO-17-2010, 4 - MO-18-2010, 30 - DP-01-2010, 29 - DP-02-2010, 29 - DP-03-2010</t>
  </si>
  <si>
    <t>Provident - Beatton River Replacement</t>
  </si>
  <si>
    <t>OH-2-2011</t>
  </si>
  <si>
    <t>Enbridge Bakken Pipeline Expansion Project</t>
  </si>
  <si>
    <t>Vantage Pipeline Canada Inc. - Vantage Pipeline Project</t>
  </si>
  <si>
    <t>OH-001-2011</t>
  </si>
  <si>
    <t>OH-003-2011</t>
  </si>
  <si>
    <t>GH-002-2011</t>
  </si>
  <si>
    <t>https://apps.neb-one.gc.ca/REGDOCS/Item/View/675024</t>
  </si>
  <si>
    <t>9 oral statements and 34 letters of comment (from 13 unique ppl/orgns)</t>
  </si>
  <si>
    <t>XO-P115-04-2011</t>
  </si>
  <si>
    <t>https://apps.neb-one.gc.ca/REGDOCS/Item/View/675359</t>
  </si>
  <si>
    <t>14 intervenors, 2 government, 2 oral statements and 17 letters of comment (from 15 unique ppl/orgns).  Given that the Bakken
Pipeline would not require more than 75 km of new RoW, as defined in the CEA Act
Comprehensive Study List Regulations, the Project was subject to a screening level of EA</t>
  </si>
  <si>
    <t>OC-058, XO-E256-007-2011, MO-25-2011, MO-26-2011</t>
  </si>
  <si>
    <t>https://apps.neb-one.gc.ca/REGDOCS/Item/View/680146</t>
  </si>
  <si>
    <t>OC-059, M0-019-2011</t>
  </si>
  <si>
    <t xml:space="preserve">17 intervenors, 2 government and 7 letters of comment. Given that the Project would. 48 Conditions for OC- 59
require less than 75 km of new RoW, as defined in the CEA Act Comprehensive Study List
Regulations, the Project was subject to a screening level of EA under the CEA Act. </t>
  </si>
  <si>
    <t>https://apps.neb-one.gc.ca/REGDOCS/Item/View/692433</t>
  </si>
  <si>
    <t xml:space="preserve">GC-119, XG-N081-003-2012 </t>
  </si>
  <si>
    <t>RFD in 2 Volumes (Vol 1 – 81pg, vol 2 - 425pg)The CEAA assessment was completed through a joint review panel process.  Participation in Enbridge Northern Gateway hearings: over 9000 letters of comment, 1179 oral statements, 206 intervenors, 12 government participants. The project description was received several years before the May 2010 application and the establishment of the Joint Review Panel. Outreach activities were ongoing prior to the receipt of the application, the establishment of the joint review panel, and the establishment of the Engagement Activities Database. Outreach was conducted by NEB, CEA Agency, and NRCan (MPMO). Indigenous peoples would have been included in the various public engagement activities reported in the previous column.</t>
  </si>
  <si>
    <t>OC-060, OC-061</t>
  </si>
  <si>
    <t xml:space="preserve">GIC Dismisal of project </t>
  </si>
  <si>
    <t>RO-OC-060, RO-OC-062</t>
  </si>
  <si>
    <t>https://apps.neb-one.gc.ca/REGDOCS/Item/View/620327</t>
  </si>
  <si>
    <t>https://apps.neb-one.gc.ca/REGDOCS/Item/View/565873</t>
  </si>
  <si>
    <t>https://apps.neb-one.gc.ca/REGDOCS/Item/View/550305</t>
  </si>
  <si>
    <t>https://apps.neb-one.gc.ca/REGDOCS/Item/View/555680</t>
  </si>
  <si>
    <t>https://apps.neb-one.gc.ca/REGDOCS/Item/View/555881</t>
  </si>
  <si>
    <t>https://apps.neb-one.gc.ca/REGDOCS/Item/View/620703</t>
  </si>
  <si>
    <t>https://apps.neb-one.gc.ca/REGDOCS/Item/View/601085</t>
  </si>
  <si>
    <t>https://apps.neb-one.gc.ca/REGDOCS/Item/View/338661</t>
  </si>
  <si>
    <t>https://apps.neb-one.gc.ca/REGDOCS/Item/View/638789</t>
  </si>
  <si>
    <t>https://apps.neb-one.gc.ca/REGDOCS/Item/View/661686</t>
  </si>
  <si>
    <t>https://apps.neb-one.gc.ca/REGDOCS/Item/View/669661</t>
  </si>
  <si>
    <t>https://apps.neb-one.gc.ca/REGDOCS/Item/View/685859</t>
  </si>
  <si>
    <t>https://apps.neb-one.gc.ca/REGDOCS/Item/View/704296</t>
  </si>
  <si>
    <t>https://apps.neb-one.gc.ca/REGDOCS/Item/View/747755</t>
  </si>
  <si>
    <t>GC-120</t>
  </si>
  <si>
    <t>https://apps.neb-one.gc.ca/REGDOCS/Item/View/737909</t>
  </si>
  <si>
    <t>https://apps.neb-one.gc.ca/REGDOCS/Item/View/784970</t>
  </si>
  <si>
    <t>https://apps.neb-one.gc.ca/REGDOCS/Item/View/1060220</t>
  </si>
  <si>
    <t>https://apps.neb-one.gc.ca/REGDOCS/Item/View/2452373</t>
  </si>
  <si>
    <t>https://apps.neb-one.gc.ca/REGDOCS/Item/View/1060913</t>
  </si>
  <si>
    <t>https://apps.neb-one.gc.ca/REGDOCS/Item/View/2421410</t>
  </si>
  <si>
    <t>https://apps.neb-one.gc.ca/REGDOCS/Item/View/2483350</t>
  </si>
  <si>
    <t>https://apps.neb-one.gc.ca/REGDOCS/Item/View/2484455</t>
  </si>
  <si>
    <t>https://apps.neb-one.gc.ca/REGDOCS/Item/View/2758964</t>
  </si>
  <si>
    <t>https://apps.neb-one.gc.ca/REGDOCS/Item/View/2787123</t>
  </si>
  <si>
    <t>https://apps.neb-one.gc.ca/REGDOCS/Item/View/2819218</t>
  </si>
  <si>
    <t>https://apps.neb-one.gc.ca/REGDOCS/Item/View/2902636</t>
  </si>
  <si>
    <t>https://apps.neb-one.gc.ca/REGDOCS/Item/View/2955092</t>
  </si>
  <si>
    <t>https://apps.neb-one.gc.ca/REGDOCS/Item/View/3065183</t>
  </si>
  <si>
    <t>https://apps.neb-one.gc.ca/REGDOCS/Item/View/3225032</t>
  </si>
  <si>
    <t>https://apps.neb-one.gc.ca/REGDOCS/Item/View/3339124</t>
  </si>
  <si>
    <t>https://apps.neb-one.gc.ca/REGDOCS/Item/View/3413262</t>
  </si>
  <si>
    <t>https://apps.neb-one.gc.ca/REGDOCS/Item/View/3422051</t>
  </si>
  <si>
    <t>GH-002-2018</t>
  </si>
  <si>
    <t>https://apps.neb-one.gc.ca/REGDOCS/Item/View/895427</t>
  </si>
  <si>
    <t>https://apps.neb-one.gc.ca/REGDOCS/Item/View/949247</t>
  </si>
  <si>
    <t>https://apps.neb-one.gc.ca/REGDOCS/Item/View/2545522</t>
  </si>
  <si>
    <t>https://apps.neb-one.gc.ca/REGDOCS/Item/View/2776667</t>
  </si>
  <si>
    <t>https://apps.neb-one.gc.ca/REGDOCS/Item/View/706437</t>
  </si>
  <si>
    <t>https://apps.neb-one.gc.ca/REGDOCS/Item/View/770259</t>
  </si>
  <si>
    <t>https://apps.neb-one.gc.ca/REGDOCS/Item/View/890819</t>
  </si>
  <si>
    <t>https://apps.neb-one.gc.ca/REGDOCS/Item/View/958044</t>
  </si>
  <si>
    <t>https://apps.neb-one.gc.ca/REGDOCS/Item/View/2882977</t>
  </si>
  <si>
    <t>https://apps.neb-one.gc.ca/REGDOCS/Item/View/2937936</t>
  </si>
  <si>
    <t>https://apps.neb-one.gc.ca/REGDOCS/Item/View/3212119</t>
  </si>
  <si>
    <t>https://apps.neb-one.gc.ca/REGDOCS/Item/View/3270167</t>
  </si>
  <si>
    <t>https://apps.neb-one.gc.ca/REGDOCS/Item/View/500910</t>
  </si>
  <si>
    <t>https://apps.neb-one.gc.ca/REGDOCS/Item/View/502116</t>
  </si>
  <si>
    <t>No Letters of comment</t>
  </si>
  <si>
    <t>https://apps.neb-one.gc.ca/REGDOCS/Item/View/3575877</t>
  </si>
  <si>
    <t>Trans Mountain Pipeline ULC - Trans Mountain Expansion Project (TMX)</t>
  </si>
  <si>
    <t>https://apps.neb-one.gc.ca/REGDOCS/Item/View/2392873</t>
  </si>
  <si>
    <t>https://apps.neb-one.gc.ca/REGDOCS/Item/View/2450810</t>
  </si>
  <si>
    <t>https://apps.neb-one.gc.ca/REGDOCS/Item/View/3350582</t>
  </si>
  <si>
    <t>https://apps.neb-one.gc.ca/REGDOCS/Item/View/3478404</t>
  </si>
  <si>
    <t xml:space="preserve">Westcoast Energy Inc. -  Spruce Ridge Program </t>
  </si>
  <si>
    <t>https://apps.neb-one.gc.ca/REGDOCS/Item/View/3070734</t>
  </si>
  <si>
    <t>https://apps.neb-one.gc.ca/REGDOCS/Item/View/3173351</t>
  </si>
  <si>
    <t xml:space="preserve">Westcoast Energy Inc. -  Wyndwood Pipeline Expansion </t>
  </si>
  <si>
    <t>https://apps.neb-one.gc.ca/REGDOCS/Item/View/3412396</t>
  </si>
  <si>
    <t xml:space="preserve">Trans Mountain Pipeline ULC - Westridge Delivery Line Relocation </t>
  </si>
  <si>
    <t>https://apps.neb-one.gc.ca/REGDOCS/Item/View/3563432</t>
  </si>
  <si>
    <t xml:space="preserve">Emera Brunswick Pipeline Company - Brunswick Pipeline Project </t>
  </si>
  <si>
    <t>GH-1-2006</t>
  </si>
  <si>
    <t>https://apps.neb-one.gc.ca/REGDOCS/Item/View/408789</t>
  </si>
  <si>
    <t>https://apps.neb-one.gc.ca/REGDOCS/Item/View/414083</t>
  </si>
  <si>
    <t>https://apps.neb-one.gc.ca/REGDOCS/Item/View/488358</t>
  </si>
  <si>
    <t>https://apps.neb-one.gc.ca/REGDOCS/Item/View/502978</t>
  </si>
  <si>
    <t xml:space="preserve">Alliance Pipeline Ltd. - British Columbia Expansion </t>
  </si>
  <si>
    <t>https://apps.neb-one.gc.ca/REGDOCS/Item/View/456336</t>
  </si>
  <si>
    <t>https://apps.neb-one.gc.ca/REGDOCS/Item/View/461416</t>
  </si>
  <si>
    <t>https://apps.neb-one.gc.ca/REGDOCS/Item/View/3116766</t>
  </si>
  <si>
    <t>https://apps.neb-one.gc.ca/REGDOCS/Item/View/3478199</t>
  </si>
  <si>
    <t xml:space="preserve">ITC Lake Erie Connector LLC - s. 58 Application for the Lake Erie Connector Project Certificate </t>
  </si>
  <si>
    <t>https://apps.neb-one.gc.ca/REGDOCS/Item/View/2785333</t>
  </si>
  <si>
    <t>https://apps.neb-one.gc.ca/REGDOCS/Item/View/2855963</t>
  </si>
  <si>
    <t>https://apps.neb-one.gc.ca/REGDOCS/Item/View/2498195</t>
  </si>
  <si>
    <t>https://apps.neb-one.gc.ca/REGDOCS/Item/View/2585045</t>
  </si>
  <si>
    <t>https://apps.neb-one.gc.ca/REGDOCS/Item/View/2856848</t>
  </si>
  <si>
    <t>https://apps.neb-one.gc.ca/REGDOCS/Item/View/2926774</t>
  </si>
  <si>
    <t>https://apps.neb-one.gc.ca/REGDOCS/Item/View/3173053</t>
  </si>
  <si>
    <t>Energy East Pipeline Ltd. -  Energy East-Eastern Mainline  (2016)</t>
  </si>
  <si>
    <t>https://apps.neb-one.gc.ca/REGDOCS/Item/View/2540913</t>
  </si>
  <si>
    <t>https://apps.neb-one.gc.ca/REGDOCS/Item/View/2997454</t>
  </si>
  <si>
    <t>2 apps received) Consolidated EE application received May 2017.  In January 2017, the new Panel (replacing the recused Panel) voided all previous decisions, including those related to application completeness. Up until the applicant withdrew the application, the new Panel had not made its own completeness determinations.  The new Panel voided the recused Panel’s decisions on participation in January 2017. At the time the applications were withdrawn, the new Panel had not made new participation decisions. This represents the number of “former” participants at the withdrawal date (noting that some withdrew their ATPs in the interim). Looks like 217 Letters of Comment on record, 350 Intervenors, 2000 Applications to Participate</t>
  </si>
  <si>
    <t>72 Intervenors, 3 government, 19 requests for oral stmt, 189 Letters of Comment (184 unique ppl/orgns). 11 hearing days (excluding weekends assumed)</t>
  </si>
  <si>
    <t>GC-110</t>
  </si>
  <si>
    <t>LTO applied for June 2018</t>
  </si>
  <si>
    <t xml:space="preserve">N/A </t>
  </si>
  <si>
    <t>Cdn Env Assessmt Act Assessment Req'd</t>
  </si>
  <si>
    <t>27-04-2018</t>
  </si>
  <si>
    <t>All Hearing Docs Folder</t>
  </si>
  <si>
    <t>Folder Locn for Letters of Comment</t>
  </si>
  <si>
    <t>Not filed yet</t>
  </si>
  <si>
    <t>Alliance exempted from Leave to Open.  Provided notice that operation was initiated on December 29, 2008 .</t>
  </si>
  <si>
    <t>EC-056</t>
  </si>
  <si>
    <t>Doesn't appear to require Leave to Open, but does need to notify NEB 60 days after commencing operation. Nothing filed yet</t>
  </si>
  <si>
    <t>NEB Recommended to GIC Project be designated by Order of GIC under s. 58.15 Oct 2017. 4 participants, 20 intervenors, 4 letters of comment</t>
  </si>
  <si>
    <t>GC-127 , XG-N081-025-2016, TG-008-2016</t>
  </si>
  <si>
    <t xml:space="preserve">GC-117, XG-N081-01-2011, MO-01-2011 </t>
  </si>
  <si>
    <t>EnCana Deep Panuke Pipeline</t>
  </si>
  <si>
    <t>GH-5-2008</t>
  </si>
  <si>
    <t>GH-2-2008</t>
  </si>
  <si>
    <t>OH-5-2007</t>
  </si>
  <si>
    <t>OH-3-2003</t>
  </si>
  <si>
    <t>OH-1-2007</t>
  </si>
  <si>
    <t>GH-2-2006</t>
  </si>
  <si>
    <t>OH-2-2007</t>
  </si>
  <si>
    <t>OH-1-2006</t>
  </si>
  <si>
    <t>Enbridge Line 4 Extension Project</t>
  </si>
  <si>
    <t>https://apps.neb-one.gc.ca/REGDOCS/Item/View/469094</t>
  </si>
  <si>
    <t>https://apps.neb-one.gc.ca/REGDOCS/Item/View/469099</t>
  </si>
  <si>
    <t>OH-55, X0-E101-05-2008</t>
  </si>
  <si>
    <t>14 Intervenors, 6 letters of comment. 15 conditions on OH-55, 3 conditions on XO-E101-0502008</t>
  </si>
  <si>
    <t>Enbridge  Southern Lights GP Inc. - Line 13 Transfer, Line 13 Reversal and Capacity Replacement for the Southern Lights Project</t>
  </si>
  <si>
    <t>https://apps.neb-one.gc.ca/REGDOCS/Item/View/456607</t>
  </si>
  <si>
    <t>https://apps.neb-one.gc.ca/REGDOCS/Item/View/459770</t>
  </si>
  <si>
    <t>OH-53, MO-03-2008,  XO-E101-03-2008,  XO-E101-02-2008</t>
  </si>
  <si>
    <t>17 Intervenors, 11  Letters of Comment.  20 conditions on OH-53, 16 conditions on XO-E101-03-2008,  13 conditions on XO-E101-02-2008</t>
  </si>
  <si>
    <t>https://apps.neb-one.gc.ca/REGDOCS/Item/View/446070</t>
  </si>
  <si>
    <t>https://apps.neb-one.gc.ca/REGDOCS/Item/View/445961</t>
  </si>
  <si>
    <t>30 Intervenors, 3 government, 2 requests for oral stmt, 5 Letters of Comment (4 unique ppl/orgns)</t>
  </si>
  <si>
    <t>TransCanada Keystone GP Ltd. - TransCanada Keystone Pipeline Project</t>
  </si>
  <si>
    <t>OC-51</t>
  </si>
  <si>
    <t>https://apps.neb-one.gc.ca/REGDOCS/Item/View/441384</t>
  </si>
  <si>
    <t>https://apps.neb-one.gc.ca/REGDOCS/Item/View/441593</t>
  </si>
  <si>
    <t>GC-111</t>
  </si>
  <si>
    <t>24 Intervenors, 3 government, Canada-NS Offshore Petroleum Board, 2 requests for oral stmt, 9 Letters of Comment. the
CNSOPB and the NEB signed a further MOU  setting out the framework for a single coordinated public regulatory review process</t>
  </si>
  <si>
    <t>OH-4-2007</t>
  </si>
  <si>
    <t>https://apps.neb-one.gc.ca/REGDOCS/Item/View/450715</t>
  </si>
  <si>
    <t>https://apps.neb-one.gc.ca/REGDOCS/Item/View/452158</t>
  </si>
  <si>
    <t>GC-50</t>
  </si>
  <si>
    <t>Enbridge Pipelines (Westspur) Inc. - Alida Cromer Capacity Expansion (ACCE) Project</t>
  </si>
  <si>
    <t>10 Intervenors, 2 letters of comment. Since the Project requires less than 75 km
of new right-of-way, a screening level of environmental assessment under the CEA Act was
required.</t>
  </si>
  <si>
    <t>Enbridge Pipelines Inc.- Line 4 Extension Project</t>
  </si>
  <si>
    <t>Enbridge Pipelines Inc. -  Alberta Clipper Expansion Project</t>
  </si>
  <si>
    <t>https://apps.neb-one.gc.ca/REGDOCS/Item/View/465178</t>
  </si>
  <si>
    <t>https://apps.neb-one.gc.ca/REGDOCS/Item/View/465181</t>
  </si>
  <si>
    <t xml:space="preserve">31 Intervenors, 3 Government, 13  Letters of Comment. </t>
  </si>
  <si>
    <t>OC-54</t>
  </si>
  <si>
    <t>OC-55, X0-E101-05-2008</t>
  </si>
  <si>
    <t>14 intervenors, 6 letters of comment. 15 conditions on OC-55, 3 conditions on X0-E101-05-2008. The Project
requires 9.9 kilometres (km) of new right-of-way (RoW), therefore a screening level of
environmental assessment under the CEA Act was required.</t>
  </si>
  <si>
    <t>Terasen Pipelines (TransMountain) Inc. - TMX Anchor Loop Project</t>
  </si>
  <si>
    <t>https://apps.neb-one.gc.ca/REGDOCS/Item/View/399196</t>
  </si>
  <si>
    <t>https://apps.neb-one.gc.ca/REGDOCS/Item/View/407555</t>
  </si>
  <si>
    <t>OH-49</t>
  </si>
  <si>
    <t>8 Intervenors, 2 government, 14 letters of comment ( by 5 unique ppl/orgns). Based on a project description filed by Terasen in April 2005, the Board and other Responsible Authorities (RAs) each determined that the Project was subject to a screening level  ssessment under that Act. Since the Project does not require more than 75 km of new RoW, a comprehensive study under the CEA Act was not required.</t>
  </si>
  <si>
    <t>SemCAMS Redwillow ULC - Redwillow Pipeline</t>
  </si>
  <si>
    <t>https://apps.neb-one.gc.ca/REGDOCS/Item/View/487906</t>
  </si>
  <si>
    <t>https://apps.neb-one.gc.ca/REGDOCS/Item/View/496625</t>
  </si>
  <si>
    <t>GC-114</t>
  </si>
  <si>
    <t>13 intervenors, 1 government, 8 letters of comment. Hearing schedule suspended from March 2008-June 2008 for company to provide required information on traditional land use and environment impacts.  Since the Project requires less than 75 km of newright of way (RoW), a screening level of EA under the CEA Act was required.  Project cancelled by company May 2010. Certificate GC-114 revoked by NEB June 2010 with RO-GC-114</t>
  </si>
  <si>
    <t xml:space="preserve">Nova Gas Transmission Ltd.  Leismer to Kettle River Crossover </t>
  </si>
  <si>
    <t xml:space="preserve">Nova Gas Transmission Ltd.  Northwest Mainline Komie North Extension </t>
  </si>
  <si>
    <t>Nova Gas Transmission Ltd. North Montney Mainline Project (Aitken and Kahta Sections)</t>
  </si>
  <si>
    <t>Nova Gas Transmission Ltd. ATCO Integration Asset Transfer (Application for Integration Asset Transfer )</t>
  </si>
  <si>
    <t>Nova Gas Transmission Ltd. Wolverine River Lateral Loop (Carmon Creek Section)</t>
  </si>
  <si>
    <t xml:space="preserve">Nova Gas Transmission Ltd. 2017 System Expansion Project </t>
  </si>
  <si>
    <t xml:space="preserve">Nova Gas Transmission Ltd. Towerbirch Expansion </t>
  </si>
  <si>
    <t xml:space="preserve">Nova Gas Transmission Ltd. Albersun Purchase </t>
  </si>
  <si>
    <t xml:space="preserve">Nova Gas Transmission Ltd. Sundre Crossover </t>
  </si>
  <si>
    <t>Nova Gas Transmission Ltd. Northwest Mainline Loop (Boundary Lake North Section )</t>
  </si>
  <si>
    <t xml:space="preserve">Nova Gas Transmission Ltd. West Path Delivery Project </t>
  </si>
  <si>
    <t>Nova Gas Transmission Ltd. Groundbirch Pipeline Project</t>
  </si>
  <si>
    <t>Nova Gas Transmission Ltd. Horn River Pipeline</t>
  </si>
  <si>
    <t>Nova Gas Transmission Ltd. NW Mainline Expansion</t>
  </si>
  <si>
    <t>Nova Gas Transmission Ltd. - TransCanada Alberta System</t>
  </si>
  <si>
    <t>GC-113</t>
  </si>
  <si>
    <t>https://apps.neb-one.gc.ca/REGDOCS/Item/View/518500</t>
  </si>
  <si>
    <t>https://apps.neb-one.gc.ca/REGDOCS/Item/View/524290</t>
  </si>
  <si>
    <t>38 Intervenors, 5 letters of comment. Hearing in 2 concurrent streams: i) jurisdiction (3 hearing days), ii) facilities (7 hearing days) - request for Certificate under s.52.  Not a hearing for  construction of new facilities. Leave to Open granted at time of decision.</t>
  </si>
  <si>
    <t>Duration Days</t>
  </si>
  <si>
    <t>https://apps.neb-one.gc.ca/REGDOCS/Item/View/625023, Oral Stmts: C:\Users\mortkare\Downloads\G - Request to Make an Oral Statement file.htm</t>
  </si>
  <si>
    <t>Definitions</t>
  </si>
  <si>
    <t># of 3rd party participants</t>
  </si>
  <si>
    <t>Limitations of Dataset</t>
  </si>
  <si>
    <t>Dates may not be accurate.  Dates likely reflect the date the document was posted to NEB Regulatory Document index, not necessarily the date of the letter/item.  Sometimes the item is posted as much as 2 weeks after issuance.  Decision Reports covers only have a month and year, the date of decisions will only reflect the date posted.</t>
  </si>
  <si>
    <t>Data compiled by two separate people without complete validation.  Data comes from documents posted to the NEB Regulatory document Index by reading documents like hearing orders, letter decisions, letters and decision reports.</t>
  </si>
  <si>
    <t>The name given to the hearing process which includes the company name and the project name.</t>
  </si>
  <si>
    <t>The date the Applicant/company applied to the Board</t>
  </si>
  <si>
    <t>The date the NEB issued a Hearing Order, which outlines how the application will be processed, and how interested parties can participate</t>
  </si>
  <si>
    <t>The date the NEB released its decision</t>
  </si>
  <si>
    <t>Calculated field- the number of days between the NEB's receipt of the application and the NEB decision.</t>
  </si>
  <si>
    <t>Indication of whether or not an environmental assessment was required and completed under the Canadian Environmental Assessment Act</t>
  </si>
  <si>
    <t>location of Letters of Comment folder for the hearing on the NEB Regulatory Document Index</t>
  </si>
  <si>
    <t>The location of the folder for all hearing documents and correspondence on the NEB Regulatory Document Index.</t>
  </si>
  <si>
    <t>Explanatory notes data compilers thought would be useful</t>
  </si>
  <si>
    <t>The number of regulatory instruments the NEB issued, or recommended to GIC.  Companies may apply for multiple authorizations in a single hearing</t>
  </si>
  <si>
    <t>The identification numbers of the regulatory instruments issued</t>
  </si>
  <si>
    <t>XG-N081-021-2018</t>
  </si>
  <si>
    <t>4 intervenors (3 First Nations, 1 government department)</t>
  </si>
  <si>
    <t>Identifer for the application which identifies a commodity type. (OH = Oil Hearing, GH - Gas Hearing, EH= Electricity Hearing, MH =Miscellaneous Hearing.  "W" as an identifier indicates the Hearing was a written process, rather than an oral hearing process.)</t>
  </si>
  <si>
    <t>Description of the type of decision: letter or a Reasons For Decision report.  The 2012 change to the NEB Act changed the final decision maker for large pipeline applications from the NEB to the Governor in Council.  In such cases, the NEB started issuing Recommendation Reports rather than Reasons For Decision reports for large pipeline projects.</t>
  </si>
  <si>
    <t xml:space="preserve">General categorization of facilities (pipelines - small (under 40km), large (&gt;40km), power line certificates, processing plants).  Applications fall under different sections of the NEB Act and have different approval processes: s. 52 for large pipelines, s.58 for small pipelines, NEB ACt Part III, s. 58.16 for Power Line Certificates.  </t>
  </si>
  <si>
    <t>Certificate Issue Date (applies only to Large Pipelines)</t>
  </si>
  <si>
    <t>Certificate Issue Date</t>
  </si>
  <si>
    <t xml:space="preserve">If the application requires approval of Governor In Council (GIC), the date at which this secondary approval was issued by the NEB. </t>
  </si>
  <si>
    <t xml:space="preserve">The outcome of the application process (e.g., approved with conditions, application withdrawn, denied) </t>
  </si>
  <si>
    <t>The format of condition numbering varies between decisions/reports:  e.g. one decision might have 10 conditions, and another might represent the same idea in two conditions with a) ii) (A) sub-bullets.</t>
  </si>
  <si>
    <t>The number of conditions issued or recommended to GIC to facilitate the project approval.  See Limitations below.</t>
  </si>
  <si>
    <t>For large pipeline projects, companies apply for a Leave To Open, to get authorization to commence operation of a constructed pipeline.  In some cases, pipelines apply for the Leave to Open in stages.  For the purposes of the leave to open date shown, I took the first date at which the NEB provided such authorization to a project.  It is likely that other Leave To Open authorizations were subsequently granted.  I assume that the first Leave to Open granted is a suitable proxy for a pipeline project to be assumed operational.</t>
  </si>
  <si>
    <t>The number of days of oral hearings held during the application process; determined by the oral hearing dates listed in the decision or recommendation report or by counting the number of volumes of hearing transcripts in the RegDocs folder for the process (one volume of hearing transcript is issued each day); includes oral hearing days to hear oral statements, oral traditional evidence, cross examination or argument</t>
  </si>
  <si>
    <t>The number of pages in the NEB recommendation decision report or recommendation report; for letter decisions the pages of the decision and the pages of any regulatory instruments were added together because reports usually include a listing of all of the conditions while letter decisions do not</t>
  </si>
  <si>
    <t>The number of parties participating in the application process, other than the applicant; determined from information in the decision or recommendation report, or by counting the number of intervenors and letter of comment submitters listed in the RegDocs folder for the process.  See Notes column for details</t>
  </si>
  <si>
    <r>
      <rPr>
        <b/>
        <sz val="11"/>
        <color theme="1"/>
        <rFont val="Calibri"/>
        <family val="2"/>
        <scheme val="minor"/>
      </rPr>
      <t>Environmental Assessment / Screening</t>
    </r>
    <r>
      <rPr>
        <sz val="11"/>
        <color theme="1"/>
        <rFont val="Calibri"/>
        <family val="2"/>
        <scheme val="minor"/>
      </rPr>
      <t xml:space="preserve">
</t>
    </r>
  </si>
  <si>
    <t>The screening process applies to designated projects which are linked to the  CEA Agency in the Project List. The process does not apply to designated projects that are assessed by other responsible authorities under CEAA 2012 – the Canadian Nuclear Safety Commission (CNSC) and the National Energy Board (NEB).  Screening Process under the Canadian Environmental Assessment Act, 2012: https://www.canada.ca/en/environmental-assessment-agency/services/policy-guidance/screening-process-under-canadian-environmental-assessment-act-2012.html</t>
  </si>
  <si>
    <t>Certificate issued by NEB on 1-Dec-2016.  Decision nullified by Federal Court of Appeal on 30-Aug-2018</t>
  </si>
  <si>
    <t>Nullified 30-08-2018</t>
  </si>
  <si>
    <t>Approval w/ conditions nullified by Fed. Ct of Appeal</t>
  </si>
  <si>
    <t>Bruderheim</t>
  </si>
  <si>
    <t>Start city</t>
  </si>
  <si>
    <t>Start Prov</t>
  </si>
  <si>
    <t>End City</t>
  </si>
  <si>
    <t>End Prov</t>
  </si>
  <si>
    <t>AB</t>
  </si>
  <si>
    <t>Kitimat</t>
  </si>
  <si>
    <t>BC</t>
  </si>
  <si>
    <t>Ft McMurray</t>
  </si>
  <si>
    <t>Fortune Creek</t>
  </si>
  <si>
    <t>Meikle River</t>
  </si>
  <si>
    <t>Edmonton</t>
  </si>
  <si>
    <t>Hardisty</t>
  </si>
  <si>
    <t>Trutch</t>
  </si>
  <si>
    <t>Prairie Sunset</t>
  </si>
  <si>
    <t>Lethbridge</t>
  </si>
  <si>
    <t>Vancouver</t>
  </si>
  <si>
    <t>Peace River</t>
  </si>
  <si>
    <t>Saint John</t>
  </si>
  <si>
    <t>NB</t>
  </si>
  <si>
    <t>Superior</t>
  </si>
  <si>
    <t>WI</t>
  </si>
  <si>
    <t>Tower Lake</t>
  </si>
  <si>
    <t>Dawson Creek</t>
  </si>
  <si>
    <t>Mildred Lake</t>
  </si>
  <si>
    <t>Mariana Lake</t>
  </si>
  <si>
    <t xml:space="preserve">Westcoast Energy Inc - South Peace Pipeline </t>
  </si>
  <si>
    <t>Ft. St. John</t>
  </si>
  <si>
    <t>Upper Cutbank</t>
  </si>
  <si>
    <t>Steele City</t>
  </si>
  <si>
    <t>Nebraska</t>
  </si>
  <si>
    <t>Bay Tree</t>
  </si>
  <si>
    <t>Dawn</t>
  </si>
  <si>
    <t>ON</t>
  </si>
  <si>
    <t>St. Clair</t>
  </si>
  <si>
    <t>Bessborough</t>
  </si>
  <si>
    <t>Fort Nelson</t>
  </si>
  <si>
    <t>NT</t>
  </si>
  <si>
    <t>Niglintgak</t>
  </si>
  <si>
    <t>Trout Lake</t>
  </si>
  <si>
    <t>Cromer</t>
  </si>
  <si>
    <t>MB</t>
  </si>
  <si>
    <t>Steelman</t>
  </si>
  <si>
    <t>SK</t>
  </si>
  <si>
    <t xml:space="preserve">Empress </t>
  </si>
  <si>
    <t>Tioga</t>
  </si>
  <si>
    <t>North Dakota</t>
  </si>
  <si>
    <t>Sierra</t>
  </si>
  <si>
    <t>Chinchaga</t>
  </si>
  <si>
    <t>St. Stephen</t>
  </si>
  <si>
    <t>Gretna</t>
  </si>
  <si>
    <t>Haskett</t>
  </si>
  <si>
    <t>Sable Island</t>
  </si>
  <si>
    <t>NS</t>
  </si>
  <si>
    <t>Goldboro</t>
  </si>
  <si>
    <t>Alida</t>
  </si>
  <si>
    <t>Rearguard</t>
  </si>
  <si>
    <t>Hinton</t>
  </si>
  <si>
    <t>Grande Prairie</t>
  </si>
  <si>
    <t>Nanticoke</t>
  </si>
  <si>
    <t>Erie</t>
  </si>
  <si>
    <t>Ohio</t>
  </si>
  <si>
    <t>Winnipeg</t>
  </si>
  <si>
    <t>Sarnia</t>
  </si>
  <si>
    <t>Cambridge</t>
  </si>
  <si>
    <t>Montreal</t>
  </si>
  <si>
    <t>QC</t>
  </si>
  <si>
    <t>Vaughn</t>
  </si>
  <si>
    <t>Pine Valley</t>
  </si>
  <si>
    <t>Hasler Flat</t>
  </si>
  <si>
    <t>Iroquois</t>
  </si>
  <si>
    <t>Fort Simpson</t>
  </si>
  <si>
    <t>Sundre</t>
  </si>
  <si>
    <t>Taylor</t>
  </si>
  <si>
    <t xml:space="preserve">Manning </t>
  </si>
  <si>
    <t>Manning</t>
  </si>
  <si>
    <t>Burnaby</t>
  </si>
  <si>
    <t>Coleman</t>
  </si>
  <si>
    <t>Boundary Lake</t>
  </si>
  <si>
    <t>Hamilton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</si>
</sst>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yy"/>
    <numFmt numFmtId="165" formatCode="[$-409]d\-mmm\-yy;@"/>
    <numFmt numFmtId="166" formatCode="[$-409]d/mmm/yy;@"/>
  </numFmts>
  <fonts count="11">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b/>
      <vertAlign val="superscript"/>
      <sz val="11"/>
      <color theme="1"/>
      <name val="Calibri"/>
      <family val="2"/>
    </font>
    <font>
      <sz val="10"/>
      <color theme="1"/>
      <name val="Calibri"/>
      <family val="2"/>
    </font>
    <font>
      <sz val="11"/>
      <color rgb="FFFF0000"/>
      <name val="Calibri"/>
      <family val="2"/>
    </font>
    <font>
      <u/>
      <sz val="11"/>
      <color theme="10"/>
      <name val="Calibri"/>
      <family val="2"/>
      <scheme val="minor"/>
    </font>
    <font>
      <sz val="11"/>
      <color rgb="FF333333"/>
      <name val="Calibri"/>
      <family val="2"/>
      <scheme val="minor"/>
    </font>
    <font>
      <sz val="11"/>
      <color rgb="FF333333"/>
      <name val="Helvetica Neue"/>
      <family val="2"/>
    </font>
    <font>
      <sz val="11"/>
      <name val="Calibri"/>
      <family val="2"/>
    </font>
  </fonts>
  <fills count="10">
    <fill>
      <patternFill patternType="none"/>
    </fill>
    <fill>
      <patternFill patternType="gray125"/>
    </fill>
    <fill>
      <patternFill patternType="solid">
        <fgColor rgb="FFC2D1EC"/>
        <bgColor indexed="64"/>
      </patternFill>
    </fill>
    <fill>
      <patternFill patternType="solid">
        <fgColor rgb="FFFFF2CC"/>
        <bgColor indexed="64"/>
      </patternFill>
    </fill>
    <fill>
      <patternFill patternType="solid">
        <fgColor rgb="FFFFFF00"/>
        <bgColor indexed="64"/>
      </patternFill>
    </fill>
    <fill>
      <patternFill patternType="solid">
        <fgColor rgb="FFFFC489"/>
        <bgColor indexed="64"/>
      </patternFill>
    </fill>
    <fill>
      <patternFill patternType="solid">
        <fgColor rgb="FFFFB3B3"/>
        <bgColor indexed="64"/>
      </patternFill>
    </fill>
    <fill>
      <patternFill patternType="solid">
        <fgColor theme="7" tint="0.79998168889431442"/>
        <bgColor indexed="64"/>
      </patternFill>
    </fill>
    <fill>
      <patternFill patternType="solid">
        <fgColor theme="0"/>
        <bgColor indexed="64"/>
      </patternFill>
    </fill>
    <fill>
      <patternFill patternType="solid">
        <fgColor rgb="FFFF727E"/>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126">
    <xf numFmtId="0" fontId="0" fillId="0" borderId="0" xfId="0"/>
    <xf numFmtId="0" fontId="1" fillId="0" borderId="0" xfId="0" applyFont="1" applyAlignment="1">
      <alignment vertical="center"/>
    </xf>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2" fillId="2" borderId="4" xfId="0" applyFont="1" applyFill="1" applyBorder="1" applyAlignment="1">
      <alignment horizontal="center" vertical="center" textRotation="90" wrapText="1"/>
    </xf>
    <xf numFmtId="0" fontId="5" fillId="0" borderId="1"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1" xfId="0" applyFont="1" applyBorder="1" applyAlignment="1">
      <alignment horizontal="right" vertical="center" wrapText="1"/>
    </xf>
    <xf numFmtId="0" fontId="3" fillId="4" borderId="1" xfId="0" applyFont="1" applyFill="1" applyBorder="1" applyAlignment="1">
      <alignment horizontal="right" vertical="center" wrapText="1"/>
    </xf>
    <xf numFmtId="0" fontId="0" fillId="0" borderId="0" xfId="0" applyAlignment="1">
      <alignment vertical="top"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right" vertical="top"/>
    </xf>
    <xf numFmtId="0" fontId="0" fillId="0" borderId="0" xfId="0" applyAlignment="1">
      <alignment horizontal="center" vertical="top" wrapText="1"/>
    </xf>
    <xf numFmtId="0" fontId="2" fillId="2" borderId="3" xfId="0" applyFont="1" applyFill="1" applyBorder="1" applyAlignment="1" applyProtection="1">
      <alignment horizontal="center" vertical="center" wrapText="1"/>
      <protection locked="0"/>
    </xf>
    <xf numFmtId="0" fontId="3" fillId="0" borderId="1" xfId="0" applyFont="1" applyBorder="1" applyAlignment="1" applyProtection="1">
      <alignment horizontal="right" vertical="center" wrapText="1"/>
      <protection locked="0"/>
    </xf>
    <xf numFmtId="0" fontId="0" fillId="0" borderId="0" xfId="0" applyAlignment="1" applyProtection="1">
      <alignment horizontal="right"/>
      <protection locked="0"/>
    </xf>
    <xf numFmtId="164" fontId="2" fillId="2" borderId="2" xfId="0" applyNumberFormat="1" applyFont="1" applyFill="1" applyBorder="1" applyAlignment="1">
      <alignment horizontal="center" vertical="center" textRotation="90" wrapText="1"/>
    </xf>
    <xf numFmtId="164" fontId="0" fillId="0" borderId="0" xfId="0" applyNumberFormat="1" applyAlignment="1">
      <alignment horizontal="center"/>
    </xf>
    <xf numFmtId="0" fontId="3" fillId="0" borderId="1" xfId="0" applyFont="1" applyFill="1" applyBorder="1" applyAlignment="1">
      <alignment horizontal="left" vertical="center" wrapText="1"/>
    </xf>
    <xf numFmtId="0" fontId="7" fillId="0" borderId="1" xfId="1" applyFill="1" applyBorder="1" applyAlignment="1">
      <alignment horizontal="center" vertical="center" wrapText="1"/>
    </xf>
    <xf numFmtId="164" fontId="0" fillId="0" borderId="0" xfId="0" applyNumberFormat="1" applyAlignment="1">
      <alignment horizontal="center" vertical="top"/>
    </xf>
    <xf numFmtId="0" fontId="3"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0" fillId="0" borderId="0" xfId="0" applyAlignment="1">
      <alignment horizontal="left" wrapText="1"/>
    </xf>
    <xf numFmtId="0" fontId="0" fillId="0" borderId="0" xfId="0" applyAlignment="1">
      <alignment horizontal="left" vertical="top" wrapText="1"/>
    </xf>
    <xf numFmtId="0" fontId="3" fillId="3" borderId="1" xfId="0" applyFont="1" applyFill="1" applyBorder="1" applyAlignment="1">
      <alignment vertical="center" wrapText="1"/>
    </xf>
    <xf numFmtId="0" fontId="0" fillId="0" borderId="1" xfId="0" applyFill="1" applyBorder="1" applyAlignment="1" applyProtection="1">
      <alignment vertical="center"/>
      <protection locked="0"/>
    </xf>
    <xf numFmtId="164"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1" xfId="0" applyFill="1" applyBorder="1" applyAlignment="1">
      <alignment vertical="center"/>
    </xf>
    <xf numFmtId="0" fontId="0" fillId="0" borderId="0" xfId="0" applyAlignment="1">
      <alignment vertical="center"/>
    </xf>
    <xf numFmtId="0" fontId="0" fillId="0" borderId="1" xfId="0" applyBorder="1" applyAlignment="1">
      <alignment vertical="center"/>
    </xf>
    <xf numFmtId="0" fontId="7" fillId="0" borderId="1" xfId="1" applyFill="1" applyBorder="1" applyAlignment="1">
      <alignment vertical="center"/>
    </xf>
    <xf numFmtId="0" fontId="0" fillId="0" borderId="1" xfId="0" applyFill="1" applyBorder="1" applyAlignment="1">
      <alignment horizontal="center" vertical="center" wrapText="1"/>
    </xf>
    <xf numFmtId="0" fontId="3" fillId="5" borderId="1" xfId="0" applyFont="1" applyFill="1" applyBorder="1" applyAlignment="1">
      <alignment vertical="center" wrapText="1"/>
    </xf>
    <xf numFmtId="0" fontId="3" fillId="6" borderId="1" xfId="0" applyFont="1" applyFill="1" applyBorder="1" applyAlignment="1">
      <alignment vertical="center" wrapText="1"/>
    </xf>
    <xf numFmtId="0" fontId="3" fillId="6" borderId="1" xfId="0" applyFont="1" applyFill="1" applyBorder="1" applyAlignment="1">
      <alignment horizontal="left"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horizontal="center" vertical="center"/>
    </xf>
    <xf numFmtId="0" fontId="0" fillId="4" borderId="1" xfId="0" applyFill="1" applyBorder="1" applyAlignment="1">
      <alignment vertical="center"/>
    </xf>
    <xf numFmtId="17" fontId="0" fillId="0" borderId="1" xfId="0" applyNumberFormat="1" applyFill="1" applyBorder="1" applyAlignment="1">
      <alignment horizontal="center" vertical="center"/>
    </xf>
    <xf numFmtId="0" fontId="7" fillId="0" borderId="1" xfId="1" applyFill="1" applyBorder="1" applyAlignment="1">
      <alignment horizontal="center" vertical="center"/>
    </xf>
    <xf numFmtId="0" fontId="0" fillId="0" borderId="1" xfId="0" applyBorder="1" applyAlignment="1">
      <alignment horizontal="right" vertical="center"/>
    </xf>
    <xf numFmtId="0" fontId="0" fillId="0" borderId="1" xfId="0" applyBorder="1" applyAlignment="1" applyProtection="1">
      <alignment horizontal="right" vertical="center"/>
      <protection locked="0"/>
    </xf>
    <xf numFmtId="0" fontId="3" fillId="7" borderId="1" xfId="0" applyFont="1" applyFill="1" applyBorder="1" applyAlignment="1">
      <alignment vertical="center" wrapText="1"/>
    </xf>
    <xf numFmtId="0" fontId="0" fillId="8" borderId="1" xfId="0" applyFill="1" applyBorder="1" applyAlignment="1">
      <alignment horizontal="center" vertical="center" wrapText="1"/>
    </xf>
    <xf numFmtId="0" fontId="0" fillId="0" borderId="3" xfId="0" applyBorder="1" applyAlignment="1" applyProtection="1">
      <alignment horizontal="right" vertical="center"/>
      <protection locked="0"/>
    </xf>
    <xf numFmtId="0" fontId="3" fillId="7" borderId="3" xfId="0" applyFont="1" applyFill="1" applyBorder="1" applyAlignment="1">
      <alignment vertical="center" wrapText="1"/>
    </xf>
    <xf numFmtId="0" fontId="0" fillId="0" borderId="3" xfId="0" applyFill="1" applyBorder="1" applyAlignment="1">
      <alignment horizontal="left" vertical="center" wrapText="1"/>
    </xf>
    <xf numFmtId="0" fontId="0" fillId="0" borderId="3" xfId="0" applyFill="1" applyBorder="1" applyAlignment="1">
      <alignment vertical="center"/>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164" fontId="0" fillId="0" borderId="3" xfId="0" applyNumberFormat="1" applyFill="1" applyBorder="1" applyAlignment="1">
      <alignment horizontal="center" vertical="center"/>
    </xf>
    <xf numFmtId="0" fontId="0" fillId="0" borderId="3" xfId="0" applyFill="1" applyBorder="1" applyAlignment="1">
      <alignment vertical="center" wrapText="1"/>
    </xf>
    <xf numFmtId="0" fontId="7" fillId="0" borderId="3" xfId="1" applyFill="1" applyBorder="1" applyAlignment="1">
      <alignmen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ont="1" applyBorder="1" applyAlignment="1">
      <alignment horizontal="right" vertical="center"/>
    </xf>
    <xf numFmtId="0" fontId="0" fillId="7" borderId="1" xfId="0" applyFont="1" applyFill="1" applyBorder="1" applyAlignment="1">
      <alignment vertical="center" wrapText="1"/>
    </xf>
    <xf numFmtId="0" fontId="0" fillId="0" borderId="1" xfId="0" applyFont="1" applyBorder="1" applyAlignment="1">
      <alignment horizontal="left" vertical="center" wrapText="1"/>
    </xf>
    <xf numFmtId="0" fontId="0" fillId="0" borderId="1" xfId="0" applyFont="1" applyFill="1" applyBorder="1" applyAlignment="1">
      <alignment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vertical="center"/>
    </xf>
    <xf numFmtId="0" fontId="0" fillId="0" borderId="0" xfId="0" applyFont="1" applyAlignment="1">
      <alignment vertical="center"/>
    </xf>
    <xf numFmtId="17" fontId="0" fillId="0" borderId="1" xfId="0" applyNumberFormat="1" applyFill="1" applyBorder="1" applyAlignment="1">
      <alignment horizontal="left" vertical="center" wrapText="1"/>
    </xf>
    <xf numFmtId="0" fontId="0" fillId="0" borderId="3" xfId="0" applyBorder="1" applyAlignment="1">
      <alignment horizontal="righ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165" fontId="2" fillId="2" borderId="4" xfId="0" applyNumberFormat="1" applyFont="1" applyFill="1" applyBorder="1" applyAlignment="1">
      <alignment horizontal="center" vertical="center" wrapText="1"/>
    </xf>
    <xf numFmtId="165" fontId="3" fillId="0" borderId="1" xfId="0" applyNumberFormat="1" applyFont="1" applyFill="1" applyBorder="1" applyAlignment="1" applyProtection="1">
      <alignment horizontal="center" vertical="center" wrapText="1"/>
    </xf>
    <xf numFmtId="165" fontId="0" fillId="0" borderId="0" xfId="0" applyNumberFormat="1"/>
    <xf numFmtId="165" fontId="0" fillId="0" borderId="0" xfId="0" applyNumberFormat="1" applyAlignment="1">
      <alignment horizontal="center" vertical="top"/>
    </xf>
    <xf numFmtId="165" fontId="0" fillId="0" borderId="0" xfId="0" applyNumberFormat="1" applyAlignment="1">
      <alignment horizontal="center"/>
    </xf>
    <xf numFmtId="165" fontId="3" fillId="0" borderId="1" xfId="0" applyNumberFormat="1" applyFont="1" applyFill="1" applyBorder="1" applyAlignment="1">
      <alignment horizontal="center" vertical="center" wrapText="1"/>
    </xf>
    <xf numFmtId="165" fontId="7" fillId="0" borderId="1" xfId="1" applyNumberFormat="1" applyFill="1" applyBorder="1" applyAlignment="1">
      <alignment horizontal="center" vertical="center" wrapText="1"/>
    </xf>
    <xf numFmtId="165" fontId="0" fillId="0" borderId="1" xfId="0" applyNumberFormat="1" applyFill="1" applyBorder="1" applyAlignment="1">
      <alignment horizontal="center" vertical="center"/>
    </xf>
    <xf numFmtId="165" fontId="0" fillId="0" borderId="3" xfId="0" applyNumberFormat="1" applyFill="1" applyBorder="1" applyAlignment="1">
      <alignment horizontal="center" vertical="center"/>
    </xf>
    <xf numFmtId="165" fontId="0" fillId="0" borderId="1" xfId="0" applyNumberFormat="1" applyBorder="1" applyAlignment="1">
      <alignment horizontal="center" vertical="center"/>
    </xf>
    <xf numFmtId="165" fontId="6" fillId="0" borderId="1" xfId="0" applyNumberFormat="1" applyFont="1" applyFill="1" applyBorder="1" applyAlignment="1">
      <alignment horizontal="center" vertical="center" wrapText="1"/>
    </xf>
    <xf numFmtId="165" fontId="7" fillId="0" borderId="1" xfId="1" applyNumberFormat="1" applyFill="1" applyBorder="1" applyAlignment="1">
      <alignment horizontal="center" vertical="center"/>
    </xf>
    <xf numFmtId="165" fontId="8" fillId="0" borderId="1" xfId="0" applyNumberFormat="1" applyFont="1" applyBorder="1" applyAlignment="1">
      <alignment vertical="center"/>
    </xf>
    <xf numFmtId="165" fontId="9" fillId="0" borderId="0" xfId="0" applyNumberFormat="1" applyFont="1" applyAlignment="1">
      <alignment vertical="center"/>
    </xf>
    <xf numFmtId="166" fontId="0" fillId="0" borderId="1" xfId="0" applyNumberFormat="1" applyFill="1" applyBorder="1" applyAlignment="1">
      <alignment horizontal="center" vertical="center"/>
    </xf>
    <xf numFmtId="166" fontId="8" fillId="0" borderId="0" xfId="0" applyNumberFormat="1" applyFont="1" applyFill="1" applyAlignment="1">
      <alignment horizontal="center" vertical="center"/>
    </xf>
    <xf numFmtId="166" fontId="0" fillId="0" borderId="1" xfId="0" applyNumberFormat="1" applyFill="1" applyBorder="1" applyAlignment="1">
      <alignment vertical="center"/>
    </xf>
    <xf numFmtId="166" fontId="0" fillId="0" borderId="0" xfId="0" applyNumberFormat="1" applyFill="1" applyAlignment="1">
      <alignment vertical="center"/>
    </xf>
    <xf numFmtId="166" fontId="0" fillId="9" borderId="1" xfId="0" applyNumberFormat="1" applyFill="1" applyBorder="1" applyAlignment="1">
      <alignment horizontal="center" vertical="center"/>
    </xf>
    <xf numFmtId="15" fontId="0" fillId="0" borderId="0" xfId="0" applyNumberFormat="1" applyAlignment="1">
      <alignment horizontal="center" vertical="center"/>
    </xf>
    <xf numFmtId="165" fontId="10" fillId="0" borderId="1" xfId="0" applyNumberFormat="1" applyFont="1" applyFill="1" applyBorder="1" applyAlignment="1" applyProtection="1">
      <alignment horizontal="center" vertical="center" wrapText="1"/>
    </xf>
    <xf numFmtId="14" fontId="0" fillId="0" borderId="1" xfId="0" applyNumberFormat="1" applyBorder="1" applyAlignment="1">
      <alignment horizontal="left" vertical="center" wrapText="1"/>
    </xf>
    <xf numFmtId="15" fontId="2" fillId="2" borderId="4" xfId="0" applyNumberFormat="1" applyFont="1" applyFill="1" applyBorder="1" applyAlignment="1">
      <alignment horizontal="center" vertical="center" wrapText="1"/>
    </xf>
    <xf numFmtId="15" fontId="3" fillId="0" borderId="1" xfId="0" applyNumberFormat="1" applyFont="1" applyFill="1" applyBorder="1" applyAlignment="1" applyProtection="1">
      <alignment horizontal="center" vertical="center" wrapText="1"/>
    </xf>
    <xf numFmtId="15" fontId="3" fillId="0" borderId="1" xfId="0" applyNumberFormat="1" applyFont="1" applyFill="1" applyBorder="1" applyAlignment="1">
      <alignment horizontal="center" vertical="center" wrapText="1"/>
    </xf>
    <xf numFmtId="15" fontId="7" fillId="0" borderId="1" xfId="1" applyNumberFormat="1" applyFill="1" applyBorder="1" applyAlignment="1">
      <alignment horizontal="center" vertical="center" wrapText="1"/>
    </xf>
    <xf numFmtId="15" fontId="0" fillId="0" borderId="0" xfId="0" applyNumberFormat="1" applyFill="1" applyAlignment="1">
      <alignment vertical="center"/>
    </xf>
    <xf numFmtId="15" fontId="0" fillId="0" borderId="1" xfId="0" applyNumberFormat="1" applyFill="1" applyBorder="1" applyAlignment="1">
      <alignment horizontal="center" vertical="center"/>
    </xf>
    <xf numFmtId="15" fontId="0" fillId="0" borderId="3" xfId="0" applyNumberFormat="1" applyFill="1" applyBorder="1" applyAlignment="1">
      <alignment horizontal="center" vertical="center"/>
    </xf>
    <xf numFmtId="15" fontId="0" fillId="0" borderId="3" xfId="0" applyNumberFormat="1" applyFill="1" applyBorder="1" applyAlignment="1">
      <alignment vertical="center"/>
    </xf>
    <xf numFmtId="15" fontId="0" fillId="0" borderId="1" xfId="0" applyNumberFormat="1" applyBorder="1" applyAlignment="1">
      <alignment vertical="center"/>
    </xf>
    <xf numFmtId="15" fontId="0" fillId="0" borderId="1" xfId="0" applyNumberFormat="1" applyFont="1" applyBorder="1" applyAlignment="1">
      <alignment vertical="center"/>
    </xf>
    <xf numFmtId="15" fontId="0" fillId="0" borderId="0" xfId="0" applyNumberFormat="1" applyFont="1" applyAlignment="1">
      <alignment vertical="center"/>
    </xf>
    <xf numFmtId="15" fontId="0" fillId="0" borderId="1" xfId="0" applyNumberFormat="1" applyBorder="1" applyAlignment="1">
      <alignment horizontal="center" vertical="center"/>
    </xf>
    <xf numFmtId="15" fontId="0" fillId="0" borderId="3" xfId="0" applyNumberFormat="1" applyBorder="1" applyAlignment="1">
      <alignment horizontal="center" vertical="center"/>
    </xf>
    <xf numFmtId="15" fontId="0" fillId="0" borderId="0" xfId="0" applyNumberFormat="1"/>
    <xf numFmtId="15" fontId="0" fillId="0" borderId="0" xfId="0" applyNumberFormat="1" applyAlignment="1">
      <alignment horizontal="center" vertical="top"/>
    </xf>
    <xf numFmtId="15" fontId="0" fillId="0" borderId="0" xfId="0" applyNumberFormat="1" applyAlignment="1">
      <alignment horizontal="center"/>
    </xf>
    <xf numFmtId="0" fontId="1" fillId="0" borderId="0" xfId="0" applyFont="1"/>
    <xf numFmtId="0" fontId="0" fillId="0" borderId="0" xfId="0" applyFont="1"/>
    <xf numFmtId="0" fontId="0" fillId="0" borderId="0" xfId="0" applyFill="1"/>
    <xf numFmtId="0" fontId="0" fillId="0" borderId="0" xfId="0" applyFill="1" applyAlignment="1">
      <alignment horizontal="center" vertical="top"/>
    </xf>
    <xf numFmtId="0" fontId="0" fillId="0" borderId="0" xfId="0" applyFill="1" applyAlignment="1">
      <alignment horizontal="center"/>
    </xf>
    <xf numFmtId="0" fontId="1" fillId="0" borderId="0" xfId="0" applyFont="1" applyFill="1"/>
    <xf numFmtId="0" fontId="7" fillId="0" borderId="1" xfId="1" applyBorder="1" applyAlignment="1">
      <alignment vertical="center"/>
    </xf>
    <xf numFmtId="0" fontId="7" fillId="0" borderId="3" xfId="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FF72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pps.neb-one.gc.ca/REGDOCS/Item/View/704296" TargetMode="External"/><Relationship Id="rId18" Type="http://schemas.openxmlformats.org/officeDocument/2006/relationships/hyperlink" Target="https://apps.neb-one.gc.ca/REGDOCS/Item/View/2483350" TargetMode="External"/><Relationship Id="rId26" Type="http://schemas.openxmlformats.org/officeDocument/2006/relationships/hyperlink" Target="https://apps.neb-one.gc.ca/REGDOCS/Item/View/555680" TargetMode="External"/><Relationship Id="rId39" Type="http://schemas.openxmlformats.org/officeDocument/2006/relationships/hyperlink" Target="https://apps.neb-one.gc.ca/REGDOCS/Item/View/3350582" TargetMode="External"/><Relationship Id="rId21" Type="http://schemas.openxmlformats.org/officeDocument/2006/relationships/hyperlink" Target="https://apps.neb-one.gc.ca/REGDOCS/Item/View/2819218" TargetMode="External"/><Relationship Id="rId34" Type="http://schemas.openxmlformats.org/officeDocument/2006/relationships/hyperlink" Target="https://apps.neb-one.gc.ca/REGDOCS/Item/View/2498195" TargetMode="External"/><Relationship Id="rId42" Type="http://schemas.openxmlformats.org/officeDocument/2006/relationships/hyperlink" Target="https://apps.neb-one.gc.ca/REGDOCS/Item/View/456336" TargetMode="External"/><Relationship Id="rId47" Type="http://schemas.openxmlformats.org/officeDocument/2006/relationships/hyperlink" Target="https://apps.neb-one.gc.ca/REGDOCS/Item/View/625023,%20Oral%20Stmts:%20C:/Users/mortkare/Downloads/G%20-%20Request%20to%20Make%20an%20Oral%20Statement%20file.htm" TargetMode="External"/><Relationship Id="rId50" Type="http://schemas.openxmlformats.org/officeDocument/2006/relationships/hyperlink" Target="https://apps.neb-one.gc.ca/REGDOCS/Item/View/3116766" TargetMode="External"/><Relationship Id="rId55" Type="http://schemas.openxmlformats.org/officeDocument/2006/relationships/hyperlink" Target="https://apps.neb-one.gc.ca/REGDOCS/Item/View/3173053" TargetMode="External"/><Relationship Id="rId63" Type="http://schemas.openxmlformats.org/officeDocument/2006/relationships/hyperlink" Target="https://apps.neb-one.gc.ca/REGDOCS/Item/View/465178" TargetMode="External"/><Relationship Id="rId7" Type="http://schemas.openxmlformats.org/officeDocument/2006/relationships/hyperlink" Target="https://apps.neb-one.gc.ca/REGDOCS/Item/View/343167" TargetMode="External"/><Relationship Id="rId2" Type="http://schemas.openxmlformats.org/officeDocument/2006/relationships/hyperlink" Target="https://apps.neb-one.gc.ca/REGDOCS/Item/View/592484" TargetMode="External"/><Relationship Id="rId16" Type="http://schemas.openxmlformats.org/officeDocument/2006/relationships/hyperlink" Target="https://apps.neb-one.gc.ca/REGDOCS/Item/View/1060220" TargetMode="External"/><Relationship Id="rId29" Type="http://schemas.openxmlformats.org/officeDocument/2006/relationships/hyperlink" Target="https://apps.neb-one.gc.ca/REGDOCS/Item/View/661686" TargetMode="External"/><Relationship Id="rId1" Type="http://schemas.openxmlformats.org/officeDocument/2006/relationships/hyperlink" Target="https://apps.neb-one.gc.ca/REGDOCS/Item/View/560081" TargetMode="External"/><Relationship Id="rId6" Type="http://schemas.openxmlformats.org/officeDocument/2006/relationships/hyperlink" Target="https://apps.neb-one.gc.ca/REGDOCS/Item/View/614181" TargetMode="External"/><Relationship Id="rId11" Type="http://schemas.openxmlformats.org/officeDocument/2006/relationships/hyperlink" Target="https://apps.neb-one.gc.ca/REGDOCS/Item/View/692433" TargetMode="External"/><Relationship Id="rId24" Type="http://schemas.openxmlformats.org/officeDocument/2006/relationships/hyperlink" Target="https://apps.neb-one.gc.ca/REGDOCS/Item/View/488358" TargetMode="External"/><Relationship Id="rId32" Type="http://schemas.openxmlformats.org/officeDocument/2006/relationships/hyperlink" Target="https://apps.neb-one.gc.ca/REGDOCS/Item/View/706437" TargetMode="External"/><Relationship Id="rId37" Type="http://schemas.openxmlformats.org/officeDocument/2006/relationships/hyperlink" Target="https://apps.neb-one.gc.ca/REGDOCS/Item/View/2882977" TargetMode="External"/><Relationship Id="rId40" Type="http://schemas.openxmlformats.org/officeDocument/2006/relationships/hyperlink" Target="https://apps.neb-one.gc.ca/REGDOCS/Item/View/3413262" TargetMode="External"/><Relationship Id="rId45" Type="http://schemas.openxmlformats.org/officeDocument/2006/relationships/hyperlink" Target="https://apps.neb-one.gc.ca/REGDOCS/Item/View/704296" TargetMode="External"/><Relationship Id="rId53" Type="http://schemas.openxmlformats.org/officeDocument/2006/relationships/hyperlink" Target="https://apps.neb-one.gc.ca/REGDOCS/Item/View/3225032" TargetMode="External"/><Relationship Id="rId58" Type="http://schemas.openxmlformats.org/officeDocument/2006/relationships/hyperlink" Target="https://apps.neb-one.gc.ca/REGDOCS/Item/View/441384" TargetMode="External"/><Relationship Id="rId66" Type="http://schemas.openxmlformats.org/officeDocument/2006/relationships/hyperlink" Target="https://apps.neb-one.gc.ca/REGDOCS/Item/View/638789" TargetMode="External"/><Relationship Id="rId5" Type="http://schemas.openxmlformats.org/officeDocument/2006/relationships/hyperlink" Target="https://apps.neb-one.gc.ca/REGDOCS/Item/View/628115" TargetMode="External"/><Relationship Id="rId15" Type="http://schemas.openxmlformats.org/officeDocument/2006/relationships/hyperlink" Target="https://apps.neb-one.gc.ca/REGDOCS/Item/View/895427" TargetMode="External"/><Relationship Id="rId23" Type="http://schemas.openxmlformats.org/officeDocument/2006/relationships/hyperlink" Target="https://apps.neb-one.gc.ca/REGDOCS/Item/View/500910" TargetMode="External"/><Relationship Id="rId28" Type="http://schemas.openxmlformats.org/officeDocument/2006/relationships/hyperlink" Target="https://apps.neb-one.gc.ca/REGDOCS/Item/View/601085" TargetMode="External"/><Relationship Id="rId36" Type="http://schemas.openxmlformats.org/officeDocument/2006/relationships/hyperlink" Target="https://apps.neb-one.gc.ca/REGDOCS/Item/View/2856848" TargetMode="External"/><Relationship Id="rId49" Type="http://schemas.openxmlformats.org/officeDocument/2006/relationships/hyperlink" Target="https://apps.neb-one.gc.ca/REGDOCS/Item/View/2785333" TargetMode="External"/><Relationship Id="rId57" Type="http://schemas.openxmlformats.org/officeDocument/2006/relationships/hyperlink" Target="https://apps.neb-one.gc.ca/REGDOCS/Item/View/446070" TargetMode="External"/><Relationship Id="rId61" Type="http://schemas.openxmlformats.org/officeDocument/2006/relationships/hyperlink" Target="https://apps.neb-one.gc.ca/REGDOCS/Item/View/487906" TargetMode="External"/><Relationship Id="rId10" Type="http://schemas.openxmlformats.org/officeDocument/2006/relationships/hyperlink" Target="https://apps.neb-one.gc.ca/REGDOCS/Item/View/680146" TargetMode="External"/><Relationship Id="rId19" Type="http://schemas.openxmlformats.org/officeDocument/2006/relationships/hyperlink" Target="https://apps.neb-one.gc.ca/REGDOCS/Item/View/2545522" TargetMode="External"/><Relationship Id="rId31" Type="http://schemas.openxmlformats.org/officeDocument/2006/relationships/hyperlink" Target="https://apps.neb-one.gc.ca/REGDOCS/Item/View/685859" TargetMode="External"/><Relationship Id="rId44" Type="http://schemas.openxmlformats.org/officeDocument/2006/relationships/hyperlink" Target="https://apps.neb-one.gc.ca/REGDOCS/Item/View/620327" TargetMode="External"/><Relationship Id="rId52" Type="http://schemas.openxmlformats.org/officeDocument/2006/relationships/hyperlink" Target="https://apps.neb-one.gc.ca/REGDOCS/Item/View/2540913" TargetMode="External"/><Relationship Id="rId60" Type="http://schemas.openxmlformats.org/officeDocument/2006/relationships/hyperlink" Target="https://apps.neb-one.gc.ca/REGDOCS/Item/View/399196" TargetMode="External"/><Relationship Id="rId65" Type="http://schemas.openxmlformats.org/officeDocument/2006/relationships/hyperlink" Target="https://apps.neb-one.gc.ca/REGDOCS/Item/View/555881" TargetMode="External"/><Relationship Id="rId4" Type="http://schemas.openxmlformats.org/officeDocument/2006/relationships/hyperlink" Target="https://apps.neb-one.gc.ca/REGDOCS/Item/View/579919" TargetMode="External"/><Relationship Id="rId9" Type="http://schemas.openxmlformats.org/officeDocument/2006/relationships/hyperlink" Target="https://apps.neb-one.gc.ca/REGDOCS/Item/View/675359" TargetMode="External"/><Relationship Id="rId14" Type="http://schemas.openxmlformats.org/officeDocument/2006/relationships/hyperlink" Target="https://apps.neb-one.gc.ca/REGDOCS/Item/View/737909" TargetMode="External"/><Relationship Id="rId22" Type="http://schemas.openxmlformats.org/officeDocument/2006/relationships/hyperlink" Target="https://apps.neb-one.gc.ca/REGDOCS/Item/View/2955092" TargetMode="External"/><Relationship Id="rId27" Type="http://schemas.openxmlformats.org/officeDocument/2006/relationships/hyperlink" Target="https://apps.neb-one.gc.ca/REGDOCS/Item/View/620703" TargetMode="External"/><Relationship Id="rId30" Type="http://schemas.openxmlformats.org/officeDocument/2006/relationships/hyperlink" Target="https://apps.neb-one.gc.ca/REGDOCS/Item/View/669661" TargetMode="External"/><Relationship Id="rId35" Type="http://schemas.openxmlformats.org/officeDocument/2006/relationships/hyperlink" Target="https://apps.neb-one.gc.ca/REGDOCS/Item/View/2498195" TargetMode="External"/><Relationship Id="rId43" Type="http://schemas.openxmlformats.org/officeDocument/2006/relationships/hyperlink" Target="https://apps.neb-one.gc.ca/REGDOCS/Item/View/565873" TargetMode="External"/><Relationship Id="rId48" Type="http://schemas.openxmlformats.org/officeDocument/2006/relationships/hyperlink" Target="https://apps.neb-one.gc.ca/REGDOCS/Item/View/2392873" TargetMode="External"/><Relationship Id="rId56" Type="http://schemas.openxmlformats.org/officeDocument/2006/relationships/hyperlink" Target="https://apps.neb-one.gc.ca/REGDOCS/Item/View/456607" TargetMode="External"/><Relationship Id="rId64" Type="http://schemas.openxmlformats.org/officeDocument/2006/relationships/hyperlink" Target="https://apps.neb-one.gc.ca/REGDOCS/Item/View/469094" TargetMode="External"/><Relationship Id="rId8" Type="http://schemas.openxmlformats.org/officeDocument/2006/relationships/hyperlink" Target="https://apps.neb-one.gc.ca/REGDOCS/Item/View/675024" TargetMode="External"/><Relationship Id="rId51" Type="http://schemas.openxmlformats.org/officeDocument/2006/relationships/hyperlink" Target="https://apps.neb-one.gc.ca/REGDOCS/Item/View/3212119" TargetMode="External"/><Relationship Id="rId3" Type="http://schemas.openxmlformats.org/officeDocument/2006/relationships/hyperlink" Target="https://apps.neb-one.gc.ca/REGDOCS/Item/View/556602" TargetMode="External"/><Relationship Id="rId12" Type="http://schemas.openxmlformats.org/officeDocument/2006/relationships/hyperlink" Target="https://apps.neb-one.gc.ca/REGDOCS/Item/View/3422051" TargetMode="External"/><Relationship Id="rId17" Type="http://schemas.openxmlformats.org/officeDocument/2006/relationships/hyperlink" Target="https://apps.neb-one.gc.ca/REGDOCS/Item/View/1060913" TargetMode="External"/><Relationship Id="rId25" Type="http://schemas.openxmlformats.org/officeDocument/2006/relationships/hyperlink" Target="https://apps.neb-one.gc.ca/REGDOCS/Item/View/550305" TargetMode="External"/><Relationship Id="rId33" Type="http://schemas.openxmlformats.org/officeDocument/2006/relationships/hyperlink" Target="https://apps.neb-one.gc.ca/REGDOCS/Item/View/890819" TargetMode="External"/><Relationship Id="rId38" Type="http://schemas.openxmlformats.org/officeDocument/2006/relationships/hyperlink" Target="https://apps.neb-one.gc.ca/REGDOCS/Item/View/3070734" TargetMode="External"/><Relationship Id="rId46" Type="http://schemas.openxmlformats.org/officeDocument/2006/relationships/hyperlink" Target="https://apps.neb-one.gc.ca/REGDOCS/Item/View/625023,%20Oral%20Stmts:%20C:/Users/mortkare/Downloads/G%20-%20Request%20to%20Make%20an%20Oral%20Statement%20file.htm" TargetMode="External"/><Relationship Id="rId59" Type="http://schemas.openxmlformats.org/officeDocument/2006/relationships/hyperlink" Target="https://apps.neb-one.gc.ca/REGDOCS/Item/View/450715" TargetMode="External"/><Relationship Id="rId67" Type="http://schemas.openxmlformats.org/officeDocument/2006/relationships/printerSettings" Target="../printerSettings/printerSettings1.bin"/><Relationship Id="rId20" Type="http://schemas.openxmlformats.org/officeDocument/2006/relationships/hyperlink" Target="https://apps.neb-one.gc.ca/REGDOCS/Item/View/2758964" TargetMode="External"/><Relationship Id="rId41" Type="http://schemas.openxmlformats.org/officeDocument/2006/relationships/hyperlink" Target="https://apps.neb-one.gc.ca/REGDOCS/Item/View/3412396" TargetMode="External"/><Relationship Id="rId54" Type="http://schemas.openxmlformats.org/officeDocument/2006/relationships/hyperlink" Target="https://apps.neb-one.gc.ca/REGDOCS/Item/View/2856848" TargetMode="External"/><Relationship Id="rId62" Type="http://schemas.openxmlformats.org/officeDocument/2006/relationships/hyperlink" Target="https://apps.neb-one.gc.ca/REGDOCS/Item/View/5185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Z150"/>
  <sheetViews>
    <sheetView tabSelected="1" topLeftCell="B1" zoomScaleNormal="110" workbookViewId="0">
      <pane xSplit="3" ySplit="1" topLeftCell="E25" activePane="bottomRight" state="frozen"/>
      <selection activeCell="B1" sqref="B1"/>
      <selection pane="topRight" activeCell="E1" sqref="E1"/>
      <selection pane="bottomLeft" activeCell="B2" sqref="B2"/>
      <selection pane="bottomRight" activeCell="Z25" sqref="Z25"/>
    </sheetView>
  </sheetViews>
  <sheetFormatPr defaultColWidth="8.85546875" defaultRowHeight="15"/>
  <cols>
    <col min="1" max="1" width="8.85546875" style="18" customWidth="1"/>
    <col min="2" max="2" width="14.85546875" customWidth="1"/>
    <col min="3" max="3" width="34.42578125" style="28" customWidth="1"/>
    <col min="4" max="4" width="14.140625" customWidth="1"/>
    <col min="5" max="5" width="12.5703125" style="117" customWidth="1"/>
    <col min="6" max="6" width="12.5703125" style="117" hidden="1" customWidth="1"/>
    <col min="7" max="7" width="12.85546875" style="27" hidden="1" customWidth="1"/>
    <col min="8" max="8" width="12.42578125" style="84" hidden="1" customWidth="1"/>
    <col min="9" max="9" width="16.85546875" style="84" hidden="1" customWidth="1"/>
    <col min="10" max="10" width="8.85546875" style="122" hidden="1" customWidth="1"/>
    <col min="11" max="11" width="10.42578125" style="13" hidden="1" customWidth="1"/>
    <col min="12" max="14" width="8.85546875" style="2" hidden="1" customWidth="1"/>
    <col min="15" max="15" width="11.7109375" style="13" hidden="1" customWidth="1"/>
    <col min="16" max="16" width="8.85546875" style="2" hidden="1" customWidth="1"/>
    <col min="17" max="17" width="22" style="13" hidden="1" customWidth="1"/>
    <col min="18" max="18" width="8.85546875" style="2" hidden="1" customWidth="1"/>
    <col min="19" max="19" width="12" style="20" hidden="1" customWidth="1"/>
    <col min="20" max="20" width="97.140625" style="11" hidden="1" customWidth="1"/>
    <col min="21" max="21" width="51.7109375" hidden="1" customWidth="1"/>
    <col min="22" max="22" width="51.7109375" customWidth="1"/>
    <col min="23" max="23" width="16.28515625" customWidth="1"/>
    <col min="24" max="24" width="12.7109375" customWidth="1"/>
    <col min="25" max="25" width="10.7109375" customWidth="1"/>
  </cols>
  <sheetData>
    <row r="1" spans="1:728" s="2" customFormat="1" ht="135.75" thickBot="1">
      <c r="A1" s="16" t="s">
        <v>0</v>
      </c>
      <c r="B1" s="7" t="s">
        <v>1</v>
      </c>
      <c r="C1" s="7" t="s">
        <v>2</v>
      </c>
      <c r="D1" s="7" t="s">
        <v>47</v>
      </c>
      <c r="E1" s="102" t="s">
        <v>42</v>
      </c>
      <c r="F1" s="102" t="s">
        <v>41</v>
      </c>
      <c r="G1" s="7" t="s">
        <v>40</v>
      </c>
      <c r="H1" s="80" t="s">
        <v>48</v>
      </c>
      <c r="I1" s="80" t="s">
        <v>368</v>
      </c>
      <c r="J1" s="80" t="s">
        <v>345</v>
      </c>
      <c r="K1" s="5" t="s">
        <v>263</v>
      </c>
      <c r="L1" s="5" t="s">
        <v>3</v>
      </c>
      <c r="M1" s="5" t="s">
        <v>4</v>
      </c>
      <c r="N1" s="5" t="s">
        <v>5</v>
      </c>
      <c r="O1" s="5" t="s">
        <v>6</v>
      </c>
      <c r="P1" s="5" t="s">
        <v>7</v>
      </c>
      <c r="Q1" s="5" t="s">
        <v>25</v>
      </c>
      <c r="R1" s="5" t="s">
        <v>8</v>
      </c>
      <c r="S1" s="19" t="s">
        <v>24</v>
      </c>
      <c r="T1" s="12" t="s">
        <v>89</v>
      </c>
      <c r="U1" s="5" t="s">
        <v>266</v>
      </c>
      <c r="V1" s="5" t="s">
        <v>265</v>
      </c>
      <c r="W1" s="2" t="s">
        <v>384</v>
      </c>
      <c r="X1" s="2" t="s">
        <v>385</v>
      </c>
      <c r="Y1" s="2" t="s">
        <v>386</v>
      </c>
      <c r="Z1" s="2" t="s">
        <v>387</v>
      </c>
    </row>
    <row r="2" spans="1:728" s="35" customFormat="1" ht="120.75" thickBot="1">
      <c r="A2" s="17">
        <v>3</v>
      </c>
      <c r="B2" s="29" t="s">
        <v>12</v>
      </c>
      <c r="C2" s="21" t="s">
        <v>49</v>
      </c>
      <c r="D2" s="30" t="s">
        <v>59</v>
      </c>
      <c r="E2" s="103">
        <v>40325</v>
      </c>
      <c r="F2" s="104">
        <v>40668</v>
      </c>
      <c r="G2" s="32" t="s">
        <v>19</v>
      </c>
      <c r="H2" s="81">
        <v>41627</v>
      </c>
      <c r="I2" s="86">
        <v>41808</v>
      </c>
      <c r="J2" s="6">
        <f t="shared" ref="J2:J33" si="0">H2-E2</f>
        <v>1302</v>
      </c>
      <c r="K2" s="22" t="s">
        <v>13</v>
      </c>
      <c r="L2" s="22" t="s">
        <v>91</v>
      </c>
      <c r="M2" s="6">
        <v>173</v>
      </c>
      <c r="N2" s="6">
        <f>81+425</f>
        <v>506</v>
      </c>
      <c r="O2" s="6" t="s">
        <v>14</v>
      </c>
      <c r="P2" s="6">
        <v>2</v>
      </c>
      <c r="Q2" s="6" t="s">
        <v>171</v>
      </c>
      <c r="R2" s="6" t="s">
        <v>15</v>
      </c>
      <c r="S2" s="94" t="s">
        <v>18</v>
      </c>
      <c r="T2" s="32" t="s">
        <v>170</v>
      </c>
      <c r="U2" s="36" t="s">
        <v>346</v>
      </c>
      <c r="V2" s="36" t="s">
        <v>174</v>
      </c>
      <c r="W2" s="34" t="s">
        <v>383</v>
      </c>
      <c r="X2" s="34" t="s">
        <v>388</v>
      </c>
      <c r="Y2" s="34" t="s">
        <v>389</v>
      </c>
      <c r="Z2" s="34" t="s">
        <v>390</v>
      </c>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row>
    <row r="3" spans="1:728" s="35" customFormat="1" ht="120.75" thickBot="1">
      <c r="A3" s="17">
        <v>4</v>
      </c>
      <c r="B3" s="29" t="s">
        <v>12</v>
      </c>
      <c r="C3" s="21" t="s">
        <v>49</v>
      </c>
      <c r="D3" s="33" t="s">
        <v>59</v>
      </c>
      <c r="E3" s="103">
        <v>40325</v>
      </c>
      <c r="F3" s="104">
        <v>40668</v>
      </c>
      <c r="G3" s="32" t="s">
        <v>172</v>
      </c>
      <c r="H3" s="81">
        <v>41627</v>
      </c>
      <c r="I3" s="86">
        <v>42710</v>
      </c>
      <c r="J3" s="6">
        <f t="shared" si="0"/>
        <v>1302</v>
      </c>
      <c r="K3" s="22" t="s">
        <v>13</v>
      </c>
      <c r="L3" s="22" t="s">
        <v>91</v>
      </c>
      <c r="M3" s="6">
        <v>173</v>
      </c>
      <c r="N3" s="6">
        <f>81+425</f>
        <v>506</v>
      </c>
      <c r="O3" s="6" t="s">
        <v>14</v>
      </c>
      <c r="P3" s="6">
        <v>2</v>
      </c>
      <c r="Q3" s="6" t="s">
        <v>173</v>
      </c>
      <c r="R3" s="6">
        <v>0</v>
      </c>
      <c r="S3" s="94" t="s">
        <v>18</v>
      </c>
      <c r="T3" s="32" t="s">
        <v>170</v>
      </c>
      <c r="U3" s="36" t="s">
        <v>346</v>
      </c>
      <c r="V3" s="33" t="s">
        <v>174</v>
      </c>
      <c r="W3" s="34" t="s">
        <v>383</v>
      </c>
      <c r="X3" s="34" t="s">
        <v>388</v>
      </c>
      <c r="Y3" s="34" t="s">
        <v>389</v>
      </c>
      <c r="Z3" s="34" t="s">
        <v>390</v>
      </c>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c r="SZ3" s="34"/>
      <c r="TA3" s="34"/>
      <c r="TB3" s="34"/>
      <c r="TC3" s="34"/>
      <c r="TD3" s="34"/>
      <c r="TE3" s="34"/>
      <c r="TF3" s="34"/>
      <c r="TG3" s="34"/>
      <c r="TH3" s="34"/>
      <c r="TI3" s="34"/>
      <c r="TJ3" s="34"/>
      <c r="TK3" s="34"/>
      <c r="TL3" s="34"/>
      <c r="TM3" s="34"/>
      <c r="TN3" s="34"/>
      <c r="TO3" s="34"/>
      <c r="TP3" s="34"/>
      <c r="TQ3" s="34"/>
      <c r="TR3" s="34"/>
      <c r="TS3" s="34"/>
      <c r="TT3" s="34"/>
      <c r="TU3" s="34"/>
      <c r="TV3" s="34"/>
      <c r="TW3" s="34"/>
      <c r="TX3" s="34"/>
      <c r="TY3" s="34"/>
      <c r="TZ3" s="34"/>
      <c r="UA3" s="34"/>
      <c r="UB3" s="34"/>
      <c r="UC3" s="34"/>
      <c r="UD3" s="34"/>
      <c r="UE3" s="34"/>
      <c r="UF3" s="34"/>
      <c r="UG3" s="34"/>
      <c r="UH3" s="34"/>
      <c r="UI3" s="34"/>
      <c r="UJ3" s="34"/>
      <c r="UK3" s="34"/>
      <c r="UL3" s="34"/>
      <c r="UM3" s="34"/>
      <c r="UN3" s="34"/>
      <c r="UO3" s="34"/>
      <c r="UP3" s="34"/>
      <c r="UQ3" s="34"/>
      <c r="UR3" s="34"/>
      <c r="US3" s="34"/>
      <c r="UT3" s="34"/>
      <c r="UU3" s="34"/>
      <c r="UV3" s="34"/>
      <c r="UW3" s="34"/>
      <c r="UX3" s="34"/>
      <c r="UY3" s="34"/>
      <c r="UZ3" s="34"/>
      <c r="VA3" s="34"/>
      <c r="VB3" s="34"/>
      <c r="VC3" s="34"/>
      <c r="VD3" s="34"/>
      <c r="VE3" s="34"/>
      <c r="VF3" s="34"/>
      <c r="VG3" s="34"/>
      <c r="VH3" s="34"/>
      <c r="VI3" s="34"/>
      <c r="VJ3" s="34"/>
      <c r="VK3" s="34"/>
      <c r="VL3" s="34"/>
      <c r="VM3" s="34"/>
      <c r="VN3" s="34"/>
      <c r="VO3" s="34"/>
      <c r="VP3" s="34"/>
      <c r="VQ3" s="34"/>
      <c r="VR3" s="34"/>
      <c r="VS3" s="34"/>
      <c r="VT3" s="34"/>
      <c r="VU3" s="34"/>
      <c r="VV3" s="34"/>
      <c r="VW3" s="34"/>
      <c r="VX3" s="34"/>
      <c r="VY3" s="34"/>
      <c r="VZ3" s="34"/>
      <c r="WA3" s="34"/>
      <c r="WB3" s="34"/>
      <c r="WC3" s="34"/>
      <c r="WD3" s="34"/>
      <c r="WE3" s="34"/>
      <c r="WF3" s="34"/>
      <c r="WG3" s="34"/>
      <c r="WH3" s="34"/>
      <c r="WI3" s="34"/>
      <c r="WJ3" s="34"/>
      <c r="WK3" s="34"/>
      <c r="WL3" s="34"/>
      <c r="WM3" s="34"/>
      <c r="WN3" s="34"/>
      <c r="WO3" s="34"/>
      <c r="WP3" s="34"/>
      <c r="WQ3" s="34"/>
      <c r="WR3" s="34"/>
      <c r="WS3" s="34"/>
      <c r="WT3" s="34"/>
      <c r="WU3" s="34"/>
      <c r="WV3" s="34"/>
      <c r="WW3" s="34"/>
      <c r="WX3" s="34"/>
      <c r="WY3" s="34"/>
      <c r="WZ3" s="34"/>
      <c r="XA3" s="34"/>
      <c r="XB3" s="34"/>
      <c r="XC3" s="34"/>
      <c r="XD3" s="34"/>
      <c r="XE3" s="34"/>
      <c r="XF3" s="34"/>
      <c r="XG3" s="34"/>
      <c r="XH3" s="34"/>
      <c r="XI3" s="34"/>
      <c r="XJ3" s="34"/>
      <c r="XK3" s="34"/>
      <c r="XL3" s="34"/>
      <c r="XM3" s="34"/>
      <c r="XN3" s="34"/>
      <c r="XO3" s="34"/>
      <c r="XP3" s="34"/>
      <c r="XQ3" s="34"/>
      <c r="XR3" s="34"/>
      <c r="XS3" s="34"/>
      <c r="XT3" s="34"/>
      <c r="XU3" s="34"/>
      <c r="XV3" s="34"/>
      <c r="XW3" s="34"/>
      <c r="XX3" s="34"/>
      <c r="XY3" s="34"/>
      <c r="XZ3" s="34"/>
      <c r="YA3" s="34"/>
      <c r="YB3" s="34"/>
      <c r="YC3" s="34"/>
      <c r="YD3" s="34"/>
      <c r="YE3" s="34"/>
      <c r="YF3" s="34"/>
      <c r="YG3" s="34"/>
      <c r="YH3" s="34"/>
      <c r="YI3" s="34"/>
      <c r="YJ3" s="34"/>
      <c r="YK3" s="34"/>
      <c r="YL3" s="34"/>
      <c r="YM3" s="34"/>
      <c r="YN3" s="34"/>
      <c r="YO3" s="34"/>
      <c r="YP3" s="34"/>
      <c r="YQ3" s="34"/>
      <c r="YR3" s="34"/>
      <c r="YS3" s="34"/>
      <c r="YT3" s="34"/>
      <c r="YU3" s="34"/>
      <c r="YV3" s="34"/>
      <c r="YW3" s="34"/>
      <c r="YX3" s="34"/>
      <c r="YY3" s="34"/>
      <c r="YZ3" s="34"/>
      <c r="ZA3" s="34"/>
      <c r="ZB3" s="34"/>
      <c r="ZC3" s="34"/>
      <c r="ZD3" s="34"/>
      <c r="ZE3" s="34"/>
      <c r="ZF3" s="34"/>
      <c r="ZG3" s="34"/>
      <c r="ZH3" s="34"/>
      <c r="ZI3" s="34"/>
      <c r="ZJ3" s="34"/>
      <c r="ZK3" s="34"/>
      <c r="ZL3" s="34"/>
      <c r="ZM3" s="34"/>
      <c r="ZN3" s="34"/>
      <c r="ZO3" s="34"/>
      <c r="ZP3" s="34"/>
      <c r="ZQ3" s="34"/>
      <c r="ZR3" s="34"/>
      <c r="ZS3" s="34"/>
      <c r="ZT3" s="34"/>
      <c r="ZU3" s="34"/>
      <c r="ZV3" s="34"/>
      <c r="ZW3" s="34"/>
      <c r="ZX3" s="34"/>
      <c r="ZY3" s="34"/>
      <c r="ZZ3" s="34"/>
      <c r="AAA3" s="34"/>
      <c r="AAB3" s="34"/>
      <c r="AAC3" s="34"/>
      <c r="AAD3" s="34"/>
      <c r="AAE3" s="34"/>
      <c r="AAF3" s="34"/>
      <c r="AAG3" s="34"/>
      <c r="AAH3" s="34"/>
      <c r="AAI3" s="34"/>
      <c r="AAJ3" s="34"/>
      <c r="AAK3" s="34"/>
      <c r="AAL3" s="34"/>
      <c r="AAM3" s="34"/>
      <c r="AAN3" s="34"/>
      <c r="AAO3" s="34"/>
      <c r="AAP3" s="34"/>
      <c r="AAQ3" s="34"/>
      <c r="AAR3" s="34"/>
      <c r="AAS3" s="34"/>
      <c r="AAT3" s="34"/>
      <c r="AAU3" s="34"/>
      <c r="AAV3" s="34"/>
      <c r="AAW3" s="34"/>
      <c r="AAX3" s="34"/>
      <c r="AAY3" s="34"/>
      <c r="AAZ3" s="34"/>
    </row>
    <row r="4" spans="1:728" s="35" customFormat="1" ht="45.75" thickBot="1">
      <c r="A4" s="17">
        <v>4</v>
      </c>
      <c r="B4" s="29" t="s">
        <v>12</v>
      </c>
      <c r="C4" s="21" t="s">
        <v>326</v>
      </c>
      <c r="D4" s="33" t="s">
        <v>60</v>
      </c>
      <c r="E4" s="104">
        <v>40739</v>
      </c>
      <c r="F4" s="104">
        <v>40848</v>
      </c>
      <c r="G4" s="21" t="s">
        <v>109</v>
      </c>
      <c r="H4" s="81">
        <v>41081</v>
      </c>
      <c r="I4" s="86">
        <v>41176</v>
      </c>
      <c r="J4" s="6">
        <f t="shared" si="0"/>
        <v>342</v>
      </c>
      <c r="K4" s="6" t="s">
        <v>13</v>
      </c>
      <c r="L4" s="6">
        <v>9</v>
      </c>
      <c r="M4" s="6">
        <v>1</v>
      </c>
      <c r="N4" s="6">
        <v>120</v>
      </c>
      <c r="O4" s="6" t="s">
        <v>16</v>
      </c>
      <c r="P4" s="6">
        <v>1</v>
      </c>
      <c r="Q4" s="6" t="s">
        <v>188</v>
      </c>
      <c r="R4" s="6">
        <v>22</v>
      </c>
      <c r="S4" s="95">
        <v>41380</v>
      </c>
      <c r="T4" s="32"/>
      <c r="U4" s="36" t="s">
        <v>187</v>
      </c>
      <c r="V4" s="36" t="s">
        <v>186</v>
      </c>
      <c r="W4" s="34" t="s">
        <v>391</v>
      </c>
      <c r="X4" s="34" t="s">
        <v>388</v>
      </c>
      <c r="Y4" s="34" t="s">
        <v>391</v>
      </c>
      <c r="Z4" s="34" t="s">
        <v>388</v>
      </c>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34"/>
      <c r="HV4" s="34"/>
      <c r="HW4" s="34"/>
      <c r="HX4" s="34"/>
      <c r="HY4" s="34"/>
      <c r="HZ4" s="34"/>
      <c r="IA4" s="34"/>
      <c r="IB4" s="34"/>
      <c r="IC4" s="34"/>
      <c r="ID4" s="34"/>
      <c r="IE4" s="34"/>
      <c r="IF4" s="34"/>
      <c r="IG4" s="34"/>
      <c r="IH4" s="34"/>
      <c r="II4" s="34"/>
      <c r="IJ4" s="34"/>
      <c r="IK4" s="34"/>
      <c r="IL4" s="34"/>
      <c r="IM4" s="34"/>
      <c r="IN4" s="34"/>
      <c r="IO4" s="34"/>
      <c r="IP4" s="34"/>
      <c r="IQ4" s="34"/>
      <c r="IR4" s="34"/>
      <c r="IS4" s="34"/>
      <c r="IT4" s="34"/>
      <c r="IU4" s="34"/>
      <c r="IV4" s="34"/>
      <c r="IW4" s="34"/>
      <c r="IX4" s="34"/>
      <c r="IY4" s="34"/>
      <c r="IZ4" s="34"/>
      <c r="JA4" s="34"/>
      <c r="JB4" s="34"/>
      <c r="JC4" s="34"/>
      <c r="JD4" s="34"/>
      <c r="JE4" s="34"/>
      <c r="JF4" s="34"/>
      <c r="JG4" s="34"/>
      <c r="JH4" s="34"/>
      <c r="JI4" s="34"/>
      <c r="JJ4" s="34"/>
      <c r="JK4" s="34"/>
      <c r="JL4" s="34"/>
      <c r="JM4" s="34"/>
      <c r="JN4" s="34"/>
      <c r="JO4" s="34"/>
      <c r="JP4" s="34"/>
      <c r="JQ4" s="34"/>
      <c r="JR4" s="34"/>
      <c r="JS4" s="34"/>
      <c r="JT4" s="34"/>
      <c r="JU4" s="34"/>
      <c r="JV4" s="34"/>
      <c r="JW4" s="34"/>
      <c r="JX4" s="34"/>
      <c r="JY4" s="34"/>
      <c r="JZ4" s="34"/>
      <c r="KA4" s="34"/>
      <c r="KB4" s="34"/>
      <c r="KC4" s="34"/>
      <c r="KD4" s="34"/>
      <c r="KE4" s="34"/>
      <c r="KF4" s="34"/>
      <c r="KG4" s="34"/>
      <c r="KH4" s="34"/>
      <c r="KI4" s="34"/>
      <c r="KJ4" s="34"/>
      <c r="KK4" s="34"/>
      <c r="KL4" s="34"/>
      <c r="KM4" s="34"/>
      <c r="KN4" s="34"/>
      <c r="KO4" s="34"/>
      <c r="KP4" s="34"/>
      <c r="KQ4" s="34"/>
      <c r="KR4" s="34"/>
      <c r="KS4" s="34"/>
      <c r="KT4" s="34"/>
      <c r="KU4" s="34"/>
      <c r="KV4" s="34"/>
      <c r="KW4" s="34"/>
      <c r="KX4" s="34"/>
      <c r="KY4" s="34"/>
      <c r="KZ4" s="34"/>
      <c r="LA4" s="34"/>
      <c r="LB4" s="34"/>
      <c r="LC4" s="34"/>
      <c r="LD4" s="34"/>
      <c r="LE4" s="34"/>
      <c r="LF4" s="34"/>
      <c r="LG4" s="34"/>
      <c r="LH4" s="34"/>
      <c r="LI4" s="34"/>
      <c r="LJ4" s="34"/>
      <c r="LK4" s="34"/>
      <c r="LL4" s="34"/>
      <c r="LM4" s="34"/>
      <c r="LN4" s="34"/>
      <c r="LO4" s="34"/>
      <c r="LP4" s="34"/>
      <c r="LQ4" s="34"/>
      <c r="LR4" s="34"/>
      <c r="LS4" s="34"/>
      <c r="LT4" s="34"/>
      <c r="LU4" s="34"/>
      <c r="LV4" s="34"/>
      <c r="LW4" s="34"/>
      <c r="LX4" s="34"/>
      <c r="LY4" s="34"/>
      <c r="LZ4" s="34"/>
      <c r="MA4" s="34"/>
      <c r="MB4" s="34"/>
      <c r="MC4" s="34"/>
      <c r="MD4" s="34"/>
      <c r="ME4" s="34"/>
      <c r="MF4" s="34"/>
      <c r="MG4" s="34"/>
      <c r="MH4" s="34"/>
      <c r="MI4" s="34"/>
      <c r="MJ4" s="34"/>
      <c r="MK4" s="34"/>
      <c r="ML4" s="34"/>
      <c r="MM4" s="34"/>
      <c r="MN4" s="34"/>
      <c r="MO4" s="34"/>
      <c r="MP4" s="34"/>
      <c r="MQ4" s="34"/>
      <c r="MR4" s="34"/>
      <c r="MS4" s="34"/>
      <c r="MT4" s="34"/>
      <c r="MU4" s="34"/>
      <c r="MV4" s="34"/>
      <c r="MW4" s="34"/>
      <c r="MX4" s="34"/>
      <c r="MY4" s="34"/>
      <c r="MZ4" s="34"/>
      <c r="NA4" s="34"/>
      <c r="NB4" s="34"/>
      <c r="NC4" s="34"/>
      <c r="ND4" s="34"/>
      <c r="NE4" s="34"/>
      <c r="NF4" s="34"/>
      <c r="NG4" s="34"/>
      <c r="NH4" s="34"/>
      <c r="NI4" s="34"/>
      <c r="NJ4" s="34"/>
      <c r="NK4" s="34"/>
      <c r="NL4" s="34"/>
      <c r="NM4" s="34"/>
      <c r="NN4" s="34"/>
      <c r="NO4" s="34"/>
      <c r="NP4" s="34"/>
      <c r="NQ4" s="34"/>
      <c r="NR4" s="34"/>
      <c r="NS4" s="34"/>
      <c r="NT4" s="34"/>
      <c r="NU4" s="34"/>
      <c r="NV4" s="34"/>
      <c r="NW4" s="34"/>
      <c r="NX4" s="34"/>
      <c r="NY4" s="34"/>
      <c r="NZ4" s="34"/>
      <c r="OA4" s="34"/>
      <c r="OB4" s="34"/>
      <c r="OC4" s="34"/>
      <c r="OD4" s="34"/>
      <c r="OE4" s="34"/>
      <c r="OF4" s="34"/>
      <c r="OG4" s="34"/>
      <c r="OH4" s="34"/>
      <c r="OI4" s="34"/>
      <c r="OJ4" s="34"/>
      <c r="OK4" s="34"/>
      <c r="OL4" s="34"/>
      <c r="OM4" s="34"/>
      <c r="ON4" s="34"/>
      <c r="OO4" s="34"/>
      <c r="OP4" s="34"/>
      <c r="OQ4" s="34"/>
      <c r="OR4" s="34"/>
      <c r="OS4" s="34"/>
      <c r="OT4" s="34"/>
      <c r="OU4" s="34"/>
      <c r="OV4" s="34"/>
      <c r="OW4" s="34"/>
      <c r="OX4" s="34"/>
      <c r="OY4" s="34"/>
      <c r="OZ4" s="34"/>
      <c r="PA4" s="34"/>
      <c r="PB4" s="34"/>
      <c r="PC4" s="34"/>
      <c r="PD4" s="34"/>
      <c r="PE4" s="34"/>
      <c r="PF4" s="34"/>
      <c r="PG4" s="34"/>
      <c r="PH4" s="34"/>
      <c r="PI4" s="34"/>
      <c r="PJ4" s="34"/>
      <c r="PK4" s="34"/>
      <c r="PL4" s="34"/>
      <c r="PM4" s="34"/>
      <c r="PN4" s="34"/>
      <c r="PO4" s="34"/>
      <c r="PP4" s="34"/>
      <c r="PQ4" s="34"/>
      <c r="PR4" s="34"/>
      <c r="PS4" s="34"/>
      <c r="PT4" s="34"/>
      <c r="PU4" s="34"/>
      <c r="PV4" s="34"/>
      <c r="PW4" s="34"/>
      <c r="PX4" s="34"/>
      <c r="PY4" s="34"/>
      <c r="PZ4" s="34"/>
      <c r="QA4" s="34"/>
      <c r="QB4" s="34"/>
      <c r="QC4" s="34"/>
      <c r="QD4" s="34"/>
      <c r="QE4" s="34"/>
      <c r="QF4" s="34"/>
      <c r="QG4" s="34"/>
      <c r="QH4" s="34"/>
      <c r="QI4" s="34"/>
      <c r="QJ4" s="34"/>
      <c r="QK4" s="34"/>
      <c r="QL4" s="34"/>
      <c r="QM4" s="34"/>
      <c r="QN4" s="34"/>
      <c r="QO4" s="34"/>
      <c r="QP4" s="34"/>
      <c r="QQ4" s="34"/>
      <c r="QR4" s="34"/>
      <c r="QS4" s="34"/>
      <c r="QT4" s="34"/>
      <c r="QU4" s="34"/>
      <c r="QV4" s="34"/>
      <c r="QW4" s="34"/>
      <c r="QX4" s="34"/>
      <c r="QY4" s="34"/>
      <c r="QZ4" s="34"/>
      <c r="RA4" s="34"/>
      <c r="RB4" s="34"/>
      <c r="RC4" s="34"/>
      <c r="RD4" s="34"/>
      <c r="RE4" s="34"/>
      <c r="RF4" s="34"/>
      <c r="RG4" s="34"/>
      <c r="RH4" s="34"/>
      <c r="RI4" s="34"/>
      <c r="RJ4" s="34"/>
      <c r="RK4" s="34"/>
      <c r="RL4" s="34"/>
      <c r="RM4" s="34"/>
      <c r="RN4" s="34"/>
      <c r="RO4" s="34"/>
      <c r="RP4" s="34"/>
      <c r="RQ4" s="34"/>
      <c r="RR4" s="34"/>
      <c r="RS4" s="34"/>
      <c r="RT4" s="34"/>
      <c r="RU4" s="34"/>
      <c r="RV4" s="34"/>
      <c r="RW4" s="34"/>
      <c r="RX4" s="34"/>
      <c r="RY4" s="34"/>
      <c r="RZ4" s="34"/>
      <c r="SA4" s="34"/>
      <c r="SB4" s="34"/>
      <c r="SC4" s="34"/>
      <c r="SD4" s="34"/>
      <c r="SE4" s="34"/>
      <c r="SF4" s="34"/>
      <c r="SG4" s="34"/>
      <c r="SH4" s="34"/>
      <c r="SI4" s="34"/>
      <c r="SJ4" s="34"/>
      <c r="SK4" s="34"/>
      <c r="SL4" s="34"/>
      <c r="SM4" s="34"/>
      <c r="SN4" s="34"/>
      <c r="SO4" s="34"/>
      <c r="SP4" s="34"/>
      <c r="SQ4" s="34"/>
      <c r="SR4" s="34"/>
      <c r="SS4" s="34"/>
      <c r="ST4" s="34"/>
      <c r="SU4" s="34"/>
      <c r="SV4" s="34"/>
      <c r="SW4" s="34"/>
      <c r="SX4" s="34"/>
      <c r="SY4" s="34"/>
      <c r="SZ4" s="34"/>
      <c r="TA4" s="34"/>
      <c r="TB4" s="34"/>
      <c r="TC4" s="34"/>
      <c r="TD4" s="34"/>
      <c r="TE4" s="34"/>
      <c r="TF4" s="34"/>
      <c r="TG4" s="34"/>
      <c r="TH4" s="34"/>
      <c r="TI4" s="34"/>
      <c r="TJ4" s="34"/>
      <c r="TK4" s="34"/>
      <c r="TL4" s="34"/>
      <c r="TM4" s="34"/>
      <c r="TN4" s="34"/>
      <c r="TO4" s="34"/>
      <c r="TP4" s="34"/>
      <c r="TQ4" s="34"/>
      <c r="TR4" s="34"/>
      <c r="TS4" s="34"/>
      <c r="TT4" s="34"/>
      <c r="TU4" s="34"/>
      <c r="TV4" s="34"/>
      <c r="TW4" s="34"/>
      <c r="TX4" s="34"/>
      <c r="TY4" s="34"/>
      <c r="TZ4" s="34"/>
      <c r="UA4" s="34"/>
      <c r="UB4" s="34"/>
      <c r="UC4" s="34"/>
      <c r="UD4" s="34"/>
      <c r="UE4" s="34"/>
      <c r="UF4" s="34"/>
      <c r="UG4" s="34"/>
      <c r="UH4" s="34"/>
      <c r="UI4" s="34"/>
      <c r="UJ4" s="34"/>
      <c r="UK4" s="34"/>
      <c r="UL4" s="34"/>
      <c r="UM4" s="34"/>
      <c r="UN4" s="34"/>
      <c r="UO4" s="34"/>
      <c r="UP4" s="34"/>
      <c r="UQ4" s="34"/>
      <c r="UR4" s="34"/>
      <c r="US4" s="34"/>
      <c r="UT4" s="34"/>
      <c r="UU4" s="34"/>
      <c r="UV4" s="34"/>
      <c r="UW4" s="34"/>
      <c r="UX4" s="34"/>
      <c r="UY4" s="34"/>
      <c r="UZ4" s="34"/>
      <c r="VA4" s="34"/>
      <c r="VB4" s="34"/>
      <c r="VC4" s="34"/>
      <c r="VD4" s="34"/>
      <c r="VE4" s="34"/>
      <c r="VF4" s="34"/>
      <c r="VG4" s="34"/>
      <c r="VH4" s="34"/>
      <c r="VI4" s="34"/>
      <c r="VJ4" s="34"/>
      <c r="VK4" s="34"/>
      <c r="VL4" s="34"/>
      <c r="VM4" s="34"/>
      <c r="VN4" s="34"/>
      <c r="VO4" s="34"/>
      <c r="VP4" s="34"/>
      <c r="VQ4" s="34"/>
      <c r="VR4" s="34"/>
      <c r="VS4" s="34"/>
      <c r="VT4" s="34"/>
      <c r="VU4" s="34"/>
      <c r="VV4" s="34"/>
      <c r="VW4" s="34"/>
      <c r="VX4" s="34"/>
      <c r="VY4" s="34"/>
      <c r="VZ4" s="34"/>
      <c r="WA4" s="34"/>
      <c r="WB4" s="34"/>
      <c r="WC4" s="34"/>
      <c r="WD4" s="34"/>
      <c r="WE4" s="34"/>
      <c r="WF4" s="34"/>
      <c r="WG4" s="34"/>
      <c r="WH4" s="34"/>
      <c r="WI4" s="34"/>
      <c r="WJ4" s="34"/>
      <c r="WK4" s="34"/>
      <c r="WL4" s="34"/>
      <c r="WM4" s="34"/>
      <c r="WN4" s="34"/>
      <c r="WO4" s="34"/>
      <c r="WP4" s="34"/>
      <c r="WQ4" s="34"/>
      <c r="WR4" s="34"/>
      <c r="WS4" s="34"/>
      <c r="WT4" s="34"/>
      <c r="WU4" s="34"/>
      <c r="WV4" s="34"/>
      <c r="WW4" s="34"/>
      <c r="WX4" s="34"/>
      <c r="WY4" s="34"/>
      <c r="WZ4" s="34"/>
      <c r="XA4" s="34"/>
      <c r="XB4" s="34"/>
      <c r="XC4" s="34"/>
      <c r="XD4" s="34"/>
      <c r="XE4" s="34"/>
      <c r="XF4" s="34"/>
      <c r="XG4" s="34"/>
      <c r="XH4" s="34"/>
      <c r="XI4" s="34"/>
      <c r="XJ4" s="34"/>
      <c r="XK4" s="34"/>
      <c r="XL4" s="34"/>
      <c r="XM4" s="34"/>
      <c r="XN4" s="34"/>
      <c r="XO4" s="34"/>
      <c r="XP4" s="34"/>
      <c r="XQ4" s="34"/>
      <c r="XR4" s="34"/>
      <c r="XS4" s="34"/>
      <c r="XT4" s="34"/>
      <c r="XU4" s="34"/>
      <c r="XV4" s="34"/>
      <c r="XW4" s="34"/>
      <c r="XX4" s="34"/>
      <c r="XY4" s="34"/>
      <c r="XZ4" s="34"/>
      <c r="YA4" s="34"/>
      <c r="YB4" s="34"/>
      <c r="YC4" s="34"/>
      <c r="YD4" s="34"/>
      <c r="YE4" s="34"/>
      <c r="YF4" s="34"/>
      <c r="YG4" s="34"/>
      <c r="YH4" s="34"/>
      <c r="YI4" s="34"/>
      <c r="YJ4" s="34"/>
      <c r="YK4" s="34"/>
      <c r="YL4" s="34"/>
      <c r="YM4" s="34"/>
      <c r="YN4" s="34"/>
      <c r="YO4" s="34"/>
      <c r="YP4" s="34"/>
      <c r="YQ4" s="34"/>
      <c r="YR4" s="34"/>
      <c r="YS4" s="34"/>
      <c r="YT4" s="34"/>
      <c r="YU4" s="34"/>
      <c r="YV4" s="34"/>
      <c r="YW4" s="34"/>
      <c r="YX4" s="34"/>
      <c r="YY4" s="34"/>
      <c r="YZ4" s="34"/>
      <c r="ZA4" s="34"/>
      <c r="ZB4" s="34"/>
      <c r="ZC4" s="34"/>
      <c r="ZD4" s="34"/>
      <c r="ZE4" s="34"/>
      <c r="ZF4" s="34"/>
      <c r="ZG4" s="34"/>
      <c r="ZH4" s="34"/>
      <c r="ZI4" s="34"/>
      <c r="ZJ4" s="34"/>
      <c r="ZK4" s="34"/>
      <c r="ZL4" s="34"/>
      <c r="ZM4" s="34"/>
      <c r="ZN4" s="34"/>
      <c r="ZO4" s="34"/>
      <c r="ZP4" s="34"/>
      <c r="ZQ4" s="34"/>
      <c r="ZR4" s="34"/>
      <c r="ZS4" s="34"/>
      <c r="ZT4" s="34"/>
      <c r="ZU4" s="34"/>
      <c r="ZV4" s="34"/>
      <c r="ZW4" s="34"/>
      <c r="ZX4" s="34"/>
      <c r="ZY4" s="34"/>
      <c r="ZZ4" s="34"/>
      <c r="AAA4" s="34"/>
      <c r="AAB4" s="34"/>
      <c r="AAC4" s="34"/>
      <c r="AAD4" s="34"/>
      <c r="AAE4" s="34"/>
      <c r="AAF4" s="34"/>
      <c r="AAG4" s="34"/>
      <c r="AAH4" s="34"/>
      <c r="AAI4" s="34"/>
      <c r="AAJ4" s="34"/>
      <c r="AAK4" s="34"/>
      <c r="AAL4" s="34"/>
      <c r="AAM4" s="34"/>
      <c r="AAN4" s="34"/>
      <c r="AAO4" s="34"/>
      <c r="AAP4" s="34"/>
      <c r="AAQ4" s="34"/>
      <c r="AAR4" s="34"/>
      <c r="AAS4" s="34"/>
      <c r="AAT4" s="34"/>
      <c r="AAU4" s="34"/>
      <c r="AAV4" s="34"/>
      <c r="AAW4" s="34"/>
      <c r="AAX4" s="34"/>
      <c r="AAY4" s="34"/>
      <c r="AAZ4" s="34"/>
    </row>
    <row r="5" spans="1:728" s="35" customFormat="1" ht="45.75" thickBot="1">
      <c r="A5" s="17"/>
      <c r="B5" s="29" t="s">
        <v>12</v>
      </c>
      <c r="C5" s="21" t="s">
        <v>326</v>
      </c>
      <c r="D5" s="33" t="s">
        <v>60</v>
      </c>
      <c r="E5" s="104">
        <v>40739</v>
      </c>
      <c r="F5" s="104">
        <v>40848</v>
      </c>
      <c r="G5" s="21" t="s">
        <v>114</v>
      </c>
      <c r="H5" s="81">
        <v>41116</v>
      </c>
      <c r="I5" s="86">
        <v>41176</v>
      </c>
      <c r="J5" s="6">
        <f t="shared" si="0"/>
        <v>377</v>
      </c>
      <c r="K5" s="6" t="s">
        <v>13</v>
      </c>
      <c r="L5" s="6">
        <v>9</v>
      </c>
      <c r="M5" s="6">
        <v>1</v>
      </c>
      <c r="N5" s="6">
        <v>120</v>
      </c>
      <c r="O5" s="6" t="s">
        <v>16</v>
      </c>
      <c r="P5" s="6">
        <v>1</v>
      </c>
      <c r="Q5" s="6" t="s">
        <v>188</v>
      </c>
      <c r="R5" s="6">
        <v>22</v>
      </c>
      <c r="S5" s="95">
        <v>41380</v>
      </c>
      <c r="T5" s="32"/>
      <c r="U5" s="36" t="s">
        <v>187</v>
      </c>
      <c r="V5" s="36" t="s">
        <v>186</v>
      </c>
      <c r="W5" s="34" t="s">
        <v>391</v>
      </c>
      <c r="X5" s="34" t="s">
        <v>388</v>
      </c>
      <c r="Y5" s="34" t="s">
        <v>391</v>
      </c>
      <c r="Z5" s="34" t="s">
        <v>388</v>
      </c>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c r="HA5" s="34"/>
      <c r="HB5" s="34"/>
      <c r="HC5" s="34"/>
      <c r="HD5" s="34"/>
      <c r="HE5" s="34"/>
      <c r="HF5" s="34"/>
      <c r="HG5" s="34"/>
      <c r="HH5" s="34"/>
      <c r="HI5" s="34"/>
      <c r="HJ5" s="34"/>
      <c r="HK5" s="34"/>
      <c r="HL5" s="34"/>
      <c r="HM5" s="34"/>
      <c r="HN5" s="34"/>
      <c r="HO5" s="34"/>
      <c r="HP5" s="34"/>
      <c r="HQ5" s="34"/>
      <c r="HR5" s="34"/>
      <c r="HS5" s="34"/>
      <c r="HT5" s="34"/>
      <c r="HU5" s="34"/>
      <c r="HV5" s="34"/>
      <c r="HW5" s="34"/>
      <c r="HX5" s="34"/>
      <c r="HY5" s="34"/>
      <c r="HZ5" s="34"/>
      <c r="IA5" s="34"/>
      <c r="IB5" s="34"/>
      <c r="IC5" s="34"/>
      <c r="ID5" s="34"/>
      <c r="IE5" s="34"/>
      <c r="IF5" s="34"/>
      <c r="IG5" s="34"/>
      <c r="IH5" s="34"/>
      <c r="II5" s="34"/>
      <c r="IJ5" s="34"/>
      <c r="IK5" s="34"/>
      <c r="IL5" s="34"/>
      <c r="IM5" s="34"/>
      <c r="IN5" s="34"/>
      <c r="IO5" s="34"/>
      <c r="IP5" s="34"/>
      <c r="IQ5" s="34"/>
      <c r="IR5" s="34"/>
      <c r="IS5" s="34"/>
      <c r="IT5" s="34"/>
      <c r="IU5" s="34"/>
      <c r="IV5" s="34"/>
      <c r="IW5" s="34"/>
      <c r="IX5" s="34"/>
      <c r="IY5" s="34"/>
      <c r="IZ5" s="34"/>
      <c r="JA5" s="34"/>
      <c r="JB5" s="34"/>
      <c r="JC5" s="34"/>
      <c r="JD5" s="34"/>
      <c r="JE5" s="34"/>
      <c r="JF5" s="34"/>
      <c r="JG5" s="34"/>
      <c r="JH5" s="34"/>
      <c r="JI5" s="34"/>
      <c r="JJ5" s="34"/>
      <c r="JK5" s="34"/>
      <c r="JL5" s="34"/>
      <c r="JM5" s="34"/>
      <c r="JN5" s="34"/>
      <c r="JO5" s="34"/>
      <c r="JP5" s="34"/>
      <c r="JQ5" s="34"/>
      <c r="JR5" s="34"/>
      <c r="JS5" s="34"/>
      <c r="JT5" s="34"/>
      <c r="JU5" s="34"/>
      <c r="JV5" s="34"/>
      <c r="JW5" s="34"/>
      <c r="JX5" s="34"/>
      <c r="JY5" s="34"/>
      <c r="JZ5" s="34"/>
      <c r="KA5" s="34"/>
      <c r="KB5" s="34"/>
      <c r="KC5" s="34"/>
      <c r="KD5" s="34"/>
      <c r="KE5" s="34"/>
      <c r="KF5" s="34"/>
      <c r="KG5" s="34"/>
      <c r="KH5" s="34"/>
      <c r="KI5" s="34"/>
      <c r="KJ5" s="34"/>
      <c r="KK5" s="34"/>
      <c r="KL5" s="34"/>
      <c r="KM5" s="34"/>
      <c r="KN5" s="34"/>
      <c r="KO5" s="34"/>
      <c r="KP5" s="34"/>
      <c r="KQ5" s="34"/>
      <c r="KR5" s="34"/>
      <c r="KS5" s="34"/>
      <c r="KT5" s="34"/>
      <c r="KU5" s="34"/>
      <c r="KV5" s="34"/>
      <c r="KW5" s="34"/>
      <c r="KX5" s="34"/>
      <c r="KY5" s="34"/>
      <c r="KZ5" s="34"/>
      <c r="LA5" s="34"/>
      <c r="LB5" s="34"/>
      <c r="LC5" s="34"/>
      <c r="LD5" s="34"/>
      <c r="LE5" s="34"/>
      <c r="LF5" s="34"/>
      <c r="LG5" s="34"/>
      <c r="LH5" s="34"/>
      <c r="LI5" s="34"/>
      <c r="LJ5" s="34"/>
      <c r="LK5" s="34"/>
      <c r="LL5" s="34"/>
      <c r="LM5" s="34"/>
      <c r="LN5" s="34"/>
      <c r="LO5" s="34"/>
      <c r="LP5" s="34"/>
      <c r="LQ5" s="34"/>
      <c r="LR5" s="34"/>
      <c r="LS5" s="34"/>
      <c r="LT5" s="34"/>
      <c r="LU5" s="34"/>
      <c r="LV5" s="34"/>
      <c r="LW5" s="34"/>
      <c r="LX5" s="34"/>
      <c r="LY5" s="34"/>
      <c r="LZ5" s="34"/>
      <c r="MA5" s="34"/>
      <c r="MB5" s="34"/>
      <c r="MC5" s="34"/>
      <c r="MD5" s="34"/>
      <c r="ME5" s="34"/>
      <c r="MF5" s="34"/>
      <c r="MG5" s="34"/>
      <c r="MH5" s="34"/>
      <c r="MI5" s="34"/>
      <c r="MJ5" s="34"/>
      <c r="MK5" s="34"/>
      <c r="ML5" s="34"/>
      <c r="MM5" s="34"/>
      <c r="MN5" s="34"/>
      <c r="MO5" s="34"/>
      <c r="MP5" s="34"/>
      <c r="MQ5" s="34"/>
      <c r="MR5" s="34"/>
      <c r="MS5" s="34"/>
      <c r="MT5" s="34"/>
      <c r="MU5" s="34"/>
      <c r="MV5" s="34"/>
      <c r="MW5" s="34"/>
      <c r="MX5" s="34"/>
      <c r="MY5" s="34"/>
      <c r="MZ5" s="34"/>
      <c r="NA5" s="34"/>
      <c r="NB5" s="34"/>
      <c r="NC5" s="34"/>
      <c r="ND5" s="34"/>
      <c r="NE5" s="34"/>
      <c r="NF5" s="34"/>
      <c r="NG5" s="34"/>
      <c r="NH5" s="34"/>
      <c r="NI5" s="34"/>
      <c r="NJ5" s="34"/>
      <c r="NK5" s="34"/>
      <c r="NL5" s="34"/>
      <c r="NM5" s="34"/>
      <c r="NN5" s="34"/>
      <c r="NO5" s="34"/>
      <c r="NP5" s="34"/>
      <c r="NQ5" s="34"/>
      <c r="NR5" s="34"/>
      <c r="NS5" s="34"/>
      <c r="NT5" s="34"/>
      <c r="NU5" s="34"/>
      <c r="NV5" s="34"/>
      <c r="NW5" s="34"/>
      <c r="NX5" s="34"/>
      <c r="NY5" s="34"/>
      <c r="NZ5" s="34"/>
      <c r="OA5" s="34"/>
      <c r="OB5" s="34"/>
      <c r="OC5" s="34"/>
      <c r="OD5" s="34"/>
      <c r="OE5" s="34"/>
      <c r="OF5" s="34"/>
      <c r="OG5" s="34"/>
      <c r="OH5" s="34"/>
      <c r="OI5" s="34"/>
      <c r="OJ5" s="34"/>
      <c r="OK5" s="34"/>
      <c r="OL5" s="34"/>
      <c r="OM5" s="34"/>
      <c r="ON5" s="34"/>
      <c r="OO5" s="34"/>
      <c r="OP5" s="34"/>
      <c r="OQ5" s="34"/>
      <c r="OR5" s="34"/>
      <c r="OS5" s="34"/>
      <c r="OT5" s="34"/>
      <c r="OU5" s="34"/>
      <c r="OV5" s="34"/>
      <c r="OW5" s="34"/>
      <c r="OX5" s="34"/>
      <c r="OY5" s="34"/>
      <c r="OZ5" s="34"/>
      <c r="PA5" s="34"/>
      <c r="PB5" s="34"/>
      <c r="PC5" s="34"/>
      <c r="PD5" s="34"/>
      <c r="PE5" s="34"/>
      <c r="PF5" s="34"/>
      <c r="PG5" s="34"/>
      <c r="PH5" s="34"/>
      <c r="PI5" s="34"/>
      <c r="PJ5" s="34"/>
      <c r="PK5" s="34"/>
      <c r="PL5" s="34"/>
      <c r="PM5" s="34"/>
      <c r="PN5" s="34"/>
      <c r="PO5" s="34"/>
      <c r="PP5" s="34"/>
      <c r="PQ5" s="34"/>
      <c r="PR5" s="34"/>
      <c r="PS5" s="34"/>
      <c r="PT5" s="34"/>
      <c r="PU5" s="34"/>
      <c r="PV5" s="34"/>
      <c r="PW5" s="34"/>
      <c r="PX5" s="34"/>
      <c r="PY5" s="34"/>
      <c r="PZ5" s="34"/>
      <c r="QA5" s="34"/>
      <c r="QB5" s="34"/>
      <c r="QC5" s="34"/>
      <c r="QD5" s="34"/>
      <c r="QE5" s="34"/>
      <c r="QF5" s="34"/>
      <c r="QG5" s="34"/>
      <c r="QH5" s="34"/>
      <c r="QI5" s="34"/>
      <c r="QJ5" s="34"/>
      <c r="QK5" s="34"/>
      <c r="QL5" s="34"/>
      <c r="QM5" s="34"/>
      <c r="QN5" s="34"/>
      <c r="QO5" s="34"/>
      <c r="QP5" s="34"/>
      <c r="QQ5" s="34"/>
      <c r="QR5" s="34"/>
      <c r="QS5" s="34"/>
      <c r="QT5" s="34"/>
      <c r="QU5" s="34"/>
      <c r="QV5" s="34"/>
      <c r="QW5" s="34"/>
      <c r="QX5" s="34"/>
      <c r="QY5" s="34"/>
      <c r="QZ5" s="34"/>
      <c r="RA5" s="34"/>
      <c r="RB5" s="34"/>
      <c r="RC5" s="34"/>
      <c r="RD5" s="34"/>
      <c r="RE5" s="34"/>
      <c r="RF5" s="34"/>
      <c r="RG5" s="34"/>
      <c r="RH5" s="34"/>
      <c r="RI5" s="34"/>
      <c r="RJ5" s="34"/>
      <c r="RK5" s="34"/>
      <c r="RL5" s="34"/>
      <c r="RM5" s="34"/>
      <c r="RN5" s="34"/>
      <c r="RO5" s="34"/>
      <c r="RP5" s="34"/>
      <c r="RQ5" s="34"/>
      <c r="RR5" s="34"/>
      <c r="RS5" s="34"/>
      <c r="RT5" s="34"/>
      <c r="RU5" s="34"/>
      <c r="RV5" s="34"/>
      <c r="RW5" s="34"/>
      <c r="RX5" s="34"/>
      <c r="RY5" s="34"/>
      <c r="RZ5" s="34"/>
      <c r="SA5" s="34"/>
      <c r="SB5" s="34"/>
      <c r="SC5" s="34"/>
      <c r="SD5" s="34"/>
      <c r="SE5" s="34"/>
      <c r="SF5" s="34"/>
      <c r="SG5" s="34"/>
      <c r="SH5" s="34"/>
      <c r="SI5" s="34"/>
      <c r="SJ5" s="34"/>
      <c r="SK5" s="34"/>
      <c r="SL5" s="34"/>
      <c r="SM5" s="34"/>
      <c r="SN5" s="34"/>
      <c r="SO5" s="34"/>
      <c r="SP5" s="34"/>
      <c r="SQ5" s="34"/>
      <c r="SR5" s="34"/>
      <c r="SS5" s="34"/>
      <c r="ST5" s="34"/>
      <c r="SU5" s="34"/>
      <c r="SV5" s="34"/>
      <c r="SW5" s="34"/>
      <c r="SX5" s="34"/>
      <c r="SY5" s="34"/>
      <c r="SZ5" s="34"/>
      <c r="TA5" s="34"/>
      <c r="TB5" s="34"/>
      <c r="TC5" s="34"/>
      <c r="TD5" s="34"/>
      <c r="TE5" s="34"/>
      <c r="TF5" s="34"/>
      <c r="TG5" s="34"/>
      <c r="TH5" s="34"/>
      <c r="TI5" s="34"/>
      <c r="TJ5" s="34"/>
      <c r="TK5" s="34"/>
      <c r="TL5" s="34"/>
      <c r="TM5" s="34"/>
      <c r="TN5" s="34"/>
      <c r="TO5" s="34"/>
      <c r="TP5" s="34"/>
      <c r="TQ5" s="34"/>
      <c r="TR5" s="34"/>
      <c r="TS5" s="34"/>
      <c r="TT5" s="34"/>
      <c r="TU5" s="34"/>
      <c r="TV5" s="34"/>
      <c r="TW5" s="34"/>
      <c r="TX5" s="34"/>
      <c r="TY5" s="34"/>
      <c r="TZ5" s="34"/>
      <c r="UA5" s="34"/>
      <c r="UB5" s="34"/>
      <c r="UC5" s="34"/>
      <c r="UD5" s="34"/>
      <c r="UE5" s="34"/>
      <c r="UF5" s="34"/>
      <c r="UG5" s="34"/>
      <c r="UH5" s="34"/>
      <c r="UI5" s="34"/>
      <c r="UJ5" s="34"/>
      <c r="UK5" s="34"/>
      <c r="UL5" s="34"/>
      <c r="UM5" s="34"/>
      <c r="UN5" s="34"/>
      <c r="UO5" s="34"/>
      <c r="UP5" s="34"/>
      <c r="UQ5" s="34"/>
      <c r="UR5" s="34"/>
      <c r="US5" s="34"/>
      <c r="UT5" s="34"/>
      <c r="UU5" s="34"/>
      <c r="UV5" s="34"/>
      <c r="UW5" s="34"/>
      <c r="UX5" s="34"/>
      <c r="UY5" s="34"/>
      <c r="UZ5" s="34"/>
      <c r="VA5" s="34"/>
      <c r="VB5" s="34"/>
      <c r="VC5" s="34"/>
      <c r="VD5" s="34"/>
      <c r="VE5" s="34"/>
      <c r="VF5" s="34"/>
      <c r="VG5" s="34"/>
      <c r="VH5" s="34"/>
      <c r="VI5" s="34"/>
      <c r="VJ5" s="34"/>
      <c r="VK5" s="34"/>
      <c r="VL5" s="34"/>
      <c r="VM5" s="34"/>
      <c r="VN5" s="34"/>
      <c r="VO5" s="34"/>
      <c r="VP5" s="34"/>
      <c r="VQ5" s="34"/>
      <c r="VR5" s="34"/>
      <c r="VS5" s="34"/>
      <c r="VT5" s="34"/>
      <c r="VU5" s="34"/>
      <c r="VV5" s="34"/>
      <c r="VW5" s="34"/>
      <c r="VX5" s="34"/>
      <c r="VY5" s="34"/>
      <c r="VZ5" s="34"/>
      <c r="WA5" s="34"/>
      <c r="WB5" s="34"/>
      <c r="WC5" s="34"/>
      <c r="WD5" s="34"/>
      <c r="WE5" s="34"/>
      <c r="WF5" s="34"/>
      <c r="WG5" s="34"/>
      <c r="WH5" s="34"/>
      <c r="WI5" s="34"/>
      <c r="WJ5" s="34"/>
      <c r="WK5" s="34"/>
      <c r="WL5" s="34"/>
      <c r="WM5" s="34"/>
      <c r="WN5" s="34"/>
      <c r="WO5" s="34"/>
      <c r="WP5" s="34"/>
      <c r="WQ5" s="34"/>
      <c r="WR5" s="34"/>
      <c r="WS5" s="34"/>
      <c r="WT5" s="34"/>
      <c r="WU5" s="34"/>
      <c r="WV5" s="34"/>
      <c r="WW5" s="34"/>
      <c r="WX5" s="34"/>
      <c r="WY5" s="34"/>
      <c r="WZ5" s="34"/>
      <c r="XA5" s="34"/>
      <c r="XB5" s="34"/>
      <c r="XC5" s="34"/>
      <c r="XD5" s="34"/>
      <c r="XE5" s="34"/>
      <c r="XF5" s="34"/>
      <c r="XG5" s="34"/>
      <c r="XH5" s="34"/>
      <c r="XI5" s="34"/>
      <c r="XJ5" s="34"/>
      <c r="XK5" s="34"/>
      <c r="XL5" s="34"/>
      <c r="XM5" s="34"/>
      <c r="XN5" s="34"/>
      <c r="XO5" s="34"/>
      <c r="XP5" s="34"/>
      <c r="XQ5" s="34"/>
      <c r="XR5" s="34"/>
      <c r="XS5" s="34"/>
      <c r="XT5" s="34"/>
      <c r="XU5" s="34"/>
      <c r="XV5" s="34"/>
      <c r="XW5" s="34"/>
      <c r="XX5" s="34"/>
      <c r="XY5" s="34"/>
      <c r="XZ5" s="34"/>
      <c r="YA5" s="34"/>
      <c r="YB5" s="34"/>
      <c r="YC5" s="34"/>
      <c r="YD5" s="34"/>
      <c r="YE5" s="34"/>
      <c r="YF5" s="34"/>
      <c r="YG5" s="34"/>
      <c r="YH5" s="34"/>
      <c r="YI5" s="34"/>
      <c r="YJ5" s="34"/>
      <c r="YK5" s="34"/>
      <c r="YL5" s="34"/>
      <c r="YM5" s="34"/>
      <c r="YN5" s="34"/>
      <c r="YO5" s="34"/>
      <c r="YP5" s="34"/>
      <c r="YQ5" s="34"/>
      <c r="YR5" s="34"/>
      <c r="YS5" s="34"/>
      <c r="YT5" s="34"/>
      <c r="YU5" s="34"/>
      <c r="YV5" s="34"/>
      <c r="YW5" s="34"/>
      <c r="YX5" s="34"/>
      <c r="YY5" s="34"/>
      <c r="YZ5" s="34"/>
      <c r="ZA5" s="34"/>
      <c r="ZB5" s="34"/>
      <c r="ZC5" s="34"/>
      <c r="ZD5" s="34"/>
      <c r="ZE5" s="34"/>
      <c r="ZF5" s="34"/>
      <c r="ZG5" s="34"/>
      <c r="ZH5" s="34"/>
      <c r="ZI5" s="34"/>
      <c r="ZJ5" s="34"/>
      <c r="ZK5" s="34"/>
      <c r="ZL5" s="34"/>
      <c r="ZM5" s="34"/>
      <c r="ZN5" s="34"/>
      <c r="ZO5" s="34"/>
      <c r="ZP5" s="34"/>
      <c r="ZQ5" s="34"/>
      <c r="ZR5" s="34"/>
      <c r="ZS5" s="34"/>
      <c r="ZT5" s="34"/>
      <c r="ZU5" s="34"/>
      <c r="ZV5" s="34"/>
      <c r="ZW5" s="34"/>
      <c r="ZX5" s="34"/>
      <c r="ZY5" s="34"/>
      <c r="ZZ5" s="34"/>
      <c r="AAA5" s="34"/>
      <c r="AAB5" s="34"/>
      <c r="AAC5" s="34"/>
      <c r="AAD5" s="34"/>
      <c r="AAE5" s="34"/>
      <c r="AAF5" s="34"/>
      <c r="AAG5" s="34"/>
      <c r="AAH5" s="34"/>
      <c r="AAI5" s="34"/>
      <c r="AAJ5" s="34"/>
      <c r="AAK5" s="34"/>
      <c r="AAL5" s="34"/>
      <c r="AAM5" s="34"/>
      <c r="AAN5" s="34"/>
      <c r="AAO5" s="34"/>
      <c r="AAP5" s="34"/>
      <c r="AAQ5" s="34"/>
      <c r="AAR5" s="34"/>
      <c r="AAS5" s="34"/>
      <c r="AAT5" s="34"/>
      <c r="AAU5" s="34"/>
      <c r="AAV5" s="34"/>
      <c r="AAW5" s="34"/>
      <c r="AAX5" s="34"/>
      <c r="AAY5" s="34"/>
      <c r="AAZ5" s="34"/>
    </row>
    <row r="6" spans="1:728" s="35" customFormat="1" ht="45.75" thickBot="1">
      <c r="A6" s="17">
        <v>5</v>
      </c>
      <c r="B6" s="29" t="s">
        <v>12</v>
      </c>
      <c r="C6" s="21" t="s">
        <v>327</v>
      </c>
      <c r="D6" s="33" t="s">
        <v>61</v>
      </c>
      <c r="E6" s="105">
        <v>40830</v>
      </c>
      <c r="F6" s="105">
        <v>40932</v>
      </c>
      <c r="G6" s="32" t="s">
        <v>92</v>
      </c>
      <c r="H6" s="81">
        <v>41302</v>
      </c>
      <c r="I6" s="86">
        <v>41400</v>
      </c>
      <c r="J6" s="6">
        <f t="shared" si="0"/>
        <v>472</v>
      </c>
      <c r="K6" s="22" t="s">
        <v>10</v>
      </c>
      <c r="L6" s="6">
        <v>27</v>
      </c>
      <c r="M6" s="6">
        <v>10</v>
      </c>
      <c r="N6" s="6">
        <v>180</v>
      </c>
      <c r="O6" s="6" t="s">
        <v>16</v>
      </c>
      <c r="P6" s="6">
        <v>1</v>
      </c>
      <c r="Q6" s="6" t="s">
        <v>27</v>
      </c>
      <c r="R6" s="6">
        <v>25</v>
      </c>
      <c r="S6" s="94">
        <v>41782</v>
      </c>
      <c r="T6" s="32" t="s">
        <v>93</v>
      </c>
      <c r="U6" s="33" t="s">
        <v>190</v>
      </c>
      <c r="V6" s="36" t="s">
        <v>189</v>
      </c>
      <c r="W6" s="34" t="s">
        <v>392</v>
      </c>
      <c r="X6" s="34" t="s">
        <v>390</v>
      </c>
      <c r="Y6" s="34" t="s">
        <v>393</v>
      </c>
      <c r="Z6" s="34" t="s">
        <v>388</v>
      </c>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c r="BL6" s="34"/>
      <c r="BM6" s="34"/>
      <c r="BN6" s="34"/>
      <c r="BO6" s="34"/>
      <c r="BP6" s="34"/>
      <c r="BQ6" s="34"/>
      <c r="BR6" s="34"/>
      <c r="BS6" s="34"/>
      <c r="BT6" s="34"/>
      <c r="BU6" s="34"/>
      <c r="BV6" s="34"/>
      <c r="BW6" s="34"/>
      <c r="BX6" s="34"/>
      <c r="BY6" s="34"/>
      <c r="BZ6" s="34"/>
      <c r="CA6" s="34"/>
      <c r="CB6" s="34"/>
      <c r="CC6" s="34"/>
      <c r="CD6" s="34"/>
      <c r="CE6" s="34"/>
      <c r="CF6" s="34"/>
      <c r="CG6" s="34"/>
      <c r="CH6" s="34"/>
      <c r="CI6" s="34"/>
      <c r="CJ6" s="34"/>
      <c r="CK6" s="34"/>
      <c r="CL6" s="34"/>
      <c r="CM6" s="34"/>
      <c r="CN6" s="34"/>
      <c r="CO6" s="34"/>
      <c r="CP6" s="34"/>
      <c r="CQ6" s="34"/>
      <c r="CR6" s="34"/>
      <c r="CS6" s="34"/>
      <c r="CT6" s="34"/>
      <c r="CU6" s="34"/>
      <c r="CV6" s="34"/>
      <c r="CW6" s="34"/>
      <c r="CX6" s="34"/>
      <c r="CY6" s="34"/>
      <c r="CZ6" s="34"/>
      <c r="DA6" s="34"/>
      <c r="DB6" s="34"/>
      <c r="DC6" s="34"/>
      <c r="DD6" s="34"/>
      <c r="DE6" s="34"/>
      <c r="DF6" s="34"/>
      <c r="DG6" s="34"/>
      <c r="DH6" s="34"/>
      <c r="DI6" s="34"/>
      <c r="DJ6" s="34"/>
      <c r="DK6" s="34"/>
      <c r="DL6" s="34"/>
      <c r="DM6" s="34"/>
      <c r="DN6" s="34"/>
      <c r="DO6" s="34"/>
      <c r="DP6" s="34"/>
      <c r="DQ6" s="34"/>
      <c r="DR6" s="34"/>
      <c r="DS6" s="34"/>
      <c r="DT6" s="34"/>
      <c r="DU6" s="34"/>
      <c r="DV6" s="34"/>
      <c r="DW6" s="34"/>
      <c r="DX6" s="34"/>
      <c r="DY6" s="34"/>
      <c r="DZ6" s="34"/>
      <c r="EA6" s="34"/>
      <c r="EB6" s="34"/>
      <c r="EC6" s="34"/>
      <c r="ED6" s="34"/>
      <c r="EE6" s="34"/>
      <c r="EF6" s="34"/>
      <c r="EG6" s="34"/>
      <c r="EH6" s="34"/>
      <c r="EI6" s="34"/>
      <c r="EJ6" s="34"/>
      <c r="EK6" s="34"/>
      <c r="EL6" s="34"/>
      <c r="EM6" s="34"/>
      <c r="EN6" s="34"/>
      <c r="EO6" s="34"/>
      <c r="EP6" s="34"/>
      <c r="EQ6" s="34"/>
      <c r="ER6" s="34"/>
      <c r="ES6" s="34"/>
      <c r="ET6" s="34"/>
      <c r="EU6" s="34"/>
      <c r="EV6" s="34"/>
      <c r="EW6" s="34"/>
      <c r="EX6" s="34"/>
      <c r="EY6" s="34"/>
      <c r="EZ6" s="34"/>
      <c r="FA6" s="34"/>
      <c r="FB6" s="34"/>
      <c r="FC6" s="34"/>
      <c r="FD6" s="34"/>
      <c r="FE6" s="34"/>
      <c r="FF6" s="34"/>
      <c r="FG6" s="34"/>
      <c r="FH6" s="34"/>
      <c r="FI6" s="34"/>
      <c r="FJ6" s="34"/>
      <c r="FK6" s="34"/>
      <c r="FL6" s="34"/>
      <c r="FM6" s="34"/>
      <c r="FN6" s="34"/>
      <c r="FO6" s="34"/>
      <c r="FP6" s="34"/>
      <c r="FQ6" s="34"/>
      <c r="FR6" s="34"/>
      <c r="FS6" s="34"/>
      <c r="FT6" s="34"/>
      <c r="FU6" s="34"/>
      <c r="FV6" s="34"/>
      <c r="FW6" s="34"/>
      <c r="FX6" s="34"/>
      <c r="FY6" s="34"/>
      <c r="FZ6" s="34"/>
      <c r="GA6" s="34"/>
      <c r="GB6" s="34"/>
      <c r="GC6" s="34"/>
      <c r="GD6" s="34"/>
      <c r="GE6" s="34"/>
      <c r="GF6" s="34"/>
      <c r="GG6" s="34"/>
      <c r="GH6" s="34"/>
      <c r="GI6" s="34"/>
      <c r="GJ6" s="34"/>
      <c r="GK6" s="34"/>
      <c r="GL6" s="34"/>
      <c r="GM6" s="34"/>
      <c r="GN6" s="34"/>
      <c r="GO6" s="34"/>
      <c r="GP6" s="34"/>
      <c r="GQ6" s="34"/>
      <c r="GR6" s="34"/>
      <c r="GS6" s="34"/>
      <c r="GT6" s="34"/>
      <c r="GU6" s="34"/>
      <c r="GV6" s="34"/>
      <c r="GW6" s="34"/>
      <c r="GX6" s="34"/>
      <c r="GY6" s="34"/>
      <c r="GZ6" s="34"/>
      <c r="HA6" s="34"/>
      <c r="HB6" s="34"/>
      <c r="HC6" s="34"/>
      <c r="HD6" s="34"/>
      <c r="HE6" s="34"/>
      <c r="HF6" s="34"/>
      <c r="HG6" s="34"/>
      <c r="HH6" s="34"/>
      <c r="HI6" s="34"/>
      <c r="HJ6" s="34"/>
      <c r="HK6" s="34"/>
      <c r="HL6" s="34"/>
      <c r="HM6" s="34"/>
      <c r="HN6" s="34"/>
      <c r="HO6" s="34"/>
      <c r="HP6" s="34"/>
      <c r="HQ6" s="34"/>
      <c r="HR6" s="34"/>
      <c r="HS6" s="34"/>
      <c r="HT6" s="34"/>
      <c r="HU6" s="34"/>
      <c r="HV6" s="34"/>
      <c r="HW6" s="34"/>
      <c r="HX6" s="34"/>
      <c r="HY6" s="34"/>
      <c r="HZ6" s="34"/>
      <c r="IA6" s="34"/>
      <c r="IB6" s="34"/>
      <c r="IC6" s="34"/>
      <c r="ID6" s="34"/>
      <c r="IE6" s="34"/>
      <c r="IF6" s="34"/>
      <c r="IG6" s="34"/>
      <c r="IH6" s="34"/>
      <c r="II6" s="34"/>
      <c r="IJ6" s="34"/>
      <c r="IK6" s="34"/>
      <c r="IL6" s="34"/>
      <c r="IM6" s="34"/>
      <c r="IN6" s="34"/>
      <c r="IO6" s="34"/>
      <c r="IP6" s="34"/>
      <c r="IQ6" s="34"/>
      <c r="IR6" s="34"/>
      <c r="IS6" s="34"/>
      <c r="IT6" s="34"/>
      <c r="IU6" s="34"/>
      <c r="IV6" s="34"/>
      <c r="IW6" s="34"/>
      <c r="IX6" s="34"/>
      <c r="IY6" s="34"/>
      <c r="IZ6" s="34"/>
      <c r="JA6" s="34"/>
      <c r="JB6" s="34"/>
      <c r="JC6" s="34"/>
      <c r="JD6" s="34"/>
      <c r="JE6" s="34"/>
      <c r="JF6" s="34"/>
      <c r="JG6" s="34"/>
      <c r="JH6" s="34"/>
      <c r="JI6" s="34"/>
      <c r="JJ6" s="34"/>
      <c r="JK6" s="34"/>
      <c r="JL6" s="34"/>
      <c r="JM6" s="34"/>
      <c r="JN6" s="34"/>
      <c r="JO6" s="34"/>
      <c r="JP6" s="34"/>
      <c r="JQ6" s="34"/>
      <c r="JR6" s="34"/>
      <c r="JS6" s="34"/>
      <c r="JT6" s="34"/>
      <c r="JU6" s="34"/>
      <c r="JV6" s="34"/>
      <c r="JW6" s="34"/>
      <c r="JX6" s="34"/>
      <c r="JY6" s="34"/>
      <c r="JZ6" s="34"/>
      <c r="KA6" s="34"/>
      <c r="KB6" s="34"/>
      <c r="KC6" s="34"/>
      <c r="KD6" s="34"/>
      <c r="KE6" s="34"/>
      <c r="KF6" s="34"/>
      <c r="KG6" s="34"/>
      <c r="KH6" s="34"/>
      <c r="KI6" s="34"/>
      <c r="KJ6" s="34"/>
      <c r="KK6" s="34"/>
      <c r="KL6" s="34"/>
      <c r="KM6" s="34"/>
      <c r="KN6" s="34"/>
      <c r="KO6" s="34"/>
      <c r="KP6" s="34"/>
      <c r="KQ6" s="34"/>
      <c r="KR6" s="34"/>
      <c r="KS6" s="34"/>
      <c r="KT6" s="34"/>
      <c r="KU6" s="34"/>
      <c r="KV6" s="34"/>
      <c r="KW6" s="34"/>
      <c r="KX6" s="34"/>
      <c r="KY6" s="34"/>
      <c r="KZ6" s="34"/>
      <c r="LA6" s="34"/>
      <c r="LB6" s="34"/>
      <c r="LC6" s="34"/>
      <c r="LD6" s="34"/>
      <c r="LE6" s="34"/>
      <c r="LF6" s="34"/>
      <c r="LG6" s="34"/>
      <c r="LH6" s="34"/>
      <c r="LI6" s="34"/>
      <c r="LJ6" s="34"/>
      <c r="LK6" s="34"/>
      <c r="LL6" s="34"/>
      <c r="LM6" s="34"/>
      <c r="LN6" s="34"/>
      <c r="LO6" s="34"/>
      <c r="LP6" s="34"/>
      <c r="LQ6" s="34"/>
      <c r="LR6" s="34"/>
      <c r="LS6" s="34"/>
      <c r="LT6" s="34"/>
      <c r="LU6" s="34"/>
      <c r="LV6" s="34"/>
      <c r="LW6" s="34"/>
      <c r="LX6" s="34"/>
      <c r="LY6" s="34"/>
      <c r="LZ6" s="34"/>
      <c r="MA6" s="34"/>
      <c r="MB6" s="34"/>
      <c r="MC6" s="34"/>
      <c r="MD6" s="34"/>
      <c r="ME6" s="34"/>
      <c r="MF6" s="34"/>
      <c r="MG6" s="34"/>
      <c r="MH6" s="34"/>
      <c r="MI6" s="34"/>
      <c r="MJ6" s="34"/>
      <c r="MK6" s="34"/>
      <c r="ML6" s="34"/>
      <c r="MM6" s="34"/>
      <c r="MN6" s="34"/>
      <c r="MO6" s="34"/>
      <c r="MP6" s="34"/>
      <c r="MQ6" s="34"/>
      <c r="MR6" s="34"/>
      <c r="MS6" s="34"/>
      <c r="MT6" s="34"/>
      <c r="MU6" s="34"/>
      <c r="MV6" s="34"/>
      <c r="MW6" s="34"/>
      <c r="MX6" s="34"/>
      <c r="MY6" s="34"/>
      <c r="MZ6" s="34"/>
      <c r="NA6" s="34"/>
      <c r="NB6" s="34"/>
      <c r="NC6" s="34"/>
      <c r="ND6" s="34"/>
      <c r="NE6" s="34"/>
      <c r="NF6" s="34"/>
      <c r="NG6" s="34"/>
      <c r="NH6" s="34"/>
      <c r="NI6" s="34"/>
      <c r="NJ6" s="34"/>
      <c r="NK6" s="34"/>
      <c r="NL6" s="34"/>
      <c r="NM6" s="34"/>
      <c r="NN6" s="34"/>
      <c r="NO6" s="34"/>
      <c r="NP6" s="34"/>
      <c r="NQ6" s="34"/>
      <c r="NR6" s="34"/>
      <c r="NS6" s="34"/>
      <c r="NT6" s="34"/>
      <c r="NU6" s="34"/>
      <c r="NV6" s="34"/>
      <c r="NW6" s="34"/>
      <c r="NX6" s="34"/>
      <c r="NY6" s="34"/>
      <c r="NZ6" s="34"/>
      <c r="OA6" s="34"/>
      <c r="OB6" s="34"/>
      <c r="OC6" s="34"/>
      <c r="OD6" s="34"/>
      <c r="OE6" s="34"/>
      <c r="OF6" s="34"/>
      <c r="OG6" s="34"/>
      <c r="OH6" s="34"/>
      <c r="OI6" s="34"/>
      <c r="OJ6" s="34"/>
      <c r="OK6" s="34"/>
      <c r="OL6" s="34"/>
      <c r="OM6" s="34"/>
      <c r="ON6" s="34"/>
      <c r="OO6" s="34"/>
      <c r="OP6" s="34"/>
      <c r="OQ6" s="34"/>
      <c r="OR6" s="34"/>
      <c r="OS6" s="34"/>
      <c r="OT6" s="34"/>
      <c r="OU6" s="34"/>
      <c r="OV6" s="34"/>
      <c r="OW6" s="34"/>
      <c r="OX6" s="34"/>
      <c r="OY6" s="34"/>
      <c r="OZ6" s="34"/>
      <c r="PA6" s="34"/>
      <c r="PB6" s="34"/>
      <c r="PC6" s="34"/>
      <c r="PD6" s="34"/>
      <c r="PE6" s="34"/>
      <c r="PF6" s="34"/>
      <c r="PG6" s="34"/>
      <c r="PH6" s="34"/>
      <c r="PI6" s="34"/>
      <c r="PJ6" s="34"/>
      <c r="PK6" s="34"/>
      <c r="PL6" s="34"/>
      <c r="PM6" s="34"/>
      <c r="PN6" s="34"/>
      <c r="PO6" s="34"/>
      <c r="PP6" s="34"/>
      <c r="PQ6" s="34"/>
      <c r="PR6" s="34"/>
      <c r="PS6" s="34"/>
      <c r="PT6" s="34"/>
      <c r="PU6" s="34"/>
      <c r="PV6" s="34"/>
      <c r="PW6" s="34"/>
      <c r="PX6" s="34"/>
      <c r="PY6" s="34"/>
      <c r="PZ6" s="34"/>
      <c r="QA6" s="34"/>
      <c r="QB6" s="34"/>
      <c r="QC6" s="34"/>
      <c r="QD6" s="34"/>
      <c r="QE6" s="34"/>
      <c r="QF6" s="34"/>
      <c r="QG6" s="34"/>
      <c r="QH6" s="34"/>
      <c r="QI6" s="34"/>
      <c r="QJ6" s="34"/>
      <c r="QK6" s="34"/>
      <c r="QL6" s="34"/>
      <c r="QM6" s="34"/>
      <c r="QN6" s="34"/>
      <c r="QO6" s="34"/>
      <c r="QP6" s="34"/>
      <c r="QQ6" s="34"/>
      <c r="QR6" s="34"/>
      <c r="QS6" s="34"/>
      <c r="QT6" s="34"/>
      <c r="QU6" s="34"/>
      <c r="QV6" s="34"/>
      <c r="QW6" s="34"/>
      <c r="QX6" s="34"/>
      <c r="QY6" s="34"/>
      <c r="QZ6" s="34"/>
      <c r="RA6" s="34"/>
      <c r="RB6" s="34"/>
      <c r="RC6" s="34"/>
      <c r="RD6" s="34"/>
      <c r="RE6" s="34"/>
      <c r="RF6" s="34"/>
      <c r="RG6" s="34"/>
      <c r="RH6" s="34"/>
      <c r="RI6" s="34"/>
      <c r="RJ6" s="34"/>
      <c r="RK6" s="34"/>
      <c r="RL6" s="34"/>
      <c r="RM6" s="34"/>
      <c r="RN6" s="34"/>
      <c r="RO6" s="34"/>
      <c r="RP6" s="34"/>
      <c r="RQ6" s="34"/>
      <c r="RR6" s="34"/>
      <c r="RS6" s="34"/>
      <c r="RT6" s="34"/>
      <c r="RU6" s="34"/>
      <c r="RV6" s="34"/>
      <c r="RW6" s="34"/>
      <c r="RX6" s="34"/>
      <c r="RY6" s="34"/>
      <c r="RZ6" s="34"/>
      <c r="SA6" s="34"/>
      <c r="SB6" s="34"/>
      <c r="SC6" s="34"/>
      <c r="SD6" s="34"/>
      <c r="SE6" s="34"/>
      <c r="SF6" s="34"/>
      <c r="SG6" s="34"/>
      <c r="SH6" s="34"/>
      <c r="SI6" s="34"/>
      <c r="SJ6" s="34"/>
      <c r="SK6" s="34"/>
      <c r="SL6" s="34"/>
      <c r="SM6" s="34"/>
      <c r="SN6" s="34"/>
      <c r="SO6" s="34"/>
      <c r="SP6" s="34"/>
      <c r="SQ6" s="34"/>
      <c r="SR6" s="34"/>
      <c r="SS6" s="34"/>
      <c r="ST6" s="34"/>
      <c r="SU6" s="34"/>
      <c r="SV6" s="34"/>
      <c r="SW6" s="34"/>
      <c r="SX6" s="34"/>
      <c r="SY6" s="34"/>
      <c r="SZ6" s="34"/>
      <c r="TA6" s="34"/>
      <c r="TB6" s="34"/>
      <c r="TC6" s="34"/>
      <c r="TD6" s="34"/>
      <c r="TE6" s="34"/>
      <c r="TF6" s="34"/>
      <c r="TG6" s="34"/>
      <c r="TH6" s="34"/>
      <c r="TI6" s="34"/>
      <c r="TJ6" s="34"/>
      <c r="TK6" s="34"/>
      <c r="TL6" s="34"/>
      <c r="TM6" s="34"/>
      <c r="TN6" s="34"/>
      <c r="TO6" s="34"/>
      <c r="TP6" s="34"/>
      <c r="TQ6" s="34"/>
      <c r="TR6" s="34"/>
      <c r="TS6" s="34"/>
      <c r="TT6" s="34"/>
      <c r="TU6" s="34"/>
      <c r="TV6" s="34"/>
      <c r="TW6" s="34"/>
      <c r="TX6" s="34"/>
      <c r="TY6" s="34"/>
      <c r="TZ6" s="34"/>
      <c r="UA6" s="34"/>
      <c r="UB6" s="34"/>
      <c r="UC6" s="34"/>
      <c r="UD6" s="34"/>
      <c r="UE6" s="34"/>
      <c r="UF6" s="34"/>
      <c r="UG6" s="34"/>
      <c r="UH6" s="34"/>
      <c r="UI6" s="34"/>
      <c r="UJ6" s="34"/>
      <c r="UK6" s="34"/>
      <c r="UL6" s="34"/>
      <c r="UM6" s="34"/>
      <c r="UN6" s="34"/>
      <c r="UO6" s="34"/>
      <c r="UP6" s="34"/>
      <c r="UQ6" s="34"/>
      <c r="UR6" s="34"/>
      <c r="US6" s="34"/>
      <c r="UT6" s="34"/>
      <c r="UU6" s="34"/>
      <c r="UV6" s="34"/>
      <c r="UW6" s="34"/>
      <c r="UX6" s="34"/>
      <c r="UY6" s="34"/>
      <c r="UZ6" s="34"/>
      <c r="VA6" s="34"/>
      <c r="VB6" s="34"/>
      <c r="VC6" s="34"/>
      <c r="VD6" s="34"/>
      <c r="VE6" s="34"/>
      <c r="VF6" s="34"/>
      <c r="VG6" s="34"/>
      <c r="VH6" s="34"/>
      <c r="VI6" s="34"/>
      <c r="VJ6" s="34"/>
      <c r="VK6" s="34"/>
      <c r="VL6" s="34"/>
      <c r="VM6" s="34"/>
      <c r="VN6" s="34"/>
      <c r="VO6" s="34"/>
      <c r="VP6" s="34"/>
      <c r="VQ6" s="34"/>
      <c r="VR6" s="34"/>
      <c r="VS6" s="34"/>
      <c r="VT6" s="34"/>
      <c r="VU6" s="34"/>
      <c r="VV6" s="34"/>
      <c r="VW6" s="34"/>
      <c r="VX6" s="34"/>
      <c r="VY6" s="34"/>
      <c r="VZ6" s="34"/>
      <c r="WA6" s="34"/>
      <c r="WB6" s="34"/>
      <c r="WC6" s="34"/>
      <c r="WD6" s="34"/>
      <c r="WE6" s="34"/>
      <c r="WF6" s="34"/>
      <c r="WG6" s="34"/>
      <c r="WH6" s="34"/>
      <c r="WI6" s="34"/>
      <c r="WJ6" s="34"/>
      <c r="WK6" s="34"/>
      <c r="WL6" s="34"/>
      <c r="WM6" s="34"/>
      <c r="WN6" s="34"/>
      <c r="WO6" s="34"/>
      <c r="WP6" s="34"/>
      <c r="WQ6" s="34"/>
      <c r="WR6" s="34"/>
      <c r="WS6" s="34"/>
      <c r="WT6" s="34"/>
      <c r="WU6" s="34"/>
      <c r="WV6" s="34"/>
      <c r="WW6" s="34"/>
      <c r="WX6" s="34"/>
      <c r="WY6" s="34"/>
      <c r="WZ6" s="34"/>
      <c r="XA6" s="34"/>
      <c r="XB6" s="34"/>
      <c r="XC6" s="34"/>
      <c r="XD6" s="34"/>
      <c r="XE6" s="34"/>
      <c r="XF6" s="34"/>
      <c r="XG6" s="34"/>
      <c r="XH6" s="34"/>
      <c r="XI6" s="34"/>
      <c r="XJ6" s="34"/>
      <c r="XK6" s="34"/>
      <c r="XL6" s="34"/>
      <c r="XM6" s="34"/>
      <c r="XN6" s="34"/>
      <c r="XO6" s="34"/>
      <c r="XP6" s="34"/>
      <c r="XQ6" s="34"/>
      <c r="XR6" s="34"/>
      <c r="XS6" s="34"/>
      <c r="XT6" s="34"/>
      <c r="XU6" s="34"/>
      <c r="XV6" s="34"/>
      <c r="XW6" s="34"/>
      <c r="XX6" s="34"/>
      <c r="XY6" s="34"/>
      <c r="XZ6" s="34"/>
      <c r="YA6" s="34"/>
      <c r="YB6" s="34"/>
      <c r="YC6" s="34"/>
      <c r="YD6" s="34"/>
      <c r="YE6" s="34"/>
      <c r="YF6" s="34"/>
      <c r="YG6" s="34"/>
      <c r="YH6" s="34"/>
      <c r="YI6" s="34"/>
      <c r="YJ6" s="34"/>
      <c r="YK6" s="34"/>
      <c r="YL6" s="34"/>
      <c r="YM6" s="34"/>
      <c r="YN6" s="34"/>
      <c r="YO6" s="34"/>
      <c r="YP6" s="34"/>
      <c r="YQ6" s="34"/>
      <c r="YR6" s="34"/>
      <c r="YS6" s="34"/>
      <c r="YT6" s="34"/>
      <c r="YU6" s="34"/>
      <c r="YV6" s="34"/>
      <c r="YW6" s="34"/>
      <c r="YX6" s="34"/>
      <c r="YY6" s="34"/>
      <c r="YZ6" s="34"/>
      <c r="ZA6" s="34"/>
      <c r="ZB6" s="34"/>
      <c r="ZC6" s="34"/>
      <c r="ZD6" s="34"/>
      <c r="ZE6" s="34"/>
      <c r="ZF6" s="34"/>
      <c r="ZG6" s="34"/>
      <c r="ZH6" s="34"/>
      <c r="ZI6" s="34"/>
      <c r="ZJ6" s="34"/>
      <c r="ZK6" s="34"/>
      <c r="ZL6" s="34"/>
      <c r="ZM6" s="34"/>
      <c r="ZN6" s="34"/>
      <c r="ZO6" s="34"/>
      <c r="ZP6" s="34"/>
      <c r="ZQ6" s="34"/>
      <c r="ZR6" s="34"/>
      <c r="ZS6" s="34"/>
      <c r="ZT6" s="34"/>
      <c r="ZU6" s="34"/>
      <c r="ZV6" s="34"/>
      <c r="ZW6" s="34"/>
      <c r="ZX6" s="34"/>
      <c r="ZY6" s="34"/>
      <c r="ZZ6" s="34"/>
      <c r="AAA6" s="34"/>
      <c r="AAB6" s="34"/>
      <c r="AAC6" s="34"/>
      <c r="AAD6" s="34"/>
      <c r="AAE6" s="34"/>
      <c r="AAF6" s="34"/>
      <c r="AAG6" s="34"/>
      <c r="AAH6" s="34"/>
      <c r="AAI6" s="34"/>
      <c r="AAJ6" s="34"/>
      <c r="AAK6" s="34"/>
      <c r="AAL6" s="34"/>
      <c r="AAM6" s="34"/>
      <c r="AAN6" s="34"/>
      <c r="AAO6" s="34"/>
      <c r="AAP6" s="34"/>
      <c r="AAQ6" s="34"/>
      <c r="AAR6" s="34"/>
      <c r="AAS6" s="34"/>
      <c r="AAT6" s="34"/>
      <c r="AAU6" s="34"/>
      <c r="AAV6" s="34"/>
      <c r="AAW6" s="34"/>
      <c r="AAX6" s="34"/>
      <c r="AAY6" s="34"/>
      <c r="AAZ6" s="34"/>
    </row>
    <row r="7" spans="1:728" s="35" customFormat="1" ht="75.75" thickBot="1">
      <c r="A7" s="17">
        <v>6</v>
      </c>
      <c r="B7" s="29" t="s">
        <v>12</v>
      </c>
      <c r="C7" s="21" t="s">
        <v>50</v>
      </c>
      <c r="D7" s="33" t="s">
        <v>62</v>
      </c>
      <c r="E7" s="104">
        <v>41257</v>
      </c>
      <c r="F7" s="104">
        <v>41344</v>
      </c>
      <c r="G7" s="32" t="s">
        <v>19</v>
      </c>
      <c r="H7" s="81">
        <v>41669</v>
      </c>
      <c r="I7" s="86">
        <v>41745</v>
      </c>
      <c r="J7" s="6">
        <f t="shared" si="0"/>
        <v>412</v>
      </c>
      <c r="K7" s="22" t="s">
        <v>10</v>
      </c>
      <c r="L7" s="6">
        <v>8</v>
      </c>
      <c r="M7" s="6">
        <v>5</v>
      </c>
      <c r="N7" s="6">
        <v>104</v>
      </c>
      <c r="O7" s="6" t="s">
        <v>16</v>
      </c>
      <c r="P7" s="6">
        <v>2</v>
      </c>
      <c r="Q7" s="6" t="s">
        <v>28</v>
      </c>
      <c r="R7" s="6">
        <f>17+14</f>
        <v>31</v>
      </c>
      <c r="S7" s="94">
        <v>42076</v>
      </c>
      <c r="T7" s="32" t="s">
        <v>94</v>
      </c>
      <c r="U7" s="33" t="s">
        <v>209</v>
      </c>
      <c r="V7" s="36" t="s">
        <v>208</v>
      </c>
      <c r="W7" s="34" t="s">
        <v>394</v>
      </c>
      <c r="X7" s="34" t="s">
        <v>388</v>
      </c>
      <c r="Y7" s="34" t="s">
        <v>395</v>
      </c>
      <c r="Z7" s="34" t="s">
        <v>388</v>
      </c>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row>
    <row r="8" spans="1:728" s="34" customFormat="1" ht="45.75" thickBot="1">
      <c r="A8" s="17">
        <v>7</v>
      </c>
      <c r="B8" s="29" t="s">
        <v>12</v>
      </c>
      <c r="C8" s="21" t="s">
        <v>328</v>
      </c>
      <c r="D8" s="33" t="s">
        <v>82</v>
      </c>
      <c r="E8" s="105">
        <v>41586</v>
      </c>
      <c r="F8" s="106">
        <v>41675</v>
      </c>
      <c r="G8" s="32" t="s">
        <v>92</v>
      </c>
      <c r="H8" s="81">
        <v>42109</v>
      </c>
      <c r="I8" s="86">
        <v>42166</v>
      </c>
      <c r="J8" s="6">
        <f t="shared" si="0"/>
        <v>523</v>
      </c>
      <c r="K8" s="37" t="s">
        <v>13</v>
      </c>
      <c r="L8" s="6">
        <v>51</v>
      </c>
      <c r="M8" s="37">
        <v>17</v>
      </c>
      <c r="N8" s="6">
        <v>212</v>
      </c>
      <c r="O8" s="6" t="s">
        <v>16</v>
      </c>
      <c r="P8" s="6">
        <v>3</v>
      </c>
      <c r="Q8" s="6" t="s">
        <v>29</v>
      </c>
      <c r="R8" s="6">
        <f>45+14+5</f>
        <v>64</v>
      </c>
      <c r="S8" s="94"/>
      <c r="T8" s="32" t="s">
        <v>104</v>
      </c>
      <c r="U8" s="33" t="s">
        <v>192</v>
      </c>
      <c r="V8" s="36" t="s">
        <v>191</v>
      </c>
      <c r="W8" s="34" t="s">
        <v>397</v>
      </c>
      <c r="X8" s="34" t="s">
        <v>390</v>
      </c>
      <c r="Y8" s="34" t="s">
        <v>396</v>
      </c>
      <c r="Z8" s="34" t="s">
        <v>390</v>
      </c>
    </row>
    <row r="9" spans="1:728" s="35" customFormat="1" ht="60.75" thickBot="1">
      <c r="A9" s="17">
        <v>8</v>
      </c>
      <c r="B9" s="29" t="s">
        <v>12</v>
      </c>
      <c r="C9" s="21" t="s">
        <v>329</v>
      </c>
      <c r="D9" s="33" t="s">
        <v>83</v>
      </c>
      <c r="E9" s="105">
        <v>41590</v>
      </c>
      <c r="F9" s="105">
        <v>41746</v>
      </c>
      <c r="G9" s="32" t="s">
        <v>19</v>
      </c>
      <c r="H9" s="81">
        <v>41928</v>
      </c>
      <c r="I9" s="86">
        <v>41989</v>
      </c>
      <c r="J9" s="6">
        <f t="shared" si="0"/>
        <v>338</v>
      </c>
      <c r="K9" s="6" t="s">
        <v>10</v>
      </c>
      <c r="L9" s="6">
        <v>10</v>
      </c>
      <c r="M9" s="37">
        <v>0</v>
      </c>
      <c r="N9" s="6">
        <v>70</v>
      </c>
      <c r="O9" s="6" t="s">
        <v>16</v>
      </c>
      <c r="P9" s="6">
        <v>2</v>
      </c>
      <c r="Q9" s="6" t="s">
        <v>30</v>
      </c>
      <c r="R9" s="6">
        <f>11+2</f>
        <v>13</v>
      </c>
      <c r="S9" s="94" t="s">
        <v>18</v>
      </c>
      <c r="T9" s="32" t="s">
        <v>105</v>
      </c>
      <c r="U9" s="33" t="s">
        <v>194</v>
      </c>
      <c r="V9" s="36" t="s">
        <v>193</v>
      </c>
      <c r="W9" s="34" t="s">
        <v>394</v>
      </c>
      <c r="X9" s="34" t="s">
        <v>388</v>
      </c>
      <c r="Y9" s="34" t="s">
        <v>398</v>
      </c>
      <c r="Z9" s="34" t="s">
        <v>388</v>
      </c>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row>
    <row r="10" spans="1:728" s="35" customFormat="1" ht="96.95" customHeight="1" thickBot="1">
      <c r="A10" s="17">
        <v>9</v>
      </c>
      <c r="B10" s="29" t="s">
        <v>12</v>
      </c>
      <c r="C10" s="21" t="s">
        <v>224</v>
      </c>
      <c r="D10" s="33" t="s">
        <v>84</v>
      </c>
      <c r="E10" s="104">
        <v>41624</v>
      </c>
      <c r="F10" s="104">
        <v>41733</v>
      </c>
      <c r="G10" s="21" t="s">
        <v>17</v>
      </c>
      <c r="H10" s="85">
        <v>42509</v>
      </c>
      <c r="I10" s="85" t="s">
        <v>381</v>
      </c>
      <c r="J10" s="6">
        <f t="shared" si="0"/>
        <v>885</v>
      </c>
      <c r="K10" s="6" t="s">
        <v>13</v>
      </c>
      <c r="L10" s="6">
        <v>1650</v>
      </c>
      <c r="M10" s="6">
        <v>39</v>
      </c>
      <c r="N10" s="6">
        <v>553</v>
      </c>
      <c r="O10" s="6" t="s">
        <v>382</v>
      </c>
      <c r="P10" s="6">
        <v>8</v>
      </c>
      <c r="Q10" s="6" t="s">
        <v>31</v>
      </c>
      <c r="R10" s="6">
        <v>157</v>
      </c>
      <c r="S10" s="94" t="s">
        <v>18</v>
      </c>
      <c r="T10" s="32" t="s">
        <v>380</v>
      </c>
      <c r="U10" s="33" t="s">
        <v>226</v>
      </c>
      <c r="V10" s="36" t="s">
        <v>225</v>
      </c>
      <c r="W10" s="34" t="s">
        <v>394</v>
      </c>
      <c r="X10" s="34" t="s">
        <v>388</v>
      </c>
      <c r="Y10" s="34" t="s">
        <v>399</v>
      </c>
      <c r="Z10" s="34" t="s">
        <v>390</v>
      </c>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row>
    <row r="11" spans="1:728" s="35" customFormat="1" ht="45.75" customHeight="1" thickBot="1">
      <c r="A11" s="17">
        <v>10</v>
      </c>
      <c r="B11" s="29" t="s">
        <v>12</v>
      </c>
      <c r="C11" s="21" t="s">
        <v>330</v>
      </c>
      <c r="D11" s="33" t="s">
        <v>85</v>
      </c>
      <c r="E11" s="105">
        <v>41723</v>
      </c>
      <c r="F11" s="105">
        <v>41837</v>
      </c>
      <c r="G11" s="21" t="s">
        <v>17</v>
      </c>
      <c r="H11" s="81">
        <v>42068</v>
      </c>
      <c r="I11" s="85">
        <v>42156</v>
      </c>
      <c r="J11" s="6">
        <f t="shared" si="0"/>
        <v>345</v>
      </c>
      <c r="K11" s="6" t="s">
        <v>13</v>
      </c>
      <c r="L11" s="6">
        <v>5</v>
      </c>
      <c r="M11" s="6">
        <v>0</v>
      </c>
      <c r="N11" s="6">
        <v>83</v>
      </c>
      <c r="O11" s="6" t="s">
        <v>16</v>
      </c>
      <c r="P11" s="6">
        <v>2</v>
      </c>
      <c r="Q11" s="6" t="s">
        <v>32</v>
      </c>
      <c r="R11" s="6">
        <f>16+8</f>
        <v>24</v>
      </c>
      <c r="S11" s="98" t="s">
        <v>149</v>
      </c>
      <c r="T11" s="32" t="s">
        <v>106</v>
      </c>
      <c r="U11" s="33" t="s">
        <v>196</v>
      </c>
      <c r="V11" s="36" t="s">
        <v>195</v>
      </c>
      <c r="W11" s="34" t="s">
        <v>400</v>
      </c>
      <c r="X11" s="34" t="s">
        <v>388</v>
      </c>
      <c r="Y11" s="34" t="s">
        <v>400</v>
      </c>
      <c r="Z11" s="34" t="s">
        <v>388</v>
      </c>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row>
    <row r="12" spans="1:728" s="35" customFormat="1" ht="99.95" customHeight="1" thickBot="1">
      <c r="A12" s="17">
        <v>11</v>
      </c>
      <c r="B12" s="29" t="s">
        <v>12</v>
      </c>
      <c r="C12" s="21" t="s">
        <v>255</v>
      </c>
      <c r="D12" s="33" t="s">
        <v>86</v>
      </c>
      <c r="E12" s="105">
        <v>41942</v>
      </c>
      <c r="F12" s="105"/>
      <c r="G12" s="21" t="s">
        <v>9</v>
      </c>
      <c r="H12" s="81">
        <v>43013</v>
      </c>
      <c r="I12" s="85"/>
      <c r="J12" s="6">
        <f t="shared" si="0"/>
        <v>1071</v>
      </c>
      <c r="K12" s="6" t="s">
        <v>13</v>
      </c>
      <c r="L12" s="22">
        <v>615</v>
      </c>
      <c r="M12" s="6">
        <v>17</v>
      </c>
      <c r="N12" s="6" t="s">
        <v>18</v>
      </c>
      <c r="O12" s="6" t="s">
        <v>9</v>
      </c>
      <c r="P12" s="6" t="s">
        <v>18</v>
      </c>
      <c r="Q12" s="6"/>
      <c r="R12" s="6" t="s">
        <v>18</v>
      </c>
      <c r="S12" s="94" t="s">
        <v>18</v>
      </c>
      <c r="T12" s="32" t="s">
        <v>258</v>
      </c>
      <c r="U12" s="33" t="s">
        <v>257</v>
      </c>
      <c r="V12" s="36" t="s">
        <v>256</v>
      </c>
      <c r="W12" s="34" t="s">
        <v>395</v>
      </c>
      <c r="X12" s="34" t="s">
        <v>388</v>
      </c>
      <c r="Y12" s="34" t="s">
        <v>401</v>
      </c>
      <c r="Z12" s="34" t="s">
        <v>402</v>
      </c>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row>
    <row r="13" spans="1:728" s="35" customFormat="1" ht="30" customHeight="1" thickBot="1">
      <c r="A13" s="17">
        <v>12</v>
      </c>
      <c r="B13" s="29" t="s">
        <v>12</v>
      </c>
      <c r="C13" s="21" t="s">
        <v>51</v>
      </c>
      <c r="D13" s="33" t="s">
        <v>63</v>
      </c>
      <c r="E13" s="106">
        <v>41948</v>
      </c>
      <c r="F13" s="105">
        <v>42128</v>
      </c>
      <c r="G13" s="32" t="s">
        <v>107</v>
      </c>
      <c r="H13" s="81">
        <v>42485</v>
      </c>
      <c r="I13" s="86">
        <v>42705</v>
      </c>
      <c r="J13" s="6">
        <f t="shared" si="0"/>
        <v>537</v>
      </c>
      <c r="K13" s="6" t="s">
        <v>13</v>
      </c>
      <c r="L13" s="6">
        <v>79</v>
      </c>
      <c r="M13" s="6">
        <v>9</v>
      </c>
      <c r="N13" s="6">
        <f>18 + 274</f>
        <v>292</v>
      </c>
      <c r="O13" s="6" t="s">
        <v>16</v>
      </c>
      <c r="P13" s="6">
        <v>3</v>
      </c>
      <c r="Q13" s="6" t="s">
        <v>33</v>
      </c>
      <c r="R13" s="6">
        <f>37+30+22</f>
        <v>89</v>
      </c>
      <c r="S13" s="94" t="s">
        <v>261</v>
      </c>
      <c r="T13" s="32" t="s">
        <v>108</v>
      </c>
      <c r="U13" s="33" t="s">
        <v>211</v>
      </c>
      <c r="V13" s="36" t="s">
        <v>210</v>
      </c>
      <c r="W13" s="34" t="s">
        <v>395</v>
      </c>
      <c r="X13" s="34" t="s">
        <v>388</v>
      </c>
      <c r="Y13" s="34" t="s">
        <v>403</v>
      </c>
      <c r="Z13" s="34" t="s">
        <v>404</v>
      </c>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row>
    <row r="14" spans="1:728" s="35" customFormat="1" ht="53.1" customHeight="1" thickBot="1">
      <c r="A14" s="17">
        <v>13</v>
      </c>
      <c r="B14" s="29" t="s">
        <v>12</v>
      </c>
      <c r="C14" s="21" t="s">
        <v>331</v>
      </c>
      <c r="D14" s="33" t="s">
        <v>64</v>
      </c>
      <c r="E14" s="106">
        <v>42094</v>
      </c>
      <c r="F14" s="105">
        <v>42153</v>
      </c>
      <c r="G14" s="21" t="s">
        <v>19</v>
      </c>
      <c r="H14" s="81">
        <v>42522</v>
      </c>
      <c r="I14" s="85">
        <v>42678</v>
      </c>
      <c r="J14" s="6">
        <f t="shared" si="0"/>
        <v>428</v>
      </c>
      <c r="K14" s="6" t="s">
        <v>13</v>
      </c>
      <c r="L14" s="6">
        <v>44</v>
      </c>
      <c r="M14" s="6">
        <v>4</v>
      </c>
      <c r="N14" s="6">
        <v>208</v>
      </c>
      <c r="O14" s="6" t="s">
        <v>16</v>
      </c>
      <c r="P14" s="6">
        <v>4</v>
      </c>
      <c r="Q14" s="6" t="s">
        <v>34</v>
      </c>
      <c r="R14" s="6">
        <f>36+12+0+0</f>
        <v>48</v>
      </c>
      <c r="S14" s="94">
        <v>42775</v>
      </c>
      <c r="T14" s="32" t="s">
        <v>102</v>
      </c>
      <c r="U14" s="33" t="s">
        <v>198</v>
      </c>
      <c r="V14" s="36" t="s">
        <v>197</v>
      </c>
      <c r="W14" s="34"/>
      <c r="X14" s="34" t="s">
        <v>388</v>
      </c>
      <c r="Y14" s="34"/>
      <c r="Z14" s="34" t="s">
        <v>388</v>
      </c>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row>
    <row r="15" spans="1:728" s="35" customFormat="1" ht="51" customHeight="1" thickBot="1">
      <c r="A15" s="17">
        <v>14</v>
      </c>
      <c r="B15" s="29" t="s">
        <v>12</v>
      </c>
      <c r="C15" s="21" t="s">
        <v>332</v>
      </c>
      <c r="D15" s="33" t="s">
        <v>65</v>
      </c>
      <c r="E15" s="104">
        <v>42249</v>
      </c>
      <c r="F15" s="104">
        <v>42360</v>
      </c>
      <c r="G15" s="32" t="s">
        <v>92</v>
      </c>
      <c r="H15" s="81">
        <v>42649</v>
      </c>
      <c r="I15" s="86">
        <v>42810</v>
      </c>
      <c r="J15" s="6">
        <f t="shared" si="0"/>
        <v>400</v>
      </c>
      <c r="K15" s="6" t="s">
        <v>13</v>
      </c>
      <c r="L15" s="6">
        <v>39</v>
      </c>
      <c r="M15" s="6">
        <v>5</v>
      </c>
      <c r="N15" s="6">
        <v>200</v>
      </c>
      <c r="O15" s="6" t="s">
        <v>16</v>
      </c>
      <c r="P15" s="6">
        <v>2</v>
      </c>
      <c r="Q15" s="6" t="s">
        <v>272</v>
      </c>
      <c r="R15" s="6">
        <f>24+12+1</f>
        <v>37</v>
      </c>
      <c r="S15" s="94">
        <v>42935</v>
      </c>
      <c r="T15" s="32" t="s">
        <v>103</v>
      </c>
      <c r="U15" s="33" t="s">
        <v>200</v>
      </c>
      <c r="V15" s="36" t="s">
        <v>199</v>
      </c>
      <c r="W15" s="34" t="s">
        <v>405</v>
      </c>
      <c r="X15" s="34" t="s">
        <v>390</v>
      </c>
      <c r="Y15" s="34" t="s">
        <v>406</v>
      </c>
      <c r="Z15" s="34" t="s">
        <v>390</v>
      </c>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row>
    <row r="16" spans="1:728" s="35" customFormat="1" ht="60.75" thickBot="1">
      <c r="A16" s="17">
        <v>15</v>
      </c>
      <c r="B16" s="29" t="s">
        <v>12</v>
      </c>
      <c r="C16" s="21" t="s">
        <v>333</v>
      </c>
      <c r="D16" s="33" t="s">
        <v>66</v>
      </c>
      <c r="E16" s="104">
        <v>42487</v>
      </c>
      <c r="F16" s="104">
        <v>42695</v>
      </c>
      <c r="G16" s="32" t="s">
        <v>19</v>
      </c>
      <c r="H16" s="81">
        <v>43083</v>
      </c>
      <c r="I16" s="86">
        <v>43168</v>
      </c>
      <c r="J16" s="6">
        <f t="shared" si="0"/>
        <v>596</v>
      </c>
      <c r="K16" s="22" t="s">
        <v>10</v>
      </c>
      <c r="L16" s="6">
        <v>4</v>
      </c>
      <c r="M16" s="6">
        <v>1</v>
      </c>
      <c r="N16" s="6">
        <v>86</v>
      </c>
      <c r="O16" s="6" t="s">
        <v>16</v>
      </c>
      <c r="P16" s="6">
        <v>1</v>
      </c>
      <c r="Q16" s="6" t="s">
        <v>35</v>
      </c>
      <c r="R16" s="6">
        <v>16</v>
      </c>
      <c r="S16" s="96"/>
      <c r="T16" s="32" t="s">
        <v>95</v>
      </c>
      <c r="U16" s="33" t="s">
        <v>202</v>
      </c>
      <c r="V16" s="36" t="s">
        <v>201</v>
      </c>
      <c r="W16" s="34" t="s">
        <v>407</v>
      </c>
      <c r="X16" s="34" t="s">
        <v>390</v>
      </c>
      <c r="Y16" s="34" t="s">
        <v>408</v>
      </c>
      <c r="Z16" s="1" t="s">
        <v>390</v>
      </c>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row>
    <row r="17" spans="1:728" s="35" customFormat="1" ht="42.75" customHeight="1" thickBot="1">
      <c r="A17" s="8">
        <v>16</v>
      </c>
      <c r="B17" s="38" t="s">
        <v>20</v>
      </c>
      <c r="C17" s="21" t="s">
        <v>247</v>
      </c>
      <c r="D17" s="33" t="s">
        <v>67</v>
      </c>
      <c r="E17" s="107">
        <v>42146</v>
      </c>
      <c r="F17" s="105">
        <v>42298</v>
      </c>
      <c r="G17" s="21" t="s">
        <v>114</v>
      </c>
      <c r="H17" s="81">
        <v>42754</v>
      </c>
      <c r="I17" s="85">
        <v>42906</v>
      </c>
      <c r="J17" s="6">
        <f t="shared" si="0"/>
        <v>608</v>
      </c>
      <c r="K17" s="6" t="s">
        <v>10</v>
      </c>
      <c r="L17" s="6">
        <v>11</v>
      </c>
      <c r="M17" s="6">
        <v>0</v>
      </c>
      <c r="N17" s="6">
        <v>170</v>
      </c>
      <c r="O17" s="6" t="s">
        <v>16</v>
      </c>
      <c r="P17" s="6">
        <v>1</v>
      </c>
      <c r="Q17" s="6" t="s">
        <v>269</v>
      </c>
      <c r="R17" s="6">
        <v>42</v>
      </c>
      <c r="S17" s="94" t="s">
        <v>18</v>
      </c>
      <c r="T17" s="32" t="s">
        <v>270</v>
      </c>
      <c r="U17" s="33" t="s">
        <v>249</v>
      </c>
      <c r="V17" s="36" t="s">
        <v>248</v>
      </c>
      <c r="W17" s="34" t="s">
        <v>442</v>
      </c>
      <c r="X17" s="34" t="s">
        <v>416</v>
      </c>
      <c r="Y17" s="34" t="s">
        <v>443</v>
      </c>
      <c r="Z17" s="34" t="s">
        <v>444</v>
      </c>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row>
    <row r="18" spans="1:728" s="35" customFormat="1" ht="35.25" customHeight="1" thickBot="1">
      <c r="A18" s="8">
        <v>17</v>
      </c>
      <c r="B18" s="38" t="s">
        <v>20</v>
      </c>
      <c r="C18" s="21" t="s">
        <v>52</v>
      </c>
      <c r="D18" s="33" t="s">
        <v>68</v>
      </c>
      <c r="E18" s="104">
        <v>42720</v>
      </c>
      <c r="F18" s="104">
        <v>43090</v>
      </c>
      <c r="G18" s="25" t="s">
        <v>11</v>
      </c>
      <c r="H18" s="81" t="s">
        <v>11</v>
      </c>
      <c r="I18" s="90"/>
      <c r="J18" s="6" t="e">
        <f t="shared" si="0"/>
        <v>#VALUE!</v>
      </c>
      <c r="K18" s="6" t="s">
        <v>13</v>
      </c>
      <c r="L18" s="26">
        <f>4+20+4</f>
        <v>28</v>
      </c>
      <c r="M18" s="26">
        <v>10</v>
      </c>
      <c r="N18" s="26" t="s">
        <v>11</v>
      </c>
      <c r="O18" s="26" t="s">
        <v>11</v>
      </c>
      <c r="P18" s="26" t="s">
        <v>11</v>
      </c>
      <c r="Q18" s="26"/>
      <c r="R18" s="26" t="s">
        <v>11</v>
      </c>
      <c r="S18" s="94"/>
      <c r="T18" s="32" t="s">
        <v>271</v>
      </c>
      <c r="U18" s="33" t="s">
        <v>246</v>
      </c>
      <c r="V18" s="36" t="s">
        <v>245</v>
      </c>
      <c r="W18" s="34" t="s">
        <v>445</v>
      </c>
      <c r="X18" s="34" t="s">
        <v>424</v>
      </c>
      <c r="Y18" s="34" t="s">
        <v>445</v>
      </c>
      <c r="Z18" s="34" t="s">
        <v>424</v>
      </c>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row>
    <row r="19" spans="1:728" s="34" customFormat="1" ht="30.75" thickBot="1">
      <c r="A19" s="8">
        <v>18</v>
      </c>
      <c r="B19" s="39" t="s">
        <v>21</v>
      </c>
      <c r="C19" s="21" t="s">
        <v>53</v>
      </c>
      <c r="D19" s="33" t="s">
        <v>69</v>
      </c>
      <c r="E19" s="104">
        <v>40763</v>
      </c>
      <c r="F19" s="105">
        <v>40882</v>
      </c>
      <c r="G19" s="21" t="s">
        <v>22</v>
      </c>
      <c r="H19" s="81">
        <v>41117</v>
      </c>
      <c r="I19" s="85" t="s">
        <v>18</v>
      </c>
      <c r="J19" s="6">
        <f t="shared" si="0"/>
        <v>354</v>
      </c>
      <c r="K19" s="22" t="s">
        <v>10</v>
      </c>
      <c r="L19" s="6">
        <v>163</v>
      </c>
      <c r="M19" s="6">
        <v>2</v>
      </c>
      <c r="N19" s="6">
        <v>80</v>
      </c>
      <c r="O19" s="6" t="s">
        <v>16</v>
      </c>
      <c r="P19" s="6">
        <v>1</v>
      </c>
      <c r="Q19" s="6" t="s">
        <v>36</v>
      </c>
      <c r="R19" s="6">
        <v>15</v>
      </c>
      <c r="S19" s="94">
        <v>41444</v>
      </c>
      <c r="T19" s="32" t="s">
        <v>96</v>
      </c>
      <c r="U19" s="33" t="s">
        <v>213</v>
      </c>
      <c r="V19" s="36" t="s">
        <v>212</v>
      </c>
      <c r="W19" s="34" t="s">
        <v>446</v>
      </c>
      <c r="X19" s="34" t="s">
        <v>416</v>
      </c>
      <c r="Y19" s="34" t="s">
        <v>447</v>
      </c>
      <c r="Z19" s="34" t="s">
        <v>416</v>
      </c>
    </row>
    <row r="20" spans="1:728" s="43" customFormat="1" ht="36.75" customHeight="1" thickBot="1">
      <c r="A20" s="8">
        <v>19</v>
      </c>
      <c r="B20" s="40" t="s">
        <v>21</v>
      </c>
      <c r="C20" s="21" t="s">
        <v>54</v>
      </c>
      <c r="D20" s="41" t="s">
        <v>70</v>
      </c>
      <c r="E20" s="105">
        <v>41242</v>
      </c>
      <c r="F20" s="105">
        <v>41324</v>
      </c>
      <c r="G20" s="21" t="s">
        <v>114</v>
      </c>
      <c r="H20" s="81">
        <v>41704</v>
      </c>
      <c r="I20" s="85" t="s">
        <v>18</v>
      </c>
      <c r="J20" s="6">
        <f t="shared" si="0"/>
        <v>462</v>
      </c>
      <c r="K20" s="6" t="s">
        <v>10</v>
      </c>
      <c r="L20" s="6">
        <v>171</v>
      </c>
      <c r="M20" s="6">
        <v>7</v>
      </c>
      <c r="N20" s="6">
        <v>158</v>
      </c>
      <c r="O20" s="6" t="s">
        <v>16</v>
      </c>
      <c r="P20" s="6">
        <v>2</v>
      </c>
      <c r="Q20" s="6" t="s">
        <v>37</v>
      </c>
      <c r="R20" s="6">
        <f>30+6</f>
        <v>36</v>
      </c>
      <c r="S20" s="94">
        <v>41781</v>
      </c>
      <c r="T20" s="42" t="s">
        <v>101</v>
      </c>
      <c r="U20" s="33" t="s">
        <v>215</v>
      </c>
      <c r="V20" s="36" t="s">
        <v>214</v>
      </c>
      <c r="W20" s="34" t="s">
        <v>447</v>
      </c>
      <c r="X20" s="34" t="s">
        <v>416</v>
      </c>
      <c r="Y20" s="34" t="s">
        <v>448</v>
      </c>
      <c r="Z20" s="34" t="s">
        <v>449</v>
      </c>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row>
    <row r="21" spans="1:728" s="35" customFormat="1" ht="45.75" thickBot="1">
      <c r="A21" s="8">
        <v>20</v>
      </c>
      <c r="B21" s="39" t="s">
        <v>21</v>
      </c>
      <c r="C21" s="21" t="s">
        <v>55</v>
      </c>
      <c r="D21" s="33" t="s">
        <v>71</v>
      </c>
      <c r="E21" s="105">
        <v>41866</v>
      </c>
      <c r="F21" s="105">
        <v>41956</v>
      </c>
      <c r="G21" s="21" t="s">
        <v>109</v>
      </c>
      <c r="H21" s="100">
        <v>42157</v>
      </c>
      <c r="I21" s="85" t="s">
        <v>18</v>
      </c>
      <c r="J21" s="6">
        <f t="shared" si="0"/>
        <v>291</v>
      </c>
      <c r="K21" s="6" t="s">
        <v>10</v>
      </c>
      <c r="L21" s="6">
        <v>21</v>
      </c>
      <c r="M21" s="6">
        <v>0</v>
      </c>
      <c r="N21" s="6">
        <v>9</v>
      </c>
      <c r="O21" s="6" t="s">
        <v>16</v>
      </c>
      <c r="P21" s="6">
        <v>1</v>
      </c>
      <c r="Q21" s="6" t="s">
        <v>38</v>
      </c>
      <c r="R21" s="6">
        <v>14</v>
      </c>
      <c r="S21" s="97">
        <v>42676</v>
      </c>
      <c r="T21" s="42" t="s">
        <v>110</v>
      </c>
      <c r="U21" s="33" t="s">
        <v>251</v>
      </c>
      <c r="V21" s="36" t="s">
        <v>250</v>
      </c>
      <c r="W21" s="34" t="s">
        <v>450</v>
      </c>
      <c r="X21" s="34" t="s">
        <v>416</v>
      </c>
      <c r="Y21" s="34" t="s">
        <v>450</v>
      </c>
      <c r="Z21" s="34" t="s">
        <v>416</v>
      </c>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row>
    <row r="22" spans="1:728" s="44" customFormat="1" ht="45.75" thickBot="1">
      <c r="A22" s="9">
        <v>20</v>
      </c>
      <c r="B22" s="39" t="s">
        <v>21</v>
      </c>
      <c r="C22" s="21" t="s">
        <v>55</v>
      </c>
      <c r="D22" s="33" t="s">
        <v>71</v>
      </c>
      <c r="E22" s="106">
        <v>41866</v>
      </c>
      <c r="F22" s="105">
        <v>41956</v>
      </c>
      <c r="G22" s="21" t="s">
        <v>114</v>
      </c>
      <c r="H22" s="81">
        <v>42215</v>
      </c>
      <c r="I22" s="85" t="s">
        <v>18</v>
      </c>
      <c r="J22" s="6">
        <f t="shared" si="0"/>
        <v>349</v>
      </c>
      <c r="K22" s="6" t="s">
        <v>10</v>
      </c>
      <c r="L22" s="6">
        <v>21</v>
      </c>
      <c r="M22" s="6">
        <v>0</v>
      </c>
      <c r="N22" s="6">
        <v>79</v>
      </c>
      <c r="O22" s="6" t="s">
        <v>16</v>
      </c>
      <c r="P22" s="6">
        <v>1</v>
      </c>
      <c r="Q22" s="6" t="s">
        <v>38</v>
      </c>
      <c r="R22" s="6">
        <v>14</v>
      </c>
      <c r="S22" s="97">
        <v>42676</v>
      </c>
      <c r="T22" s="32"/>
      <c r="U22" s="33" t="s">
        <v>251</v>
      </c>
      <c r="V22" s="36" t="s">
        <v>250</v>
      </c>
      <c r="W22" s="34" t="s">
        <v>450</v>
      </c>
      <c r="X22" s="34" t="s">
        <v>416</v>
      </c>
      <c r="Y22" s="34" t="s">
        <v>450</v>
      </c>
      <c r="Z22" s="34" t="s">
        <v>416</v>
      </c>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row>
    <row r="23" spans="1:728" s="35" customFormat="1" ht="45.75" thickBot="1">
      <c r="A23" s="8">
        <v>21</v>
      </c>
      <c r="B23" s="39" t="s">
        <v>21</v>
      </c>
      <c r="C23" s="21" t="s">
        <v>56</v>
      </c>
      <c r="D23" s="33" t="s">
        <v>72</v>
      </c>
      <c r="E23" s="105">
        <v>42318</v>
      </c>
      <c r="F23" s="105">
        <v>42410</v>
      </c>
      <c r="G23" s="21" t="s">
        <v>23</v>
      </c>
      <c r="H23" s="81">
        <v>42586</v>
      </c>
      <c r="I23" s="85" t="s">
        <v>18</v>
      </c>
      <c r="J23" s="6">
        <f t="shared" si="0"/>
        <v>268</v>
      </c>
      <c r="K23" s="6" t="s">
        <v>10</v>
      </c>
      <c r="L23" s="6">
        <v>23</v>
      </c>
      <c r="M23" s="6">
        <v>3</v>
      </c>
      <c r="N23" s="6">
        <v>13</v>
      </c>
      <c r="O23" s="6" t="s">
        <v>16</v>
      </c>
      <c r="P23" s="6">
        <v>1</v>
      </c>
      <c r="Q23" s="6" t="s">
        <v>39</v>
      </c>
      <c r="R23" s="6">
        <v>19</v>
      </c>
      <c r="S23" s="96">
        <v>43047</v>
      </c>
      <c r="T23" s="32" t="s">
        <v>111</v>
      </c>
      <c r="U23" s="33" t="s">
        <v>253</v>
      </c>
      <c r="V23" s="36" t="s">
        <v>252</v>
      </c>
      <c r="W23" s="34" t="s">
        <v>450</v>
      </c>
      <c r="X23" s="34" t="s">
        <v>416</v>
      </c>
      <c r="Y23" s="34" t="s">
        <v>450</v>
      </c>
      <c r="Z23" s="34" t="s">
        <v>416</v>
      </c>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row>
    <row r="24" spans="1:728" s="35" customFormat="1" ht="45.75" thickBot="1">
      <c r="A24" s="8">
        <v>21</v>
      </c>
      <c r="B24" s="39" t="s">
        <v>21</v>
      </c>
      <c r="C24" s="21" t="s">
        <v>56</v>
      </c>
      <c r="D24" s="33" t="s">
        <v>72</v>
      </c>
      <c r="E24" s="105">
        <v>42318</v>
      </c>
      <c r="F24" s="105">
        <v>42410</v>
      </c>
      <c r="G24" s="21" t="s">
        <v>114</v>
      </c>
      <c r="H24" s="81">
        <v>42614</v>
      </c>
      <c r="I24" s="85" t="s">
        <v>18</v>
      </c>
      <c r="J24" s="6">
        <f t="shared" si="0"/>
        <v>296</v>
      </c>
      <c r="K24" s="6" t="s">
        <v>10</v>
      </c>
      <c r="L24" s="6">
        <v>23</v>
      </c>
      <c r="M24" s="6">
        <v>3</v>
      </c>
      <c r="N24" s="6">
        <v>113</v>
      </c>
      <c r="O24" s="6" t="s">
        <v>16</v>
      </c>
      <c r="P24" s="6">
        <v>1</v>
      </c>
      <c r="Q24" s="6" t="s">
        <v>39</v>
      </c>
      <c r="R24" s="6">
        <v>19</v>
      </c>
      <c r="S24" s="94">
        <v>43047</v>
      </c>
      <c r="T24" s="32"/>
      <c r="U24" s="33" t="s">
        <v>253</v>
      </c>
      <c r="V24" s="36" t="s">
        <v>252</v>
      </c>
      <c r="W24" s="34" t="s">
        <v>450</v>
      </c>
      <c r="X24" s="34" t="s">
        <v>416</v>
      </c>
      <c r="Y24" s="34" t="s">
        <v>450</v>
      </c>
      <c r="Z24" s="34" t="s">
        <v>416</v>
      </c>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row>
    <row r="25" spans="1:728" s="35" customFormat="1" ht="57" customHeight="1" thickBot="1">
      <c r="A25" s="8">
        <v>22</v>
      </c>
      <c r="B25" s="39" t="s">
        <v>21</v>
      </c>
      <c r="C25" s="21" t="s">
        <v>57</v>
      </c>
      <c r="D25" s="33" t="s">
        <v>73</v>
      </c>
      <c r="E25" s="105">
        <v>42342</v>
      </c>
      <c r="F25" s="105">
        <v>42417</v>
      </c>
      <c r="G25" s="21" t="s">
        <v>114</v>
      </c>
      <c r="H25" s="81">
        <v>42761</v>
      </c>
      <c r="I25" s="85" t="s">
        <v>18</v>
      </c>
      <c r="J25" s="6">
        <f t="shared" si="0"/>
        <v>419</v>
      </c>
      <c r="K25" s="6" t="s">
        <v>10</v>
      </c>
      <c r="L25" s="6">
        <v>15</v>
      </c>
      <c r="M25" s="6">
        <v>3</v>
      </c>
      <c r="N25" s="6">
        <v>165</v>
      </c>
      <c r="O25" s="6" t="s">
        <v>16</v>
      </c>
      <c r="P25" s="6">
        <v>2</v>
      </c>
      <c r="Q25" s="6" t="s">
        <v>99</v>
      </c>
      <c r="R25" s="6">
        <f>32+14</f>
        <v>46</v>
      </c>
      <c r="S25" s="97">
        <v>43167</v>
      </c>
      <c r="T25" s="32" t="s">
        <v>100</v>
      </c>
      <c r="U25" s="33" t="s">
        <v>217</v>
      </c>
      <c r="V25" s="36" t="s">
        <v>216</v>
      </c>
      <c r="W25" s="34" t="s">
        <v>462</v>
      </c>
      <c r="X25" s="34" t="s">
        <v>416</v>
      </c>
      <c r="Y25" s="34" t="s">
        <v>462</v>
      </c>
      <c r="Z25" s="34" t="s">
        <v>416</v>
      </c>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row>
    <row r="26" spans="1:728" s="35" customFormat="1" ht="45" customHeight="1" thickBot="1">
      <c r="A26" s="8">
        <v>23</v>
      </c>
      <c r="B26" s="39" t="s">
        <v>21</v>
      </c>
      <c r="C26" s="21" t="s">
        <v>232</v>
      </c>
      <c r="D26" s="33" t="s">
        <v>74</v>
      </c>
      <c r="E26" s="105">
        <v>42664</v>
      </c>
      <c r="F26" s="105">
        <v>42780</v>
      </c>
      <c r="G26" s="21" t="s">
        <v>112</v>
      </c>
      <c r="H26" s="81">
        <v>42592</v>
      </c>
      <c r="I26" s="85" t="s">
        <v>18</v>
      </c>
      <c r="J26" s="6">
        <f t="shared" si="0"/>
        <v>-72</v>
      </c>
      <c r="K26" s="6" t="s">
        <v>10</v>
      </c>
      <c r="L26" s="6">
        <v>15</v>
      </c>
      <c r="M26" s="6">
        <v>3</v>
      </c>
      <c r="N26" s="6">
        <v>22</v>
      </c>
      <c r="O26" s="6" t="s">
        <v>16</v>
      </c>
      <c r="P26" s="6">
        <v>1</v>
      </c>
      <c r="Q26" s="6" t="s">
        <v>113</v>
      </c>
      <c r="R26" s="6">
        <v>31</v>
      </c>
      <c r="S26" s="96">
        <v>43216</v>
      </c>
      <c r="T26" s="32" t="s">
        <v>111</v>
      </c>
      <c r="U26" s="33" t="s">
        <v>231</v>
      </c>
      <c r="V26" s="36" t="s">
        <v>230</v>
      </c>
      <c r="W26" s="34" t="s">
        <v>451</v>
      </c>
      <c r="X26" s="34" t="s">
        <v>390</v>
      </c>
      <c r="Y26" s="34" t="s">
        <v>452</v>
      </c>
      <c r="Z26" s="34" t="s">
        <v>390</v>
      </c>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row>
    <row r="27" spans="1:728" s="35" customFormat="1" ht="45.75" thickBot="1">
      <c r="A27" s="8">
        <v>23</v>
      </c>
      <c r="B27" s="39" t="s">
        <v>21</v>
      </c>
      <c r="C27" s="21" t="s">
        <v>232</v>
      </c>
      <c r="D27" s="33" t="s">
        <v>74</v>
      </c>
      <c r="E27" s="105">
        <v>42664</v>
      </c>
      <c r="F27" s="105">
        <v>42780</v>
      </c>
      <c r="G27" s="21" t="s">
        <v>115</v>
      </c>
      <c r="H27" s="81">
        <v>43006</v>
      </c>
      <c r="I27" s="85" t="s">
        <v>18</v>
      </c>
      <c r="J27" s="6">
        <f t="shared" si="0"/>
        <v>342</v>
      </c>
      <c r="K27" s="6" t="s">
        <v>10</v>
      </c>
      <c r="L27" s="6">
        <v>15</v>
      </c>
      <c r="M27" s="6">
        <v>3</v>
      </c>
      <c r="N27" s="6">
        <v>188</v>
      </c>
      <c r="O27" s="6" t="s">
        <v>16</v>
      </c>
      <c r="P27" s="6">
        <v>1</v>
      </c>
      <c r="Q27" s="6" t="s">
        <v>113</v>
      </c>
      <c r="R27" s="6">
        <v>31</v>
      </c>
      <c r="S27" s="94">
        <v>43216</v>
      </c>
      <c r="T27" s="32"/>
      <c r="U27" s="33" t="s">
        <v>231</v>
      </c>
      <c r="V27" s="33" t="s">
        <v>230</v>
      </c>
      <c r="W27" s="34" t="s">
        <v>451</v>
      </c>
      <c r="X27" s="34" t="s">
        <v>390</v>
      </c>
      <c r="Y27" s="34" t="s">
        <v>452</v>
      </c>
      <c r="Z27" s="34" t="s">
        <v>390</v>
      </c>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row>
    <row r="28" spans="1:728" s="35" customFormat="1" ht="81.95" customHeight="1" thickBot="1">
      <c r="A28" s="8">
        <v>24</v>
      </c>
      <c r="B28" s="39" t="s">
        <v>21</v>
      </c>
      <c r="C28" s="21" t="s">
        <v>90</v>
      </c>
      <c r="D28" s="33" t="s">
        <v>87</v>
      </c>
      <c r="E28" s="104">
        <v>42783</v>
      </c>
      <c r="F28" s="104">
        <v>42971</v>
      </c>
      <c r="G28" s="21" t="s">
        <v>114</v>
      </c>
      <c r="H28" s="81">
        <v>43063</v>
      </c>
      <c r="I28" s="86" t="s">
        <v>18</v>
      </c>
      <c r="J28" s="6">
        <f t="shared" si="0"/>
        <v>280</v>
      </c>
      <c r="K28" s="6" t="s">
        <v>10</v>
      </c>
      <c r="L28" s="6">
        <v>4</v>
      </c>
      <c r="M28" s="6">
        <v>0</v>
      </c>
      <c r="N28" s="24">
        <v>38</v>
      </c>
      <c r="O28" s="6" t="s">
        <v>16</v>
      </c>
      <c r="P28" s="24">
        <v>5</v>
      </c>
      <c r="Q28" s="24" t="s">
        <v>98</v>
      </c>
      <c r="R28" s="24">
        <v>37</v>
      </c>
      <c r="S28" s="94" t="s">
        <v>264</v>
      </c>
      <c r="T28" s="32"/>
      <c r="U28" s="33" t="s">
        <v>222</v>
      </c>
      <c r="V28" s="36" t="s">
        <v>254</v>
      </c>
      <c r="W28" s="34" t="s">
        <v>453</v>
      </c>
      <c r="X28" s="34" t="s">
        <v>416</v>
      </c>
      <c r="Y28" s="34" t="s">
        <v>453</v>
      </c>
      <c r="Z28" s="34" t="s">
        <v>416</v>
      </c>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row>
    <row r="29" spans="1:728" s="35" customFormat="1" ht="45.75" thickBot="1">
      <c r="A29" s="8">
        <v>25</v>
      </c>
      <c r="B29" s="39" t="s">
        <v>21</v>
      </c>
      <c r="C29" s="21" t="s">
        <v>58</v>
      </c>
      <c r="D29" s="33" t="s">
        <v>75</v>
      </c>
      <c r="E29" s="106">
        <v>42804</v>
      </c>
      <c r="F29" s="105">
        <v>42873</v>
      </c>
      <c r="G29" s="21" t="s">
        <v>114</v>
      </c>
      <c r="H29" s="81">
        <v>43125</v>
      </c>
      <c r="I29" s="86" t="s">
        <v>18</v>
      </c>
      <c r="J29" s="6">
        <f t="shared" si="0"/>
        <v>321</v>
      </c>
      <c r="K29" s="6" t="s">
        <v>10</v>
      </c>
      <c r="L29" s="24">
        <v>15</v>
      </c>
      <c r="M29" s="6">
        <v>4</v>
      </c>
      <c r="N29" s="24">
        <v>142</v>
      </c>
      <c r="O29" s="6" t="s">
        <v>16</v>
      </c>
      <c r="P29" s="24">
        <v>1</v>
      </c>
      <c r="Q29" s="24" t="s">
        <v>97</v>
      </c>
      <c r="R29" s="24">
        <v>19</v>
      </c>
      <c r="S29" s="31" t="s">
        <v>267</v>
      </c>
      <c r="T29" s="32"/>
      <c r="U29" s="33" t="s">
        <v>219</v>
      </c>
      <c r="V29" s="36" t="s">
        <v>218</v>
      </c>
      <c r="W29" s="34" t="s">
        <v>454</v>
      </c>
      <c r="X29" s="34" t="s">
        <v>420</v>
      </c>
      <c r="Y29" s="34" t="s">
        <v>454</v>
      </c>
      <c r="Z29" s="34" t="s">
        <v>420</v>
      </c>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row>
    <row r="30" spans="1:728" s="35" customFormat="1" ht="30" customHeight="1" thickBot="1">
      <c r="A30" s="8">
        <v>26</v>
      </c>
      <c r="B30" s="39" t="s">
        <v>21</v>
      </c>
      <c r="C30" s="21" t="s">
        <v>334</v>
      </c>
      <c r="D30" s="33" t="s">
        <v>76</v>
      </c>
      <c r="E30" s="105">
        <v>42818</v>
      </c>
      <c r="F30" s="105">
        <v>42984</v>
      </c>
      <c r="G30" s="32" t="s">
        <v>116</v>
      </c>
      <c r="H30" s="81">
        <v>43097</v>
      </c>
      <c r="I30" s="86" t="s">
        <v>18</v>
      </c>
      <c r="J30" s="6">
        <f t="shared" si="0"/>
        <v>279</v>
      </c>
      <c r="K30" s="6" t="s">
        <v>10</v>
      </c>
      <c r="L30" s="6">
        <v>15</v>
      </c>
      <c r="M30" s="24">
        <v>1</v>
      </c>
      <c r="N30" s="24">
        <v>2</v>
      </c>
      <c r="O30" s="6" t="s">
        <v>16</v>
      </c>
      <c r="P30" s="24">
        <v>1</v>
      </c>
      <c r="Q30" s="24" t="s">
        <v>117</v>
      </c>
      <c r="R30" s="24">
        <v>14</v>
      </c>
      <c r="S30" s="31">
        <v>43137</v>
      </c>
      <c r="T30" s="32"/>
      <c r="U30" s="33" t="s">
        <v>204</v>
      </c>
      <c r="V30" s="36" t="s">
        <v>203</v>
      </c>
      <c r="W30" s="34" t="s">
        <v>455</v>
      </c>
      <c r="X30" s="34" t="s">
        <v>388</v>
      </c>
      <c r="Y30" s="34" t="s">
        <v>455</v>
      </c>
      <c r="Z30" s="34" t="s">
        <v>388</v>
      </c>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row>
    <row r="31" spans="1:728" s="35" customFormat="1" ht="45.75" thickBot="1">
      <c r="A31" s="8">
        <v>26</v>
      </c>
      <c r="B31" s="39" t="s">
        <v>21</v>
      </c>
      <c r="C31" s="21" t="s">
        <v>334</v>
      </c>
      <c r="D31" s="33" t="s">
        <v>76</v>
      </c>
      <c r="E31" s="105">
        <v>42818</v>
      </c>
      <c r="F31" s="104">
        <v>42984</v>
      </c>
      <c r="G31" s="32" t="s">
        <v>115</v>
      </c>
      <c r="H31" s="81">
        <v>43181</v>
      </c>
      <c r="I31" s="86" t="s">
        <v>18</v>
      </c>
      <c r="J31" s="6">
        <f t="shared" si="0"/>
        <v>363</v>
      </c>
      <c r="K31" s="6" t="s">
        <v>10</v>
      </c>
      <c r="L31" s="6">
        <v>15</v>
      </c>
      <c r="M31" s="24">
        <v>1</v>
      </c>
      <c r="N31" s="24">
        <v>16</v>
      </c>
      <c r="O31" s="6" t="s">
        <v>16</v>
      </c>
      <c r="P31" s="24">
        <v>1</v>
      </c>
      <c r="Q31" s="24" t="s">
        <v>117</v>
      </c>
      <c r="R31" s="24">
        <v>14</v>
      </c>
      <c r="S31" s="31">
        <v>43137</v>
      </c>
      <c r="T31" s="32"/>
      <c r="U31" s="33" t="s">
        <v>204</v>
      </c>
      <c r="V31" s="33" t="s">
        <v>203</v>
      </c>
      <c r="W31" s="34" t="s">
        <v>455</v>
      </c>
      <c r="X31" s="34" t="s">
        <v>388</v>
      </c>
      <c r="Y31" s="34" t="s">
        <v>455</v>
      </c>
      <c r="Z31" s="34" t="s">
        <v>388</v>
      </c>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row>
    <row r="32" spans="1:728" s="35" customFormat="1" ht="33.950000000000003" customHeight="1" thickBot="1">
      <c r="A32" s="8">
        <v>27</v>
      </c>
      <c r="B32" s="39" t="s">
        <v>21</v>
      </c>
      <c r="C32" s="21" t="s">
        <v>229</v>
      </c>
      <c r="D32" s="33" t="s">
        <v>77</v>
      </c>
      <c r="E32" s="107">
        <v>43027</v>
      </c>
      <c r="F32" s="105">
        <v>43216</v>
      </c>
      <c r="G32" s="25" t="s">
        <v>11</v>
      </c>
      <c r="H32" s="81"/>
      <c r="I32" s="90"/>
      <c r="J32" s="26" t="s">
        <v>11</v>
      </c>
      <c r="K32" s="6" t="s">
        <v>10</v>
      </c>
      <c r="L32" s="26" t="s">
        <v>11</v>
      </c>
      <c r="M32" s="26" t="s">
        <v>11</v>
      </c>
      <c r="N32" s="26" t="s">
        <v>11</v>
      </c>
      <c r="O32" s="26" t="s">
        <v>11</v>
      </c>
      <c r="P32" s="26" t="s">
        <v>11</v>
      </c>
      <c r="Q32" s="26"/>
      <c r="R32" s="26" t="s">
        <v>11</v>
      </c>
      <c r="S32" s="31" t="s">
        <v>267</v>
      </c>
      <c r="T32" s="32"/>
      <c r="U32" s="33" t="s">
        <v>228</v>
      </c>
      <c r="V32" s="36" t="s">
        <v>227</v>
      </c>
      <c r="W32" s="34" t="s">
        <v>456</v>
      </c>
      <c r="X32" s="34" t="s">
        <v>388</v>
      </c>
      <c r="Y32" s="34" t="s">
        <v>456</v>
      </c>
      <c r="Z32" s="34" t="s">
        <v>388</v>
      </c>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row>
    <row r="33" spans="1:728" s="35" customFormat="1" ht="51.95" customHeight="1" thickBot="1">
      <c r="A33" s="8">
        <v>28</v>
      </c>
      <c r="B33" s="39" t="s">
        <v>21</v>
      </c>
      <c r="C33" s="21" t="s">
        <v>335</v>
      </c>
      <c r="D33" s="33" t="s">
        <v>88</v>
      </c>
      <c r="E33" s="107">
        <v>43084</v>
      </c>
      <c r="F33" s="105">
        <v>43228</v>
      </c>
      <c r="G33" s="25" t="s">
        <v>112</v>
      </c>
      <c r="H33" s="81">
        <v>43308</v>
      </c>
      <c r="I33" s="90" t="s">
        <v>18</v>
      </c>
      <c r="J33" s="6">
        <f t="shared" si="0"/>
        <v>224</v>
      </c>
      <c r="K33" s="6" t="s">
        <v>10</v>
      </c>
      <c r="L33" s="26">
        <v>4</v>
      </c>
      <c r="M33" s="26">
        <v>0</v>
      </c>
      <c r="N33" s="26">
        <v>23</v>
      </c>
      <c r="O33" s="26" t="s">
        <v>16</v>
      </c>
      <c r="P33" s="26">
        <v>1</v>
      </c>
      <c r="Q33" s="26" t="s">
        <v>363</v>
      </c>
      <c r="R33" s="26">
        <v>15</v>
      </c>
      <c r="S33" s="31" t="s">
        <v>267</v>
      </c>
      <c r="T33" s="32" t="s">
        <v>364</v>
      </c>
      <c r="U33" s="33" t="s">
        <v>222</v>
      </c>
      <c r="V33" s="36" t="s">
        <v>205</v>
      </c>
      <c r="W33" s="34" t="s">
        <v>457</v>
      </c>
      <c r="X33" s="34" t="s">
        <v>388</v>
      </c>
      <c r="Y33" s="34" t="s">
        <v>458</v>
      </c>
      <c r="Z33" s="34" t="s">
        <v>388</v>
      </c>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row>
    <row r="34" spans="1:728" s="35" customFormat="1" ht="33.950000000000003" customHeight="1" thickBot="1">
      <c r="A34" s="8">
        <v>29</v>
      </c>
      <c r="B34" s="39" t="s">
        <v>21</v>
      </c>
      <c r="C34" s="21" t="s">
        <v>234</v>
      </c>
      <c r="D34" s="33" t="s">
        <v>78</v>
      </c>
      <c r="E34" s="104">
        <v>43090</v>
      </c>
      <c r="F34" s="104">
        <v>43238</v>
      </c>
      <c r="G34" s="25" t="s">
        <v>11</v>
      </c>
      <c r="H34" s="81"/>
      <c r="I34" s="90"/>
      <c r="J34" s="26" t="s">
        <v>11</v>
      </c>
      <c r="K34" s="6" t="s">
        <v>10</v>
      </c>
      <c r="L34" s="26" t="s">
        <v>11</v>
      </c>
      <c r="M34" s="26" t="s">
        <v>11</v>
      </c>
      <c r="N34" s="26" t="s">
        <v>11</v>
      </c>
      <c r="O34" s="26" t="s">
        <v>11</v>
      </c>
      <c r="P34" s="26" t="s">
        <v>11</v>
      </c>
      <c r="Q34" s="26"/>
      <c r="R34" s="26" t="s">
        <v>11</v>
      </c>
      <c r="S34" s="31" t="s">
        <v>267</v>
      </c>
      <c r="T34" s="32"/>
      <c r="U34" s="33" t="s">
        <v>235</v>
      </c>
      <c r="V34" s="36" t="s">
        <v>233</v>
      </c>
      <c r="W34" s="34" t="s">
        <v>459</v>
      </c>
      <c r="X34" s="34" t="s">
        <v>390</v>
      </c>
      <c r="Y34" s="34" t="s">
        <v>459</v>
      </c>
      <c r="Z34" s="34" t="s">
        <v>390</v>
      </c>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row>
    <row r="35" spans="1:728" s="35" customFormat="1" ht="33.950000000000003" customHeight="1" thickBot="1">
      <c r="A35" s="8">
        <v>30</v>
      </c>
      <c r="B35" s="39" t="s">
        <v>21</v>
      </c>
      <c r="C35" s="21" t="s">
        <v>336</v>
      </c>
      <c r="D35" s="33" t="s">
        <v>207</v>
      </c>
      <c r="E35" s="107">
        <v>43143</v>
      </c>
      <c r="F35" s="105">
        <v>43279</v>
      </c>
      <c r="G35" s="25" t="s">
        <v>11</v>
      </c>
      <c r="H35" s="81"/>
      <c r="I35" s="90"/>
      <c r="J35" s="26" t="s">
        <v>11</v>
      </c>
      <c r="K35" s="6" t="s">
        <v>10</v>
      </c>
      <c r="L35" s="26" t="s">
        <v>11</v>
      </c>
      <c r="M35" s="26" t="s">
        <v>11</v>
      </c>
      <c r="N35" s="26" t="s">
        <v>11</v>
      </c>
      <c r="O35" s="26" t="s">
        <v>11</v>
      </c>
      <c r="P35" s="26" t="s">
        <v>11</v>
      </c>
      <c r="Q35" s="26"/>
      <c r="R35" s="26" t="s">
        <v>11</v>
      </c>
      <c r="S35" s="31" t="s">
        <v>267</v>
      </c>
      <c r="T35" s="32"/>
      <c r="U35" s="33" t="s">
        <v>223</v>
      </c>
      <c r="V35" s="36" t="s">
        <v>206</v>
      </c>
      <c r="W35" s="34" t="s">
        <v>455</v>
      </c>
      <c r="X35" s="34" t="s">
        <v>388</v>
      </c>
      <c r="Y35" s="34" t="s">
        <v>460</v>
      </c>
      <c r="Z35" s="34" t="s">
        <v>388</v>
      </c>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row>
    <row r="36" spans="1:728" s="35" customFormat="1" ht="45.75" customHeight="1" thickBot="1">
      <c r="A36" s="8">
        <v>31</v>
      </c>
      <c r="B36" s="39" t="s">
        <v>21</v>
      </c>
      <c r="C36" s="42" t="s">
        <v>242</v>
      </c>
      <c r="D36" s="33" t="s">
        <v>79</v>
      </c>
      <c r="E36" s="107">
        <v>39141</v>
      </c>
      <c r="F36" s="99">
        <v>39185</v>
      </c>
      <c r="G36" s="42" t="s">
        <v>115</v>
      </c>
      <c r="H36" s="81">
        <v>39336</v>
      </c>
      <c r="J36" s="6">
        <f>H36-E36</f>
        <v>195</v>
      </c>
      <c r="K36" s="37" t="s">
        <v>10</v>
      </c>
      <c r="L36" s="41">
        <v>15</v>
      </c>
      <c r="M36" s="41">
        <v>0</v>
      </c>
      <c r="N36" s="41">
        <v>33</v>
      </c>
      <c r="O36" s="37" t="s">
        <v>16</v>
      </c>
      <c r="P36" s="41">
        <v>1</v>
      </c>
      <c r="Q36" s="37" t="s">
        <v>26</v>
      </c>
      <c r="R36" s="41">
        <v>6</v>
      </c>
      <c r="S36" s="91" t="s">
        <v>18</v>
      </c>
      <c r="T36" s="32" t="s">
        <v>268</v>
      </c>
      <c r="U36" s="33" t="s">
        <v>244</v>
      </c>
      <c r="V36" s="36" t="s">
        <v>243</v>
      </c>
      <c r="W36" s="34" t="s">
        <v>456</v>
      </c>
      <c r="X36" s="34" t="s">
        <v>390</v>
      </c>
      <c r="Y36" s="34" t="s">
        <v>456</v>
      </c>
      <c r="Z36" s="34" t="s">
        <v>390</v>
      </c>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row>
    <row r="37" spans="1:728" s="35" customFormat="1" ht="41.25" customHeight="1" thickBot="1">
      <c r="A37" s="17">
        <v>32</v>
      </c>
      <c r="B37" s="29" t="s">
        <v>12</v>
      </c>
      <c r="C37" s="42" t="s">
        <v>409</v>
      </c>
      <c r="D37" s="33" t="s">
        <v>80</v>
      </c>
      <c r="E37" s="107">
        <v>39505</v>
      </c>
      <c r="F37" s="107">
        <v>39519</v>
      </c>
      <c r="G37" s="42" t="s">
        <v>115</v>
      </c>
      <c r="H37" s="81">
        <v>39770</v>
      </c>
      <c r="I37" s="87">
        <v>39834</v>
      </c>
      <c r="J37" s="6">
        <f>H37-E37</f>
        <v>265</v>
      </c>
      <c r="K37" s="37" t="s">
        <v>13</v>
      </c>
      <c r="L37" s="41">
        <v>13</v>
      </c>
      <c r="M37" s="41">
        <v>4</v>
      </c>
      <c r="N37" s="41">
        <v>67</v>
      </c>
      <c r="O37" s="37" t="s">
        <v>16</v>
      </c>
      <c r="P37" s="41">
        <v>1</v>
      </c>
      <c r="Q37" s="37" t="s">
        <v>43</v>
      </c>
      <c r="R37" s="41">
        <v>11</v>
      </c>
      <c r="S37" s="94">
        <v>40091</v>
      </c>
      <c r="T37" s="32"/>
      <c r="U37" s="33" t="s">
        <v>221</v>
      </c>
      <c r="V37" s="36" t="s">
        <v>220</v>
      </c>
      <c r="W37" s="34" t="s">
        <v>410</v>
      </c>
      <c r="X37" s="34" t="s">
        <v>390</v>
      </c>
      <c r="Y37" s="34" t="s">
        <v>411</v>
      </c>
      <c r="Z37" s="34" t="s">
        <v>390</v>
      </c>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row>
    <row r="38" spans="1:728" s="35" customFormat="1" ht="48" customHeight="1" thickBot="1">
      <c r="A38" s="17">
        <v>33</v>
      </c>
      <c r="B38" s="29" t="s">
        <v>12</v>
      </c>
      <c r="C38" s="42" t="s">
        <v>44</v>
      </c>
      <c r="D38" s="33" t="s">
        <v>81</v>
      </c>
      <c r="E38" s="107">
        <v>39490</v>
      </c>
      <c r="F38" s="107">
        <v>39524</v>
      </c>
      <c r="G38" s="42" t="s">
        <v>46</v>
      </c>
      <c r="H38" s="81"/>
      <c r="I38" s="87"/>
      <c r="J38" s="6" t="s">
        <v>18</v>
      </c>
      <c r="K38" s="37" t="s">
        <v>18</v>
      </c>
      <c r="L38" s="46">
        <v>20</v>
      </c>
      <c r="M38" s="41">
        <v>0</v>
      </c>
      <c r="N38" s="41" t="s">
        <v>18</v>
      </c>
      <c r="O38" s="37" t="s">
        <v>135</v>
      </c>
      <c r="P38" s="41" t="s">
        <v>18</v>
      </c>
      <c r="Q38" s="37" t="s">
        <v>18</v>
      </c>
      <c r="R38" s="41" t="s">
        <v>18</v>
      </c>
      <c r="S38" s="31" t="s">
        <v>18</v>
      </c>
      <c r="T38" s="32" t="s">
        <v>45</v>
      </c>
      <c r="U38" s="33" t="s">
        <v>241</v>
      </c>
      <c r="V38" s="36" t="s">
        <v>240</v>
      </c>
      <c r="W38" s="34" t="s">
        <v>401</v>
      </c>
      <c r="X38" s="34" t="s">
        <v>402</v>
      </c>
      <c r="Y38" s="34" t="s">
        <v>401</v>
      </c>
      <c r="Z38" s="34" t="s">
        <v>402</v>
      </c>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row>
    <row r="39" spans="1:728" s="34" customFormat="1" ht="45.75" thickBot="1">
      <c r="A39" s="47"/>
      <c r="B39" s="39" t="s">
        <v>120</v>
      </c>
      <c r="C39" s="42" t="s">
        <v>118</v>
      </c>
      <c r="D39" s="33" t="s">
        <v>119</v>
      </c>
      <c r="E39" s="107">
        <v>40029</v>
      </c>
      <c r="F39" s="107" t="s">
        <v>18</v>
      </c>
      <c r="G39" s="42" t="s">
        <v>23</v>
      </c>
      <c r="H39" s="81">
        <v>40268</v>
      </c>
      <c r="I39" s="87"/>
      <c r="J39" s="6">
        <f t="shared" ref="J39:J60" si="1">H39-E39</f>
        <v>239</v>
      </c>
      <c r="K39" s="68" t="s">
        <v>13</v>
      </c>
      <c r="L39" s="41">
        <f>8+23</f>
        <v>31</v>
      </c>
      <c r="M39" s="41">
        <v>0</v>
      </c>
      <c r="N39" s="41">
        <v>8</v>
      </c>
      <c r="O39" s="37" t="s">
        <v>16</v>
      </c>
      <c r="P39" s="41">
        <v>1</v>
      </c>
      <c r="Q39" s="32" t="s">
        <v>122</v>
      </c>
      <c r="R39" s="41">
        <v>22</v>
      </c>
      <c r="S39" s="31">
        <v>40911</v>
      </c>
      <c r="T39" s="32" t="s">
        <v>121</v>
      </c>
      <c r="U39" s="36" t="s">
        <v>127</v>
      </c>
      <c r="V39" s="36" t="s">
        <v>175</v>
      </c>
      <c r="W39" s="34" t="s">
        <v>419</v>
      </c>
      <c r="X39" s="34" t="s">
        <v>390</v>
      </c>
      <c r="Y39" s="34" t="s">
        <v>419</v>
      </c>
      <c r="Z39" s="34" t="s">
        <v>390</v>
      </c>
    </row>
    <row r="40" spans="1:728" s="34" customFormat="1" ht="45.75" thickBot="1">
      <c r="A40" s="48"/>
      <c r="B40" s="49" t="s">
        <v>12</v>
      </c>
      <c r="C40" s="42" t="s">
        <v>123</v>
      </c>
      <c r="D40" s="33" t="s">
        <v>124</v>
      </c>
      <c r="E40" s="107">
        <v>39871</v>
      </c>
      <c r="F40" s="107">
        <v>39945</v>
      </c>
      <c r="G40" s="42" t="s">
        <v>115</v>
      </c>
      <c r="H40" s="81">
        <v>40248</v>
      </c>
      <c r="I40" s="87">
        <v>40295</v>
      </c>
      <c r="J40" s="6">
        <f t="shared" si="1"/>
        <v>377</v>
      </c>
      <c r="K40" s="68" t="s">
        <v>13</v>
      </c>
      <c r="L40" s="41">
        <f>24+4</f>
        <v>28</v>
      </c>
      <c r="M40" s="41">
        <v>11</v>
      </c>
      <c r="N40" s="41">
        <v>156</v>
      </c>
      <c r="O40" s="37" t="s">
        <v>16</v>
      </c>
      <c r="P40" s="41">
        <v>1</v>
      </c>
      <c r="Q40" s="37" t="s">
        <v>125</v>
      </c>
      <c r="R40" s="41">
        <v>22</v>
      </c>
      <c r="S40" s="31">
        <v>41421</v>
      </c>
      <c r="T40" s="33"/>
      <c r="U40" s="36" t="s">
        <v>126</v>
      </c>
      <c r="V40" s="36" t="s">
        <v>176</v>
      </c>
      <c r="W40" s="34" t="s">
        <v>395</v>
      </c>
      <c r="X40" s="34" t="s">
        <v>388</v>
      </c>
      <c r="Y40" s="34" t="s">
        <v>412</v>
      </c>
      <c r="Z40" s="34" t="s">
        <v>413</v>
      </c>
    </row>
    <row r="41" spans="1:728" s="34" customFormat="1" ht="45.75" thickBot="1">
      <c r="A41" s="48"/>
      <c r="B41" s="49" t="s">
        <v>12</v>
      </c>
      <c r="C41" s="42" t="s">
        <v>337</v>
      </c>
      <c r="D41" s="33" t="s">
        <v>128</v>
      </c>
      <c r="E41" s="107">
        <v>39933</v>
      </c>
      <c r="F41" s="107">
        <v>39980</v>
      </c>
      <c r="G41" s="42" t="s">
        <v>115</v>
      </c>
      <c r="H41" s="81">
        <v>40241</v>
      </c>
      <c r="I41" s="87">
        <v>40294</v>
      </c>
      <c r="J41" s="6">
        <f t="shared" si="1"/>
        <v>308</v>
      </c>
      <c r="K41" s="68" t="s">
        <v>13</v>
      </c>
      <c r="L41" s="41">
        <f>21+4+2</f>
        <v>27</v>
      </c>
      <c r="M41" s="41">
        <v>3</v>
      </c>
      <c r="N41" s="41">
        <v>117</v>
      </c>
      <c r="O41" s="37" t="s">
        <v>16</v>
      </c>
      <c r="P41" s="41">
        <v>1</v>
      </c>
      <c r="Q41" s="37" t="s">
        <v>130</v>
      </c>
      <c r="R41" s="41">
        <v>28</v>
      </c>
      <c r="S41" s="31">
        <v>40512</v>
      </c>
      <c r="T41" s="32" t="s">
        <v>146</v>
      </c>
      <c r="U41" s="36" t="s">
        <v>129</v>
      </c>
      <c r="V41" s="36" t="s">
        <v>177</v>
      </c>
      <c r="W41" s="34" t="s">
        <v>414</v>
      </c>
      <c r="X41" s="34" t="s">
        <v>388</v>
      </c>
      <c r="Y41" s="34" t="s">
        <v>406</v>
      </c>
      <c r="Z41" s="34" t="s">
        <v>390</v>
      </c>
    </row>
    <row r="42" spans="1:728" s="34" customFormat="1" ht="45.75" thickBot="1">
      <c r="A42" s="48"/>
      <c r="B42" s="49" t="s">
        <v>12</v>
      </c>
      <c r="C42" s="42" t="s">
        <v>131</v>
      </c>
      <c r="D42" s="33" t="s">
        <v>133</v>
      </c>
      <c r="E42" s="107">
        <v>39939</v>
      </c>
      <c r="F42" s="107">
        <v>40123</v>
      </c>
      <c r="G42" s="42" t="s">
        <v>132</v>
      </c>
      <c r="H42" s="81">
        <v>40151</v>
      </c>
      <c r="I42" s="87"/>
      <c r="J42" s="6">
        <f t="shared" si="1"/>
        <v>212</v>
      </c>
      <c r="K42" s="37" t="s">
        <v>18</v>
      </c>
      <c r="L42" s="41">
        <v>5</v>
      </c>
      <c r="M42" s="41" t="s">
        <v>18</v>
      </c>
      <c r="N42" s="41" t="s">
        <v>18</v>
      </c>
      <c r="O42" s="37" t="s">
        <v>137</v>
      </c>
      <c r="P42" s="41" t="s">
        <v>18</v>
      </c>
      <c r="Q42" s="37" t="s">
        <v>18</v>
      </c>
      <c r="R42" s="41" t="s">
        <v>18</v>
      </c>
      <c r="S42" s="31" t="s">
        <v>18</v>
      </c>
      <c r="T42" s="32" t="s">
        <v>136</v>
      </c>
      <c r="U42" s="36" t="s">
        <v>134</v>
      </c>
      <c r="V42" s="36" t="s">
        <v>178</v>
      </c>
      <c r="W42" s="34" t="s">
        <v>415</v>
      </c>
      <c r="X42" s="34" t="s">
        <v>416</v>
      </c>
      <c r="Y42" s="34" t="s">
        <v>417</v>
      </c>
      <c r="Z42" s="34" t="s">
        <v>416</v>
      </c>
    </row>
    <row r="43" spans="1:728" s="34" customFormat="1" ht="45.75" thickBot="1">
      <c r="A43" s="48"/>
      <c r="B43" s="49" t="s">
        <v>12</v>
      </c>
      <c r="C43" s="42" t="s">
        <v>138</v>
      </c>
      <c r="D43" s="33" t="s">
        <v>139</v>
      </c>
      <c r="E43" s="107">
        <v>40329</v>
      </c>
      <c r="F43" s="107">
        <v>40393</v>
      </c>
      <c r="G43" s="42" t="s">
        <v>23</v>
      </c>
      <c r="H43" s="81">
        <v>40574</v>
      </c>
      <c r="I43" s="87"/>
      <c r="J43" s="6">
        <f t="shared" si="1"/>
        <v>245</v>
      </c>
      <c r="K43" s="37" t="s">
        <v>18</v>
      </c>
      <c r="L43" s="41">
        <f>13+1</f>
        <v>14</v>
      </c>
      <c r="M43" s="41">
        <v>3</v>
      </c>
      <c r="N43" s="41">
        <v>15</v>
      </c>
      <c r="O43" s="37" t="s">
        <v>16</v>
      </c>
      <c r="P43" s="41">
        <v>2</v>
      </c>
      <c r="Q43" s="37" t="s">
        <v>144</v>
      </c>
      <c r="R43" s="41">
        <f>26+2</f>
        <v>28</v>
      </c>
      <c r="S43" s="31">
        <v>40963</v>
      </c>
      <c r="T43" s="32"/>
      <c r="U43" s="36" t="s">
        <v>143</v>
      </c>
      <c r="V43" s="36" t="s">
        <v>179</v>
      </c>
      <c r="W43" s="34" t="s">
        <v>418</v>
      </c>
      <c r="X43" s="34" t="s">
        <v>390</v>
      </c>
      <c r="Y43" s="34" t="s">
        <v>418</v>
      </c>
      <c r="Z43" s="34" t="s">
        <v>390</v>
      </c>
    </row>
    <row r="44" spans="1:728" s="34" customFormat="1" ht="45.75" thickBot="1">
      <c r="A44" s="48"/>
      <c r="B44" s="49" t="s">
        <v>12</v>
      </c>
      <c r="C44" s="42" t="s">
        <v>338</v>
      </c>
      <c r="D44" s="33" t="s">
        <v>140</v>
      </c>
      <c r="E44" s="107">
        <v>40228</v>
      </c>
      <c r="F44" s="107">
        <v>40294</v>
      </c>
      <c r="G44" s="42" t="s">
        <v>115</v>
      </c>
      <c r="H44" s="81">
        <v>40570</v>
      </c>
      <c r="I44" s="87">
        <v>40596</v>
      </c>
      <c r="J44" s="6">
        <f t="shared" si="1"/>
        <v>342</v>
      </c>
      <c r="K44" s="37" t="s">
        <v>18</v>
      </c>
      <c r="L44" s="41">
        <f>20+1+10+3</f>
        <v>34</v>
      </c>
      <c r="M44" s="41">
        <v>0</v>
      </c>
      <c r="N44" s="41">
        <v>120</v>
      </c>
      <c r="O44" s="37" t="s">
        <v>16</v>
      </c>
      <c r="P44" s="41">
        <v>2</v>
      </c>
      <c r="Q44" s="50" t="s">
        <v>273</v>
      </c>
      <c r="R44" s="41">
        <f>31</f>
        <v>31</v>
      </c>
      <c r="S44" s="31">
        <v>41010</v>
      </c>
      <c r="T44" s="32" t="s">
        <v>147</v>
      </c>
      <c r="U44" s="36" t="s">
        <v>145</v>
      </c>
      <c r="V44" s="36" t="s">
        <v>180</v>
      </c>
      <c r="W44" s="34" t="s">
        <v>419</v>
      </c>
      <c r="X44" s="34" t="s">
        <v>390</v>
      </c>
      <c r="Y44" s="34" t="s">
        <v>419</v>
      </c>
      <c r="Z44" s="34" t="s">
        <v>390</v>
      </c>
    </row>
    <row r="45" spans="1:728" s="34" customFormat="1" ht="60.75" thickBot="1">
      <c r="A45" s="48"/>
      <c r="B45" s="49" t="s">
        <v>12</v>
      </c>
      <c r="C45" s="42" t="s">
        <v>142</v>
      </c>
      <c r="D45" s="33" t="s">
        <v>141</v>
      </c>
      <c r="E45" s="107">
        <v>38275</v>
      </c>
      <c r="F45" s="107">
        <v>38315</v>
      </c>
      <c r="G45" s="42" t="s">
        <v>115</v>
      </c>
      <c r="H45" s="81">
        <v>40528</v>
      </c>
      <c r="I45" s="87">
        <v>40612</v>
      </c>
      <c r="J45" s="6">
        <f t="shared" si="1"/>
        <v>2253</v>
      </c>
      <c r="K45" s="68" t="s">
        <v>13</v>
      </c>
      <c r="L45" s="41">
        <f>129+8+21</f>
        <v>158</v>
      </c>
      <c r="M45" s="41">
        <v>58</v>
      </c>
      <c r="N45" s="41">
        <f>78+310</f>
        <v>388</v>
      </c>
      <c r="O45" s="37" t="s">
        <v>16</v>
      </c>
      <c r="P45" s="41">
        <v>6</v>
      </c>
      <c r="Q45" s="32" t="s">
        <v>150</v>
      </c>
      <c r="R45" s="41">
        <f>74+18+4+30+29+29</f>
        <v>184</v>
      </c>
      <c r="S45" s="31" t="s">
        <v>262</v>
      </c>
      <c r="T45" s="32" t="s">
        <v>151</v>
      </c>
      <c r="U45" s="36" t="s">
        <v>148</v>
      </c>
      <c r="V45" s="33" t="s">
        <v>181</v>
      </c>
      <c r="W45" s="34" t="s">
        <v>421</v>
      </c>
      <c r="X45" s="34" t="s">
        <v>420</v>
      </c>
      <c r="Y45" s="34" t="s">
        <v>422</v>
      </c>
      <c r="Z45" s="34" t="s">
        <v>420</v>
      </c>
    </row>
    <row r="46" spans="1:728" s="34" customFormat="1" ht="45.75" thickBot="1">
      <c r="A46" s="47"/>
      <c r="B46" s="39" t="s">
        <v>21</v>
      </c>
      <c r="C46" s="42" t="s">
        <v>152</v>
      </c>
      <c r="D46" s="33" t="s">
        <v>153</v>
      </c>
      <c r="E46" s="107">
        <v>40444</v>
      </c>
      <c r="F46" s="107">
        <v>40613</v>
      </c>
      <c r="G46" s="42" t="s">
        <v>115</v>
      </c>
      <c r="H46" s="81">
        <v>40731</v>
      </c>
      <c r="I46" s="87"/>
      <c r="J46" s="6">
        <f t="shared" si="1"/>
        <v>287</v>
      </c>
      <c r="K46" s="68" t="s">
        <v>13</v>
      </c>
      <c r="L46" s="41">
        <f>13+9</f>
        <v>22</v>
      </c>
      <c r="M46" s="41">
        <v>2</v>
      </c>
      <c r="N46" s="41">
        <v>59</v>
      </c>
      <c r="O46" s="37" t="s">
        <v>16</v>
      </c>
      <c r="P46" s="41">
        <v>1</v>
      </c>
      <c r="Q46" s="32" t="s">
        <v>161</v>
      </c>
      <c r="R46" s="41">
        <v>27</v>
      </c>
      <c r="S46" s="31">
        <v>40876</v>
      </c>
      <c r="T46" s="32" t="s">
        <v>160</v>
      </c>
      <c r="U46" s="36" t="s">
        <v>159</v>
      </c>
      <c r="V46" s="36" t="s">
        <v>182</v>
      </c>
      <c r="W46" s="34" t="s">
        <v>456</v>
      </c>
      <c r="X46" s="34" t="s">
        <v>390</v>
      </c>
      <c r="Y46" s="34" t="s">
        <v>461</v>
      </c>
      <c r="Z46" s="34" t="s">
        <v>388</v>
      </c>
    </row>
    <row r="47" spans="1:728" s="34" customFormat="1" ht="60.75" thickBot="1">
      <c r="A47" s="48"/>
      <c r="B47" s="49" t="s">
        <v>12</v>
      </c>
      <c r="C47" s="42" t="s">
        <v>154</v>
      </c>
      <c r="D47" s="33" t="s">
        <v>156</v>
      </c>
      <c r="E47" s="107">
        <v>40560</v>
      </c>
      <c r="F47" s="107">
        <v>40618</v>
      </c>
      <c r="G47" s="42" t="s">
        <v>115</v>
      </c>
      <c r="H47" s="81">
        <v>40899</v>
      </c>
      <c r="I47" s="87">
        <v>40976</v>
      </c>
      <c r="J47" s="6">
        <f t="shared" si="1"/>
        <v>339</v>
      </c>
      <c r="K47" s="68" t="s">
        <v>13</v>
      </c>
      <c r="L47" s="41">
        <f>14+2+2+17</f>
        <v>35</v>
      </c>
      <c r="M47" s="41">
        <v>2</v>
      </c>
      <c r="N47" s="41">
        <v>121</v>
      </c>
      <c r="O47" s="37" t="s">
        <v>16</v>
      </c>
      <c r="P47" s="41">
        <v>4</v>
      </c>
      <c r="Q47" s="32" t="s">
        <v>164</v>
      </c>
      <c r="R47" s="41">
        <f>23+14+4+0</f>
        <v>41</v>
      </c>
      <c r="S47" s="31">
        <v>41292</v>
      </c>
      <c r="T47" s="32" t="s">
        <v>163</v>
      </c>
      <c r="U47" s="36" t="s">
        <v>162</v>
      </c>
      <c r="V47" s="36" t="s">
        <v>183</v>
      </c>
      <c r="W47" s="34" t="s">
        <v>425</v>
      </c>
      <c r="X47" s="34" t="s">
        <v>426</v>
      </c>
      <c r="Y47" s="34" t="s">
        <v>423</v>
      </c>
      <c r="Z47" s="34" t="s">
        <v>424</v>
      </c>
    </row>
    <row r="48" spans="1:728" s="34" customFormat="1" ht="60.75" thickBot="1">
      <c r="A48" s="48"/>
      <c r="B48" s="49" t="s">
        <v>12</v>
      </c>
      <c r="C48" s="42" t="s">
        <v>155</v>
      </c>
      <c r="D48" s="33" t="s">
        <v>157</v>
      </c>
      <c r="E48" s="107">
        <v>40581</v>
      </c>
      <c r="F48" s="107">
        <v>40638</v>
      </c>
      <c r="G48" s="42" t="s">
        <v>115</v>
      </c>
      <c r="H48" s="81">
        <v>40927</v>
      </c>
      <c r="I48" s="87">
        <v>40981</v>
      </c>
      <c r="J48" s="6">
        <f t="shared" si="1"/>
        <v>346</v>
      </c>
      <c r="K48" s="68" t="s">
        <v>13</v>
      </c>
      <c r="L48" s="41">
        <f>17+2+7</f>
        <v>26</v>
      </c>
      <c r="M48" s="41">
        <v>3</v>
      </c>
      <c r="N48" s="41">
        <v>142</v>
      </c>
      <c r="O48" s="37" t="s">
        <v>16</v>
      </c>
      <c r="P48" s="41">
        <v>2</v>
      </c>
      <c r="Q48" s="37" t="s">
        <v>166</v>
      </c>
      <c r="R48" s="41">
        <v>48</v>
      </c>
      <c r="S48" s="31">
        <v>41628</v>
      </c>
      <c r="T48" s="32" t="s">
        <v>167</v>
      </c>
      <c r="U48" s="36" t="s">
        <v>165</v>
      </c>
      <c r="V48" s="36" t="s">
        <v>184</v>
      </c>
      <c r="W48" s="34" t="s">
        <v>427</v>
      </c>
      <c r="X48" s="34" t="s">
        <v>388</v>
      </c>
      <c r="Y48" s="34" t="s">
        <v>428</v>
      </c>
      <c r="Z48" s="34" t="s">
        <v>429</v>
      </c>
    </row>
    <row r="49" spans="1:26" s="34" customFormat="1" ht="45.75" thickBot="1">
      <c r="A49" s="51"/>
      <c r="B49" s="52" t="s">
        <v>12</v>
      </c>
      <c r="C49" s="53" t="s">
        <v>339</v>
      </c>
      <c r="D49" s="54" t="s">
        <v>158</v>
      </c>
      <c r="E49" s="108">
        <v>40662</v>
      </c>
      <c r="F49" s="108">
        <v>40704</v>
      </c>
      <c r="G49" s="42" t="s">
        <v>115</v>
      </c>
      <c r="H49" s="81">
        <v>40967</v>
      </c>
      <c r="I49" s="88">
        <v>41052</v>
      </c>
      <c r="J49" s="6">
        <f t="shared" si="1"/>
        <v>305</v>
      </c>
      <c r="K49" s="68" t="s">
        <v>13</v>
      </c>
      <c r="L49" s="55">
        <f>17+3+4</f>
        <v>24</v>
      </c>
      <c r="M49" s="55">
        <v>2</v>
      </c>
      <c r="N49" s="55">
        <v>122</v>
      </c>
      <c r="O49" s="56" t="s">
        <v>16</v>
      </c>
      <c r="P49" s="55">
        <v>2</v>
      </c>
      <c r="Q49" s="53" t="s">
        <v>169</v>
      </c>
      <c r="R49" s="55">
        <f>28+6</f>
        <v>34</v>
      </c>
      <c r="S49" s="57">
        <v>41361</v>
      </c>
      <c r="T49" s="58"/>
      <c r="U49" s="59" t="s">
        <v>168</v>
      </c>
      <c r="V49" s="59" t="s">
        <v>185</v>
      </c>
      <c r="W49" s="34" t="s">
        <v>430</v>
      </c>
      <c r="X49" s="34" t="s">
        <v>390</v>
      </c>
      <c r="Y49" s="34" t="s">
        <v>431</v>
      </c>
      <c r="Z49" s="34" t="s">
        <v>388</v>
      </c>
    </row>
    <row r="50" spans="1:26" s="35" customFormat="1" ht="45.75" thickBot="1">
      <c r="A50" s="51"/>
      <c r="B50" s="52" t="s">
        <v>12</v>
      </c>
      <c r="C50" s="53" t="s">
        <v>236</v>
      </c>
      <c r="D50" s="54" t="s">
        <v>237</v>
      </c>
      <c r="E50" s="109">
        <v>38860</v>
      </c>
      <c r="F50" s="108">
        <v>38877</v>
      </c>
      <c r="G50" s="42" t="s">
        <v>115</v>
      </c>
      <c r="H50" s="81">
        <v>39183</v>
      </c>
      <c r="I50" s="88">
        <v>39248</v>
      </c>
      <c r="J50" s="6">
        <f t="shared" si="1"/>
        <v>323</v>
      </c>
      <c r="K50" s="56" t="s">
        <v>13</v>
      </c>
      <c r="L50" s="55">
        <f>72+3+19+184</f>
        <v>278</v>
      </c>
      <c r="M50" s="55">
        <v>11</v>
      </c>
      <c r="N50" s="55">
        <v>298</v>
      </c>
      <c r="O50" s="56" t="s">
        <v>16</v>
      </c>
      <c r="P50" s="55">
        <v>1</v>
      </c>
      <c r="Q50" s="56" t="s">
        <v>260</v>
      </c>
      <c r="R50" s="55">
        <v>25</v>
      </c>
      <c r="S50" s="57">
        <v>39805</v>
      </c>
      <c r="T50" s="58" t="s">
        <v>259</v>
      </c>
      <c r="U50" s="54" t="s">
        <v>239</v>
      </c>
      <c r="V50" s="54" t="s">
        <v>238</v>
      </c>
      <c r="W50" s="35" t="s">
        <v>401</v>
      </c>
      <c r="X50" s="35" t="s">
        <v>402</v>
      </c>
      <c r="Y50" s="35" t="s">
        <v>432</v>
      </c>
      <c r="Z50" s="35" t="s">
        <v>402</v>
      </c>
    </row>
    <row r="51" spans="1:26" s="34" customFormat="1" ht="45.75" thickBot="1">
      <c r="A51" s="47"/>
      <c r="B51" s="49" t="s">
        <v>12</v>
      </c>
      <c r="C51" s="60" t="s">
        <v>283</v>
      </c>
      <c r="D51" s="33" t="s">
        <v>277</v>
      </c>
      <c r="E51" s="110">
        <v>39261</v>
      </c>
      <c r="F51" s="110">
        <v>39294</v>
      </c>
      <c r="G51" s="60" t="s">
        <v>115</v>
      </c>
      <c r="H51" s="81">
        <v>39553</v>
      </c>
      <c r="I51" s="87">
        <v>39618</v>
      </c>
      <c r="J51" s="6">
        <f t="shared" si="1"/>
        <v>292</v>
      </c>
      <c r="K51" s="68" t="s">
        <v>13</v>
      </c>
      <c r="L51" s="43">
        <f>14+6</f>
        <v>20</v>
      </c>
      <c r="M51" s="43">
        <v>1</v>
      </c>
      <c r="N51" s="43">
        <v>40</v>
      </c>
      <c r="O51" s="37" t="s">
        <v>16</v>
      </c>
      <c r="P51" s="43">
        <v>2</v>
      </c>
      <c r="Q51" s="61" t="s">
        <v>286</v>
      </c>
      <c r="R51" s="43">
        <f>15+3</f>
        <v>18</v>
      </c>
      <c r="S51" s="45">
        <v>39883</v>
      </c>
      <c r="T51" s="62" t="s">
        <v>287</v>
      </c>
      <c r="U51" s="35" t="s">
        <v>285</v>
      </c>
      <c r="V51" s="35" t="s">
        <v>284</v>
      </c>
      <c r="W51" s="34" t="s">
        <v>394</v>
      </c>
      <c r="X51" s="34" t="s">
        <v>388</v>
      </c>
      <c r="Y51" s="34" t="s">
        <v>395</v>
      </c>
      <c r="Z51" s="34" t="s">
        <v>388</v>
      </c>
    </row>
    <row r="52" spans="1:26" s="34" customFormat="1" ht="60.75" thickBot="1">
      <c r="A52" s="47"/>
      <c r="B52" s="49" t="s">
        <v>12</v>
      </c>
      <c r="C52" s="60" t="s">
        <v>288</v>
      </c>
      <c r="D52" s="33" t="s">
        <v>278</v>
      </c>
      <c r="E52" s="110">
        <v>39150</v>
      </c>
      <c r="F52" s="110">
        <v>39190</v>
      </c>
      <c r="G52" s="60" t="s">
        <v>115</v>
      </c>
      <c r="H52" s="81">
        <v>39497</v>
      </c>
      <c r="I52" s="87">
        <v>39583</v>
      </c>
      <c r="J52" s="6">
        <f t="shared" si="1"/>
        <v>347</v>
      </c>
      <c r="K52" s="68" t="s">
        <v>13</v>
      </c>
      <c r="L52" s="43">
        <f>17+11</f>
        <v>28</v>
      </c>
      <c r="M52" s="43">
        <v>6</v>
      </c>
      <c r="N52" s="43">
        <v>170</v>
      </c>
      <c r="O52" s="37" t="s">
        <v>16</v>
      </c>
      <c r="P52" s="43">
        <v>3</v>
      </c>
      <c r="Q52" s="61" t="s">
        <v>291</v>
      </c>
      <c r="R52" s="43">
        <f>20+16+13</f>
        <v>49</v>
      </c>
      <c r="S52" s="45">
        <v>39863</v>
      </c>
      <c r="T52" s="62" t="s">
        <v>292</v>
      </c>
      <c r="U52" s="35" t="s">
        <v>290</v>
      </c>
      <c r="V52" s="124" t="s">
        <v>289</v>
      </c>
      <c r="W52" s="34" t="s">
        <v>394</v>
      </c>
      <c r="X52" s="34" t="s">
        <v>388</v>
      </c>
      <c r="Y52" s="34" t="s">
        <v>433</v>
      </c>
      <c r="Z52" s="34" t="s">
        <v>424</v>
      </c>
    </row>
    <row r="53" spans="1:26" s="72" customFormat="1" ht="45.75" thickBot="1">
      <c r="A53" s="63"/>
      <c r="B53" s="64" t="s">
        <v>12</v>
      </c>
      <c r="C53" s="65" t="s">
        <v>296</v>
      </c>
      <c r="D53" s="66" t="s">
        <v>279</v>
      </c>
      <c r="E53" s="111">
        <v>39063</v>
      </c>
      <c r="F53" s="111">
        <v>39111</v>
      </c>
      <c r="G53" s="65" t="s">
        <v>115</v>
      </c>
      <c r="H53" s="81">
        <v>39345</v>
      </c>
      <c r="I53" s="92">
        <v>39416</v>
      </c>
      <c r="J53" s="6">
        <f t="shared" si="1"/>
        <v>282</v>
      </c>
      <c r="K53" s="68" t="s">
        <v>13</v>
      </c>
      <c r="L53" s="67">
        <f>4+30+3+2</f>
        <v>39</v>
      </c>
      <c r="M53" s="67">
        <v>9</v>
      </c>
      <c r="N53" s="67">
        <v>116</v>
      </c>
      <c r="O53" s="69" t="s">
        <v>16</v>
      </c>
      <c r="P53" s="67">
        <v>1</v>
      </c>
      <c r="Q53" s="68" t="s">
        <v>297</v>
      </c>
      <c r="R53" s="67">
        <v>38</v>
      </c>
      <c r="S53" s="45">
        <v>40115</v>
      </c>
      <c r="T53" s="70" t="s">
        <v>295</v>
      </c>
      <c r="U53" s="71" t="s">
        <v>294</v>
      </c>
      <c r="V53" s="124" t="s">
        <v>293</v>
      </c>
      <c r="W53" s="72" t="s">
        <v>395</v>
      </c>
      <c r="X53" s="72" t="s">
        <v>388</v>
      </c>
      <c r="Y53" s="72" t="s">
        <v>434</v>
      </c>
      <c r="Z53" s="72" t="s">
        <v>388</v>
      </c>
    </row>
    <row r="54" spans="1:26" s="72" customFormat="1" ht="60.75" thickBot="1">
      <c r="A54" s="63"/>
      <c r="B54" s="49" t="s">
        <v>12</v>
      </c>
      <c r="C54" s="65" t="s">
        <v>274</v>
      </c>
      <c r="D54" s="66" t="s">
        <v>280</v>
      </c>
      <c r="E54" s="112">
        <v>39030</v>
      </c>
      <c r="F54" s="113">
        <v>39036</v>
      </c>
      <c r="G54" s="65" t="s">
        <v>115</v>
      </c>
      <c r="H54" s="81">
        <v>39338</v>
      </c>
      <c r="I54" s="93">
        <v>39360</v>
      </c>
      <c r="J54" s="6">
        <f t="shared" si="1"/>
        <v>308</v>
      </c>
      <c r="K54" s="68" t="s">
        <v>13</v>
      </c>
      <c r="L54" s="67">
        <f>24+3+1+2+9</f>
        <v>39</v>
      </c>
      <c r="M54" s="67">
        <v>5</v>
      </c>
      <c r="N54" s="67">
        <v>147</v>
      </c>
      <c r="O54" s="69" t="s">
        <v>16</v>
      </c>
      <c r="P54" s="67">
        <v>1</v>
      </c>
      <c r="Q54" s="68" t="s">
        <v>300</v>
      </c>
      <c r="R54" s="67">
        <v>26</v>
      </c>
      <c r="S54" s="45">
        <v>41380</v>
      </c>
      <c r="T54" s="70" t="s">
        <v>301</v>
      </c>
      <c r="U54" s="71" t="s">
        <v>299</v>
      </c>
      <c r="V54" s="124" t="s">
        <v>298</v>
      </c>
      <c r="W54" s="72" t="s">
        <v>435</v>
      </c>
      <c r="X54" s="72" t="s">
        <v>436</v>
      </c>
      <c r="Y54" s="72" t="s">
        <v>437</v>
      </c>
      <c r="Z54" s="72" t="s">
        <v>436</v>
      </c>
    </row>
    <row r="55" spans="1:26" s="34" customFormat="1" ht="45.75" thickBot="1">
      <c r="A55" s="47"/>
      <c r="B55" s="49" t="s">
        <v>12</v>
      </c>
      <c r="C55" s="60" t="s">
        <v>306</v>
      </c>
      <c r="D55" s="33" t="s">
        <v>281</v>
      </c>
      <c r="E55" s="113">
        <v>39099</v>
      </c>
      <c r="F55" s="113">
        <v>39115</v>
      </c>
      <c r="G55" s="60" t="s">
        <v>115</v>
      </c>
      <c r="H55" s="81">
        <v>39261</v>
      </c>
      <c r="I55" s="87">
        <v>39526</v>
      </c>
      <c r="J55" s="6">
        <f t="shared" si="1"/>
        <v>162</v>
      </c>
      <c r="K55" s="68" t="s">
        <v>13</v>
      </c>
      <c r="L55" s="43">
        <f>10+2</f>
        <v>12</v>
      </c>
      <c r="M55" s="43">
        <v>3</v>
      </c>
      <c r="N55" s="43">
        <v>32</v>
      </c>
      <c r="O55" s="69" t="s">
        <v>16</v>
      </c>
      <c r="P55" s="43">
        <v>1</v>
      </c>
      <c r="Q55" s="61" t="s">
        <v>305</v>
      </c>
      <c r="R55" s="43">
        <v>13</v>
      </c>
      <c r="S55" s="45">
        <v>39532</v>
      </c>
      <c r="T55" s="73" t="s">
        <v>307</v>
      </c>
      <c r="U55" s="35" t="s">
        <v>304</v>
      </c>
      <c r="V55" s="124" t="s">
        <v>303</v>
      </c>
      <c r="W55" s="34" t="s">
        <v>438</v>
      </c>
      <c r="X55" s="34" t="s">
        <v>424</v>
      </c>
      <c r="Y55" s="34" t="s">
        <v>423</v>
      </c>
      <c r="Z55" s="34" t="s">
        <v>424</v>
      </c>
    </row>
    <row r="56" spans="1:26" s="34" customFormat="1" ht="75.75" thickBot="1">
      <c r="A56" s="47"/>
      <c r="B56" s="49" t="s">
        <v>12</v>
      </c>
      <c r="C56" s="60" t="s">
        <v>316</v>
      </c>
      <c r="D56" s="33" t="s">
        <v>282</v>
      </c>
      <c r="E56" s="113">
        <v>38765</v>
      </c>
      <c r="F56" s="113">
        <v>38826</v>
      </c>
      <c r="G56" s="60" t="s">
        <v>115</v>
      </c>
      <c r="H56" s="81">
        <v>39016</v>
      </c>
      <c r="I56" s="87">
        <v>39056</v>
      </c>
      <c r="J56" s="6">
        <f t="shared" si="1"/>
        <v>251</v>
      </c>
      <c r="K56" s="68" t="s">
        <v>13</v>
      </c>
      <c r="L56" s="43">
        <f>8+2+14</f>
        <v>24</v>
      </c>
      <c r="M56" s="43">
        <v>3</v>
      </c>
      <c r="N56" s="43">
        <v>67</v>
      </c>
      <c r="O56" s="69" t="s">
        <v>16</v>
      </c>
      <c r="P56" s="43">
        <v>1</v>
      </c>
      <c r="Q56" s="61" t="s">
        <v>319</v>
      </c>
      <c r="R56" s="43">
        <v>19</v>
      </c>
      <c r="S56" s="45">
        <v>39521</v>
      </c>
      <c r="T56" s="62" t="s">
        <v>320</v>
      </c>
      <c r="U56" s="35" t="s">
        <v>318</v>
      </c>
      <c r="V56" s="124" t="s">
        <v>317</v>
      </c>
      <c r="W56" s="34" t="s">
        <v>440</v>
      </c>
      <c r="X56" s="34" t="s">
        <v>388</v>
      </c>
      <c r="Y56" s="34" t="s">
        <v>439</v>
      </c>
      <c r="Z56" s="34" t="s">
        <v>390</v>
      </c>
    </row>
    <row r="57" spans="1:26" s="34" customFormat="1" ht="75.75" thickBot="1">
      <c r="A57" s="47"/>
      <c r="B57" s="49" t="s">
        <v>12</v>
      </c>
      <c r="C57" s="60" t="s">
        <v>321</v>
      </c>
      <c r="D57" s="35" t="s">
        <v>276</v>
      </c>
      <c r="E57" s="113">
        <v>39423</v>
      </c>
      <c r="F57" s="113">
        <v>39486</v>
      </c>
      <c r="G57" s="60" t="s">
        <v>115</v>
      </c>
      <c r="H57" s="81">
        <v>39898</v>
      </c>
      <c r="I57" s="81">
        <v>39930</v>
      </c>
      <c r="J57" s="6">
        <f t="shared" si="1"/>
        <v>475</v>
      </c>
      <c r="K57" s="68" t="s">
        <v>13</v>
      </c>
      <c r="L57" s="43">
        <f>3+1+8</f>
        <v>12</v>
      </c>
      <c r="M57" s="43">
        <v>4</v>
      </c>
      <c r="N57" s="43">
        <v>105</v>
      </c>
      <c r="O57" s="69" t="s">
        <v>16</v>
      </c>
      <c r="P57" s="43">
        <v>1</v>
      </c>
      <c r="Q57" s="61" t="s">
        <v>324</v>
      </c>
      <c r="R57" s="43">
        <v>26</v>
      </c>
      <c r="S57" s="45" t="s">
        <v>18</v>
      </c>
      <c r="T57" s="62" t="s">
        <v>325</v>
      </c>
      <c r="U57" s="35" t="s">
        <v>323</v>
      </c>
      <c r="V57" s="124" t="s">
        <v>322</v>
      </c>
      <c r="W57" s="34" t="s">
        <v>441</v>
      </c>
      <c r="X57" s="34" t="s">
        <v>388</v>
      </c>
      <c r="Y57" s="34" t="s">
        <v>406</v>
      </c>
      <c r="Z57" s="34" t="s">
        <v>390</v>
      </c>
    </row>
    <row r="58" spans="1:26" s="34" customFormat="1" ht="51" customHeight="1" thickBot="1">
      <c r="A58" s="74"/>
      <c r="B58" s="52" t="s">
        <v>12</v>
      </c>
      <c r="C58" s="75" t="s">
        <v>340</v>
      </c>
      <c r="D58" s="76" t="s">
        <v>275</v>
      </c>
      <c r="E58" s="114">
        <v>39616</v>
      </c>
      <c r="F58" s="114">
        <v>39647</v>
      </c>
      <c r="G58" s="101" t="s">
        <v>115</v>
      </c>
      <c r="H58" s="81">
        <v>39870</v>
      </c>
      <c r="I58" s="88">
        <v>39918</v>
      </c>
      <c r="J58" s="6">
        <f t="shared" si="1"/>
        <v>254</v>
      </c>
      <c r="K58" s="68" t="s">
        <v>13</v>
      </c>
      <c r="L58" s="43">
        <f>38+5</f>
        <v>43</v>
      </c>
      <c r="M58" s="77">
        <f>3+7</f>
        <v>10</v>
      </c>
      <c r="N58" s="77">
        <v>61</v>
      </c>
      <c r="O58" s="69" t="s">
        <v>16</v>
      </c>
      <c r="P58" s="77">
        <v>1</v>
      </c>
      <c r="Q58" s="78" t="s">
        <v>341</v>
      </c>
      <c r="R58" s="77">
        <v>24</v>
      </c>
      <c r="S58" s="45">
        <f>H58</f>
        <v>39870</v>
      </c>
      <c r="T58" s="79" t="s">
        <v>344</v>
      </c>
      <c r="U58" s="76" t="s">
        <v>343</v>
      </c>
      <c r="V58" s="125" t="s">
        <v>342</v>
      </c>
      <c r="X58" s="34" t="s">
        <v>388</v>
      </c>
      <c r="Y58" s="34" t="s">
        <v>388</v>
      </c>
    </row>
    <row r="59" spans="1:26" s="35" customFormat="1" ht="45.75" thickBot="1">
      <c r="A59" s="47"/>
      <c r="B59" s="49" t="s">
        <v>12</v>
      </c>
      <c r="C59" s="60" t="s">
        <v>309</v>
      </c>
      <c r="D59" s="33" t="s">
        <v>302</v>
      </c>
      <c r="E59" s="113">
        <v>39232</v>
      </c>
      <c r="F59" s="113">
        <v>39261</v>
      </c>
      <c r="G59" s="60" t="s">
        <v>115</v>
      </c>
      <c r="H59" s="81">
        <v>39500</v>
      </c>
      <c r="I59" s="89">
        <v>39583</v>
      </c>
      <c r="J59" s="6">
        <f t="shared" si="1"/>
        <v>268</v>
      </c>
      <c r="K59" s="68" t="s">
        <v>13</v>
      </c>
      <c r="L59" s="43">
        <f>31+3+13</f>
        <v>47</v>
      </c>
      <c r="M59" s="43">
        <v>4</v>
      </c>
      <c r="N59" s="43">
        <v>82</v>
      </c>
      <c r="O59" s="69" t="s">
        <v>16</v>
      </c>
      <c r="P59" s="43">
        <v>1</v>
      </c>
      <c r="Q59" s="61" t="s">
        <v>313</v>
      </c>
      <c r="R59" s="43">
        <v>21</v>
      </c>
      <c r="S59" s="45">
        <v>40170</v>
      </c>
      <c r="T59" s="62" t="s">
        <v>312</v>
      </c>
      <c r="U59" s="35" t="s">
        <v>311</v>
      </c>
      <c r="V59" s="124" t="s">
        <v>310</v>
      </c>
      <c r="W59" s="35" t="s">
        <v>395</v>
      </c>
      <c r="X59" s="35" t="s">
        <v>388</v>
      </c>
      <c r="Y59" s="35" t="s">
        <v>433</v>
      </c>
      <c r="Z59" s="35" t="s">
        <v>424</v>
      </c>
    </row>
    <row r="60" spans="1:26" s="35" customFormat="1" ht="60.75" thickBot="1">
      <c r="A60" s="47"/>
      <c r="B60" s="49" t="s">
        <v>12</v>
      </c>
      <c r="C60" s="60" t="s">
        <v>308</v>
      </c>
      <c r="D60" s="33" t="s">
        <v>277</v>
      </c>
      <c r="E60" s="113">
        <v>39262</v>
      </c>
      <c r="F60" s="113">
        <v>39294</v>
      </c>
      <c r="G60" s="60" t="s">
        <v>115</v>
      </c>
      <c r="H60" s="81">
        <v>39553</v>
      </c>
      <c r="I60" s="89">
        <v>39618</v>
      </c>
      <c r="J60" s="6">
        <f t="shared" si="1"/>
        <v>291</v>
      </c>
      <c r="K60" s="68" t="s">
        <v>13</v>
      </c>
      <c r="L60" s="43">
        <f>14+6</f>
        <v>20</v>
      </c>
      <c r="M60" s="43">
        <v>1</v>
      </c>
      <c r="N60" s="43">
        <v>40</v>
      </c>
      <c r="O60" s="69" t="s">
        <v>16</v>
      </c>
      <c r="P60" s="43">
        <v>2</v>
      </c>
      <c r="Q60" s="61" t="s">
        <v>314</v>
      </c>
      <c r="R60" s="43">
        <f>15+3</f>
        <v>18</v>
      </c>
      <c r="S60" s="45">
        <v>39876</v>
      </c>
      <c r="T60" s="62" t="s">
        <v>315</v>
      </c>
      <c r="U60" s="35" t="s">
        <v>285</v>
      </c>
      <c r="V60" s="124" t="s">
        <v>284</v>
      </c>
      <c r="W60" s="35" t="s">
        <v>394</v>
      </c>
      <c r="X60" s="35" t="s">
        <v>388</v>
      </c>
      <c r="Y60" s="35" t="s">
        <v>395</v>
      </c>
      <c r="Z60" s="35" t="s">
        <v>388</v>
      </c>
    </row>
    <row r="61" spans="1:26">
      <c r="A61"/>
      <c r="C61"/>
      <c r="E61" s="115"/>
      <c r="F61" s="115"/>
      <c r="G61"/>
      <c r="H61" s="82"/>
      <c r="I61" s="82"/>
      <c r="J61" s="120"/>
      <c r="K61"/>
      <c r="L61"/>
      <c r="M61"/>
      <c r="N61"/>
      <c r="O61"/>
      <c r="P61"/>
      <c r="Q61"/>
      <c r="R61"/>
      <c r="S61"/>
      <c r="T61"/>
    </row>
    <row r="62" spans="1:26">
      <c r="A62"/>
      <c r="C62"/>
      <c r="E62" s="115"/>
      <c r="F62" s="115"/>
      <c r="G62"/>
      <c r="H62" s="82"/>
      <c r="I62" s="82"/>
      <c r="J62" s="120"/>
      <c r="K62"/>
      <c r="L62"/>
      <c r="M62"/>
      <c r="N62"/>
      <c r="O62"/>
      <c r="P62"/>
      <c r="Q62"/>
      <c r="R62"/>
      <c r="S62"/>
      <c r="T62"/>
    </row>
    <row r="63" spans="1:26">
      <c r="A63"/>
      <c r="C63"/>
      <c r="E63" s="115"/>
      <c r="F63" s="115"/>
      <c r="G63"/>
      <c r="H63" s="82"/>
      <c r="I63" s="82"/>
      <c r="J63" s="120"/>
      <c r="K63"/>
      <c r="L63"/>
      <c r="M63"/>
      <c r="N63"/>
      <c r="O63"/>
      <c r="P63"/>
      <c r="Q63"/>
      <c r="R63"/>
      <c r="S63"/>
      <c r="T63"/>
    </row>
    <row r="64" spans="1:26">
      <c r="A64"/>
      <c r="C64"/>
      <c r="E64" s="115"/>
      <c r="F64" s="115"/>
      <c r="G64"/>
      <c r="H64" s="82"/>
      <c r="I64" s="82"/>
      <c r="J64" s="120"/>
      <c r="K64"/>
      <c r="L64"/>
      <c r="M64"/>
      <c r="N64"/>
      <c r="O64"/>
      <c r="P64"/>
      <c r="Q64"/>
      <c r="R64"/>
      <c r="S64"/>
      <c r="T64"/>
    </row>
    <row r="65" spans="1:20">
      <c r="A65"/>
      <c r="C65"/>
      <c r="E65" s="115"/>
      <c r="F65" s="115"/>
      <c r="G65"/>
      <c r="H65" s="82"/>
      <c r="I65" s="82"/>
      <c r="J65" s="120"/>
      <c r="K65"/>
      <c r="L65"/>
      <c r="M65"/>
      <c r="N65"/>
      <c r="O65"/>
      <c r="P65"/>
      <c r="Q65"/>
      <c r="R65"/>
      <c r="S65"/>
      <c r="T65"/>
    </row>
    <row r="66" spans="1:20">
      <c r="A66"/>
      <c r="C66"/>
      <c r="E66" s="115"/>
      <c r="F66" s="115"/>
      <c r="G66"/>
      <c r="H66" s="82"/>
      <c r="I66" s="82"/>
      <c r="J66" s="120"/>
      <c r="K66"/>
      <c r="L66"/>
      <c r="M66"/>
      <c r="N66"/>
      <c r="O66"/>
      <c r="P66"/>
      <c r="Q66"/>
      <c r="R66"/>
      <c r="S66"/>
      <c r="T66"/>
    </row>
    <row r="67" spans="1:20">
      <c r="A67"/>
      <c r="C67"/>
      <c r="E67" s="115"/>
      <c r="F67" s="115"/>
      <c r="G67"/>
      <c r="H67" s="82"/>
      <c r="I67" s="82"/>
      <c r="J67" s="120"/>
      <c r="K67"/>
      <c r="L67"/>
      <c r="M67"/>
      <c r="N67"/>
      <c r="O67"/>
      <c r="P67"/>
      <c r="Q67"/>
      <c r="R67"/>
      <c r="S67"/>
      <c r="T67"/>
    </row>
    <row r="68" spans="1:20">
      <c r="A68"/>
      <c r="C68"/>
      <c r="E68" s="115"/>
      <c r="F68" s="115"/>
      <c r="G68"/>
      <c r="H68" s="82"/>
      <c r="I68" s="82"/>
      <c r="J68" s="120"/>
      <c r="K68"/>
      <c r="L68"/>
      <c r="M68"/>
      <c r="N68"/>
      <c r="O68"/>
      <c r="P68"/>
      <c r="Q68"/>
      <c r="R68"/>
      <c r="S68"/>
      <c r="T68"/>
    </row>
    <row r="69" spans="1:20">
      <c r="A69"/>
      <c r="C69"/>
      <c r="E69" s="115"/>
      <c r="F69" s="115"/>
      <c r="G69"/>
      <c r="H69" s="82"/>
      <c r="I69" s="82"/>
      <c r="J69" s="120"/>
      <c r="K69"/>
      <c r="L69"/>
      <c r="M69"/>
      <c r="N69"/>
      <c r="O69"/>
      <c r="P69"/>
      <c r="Q69"/>
      <c r="R69"/>
      <c r="S69"/>
      <c r="T69"/>
    </row>
    <row r="70" spans="1:20">
      <c r="A70"/>
      <c r="C70"/>
      <c r="E70" s="115"/>
      <c r="F70" s="115"/>
      <c r="G70"/>
      <c r="H70" s="82"/>
      <c r="I70" s="82"/>
      <c r="J70" s="120"/>
      <c r="K70"/>
      <c r="L70"/>
      <c r="M70"/>
      <c r="N70"/>
      <c r="O70"/>
      <c r="P70"/>
      <c r="Q70"/>
      <c r="R70"/>
      <c r="S70"/>
      <c r="T70"/>
    </row>
    <row r="71" spans="1:20">
      <c r="A71"/>
      <c r="C71"/>
      <c r="E71" s="115"/>
      <c r="F71" s="115"/>
      <c r="G71"/>
      <c r="H71" s="82"/>
      <c r="I71" s="82"/>
      <c r="J71" s="120"/>
      <c r="K71"/>
      <c r="L71"/>
      <c r="M71"/>
      <c r="N71"/>
      <c r="O71"/>
      <c r="P71"/>
      <c r="Q71"/>
      <c r="R71"/>
      <c r="S71"/>
      <c r="T71"/>
    </row>
    <row r="72" spans="1:20">
      <c r="A72"/>
      <c r="C72"/>
      <c r="E72" s="115"/>
      <c r="F72" s="115"/>
      <c r="G72"/>
      <c r="H72" s="82"/>
      <c r="I72" s="82"/>
      <c r="J72" s="120"/>
      <c r="K72"/>
      <c r="L72"/>
      <c r="M72"/>
      <c r="N72"/>
      <c r="O72"/>
      <c r="P72"/>
      <c r="Q72"/>
      <c r="R72"/>
      <c r="S72"/>
      <c r="T72"/>
    </row>
    <row r="73" spans="1:20">
      <c r="A73"/>
      <c r="C73"/>
      <c r="E73" s="115"/>
      <c r="F73" s="115"/>
      <c r="G73"/>
      <c r="H73" s="82"/>
      <c r="I73" s="82"/>
      <c r="J73" s="120"/>
      <c r="K73"/>
      <c r="L73"/>
      <c r="M73"/>
      <c r="N73"/>
      <c r="O73"/>
      <c r="P73"/>
      <c r="Q73"/>
      <c r="R73"/>
      <c r="S73"/>
      <c r="T73"/>
    </row>
    <row r="74" spans="1:20">
      <c r="A74"/>
      <c r="C74"/>
      <c r="E74" s="115"/>
      <c r="F74" s="115"/>
      <c r="G74"/>
      <c r="H74" s="82"/>
      <c r="I74" s="82"/>
      <c r="J74" s="120"/>
      <c r="K74"/>
      <c r="L74"/>
      <c r="M74"/>
      <c r="N74"/>
      <c r="O74"/>
      <c r="P74"/>
      <c r="Q74"/>
      <c r="R74"/>
      <c r="S74"/>
      <c r="T74"/>
    </row>
    <row r="75" spans="1:20">
      <c r="A75"/>
      <c r="C75"/>
      <c r="E75" s="115"/>
      <c r="F75" s="115"/>
      <c r="G75"/>
      <c r="H75" s="82"/>
      <c r="I75" s="82"/>
      <c r="J75" s="120"/>
      <c r="K75"/>
      <c r="L75"/>
      <c r="M75"/>
      <c r="N75"/>
      <c r="O75"/>
      <c r="P75"/>
      <c r="Q75"/>
      <c r="R75"/>
      <c r="S75"/>
      <c r="T75"/>
    </row>
    <row r="76" spans="1:20">
      <c r="A76"/>
      <c r="C76"/>
      <c r="E76" s="115"/>
      <c r="F76" s="115"/>
      <c r="G76"/>
      <c r="H76" s="82"/>
      <c r="I76" s="82"/>
      <c r="J76" s="120"/>
      <c r="K76"/>
      <c r="L76"/>
      <c r="M76"/>
      <c r="N76"/>
      <c r="O76"/>
      <c r="P76"/>
      <c r="Q76"/>
      <c r="R76"/>
      <c r="S76"/>
      <c r="T76"/>
    </row>
    <row r="77" spans="1:20">
      <c r="A77"/>
      <c r="C77"/>
      <c r="E77" s="115"/>
      <c r="F77" s="115"/>
      <c r="G77"/>
      <c r="H77" s="82"/>
      <c r="I77" s="82"/>
      <c r="J77" s="120"/>
      <c r="K77"/>
      <c r="L77"/>
      <c r="M77"/>
      <c r="N77"/>
      <c r="O77"/>
      <c r="P77"/>
      <c r="Q77"/>
      <c r="R77"/>
      <c r="S77"/>
      <c r="T77"/>
    </row>
    <row r="78" spans="1:20">
      <c r="A78"/>
      <c r="C78"/>
      <c r="E78" s="115"/>
      <c r="F78" s="115"/>
      <c r="G78"/>
      <c r="H78" s="82"/>
      <c r="I78" s="82"/>
      <c r="J78" s="120"/>
      <c r="K78"/>
      <c r="L78"/>
      <c r="M78"/>
      <c r="N78"/>
      <c r="O78"/>
      <c r="P78"/>
      <c r="Q78"/>
      <c r="R78"/>
      <c r="S78"/>
      <c r="T78"/>
    </row>
    <row r="79" spans="1:20">
      <c r="A79"/>
      <c r="C79"/>
      <c r="E79" s="115"/>
      <c r="F79" s="115"/>
      <c r="G79"/>
      <c r="H79" s="82"/>
      <c r="I79" s="82"/>
      <c r="J79" s="120"/>
      <c r="K79"/>
      <c r="L79"/>
      <c r="M79"/>
      <c r="N79"/>
      <c r="O79"/>
      <c r="P79"/>
      <c r="Q79"/>
      <c r="R79"/>
      <c r="S79"/>
      <c r="T79"/>
    </row>
    <row r="80" spans="1:20">
      <c r="A80"/>
      <c r="C80"/>
      <c r="E80" s="115"/>
      <c r="F80" s="115"/>
      <c r="G80"/>
      <c r="H80" s="82"/>
      <c r="I80" s="82"/>
      <c r="J80" s="120"/>
      <c r="K80"/>
      <c r="L80"/>
      <c r="M80"/>
      <c r="N80"/>
      <c r="O80"/>
      <c r="P80"/>
      <c r="Q80"/>
      <c r="R80"/>
      <c r="S80"/>
      <c r="T80"/>
    </row>
    <row r="81" spans="1:20">
      <c r="A81"/>
      <c r="C81"/>
      <c r="E81" s="115"/>
      <c r="F81" s="115"/>
      <c r="G81"/>
      <c r="H81" s="82"/>
      <c r="I81" s="82"/>
      <c r="J81" s="120"/>
      <c r="K81"/>
      <c r="L81"/>
      <c r="M81"/>
      <c r="N81"/>
      <c r="O81"/>
      <c r="P81"/>
      <c r="Q81"/>
      <c r="R81"/>
      <c r="S81"/>
      <c r="T81"/>
    </row>
    <row r="82" spans="1:20">
      <c r="A82"/>
      <c r="C82"/>
      <c r="E82" s="115"/>
      <c r="F82" s="115"/>
      <c r="G82"/>
      <c r="H82" s="82"/>
      <c r="I82" s="82"/>
      <c r="J82" s="120"/>
      <c r="K82"/>
      <c r="L82"/>
      <c r="M82"/>
      <c r="N82"/>
      <c r="O82"/>
      <c r="P82"/>
      <c r="Q82"/>
      <c r="R82"/>
      <c r="S82"/>
      <c r="T82"/>
    </row>
    <row r="83" spans="1:20">
      <c r="A83"/>
      <c r="C83"/>
      <c r="E83" s="115"/>
      <c r="F83" s="115"/>
      <c r="G83"/>
      <c r="H83" s="82"/>
      <c r="I83" s="82"/>
      <c r="J83" s="120"/>
      <c r="K83"/>
      <c r="L83"/>
      <c r="M83"/>
      <c r="N83"/>
      <c r="O83"/>
      <c r="P83"/>
      <c r="Q83"/>
      <c r="R83"/>
      <c r="S83"/>
      <c r="T83"/>
    </row>
    <row r="84" spans="1:20">
      <c r="A84"/>
      <c r="C84"/>
      <c r="E84" s="115"/>
      <c r="F84" s="115"/>
      <c r="G84"/>
      <c r="H84" s="82"/>
      <c r="I84" s="82"/>
      <c r="J84" s="120"/>
      <c r="K84"/>
      <c r="L84"/>
      <c r="M84"/>
      <c r="N84"/>
      <c r="O84"/>
      <c r="P84"/>
      <c r="Q84"/>
      <c r="R84"/>
      <c r="S84"/>
      <c r="T84"/>
    </row>
    <row r="85" spans="1:20">
      <c r="A85"/>
      <c r="C85"/>
      <c r="E85" s="115"/>
      <c r="F85" s="115"/>
      <c r="G85"/>
      <c r="H85" s="82"/>
      <c r="I85" s="82"/>
      <c r="J85" s="120"/>
      <c r="K85"/>
      <c r="L85"/>
      <c r="M85"/>
      <c r="N85"/>
      <c r="O85"/>
      <c r="P85"/>
      <c r="Q85"/>
      <c r="R85"/>
      <c r="S85"/>
      <c r="T85"/>
    </row>
    <row r="86" spans="1:20">
      <c r="A86"/>
      <c r="C86"/>
      <c r="E86" s="115"/>
      <c r="F86" s="115"/>
      <c r="G86"/>
      <c r="H86" s="82"/>
      <c r="I86" s="82"/>
      <c r="J86" s="120"/>
      <c r="K86"/>
      <c r="L86"/>
      <c r="M86"/>
      <c r="N86"/>
      <c r="O86"/>
      <c r="P86"/>
      <c r="Q86"/>
      <c r="R86"/>
      <c r="S86"/>
      <c r="T86"/>
    </row>
    <row r="87" spans="1:20">
      <c r="A87"/>
      <c r="C87"/>
      <c r="E87" s="115"/>
      <c r="F87" s="115"/>
      <c r="G87"/>
      <c r="H87" s="82"/>
      <c r="I87" s="82"/>
      <c r="J87" s="120"/>
      <c r="K87"/>
      <c r="L87"/>
      <c r="M87"/>
      <c r="N87"/>
      <c r="O87"/>
      <c r="P87"/>
      <c r="Q87"/>
      <c r="R87"/>
      <c r="S87"/>
      <c r="T87"/>
    </row>
    <row r="88" spans="1:20">
      <c r="A88"/>
      <c r="C88"/>
      <c r="E88" s="115"/>
      <c r="F88" s="115"/>
      <c r="G88"/>
      <c r="H88" s="82"/>
      <c r="I88" s="82"/>
      <c r="J88" s="120"/>
      <c r="K88"/>
      <c r="L88"/>
      <c r="M88"/>
      <c r="N88"/>
      <c r="O88"/>
      <c r="P88"/>
      <c r="Q88"/>
      <c r="R88"/>
      <c r="S88"/>
      <c r="T88"/>
    </row>
    <row r="89" spans="1:20">
      <c r="A89"/>
      <c r="C89"/>
      <c r="E89" s="115"/>
      <c r="F89" s="115"/>
      <c r="G89"/>
      <c r="H89" s="82"/>
      <c r="I89" s="82"/>
      <c r="J89" s="120"/>
      <c r="K89"/>
      <c r="L89"/>
      <c r="M89"/>
      <c r="N89"/>
      <c r="O89"/>
      <c r="P89"/>
      <c r="Q89"/>
      <c r="R89"/>
      <c r="S89"/>
      <c r="T89"/>
    </row>
    <row r="90" spans="1:20">
      <c r="A90"/>
      <c r="C90"/>
      <c r="E90" s="115"/>
      <c r="F90" s="115"/>
      <c r="G90"/>
      <c r="H90" s="82"/>
      <c r="I90" s="82"/>
      <c r="J90" s="120"/>
      <c r="K90"/>
      <c r="L90"/>
      <c r="M90"/>
      <c r="N90"/>
      <c r="O90"/>
      <c r="P90"/>
      <c r="Q90"/>
      <c r="R90"/>
      <c r="S90"/>
      <c r="T90"/>
    </row>
    <row r="91" spans="1:20">
      <c r="A91"/>
      <c r="C91"/>
      <c r="E91" s="115"/>
      <c r="F91" s="115"/>
      <c r="G91"/>
      <c r="H91" s="82"/>
      <c r="I91" s="82"/>
      <c r="J91" s="120"/>
      <c r="K91"/>
      <c r="L91"/>
      <c r="M91"/>
      <c r="N91"/>
      <c r="O91"/>
      <c r="P91"/>
      <c r="Q91"/>
      <c r="R91"/>
      <c r="S91"/>
      <c r="T91"/>
    </row>
    <row r="92" spans="1:20">
      <c r="A92"/>
      <c r="C92"/>
      <c r="E92" s="115"/>
      <c r="F92" s="115"/>
      <c r="G92"/>
      <c r="H92" s="82"/>
      <c r="I92" s="82"/>
      <c r="J92" s="120"/>
      <c r="K92"/>
      <c r="L92"/>
      <c r="M92"/>
      <c r="N92"/>
      <c r="O92"/>
      <c r="P92"/>
      <c r="Q92"/>
      <c r="R92"/>
      <c r="S92"/>
      <c r="T92"/>
    </row>
    <row r="93" spans="1:20">
      <c r="A93"/>
      <c r="C93"/>
      <c r="E93" s="115"/>
      <c r="F93" s="115"/>
      <c r="G93"/>
      <c r="H93" s="82"/>
      <c r="I93" s="82"/>
      <c r="J93" s="120"/>
      <c r="K93"/>
      <c r="L93"/>
      <c r="M93"/>
      <c r="N93"/>
      <c r="O93"/>
      <c r="P93"/>
      <c r="Q93"/>
      <c r="R93"/>
      <c r="S93"/>
      <c r="T93"/>
    </row>
    <row r="94" spans="1:20">
      <c r="A94"/>
      <c r="C94"/>
      <c r="E94" s="115"/>
      <c r="F94" s="115"/>
      <c r="G94"/>
      <c r="H94" s="82"/>
      <c r="I94" s="82"/>
      <c r="J94" s="120"/>
      <c r="K94"/>
      <c r="L94"/>
      <c r="M94"/>
      <c r="N94"/>
      <c r="O94"/>
      <c r="P94"/>
      <c r="Q94"/>
      <c r="R94"/>
      <c r="S94"/>
      <c r="T94"/>
    </row>
    <row r="95" spans="1:20">
      <c r="A95"/>
      <c r="C95"/>
      <c r="E95" s="115"/>
      <c r="F95" s="115"/>
      <c r="G95"/>
      <c r="H95" s="82"/>
      <c r="I95" s="82"/>
      <c r="J95" s="120"/>
      <c r="K95"/>
      <c r="L95"/>
      <c r="M95"/>
      <c r="N95"/>
      <c r="O95"/>
      <c r="P95"/>
      <c r="Q95"/>
      <c r="R95"/>
      <c r="S95"/>
      <c r="T95"/>
    </row>
    <row r="96" spans="1:20">
      <c r="A96"/>
      <c r="C96"/>
      <c r="E96" s="115"/>
      <c r="F96" s="115"/>
      <c r="G96"/>
      <c r="H96" s="82"/>
      <c r="I96" s="82"/>
      <c r="J96" s="120"/>
      <c r="K96"/>
      <c r="L96"/>
      <c r="M96"/>
      <c r="N96"/>
      <c r="O96"/>
      <c r="P96"/>
      <c r="Q96"/>
      <c r="R96"/>
      <c r="S96"/>
      <c r="T96"/>
    </row>
    <row r="97" spans="1:20">
      <c r="A97"/>
      <c r="C97"/>
      <c r="E97" s="115"/>
      <c r="F97" s="115"/>
      <c r="G97"/>
      <c r="H97" s="82"/>
      <c r="I97" s="82"/>
      <c r="J97" s="120"/>
      <c r="K97"/>
      <c r="L97"/>
      <c r="M97"/>
      <c r="N97"/>
      <c r="O97"/>
      <c r="P97"/>
      <c r="Q97"/>
      <c r="R97"/>
      <c r="S97"/>
      <c r="T97"/>
    </row>
    <row r="98" spans="1:20">
      <c r="A98"/>
      <c r="C98"/>
      <c r="E98" s="115"/>
      <c r="F98" s="115"/>
      <c r="G98"/>
      <c r="H98" s="82"/>
      <c r="I98" s="82"/>
      <c r="J98" s="120"/>
      <c r="K98"/>
      <c r="L98"/>
      <c r="M98"/>
      <c r="N98"/>
      <c r="O98"/>
      <c r="P98"/>
      <c r="Q98"/>
      <c r="R98"/>
      <c r="S98"/>
      <c r="T98"/>
    </row>
    <row r="99" spans="1:20">
      <c r="A99"/>
      <c r="C99"/>
      <c r="E99" s="115"/>
      <c r="F99" s="115"/>
      <c r="G99"/>
      <c r="H99" s="82"/>
      <c r="I99" s="82"/>
      <c r="J99" s="120"/>
      <c r="K99"/>
      <c r="L99"/>
      <c r="M99"/>
      <c r="N99"/>
      <c r="O99"/>
      <c r="P99"/>
      <c r="Q99"/>
      <c r="R99"/>
      <c r="S99"/>
      <c r="T99"/>
    </row>
    <row r="100" spans="1:20">
      <c r="A100"/>
      <c r="C100"/>
      <c r="E100" s="115"/>
      <c r="F100" s="115"/>
      <c r="G100"/>
      <c r="H100" s="82"/>
      <c r="I100" s="82"/>
      <c r="J100" s="120"/>
      <c r="K100"/>
      <c r="L100"/>
      <c r="M100"/>
      <c r="N100"/>
      <c r="O100"/>
      <c r="P100"/>
      <c r="Q100"/>
      <c r="R100"/>
      <c r="S100"/>
      <c r="T100"/>
    </row>
    <row r="101" spans="1:20">
      <c r="A101"/>
      <c r="C101"/>
      <c r="E101" s="115"/>
      <c r="F101" s="115"/>
      <c r="G101"/>
      <c r="H101" s="82"/>
      <c r="I101" s="82"/>
      <c r="J101" s="120"/>
      <c r="K101"/>
      <c r="L101"/>
      <c r="M101"/>
      <c r="N101"/>
      <c r="O101"/>
      <c r="P101"/>
      <c r="Q101"/>
      <c r="R101"/>
      <c r="S101"/>
      <c r="T101"/>
    </row>
    <row r="102" spans="1:20">
      <c r="A102"/>
      <c r="C102"/>
      <c r="E102" s="115"/>
      <c r="F102" s="115"/>
      <c r="G102"/>
      <c r="H102" s="82"/>
      <c r="I102" s="82"/>
      <c r="J102" s="120"/>
      <c r="K102"/>
      <c r="L102"/>
      <c r="M102"/>
      <c r="N102"/>
      <c r="O102"/>
      <c r="P102"/>
      <c r="Q102"/>
      <c r="R102"/>
      <c r="S102"/>
      <c r="T102"/>
    </row>
    <row r="103" spans="1:20">
      <c r="A103"/>
      <c r="C103"/>
      <c r="E103" s="115"/>
      <c r="F103" s="115"/>
      <c r="G103"/>
      <c r="H103" s="82"/>
      <c r="I103" s="82"/>
      <c r="J103" s="120"/>
      <c r="K103"/>
      <c r="L103"/>
      <c r="M103"/>
      <c r="N103"/>
      <c r="O103"/>
      <c r="P103"/>
      <c r="Q103"/>
      <c r="R103"/>
      <c r="S103"/>
      <c r="T103"/>
    </row>
    <row r="104" spans="1:20">
      <c r="A104"/>
      <c r="C104"/>
      <c r="E104" s="115"/>
      <c r="F104" s="115"/>
      <c r="G104"/>
      <c r="H104" s="82"/>
      <c r="I104" s="82"/>
      <c r="J104" s="120"/>
      <c r="K104"/>
      <c r="L104"/>
      <c r="M104"/>
      <c r="N104"/>
      <c r="O104"/>
      <c r="P104"/>
      <c r="Q104"/>
      <c r="R104"/>
      <c r="S104"/>
      <c r="T104"/>
    </row>
    <row r="105" spans="1:20">
      <c r="A105"/>
      <c r="C105"/>
      <c r="E105" s="115"/>
      <c r="F105" s="115"/>
      <c r="G105"/>
      <c r="H105" s="82"/>
      <c r="I105" s="82"/>
      <c r="J105" s="120"/>
      <c r="K105"/>
      <c r="L105"/>
      <c r="M105"/>
      <c r="N105"/>
      <c r="O105"/>
      <c r="P105"/>
      <c r="Q105"/>
      <c r="R105"/>
      <c r="S105"/>
      <c r="T105"/>
    </row>
    <row r="106" spans="1:20">
      <c r="A106"/>
      <c r="C106"/>
      <c r="E106" s="115"/>
      <c r="F106" s="115"/>
      <c r="G106"/>
      <c r="H106" s="82"/>
      <c r="I106" s="82"/>
      <c r="J106" s="120"/>
      <c r="K106"/>
      <c r="L106"/>
      <c r="M106"/>
      <c r="N106"/>
      <c r="O106"/>
      <c r="P106"/>
      <c r="Q106"/>
      <c r="R106"/>
      <c r="S106"/>
      <c r="T106"/>
    </row>
    <row r="107" spans="1:20">
      <c r="A107"/>
      <c r="C107"/>
      <c r="E107" s="115"/>
      <c r="F107" s="115"/>
      <c r="G107"/>
      <c r="H107" s="82"/>
      <c r="I107" s="82"/>
      <c r="J107" s="120"/>
      <c r="K107"/>
      <c r="L107"/>
      <c r="M107"/>
      <c r="N107"/>
      <c r="O107"/>
      <c r="P107"/>
      <c r="Q107"/>
      <c r="R107"/>
      <c r="S107"/>
      <c r="T107"/>
    </row>
    <row r="108" spans="1:20">
      <c r="A108"/>
      <c r="C108"/>
      <c r="E108" s="115"/>
      <c r="F108" s="115"/>
      <c r="G108"/>
      <c r="H108" s="82"/>
      <c r="I108" s="82"/>
      <c r="J108" s="120"/>
      <c r="K108"/>
      <c r="L108"/>
      <c r="M108"/>
      <c r="N108"/>
      <c r="O108"/>
      <c r="P108"/>
      <c r="Q108"/>
      <c r="R108"/>
      <c r="S108"/>
      <c r="T108"/>
    </row>
    <row r="109" spans="1:20">
      <c r="A109"/>
      <c r="C109"/>
      <c r="E109" s="115"/>
      <c r="F109" s="115"/>
      <c r="G109"/>
      <c r="H109" s="82"/>
      <c r="I109" s="82"/>
      <c r="J109" s="120"/>
      <c r="K109"/>
      <c r="L109"/>
      <c r="M109"/>
      <c r="N109"/>
      <c r="O109"/>
      <c r="P109"/>
      <c r="Q109"/>
      <c r="R109"/>
      <c r="S109"/>
      <c r="T109"/>
    </row>
    <row r="110" spans="1:20">
      <c r="A110"/>
      <c r="C110"/>
      <c r="E110" s="115"/>
      <c r="F110" s="115"/>
      <c r="G110"/>
      <c r="H110" s="82"/>
      <c r="I110" s="82"/>
      <c r="J110" s="120"/>
      <c r="K110"/>
      <c r="L110"/>
      <c r="M110"/>
      <c r="N110"/>
      <c r="O110"/>
      <c r="P110"/>
      <c r="Q110"/>
      <c r="R110"/>
      <c r="S110"/>
      <c r="T110"/>
    </row>
    <row r="111" spans="1:20">
      <c r="A111"/>
      <c r="C111"/>
      <c r="E111" s="115"/>
      <c r="F111" s="115"/>
      <c r="G111"/>
      <c r="H111" s="82"/>
      <c r="I111" s="82"/>
      <c r="J111" s="120"/>
      <c r="K111"/>
      <c r="L111"/>
      <c r="M111"/>
      <c r="N111"/>
      <c r="O111"/>
      <c r="P111"/>
      <c r="Q111"/>
      <c r="R111"/>
      <c r="S111"/>
      <c r="T111"/>
    </row>
    <row r="112" spans="1:20">
      <c r="A112"/>
      <c r="C112"/>
      <c r="E112" s="115"/>
      <c r="F112" s="115"/>
      <c r="G112"/>
      <c r="H112" s="82"/>
      <c r="I112" s="82"/>
      <c r="J112" s="120"/>
      <c r="K112"/>
      <c r="L112"/>
      <c r="M112"/>
      <c r="N112"/>
      <c r="O112"/>
      <c r="P112"/>
      <c r="Q112"/>
      <c r="R112"/>
      <c r="S112"/>
      <c r="T112"/>
    </row>
    <row r="113" spans="1:20">
      <c r="A113"/>
      <c r="C113"/>
      <c r="E113" s="115"/>
      <c r="F113" s="115"/>
      <c r="G113"/>
      <c r="H113" s="82"/>
      <c r="I113" s="82"/>
      <c r="J113" s="120"/>
      <c r="K113"/>
      <c r="L113"/>
      <c r="M113"/>
      <c r="N113"/>
      <c r="O113"/>
      <c r="P113"/>
      <c r="Q113"/>
      <c r="R113"/>
      <c r="S113"/>
      <c r="T113"/>
    </row>
    <row r="114" spans="1:20">
      <c r="A114"/>
      <c r="C114"/>
      <c r="E114" s="115"/>
      <c r="F114" s="115"/>
      <c r="G114"/>
      <c r="H114" s="82"/>
      <c r="I114" s="82"/>
      <c r="J114" s="120"/>
      <c r="K114"/>
      <c r="L114"/>
      <c r="M114"/>
      <c r="N114"/>
      <c r="O114"/>
      <c r="P114"/>
      <c r="Q114"/>
      <c r="R114"/>
      <c r="S114"/>
      <c r="T114"/>
    </row>
    <row r="115" spans="1:20">
      <c r="A115"/>
      <c r="C115"/>
      <c r="E115" s="115"/>
      <c r="F115" s="115"/>
      <c r="G115"/>
      <c r="H115" s="82"/>
      <c r="I115" s="82"/>
      <c r="J115" s="120"/>
      <c r="K115"/>
      <c r="L115"/>
      <c r="M115"/>
      <c r="N115"/>
      <c r="O115"/>
      <c r="P115"/>
      <c r="Q115"/>
      <c r="R115"/>
      <c r="S115"/>
      <c r="T115"/>
    </row>
    <row r="116" spans="1:20">
      <c r="A116"/>
      <c r="C116"/>
      <c r="E116" s="115"/>
      <c r="F116" s="115"/>
      <c r="G116"/>
      <c r="H116" s="82"/>
      <c r="I116" s="82"/>
      <c r="J116" s="120"/>
      <c r="K116"/>
      <c r="L116"/>
      <c r="M116"/>
      <c r="N116"/>
      <c r="O116"/>
      <c r="P116"/>
      <c r="Q116"/>
      <c r="R116"/>
      <c r="S116"/>
      <c r="T116"/>
    </row>
    <row r="117" spans="1:20">
      <c r="A117"/>
      <c r="C117"/>
      <c r="E117" s="115"/>
      <c r="F117" s="115"/>
      <c r="G117"/>
      <c r="H117" s="82"/>
      <c r="I117" s="82"/>
      <c r="J117" s="120"/>
      <c r="K117"/>
      <c r="L117"/>
      <c r="M117"/>
      <c r="N117"/>
      <c r="O117"/>
      <c r="P117"/>
      <c r="Q117"/>
      <c r="R117"/>
      <c r="S117"/>
      <c r="T117"/>
    </row>
    <row r="118" spans="1:20">
      <c r="A118"/>
      <c r="C118"/>
      <c r="E118" s="115"/>
      <c r="F118" s="115"/>
      <c r="G118"/>
      <c r="H118" s="82"/>
      <c r="I118" s="82"/>
      <c r="J118" s="120"/>
      <c r="K118"/>
      <c r="L118"/>
      <c r="M118"/>
      <c r="N118"/>
      <c r="O118"/>
      <c r="P118"/>
      <c r="Q118"/>
      <c r="R118"/>
      <c r="S118"/>
      <c r="T118"/>
    </row>
    <row r="119" spans="1:20">
      <c r="A119"/>
      <c r="C119"/>
      <c r="E119" s="115"/>
      <c r="F119" s="115"/>
      <c r="G119"/>
      <c r="H119" s="82"/>
      <c r="I119" s="82"/>
      <c r="J119" s="120"/>
      <c r="K119"/>
      <c r="L119"/>
      <c r="M119"/>
      <c r="N119"/>
      <c r="O119"/>
      <c r="P119"/>
      <c r="Q119"/>
      <c r="R119"/>
      <c r="S119"/>
      <c r="T119"/>
    </row>
    <row r="120" spans="1:20">
      <c r="A120"/>
      <c r="C120"/>
      <c r="E120" s="115"/>
      <c r="F120" s="115"/>
      <c r="G120"/>
      <c r="H120" s="82"/>
      <c r="I120" s="82"/>
      <c r="J120" s="120"/>
      <c r="K120"/>
      <c r="L120"/>
      <c r="M120"/>
      <c r="N120"/>
      <c r="O120"/>
      <c r="P120"/>
      <c r="Q120"/>
      <c r="R120"/>
      <c r="S120"/>
      <c r="T120"/>
    </row>
    <row r="121" spans="1:20">
      <c r="A121"/>
      <c r="C121"/>
      <c r="E121" s="115"/>
      <c r="F121" s="115"/>
      <c r="G121"/>
      <c r="H121" s="82"/>
      <c r="I121" s="82"/>
      <c r="J121" s="120"/>
      <c r="K121"/>
      <c r="L121"/>
      <c r="M121"/>
      <c r="N121"/>
      <c r="O121"/>
      <c r="P121"/>
      <c r="Q121"/>
      <c r="R121"/>
      <c r="S121"/>
      <c r="T121"/>
    </row>
    <row r="122" spans="1:20">
      <c r="A122"/>
      <c r="C122"/>
      <c r="E122" s="115"/>
      <c r="F122" s="115"/>
      <c r="G122"/>
      <c r="H122" s="82"/>
      <c r="I122" s="82"/>
      <c r="J122" s="120"/>
      <c r="K122"/>
      <c r="L122"/>
      <c r="M122"/>
      <c r="N122"/>
      <c r="O122"/>
      <c r="P122"/>
      <c r="Q122"/>
      <c r="R122"/>
      <c r="S122"/>
      <c r="T122"/>
    </row>
    <row r="123" spans="1:20">
      <c r="A123"/>
      <c r="C123"/>
      <c r="E123" s="115"/>
      <c r="F123" s="115"/>
      <c r="G123"/>
      <c r="H123" s="82"/>
      <c r="I123" s="82"/>
      <c r="J123" s="120"/>
      <c r="K123"/>
      <c r="L123"/>
      <c r="M123"/>
      <c r="N123"/>
      <c r="O123"/>
      <c r="P123"/>
      <c r="Q123"/>
      <c r="R123"/>
      <c r="S123"/>
      <c r="T123"/>
    </row>
    <row r="124" spans="1:20">
      <c r="A124"/>
      <c r="C124"/>
      <c r="E124" s="115"/>
      <c r="F124" s="115"/>
      <c r="G124"/>
      <c r="H124" s="82"/>
      <c r="I124" s="82"/>
      <c r="J124" s="120"/>
      <c r="K124"/>
      <c r="L124"/>
      <c r="M124"/>
      <c r="N124"/>
      <c r="O124"/>
      <c r="P124"/>
      <c r="Q124"/>
      <c r="R124"/>
      <c r="S124"/>
      <c r="T124"/>
    </row>
    <row r="125" spans="1:20">
      <c r="A125"/>
      <c r="C125"/>
      <c r="E125" s="115"/>
      <c r="F125" s="115"/>
      <c r="G125"/>
      <c r="H125" s="82"/>
      <c r="I125" s="82"/>
      <c r="J125" s="120"/>
      <c r="K125"/>
      <c r="L125"/>
      <c r="M125"/>
      <c r="N125"/>
      <c r="O125"/>
      <c r="P125"/>
      <c r="Q125"/>
      <c r="R125"/>
      <c r="S125"/>
      <c r="T125"/>
    </row>
    <row r="126" spans="1:20">
      <c r="A126"/>
      <c r="C126"/>
      <c r="E126" s="115"/>
      <c r="F126" s="115"/>
      <c r="G126"/>
      <c r="H126" s="82"/>
      <c r="I126" s="82"/>
      <c r="J126" s="120"/>
      <c r="K126"/>
      <c r="L126"/>
      <c r="M126"/>
      <c r="N126"/>
      <c r="O126"/>
      <c r="P126"/>
      <c r="Q126"/>
      <c r="R126"/>
      <c r="S126"/>
      <c r="T126"/>
    </row>
    <row r="127" spans="1:20">
      <c r="A127"/>
      <c r="C127"/>
      <c r="E127" s="115"/>
      <c r="F127" s="115"/>
      <c r="G127"/>
      <c r="H127" s="82"/>
      <c r="I127" s="82"/>
      <c r="J127" s="120"/>
      <c r="K127"/>
      <c r="L127"/>
      <c r="M127"/>
      <c r="N127"/>
      <c r="O127"/>
      <c r="P127"/>
      <c r="Q127"/>
      <c r="R127"/>
      <c r="S127"/>
      <c r="T127"/>
    </row>
    <row r="128" spans="1:20">
      <c r="A128"/>
      <c r="C128"/>
      <c r="E128" s="115"/>
      <c r="F128" s="115"/>
      <c r="G128"/>
      <c r="H128" s="82"/>
      <c r="I128" s="82"/>
      <c r="J128" s="120"/>
      <c r="K128"/>
      <c r="L128"/>
      <c r="M128"/>
      <c r="N128"/>
      <c r="O128"/>
      <c r="P128"/>
      <c r="Q128"/>
      <c r="R128"/>
      <c r="S128"/>
      <c r="T128"/>
    </row>
    <row r="129" spans="1:20">
      <c r="A129"/>
      <c r="C129"/>
      <c r="E129" s="115"/>
      <c r="F129" s="115"/>
      <c r="G129"/>
      <c r="H129" s="82"/>
      <c r="I129" s="82"/>
      <c r="J129" s="120"/>
      <c r="K129"/>
      <c r="L129"/>
      <c r="M129"/>
      <c r="N129"/>
      <c r="O129"/>
      <c r="P129"/>
      <c r="Q129"/>
      <c r="R129"/>
      <c r="S129"/>
      <c r="T129"/>
    </row>
    <row r="130" spans="1:20">
      <c r="A130"/>
      <c r="C130"/>
      <c r="E130" s="115"/>
      <c r="F130" s="115"/>
      <c r="G130"/>
      <c r="H130" s="82"/>
      <c r="I130" s="82"/>
      <c r="J130" s="120"/>
      <c r="K130"/>
      <c r="L130"/>
      <c r="M130"/>
      <c r="N130"/>
      <c r="O130"/>
      <c r="P130"/>
      <c r="Q130"/>
      <c r="R130"/>
      <c r="S130"/>
      <c r="T130"/>
    </row>
    <row r="131" spans="1:20">
      <c r="A131"/>
      <c r="C131"/>
      <c r="E131" s="115"/>
      <c r="F131" s="115"/>
      <c r="G131"/>
      <c r="H131" s="82"/>
      <c r="I131" s="82"/>
      <c r="J131" s="120"/>
      <c r="K131"/>
      <c r="L131"/>
      <c r="M131"/>
      <c r="N131"/>
      <c r="O131"/>
      <c r="P131"/>
      <c r="Q131"/>
      <c r="R131"/>
      <c r="S131"/>
      <c r="T131"/>
    </row>
    <row r="132" spans="1:20">
      <c r="A132"/>
      <c r="C132"/>
      <c r="E132" s="115"/>
      <c r="F132" s="115"/>
      <c r="G132"/>
      <c r="H132" s="82"/>
      <c r="I132" s="82"/>
      <c r="J132" s="120"/>
      <c r="K132"/>
      <c r="L132"/>
      <c r="M132"/>
      <c r="N132"/>
      <c r="O132"/>
      <c r="P132"/>
      <c r="Q132"/>
      <c r="R132"/>
      <c r="S132"/>
      <c r="T132"/>
    </row>
    <row r="133" spans="1:20">
      <c r="A133"/>
      <c r="C133"/>
      <c r="E133" s="115"/>
      <c r="F133" s="115"/>
      <c r="G133"/>
      <c r="H133" s="82"/>
      <c r="I133" s="82"/>
      <c r="J133" s="120"/>
      <c r="K133"/>
      <c r="L133"/>
      <c r="M133"/>
      <c r="N133"/>
      <c r="O133"/>
      <c r="P133"/>
      <c r="Q133"/>
      <c r="R133"/>
      <c r="S133"/>
      <c r="T133"/>
    </row>
    <row r="134" spans="1:20">
      <c r="A134"/>
      <c r="C134"/>
      <c r="E134" s="115"/>
      <c r="F134" s="115"/>
      <c r="G134"/>
      <c r="H134" s="82"/>
      <c r="I134" s="82"/>
      <c r="J134" s="120"/>
      <c r="K134"/>
      <c r="L134"/>
      <c r="M134"/>
      <c r="N134"/>
      <c r="O134"/>
      <c r="P134"/>
      <c r="Q134"/>
      <c r="R134"/>
      <c r="S134"/>
      <c r="T134"/>
    </row>
    <row r="135" spans="1:20">
      <c r="A135"/>
      <c r="C135"/>
      <c r="E135" s="115"/>
      <c r="F135" s="115"/>
      <c r="G135"/>
      <c r="H135" s="82"/>
      <c r="I135" s="82"/>
      <c r="J135" s="120"/>
      <c r="K135"/>
      <c r="L135"/>
      <c r="M135"/>
      <c r="N135"/>
      <c r="O135"/>
      <c r="P135"/>
      <c r="Q135"/>
      <c r="R135"/>
      <c r="S135"/>
      <c r="T135"/>
    </row>
    <row r="136" spans="1:20">
      <c r="A136"/>
      <c r="C136"/>
      <c r="E136" s="115"/>
      <c r="F136" s="115"/>
      <c r="G136"/>
      <c r="H136" s="82"/>
      <c r="I136" s="82"/>
      <c r="J136" s="120"/>
      <c r="K136"/>
      <c r="L136"/>
      <c r="M136"/>
      <c r="N136"/>
      <c r="O136"/>
      <c r="P136"/>
      <c r="Q136"/>
      <c r="R136"/>
      <c r="S136"/>
      <c r="T136"/>
    </row>
    <row r="137" spans="1:20">
      <c r="A137"/>
      <c r="C137"/>
      <c r="E137" s="115"/>
      <c r="F137" s="115"/>
      <c r="G137"/>
      <c r="H137" s="82"/>
      <c r="I137" s="82"/>
      <c r="J137" s="120"/>
      <c r="K137"/>
      <c r="L137"/>
      <c r="M137"/>
      <c r="N137"/>
      <c r="O137"/>
      <c r="P137"/>
      <c r="Q137"/>
      <c r="R137"/>
      <c r="S137"/>
      <c r="T137"/>
    </row>
    <row r="138" spans="1:20">
      <c r="A138"/>
      <c r="C138"/>
      <c r="E138" s="115"/>
      <c r="F138" s="115"/>
      <c r="G138"/>
      <c r="H138" s="82"/>
      <c r="I138" s="82"/>
      <c r="J138" s="120"/>
      <c r="K138"/>
      <c r="L138"/>
      <c r="M138"/>
      <c r="N138"/>
      <c r="O138"/>
      <c r="P138"/>
      <c r="Q138"/>
      <c r="R138"/>
      <c r="S138"/>
      <c r="T138"/>
    </row>
    <row r="139" spans="1:20">
      <c r="A139"/>
      <c r="C139"/>
      <c r="E139" s="115"/>
      <c r="F139" s="115"/>
      <c r="G139"/>
      <c r="H139" s="82"/>
      <c r="I139" s="82"/>
      <c r="J139" s="120"/>
      <c r="K139"/>
      <c r="L139"/>
      <c r="M139"/>
      <c r="N139"/>
      <c r="O139"/>
      <c r="P139"/>
      <c r="Q139"/>
      <c r="R139"/>
      <c r="S139"/>
      <c r="T139"/>
    </row>
    <row r="140" spans="1:20">
      <c r="A140"/>
      <c r="C140"/>
      <c r="E140" s="115"/>
      <c r="F140" s="115"/>
      <c r="G140"/>
      <c r="H140" s="82"/>
      <c r="I140" s="82"/>
      <c r="J140" s="120"/>
      <c r="K140"/>
      <c r="L140"/>
      <c r="M140"/>
      <c r="N140"/>
      <c r="O140"/>
      <c r="P140"/>
      <c r="Q140"/>
      <c r="R140"/>
      <c r="S140"/>
      <c r="T140"/>
    </row>
    <row r="141" spans="1:20" s="3" customFormat="1">
      <c r="A141" s="14"/>
      <c r="C141" s="28"/>
      <c r="E141" s="116"/>
      <c r="F141" s="116"/>
      <c r="G141" s="28"/>
      <c r="H141" s="83"/>
      <c r="I141" s="83"/>
      <c r="J141" s="121"/>
      <c r="K141" s="15"/>
      <c r="L141" s="4"/>
      <c r="M141" s="4"/>
      <c r="N141" s="4"/>
      <c r="O141" s="15"/>
      <c r="P141" s="4"/>
      <c r="Q141" s="15"/>
      <c r="R141" s="4"/>
      <c r="S141" s="23"/>
      <c r="T141" s="10"/>
    </row>
    <row r="142" spans="1:20" s="3" customFormat="1">
      <c r="A142" s="14"/>
      <c r="C142" s="28"/>
      <c r="E142" s="116"/>
      <c r="F142" s="116"/>
      <c r="G142" s="28"/>
      <c r="H142" s="83"/>
      <c r="I142" s="83"/>
      <c r="J142" s="121"/>
      <c r="K142" s="15"/>
      <c r="L142" s="4"/>
      <c r="M142" s="4"/>
      <c r="N142" s="4"/>
      <c r="O142" s="15"/>
      <c r="P142" s="4"/>
      <c r="Q142" s="15"/>
      <c r="R142" s="4"/>
      <c r="S142" s="23"/>
      <c r="T142" s="10"/>
    </row>
    <row r="143" spans="1:20" s="3" customFormat="1">
      <c r="A143" s="14"/>
      <c r="C143" s="28"/>
      <c r="E143" s="116"/>
      <c r="F143" s="116"/>
      <c r="G143" s="28"/>
      <c r="H143" s="83"/>
      <c r="I143" s="83"/>
      <c r="J143" s="121"/>
      <c r="K143" s="15"/>
      <c r="L143" s="4"/>
      <c r="M143" s="4"/>
      <c r="N143" s="4"/>
      <c r="O143" s="15"/>
      <c r="P143" s="4"/>
      <c r="Q143" s="15"/>
      <c r="R143" s="4"/>
      <c r="S143" s="23"/>
      <c r="T143" s="10"/>
    </row>
    <row r="144" spans="1:20" s="3" customFormat="1">
      <c r="A144" s="14"/>
      <c r="C144" s="28"/>
      <c r="E144" s="116"/>
      <c r="F144" s="116"/>
      <c r="G144" s="28"/>
      <c r="H144" s="83"/>
      <c r="I144" s="83"/>
      <c r="J144" s="121"/>
      <c r="K144" s="15"/>
      <c r="L144" s="4"/>
      <c r="M144" s="4"/>
      <c r="N144" s="4"/>
      <c r="O144" s="15"/>
      <c r="P144" s="4"/>
      <c r="Q144" s="15"/>
      <c r="R144" s="4"/>
      <c r="S144" s="23"/>
      <c r="T144" s="10"/>
    </row>
    <row r="145" spans="1:20" s="3" customFormat="1">
      <c r="A145" s="14"/>
      <c r="C145" s="28"/>
      <c r="E145" s="116"/>
      <c r="F145" s="116"/>
      <c r="G145" s="28"/>
      <c r="H145" s="83"/>
      <c r="I145" s="83"/>
      <c r="J145" s="121"/>
      <c r="K145" s="15"/>
      <c r="L145" s="4"/>
      <c r="M145" s="4"/>
      <c r="N145" s="4"/>
      <c r="O145" s="15"/>
      <c r="P145" s="4"/>
      <c r="Q145" s="15"/>
      <c r="R145" s="4"/>
      <c r="S145" s="23"/>
      <c r="T145" s="10"/>
    </row>
    <row r="146" spans="1:20" s="3" customFormat="1">
      <c r="A146" s="14"/>
      <c r="C146" s="28"/>
      <c r="E146" s="116"/>
      <c r="F146" s="116"/>
      <c r="G146" s="28"/>
      <c r="H146" s="83"/>
      <c r="I146" s="83"/>
      <c r="J146" s="121"/>
      <c r="K146" s="15"/>
      <c r="L146" s="4"/>
      <c r="M146" s="4"/>
      <c r="N146" s="4"/>
      <c r="O146" s="15"/>
      <c r="P146" s="4"/>
      <c r="Q146" s="15"/>
      <c r="R146" s="4"/>
      <c r="S146" s="23"/>
      <c r="T146" s="10"/>
    </row>
    <row r="147" spans="1:20" s="3" customFormat="1">
      <c r="A147" s="14"/>
      <c r="C147" s="28"/>
      <c r="E147" s="116"/>
      <c r="F147" s="116"/>
      <c r="G147" s="28"/>
      <c r="H147" s="83"/>
      <c r="I147" s="83"/>
      <c r="J147" s="121"/>
      <c r="K147" s="15"/>
      <c r="L147" s="4"/>
      <c r="M147" s="4"/>
      <c r="N147" s="4"/>
      <c r="O147" s="15"/>
      <c r="P147" s="4"/>
      <c r="Q147" s="15"/>
      <c r="R147" s="4"/>
      <c r="S147" s="23"/>
      <c r="T147" s="10"/>
    </row>
    <row r="148" spans="1:20" s="3" customFormat="1">
      <c r="A148" s="14"/>
      <c r="C148" s="28"/>
      <c r="E148" s="116"/>
      <c r="F148" s="116"/>
      <c r="G148" s="28"/>
      <c r="H148" s="83"/>
      <c r="I148" s="83"/>
      <c r="J148" s="121"/>
      <c r="K148" s="15"/>
      <c r="L148" s="4"/>
      <c r="M148" s="4"/>
      <c r="N148" s="4"/>
      <c r="O148" s="15"/>
      <c r="P148" s="4"/>
      <c r="Q148" s="15"/>
      <c r="R148" s="4"/>
      <c r="S148" s="23"/>
      <c r="T148" s="10"/>
    </row>
    <row r="149" spans="1:20" s="3" customFormat="1">
      <c r="A149" s="14"/>
      <c r="C149" s="28"/>
      <c r="E149" s="116"/>
      <c r="F149" s="116"/>
      <c r="G149" s="28"/>
      <c r="H149" s="83"/>
      <c r="I149" s="83"/>
      <c r="J149" s="121"/>
      <c r="K149" s="15"/>
      <c r="L149" s="4"/>
      <c r="M149" s="4"/>
      <c r="N149" s="4"/>
      <c r="O149" s="15"/>
      <c r="P149" s="4"/>
      <c r="Q149" s="15"/>
      <c r="R149" s="4"/>
      <c r="S149" s="23"/>
      <c r="T149" s="10"/>
    </row>
    <row r="150" spans="1:20" s="3" customFormat="1">
      <c r="A150" s="14"/>
      <c r="C150" s="28"/>
      <c r="E150" s="116"/>
      <c r="F150" s="116"/>
      <c r="G150" s="28"/>
      <c r="H150" s="83"/>
      <c r="I150" s="83"/>
      <c r="J150" s="121"/>
      <c r="K150" s="15"/>
      <c r="L150" s="4"/>
      <c r="M150" s="4"/>
      <c r="N150" s="4"/>
      <c r="O150" s="15"/>
      <c r="P150" s="4"/>
      <c r="Q150" s="15"/>
      <c r="R150" s="4"/>
      <c r="S150" s="23"/>
      <c r="T150" s="10"/>
    </row>
  </sheetData>
  <autoFilter ref="B1:B150"/>
  <hyperlinks>
    <hyperlink ref="K2" location="_ftn2" display="_ftn2"/>
    <hyperlink ref="L2" location="_ftn3" display="_ftn3"/>
    <hyperlink ref="K6" location="_ftn5" display="_ftn5"/>
    <hyperlink ref="K7" location="_ftn6" display="_ftn6"/>
    <hyperlink ref="L12" location="_ftn9" display="_ftn9"/>
    <hyperlink ref="K16" location="_ftn10" display="_ftn10"/>
    <hyperlink ref="K19" location="_ftn11" display="_ftn11"/>
    <hyperlink ref="U41" r:id="rId1"/>
    <hyperlink ref="K3" location="_ftn2" display="_ftn2"/>
    <hyperlink ref="L3" location="_ftn3" display="_ftn3"/>
    <hyperlink ref="U39" r:id="rId2"/>
    <hyperlink ref="U40" r:id="rId3"/>
    <hyperlink ref="U42" r:id="rId4"/>
    <hyperlink ref="U43" r:id="rId5"/>
    <hyperlink ref="U44" r:id="rId6"/>
    <hyperlink ref="U45" r:id="rId7"/>
    <hyperlink ref="U46" r:id="rId8"/>
    <hyperlink ref="U47" r:id="rId9"/>
    <hyperlink ref="U48" r:id="rId10"/>
    <hyperlink ref="U49" r:id="rId11"/>
    <hyperlink ref="V35" r:id="rId12"/>
    <hyperlink ref="V4" r:id="rId13"/>
    <hyperlink ref="V6" r:id="rId14"/>
    <hyperlink ref="V7" r:id="rId15"/>
    <hyperlink ref="V8" r:id="rId16"/>
    <hyperlink ref="V9" r:id="rId17"/>
    <hyperlink ref="V11" r:id="rId18"/>
    <hyperlink ref="V13" r:id="rId19"/>
    <hyperlink ref="V14" r:id="rId20"/>
    <hyperlink ref="V15" r:id="rId21"/>
    <hyperlink ref="V16" r:id="rId22"/>
    <hyperlink ref="V37" r:id="rId23"/>
    <hyperlink ref="V38" r:id="rId24"/>
    <hyperlink ref="V40" r:id="rId25"/>
    <hyperlink ref="V41" r:id="rId26"/>
    <hyperlink ref="V43" r:id="rId27"/>
    <hyperlink ref="V44" r:id="rId28"/>
    <hyperlink ref="V47" r:id="rId29"/>
    <hyperlink ref="V48" r:id="rId30"/>
    <hyperlink ref="V49" r:id="rId31"/>
    <hyperlink ref="V19" r:id="rId32"/>
    <hyperlink ref="V20" r:id="rId33"/>
    <hyperlink ref="V21" r:id="rId34"/>
    <hyperlink ref="V22" r:id="rId35"/>
    <hyperlink ref="V24" r:id="rId36"/>
    <hyperlink ref="V25" r:id="rId37"/>
    <hyperlink ref="V26" r:id="rId38"/>
    <hyperlink ref="V32" r:id="rId39"/>
    <hyperlink ref="V33" r:id="rId40"/>
    <hyperlink ref="V34" r:id="rId41"/>
    <hyperlink ref="V36" r:id="rId42"/>
    <hyperlink ref="V39" r:id="rId43"/>
    <hyperlink ref="V2" r:id="rId44"/>
    <hyperlink ref="V5" r:id="rId45"/>
    <hyperlink ref="U2" r:id="rId46"/>
    <hyperlink ref="U3" r:id="rId47"/>
    <hyperlink ref="V10" r:id="rId48"/>
    <hyperlink ref="V17" r:id="rId49"/>
    <hyperlink ref="V18" r:id="rId50"/>
    <hyperlink ref="V29" r:id="rId51"/>
    <hyperlink ref="V12" r:id="rId52"/>
    <hyperlink ref="V30" r:id="rId53"/>
    <hyperlink ref="V23" r:id="rId54"/>
    <hyperlink ref="V28" r:id="rId55"/>
    <hyperlink ref="V52" r:id="rId56"/>
    <hyperlink ref="V53" r:id="rId57"/>
    <hyperlink ref="V54" r:id="rId58"/>
    <hyperlink ref="V55" r:id="rId59"/>
    <hyperlink ref="V56" r:id="rId60"/>
    <hyperlink ref="V57" r:id="rId61"/>
    <hyperlink ref="V58" r:id="rId62"/>
    <hyperlink ref="V59" r:id="rId63"/>
    <hyperlink ref="V60" r:id="rId64"/>
    <hyperlink ref="V42" r:id="rId65"/>
    <hyperlink ref="V46" r:id="rId66"/>
  </hyperlinks>
  <pageMargins left="0.7" right="0.7" top="0.75" bottom="0.75" header="0.3" footer="0.3"/>
  <pageSetup paperSize="17" fitToHeight="0" orientation="landscape"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opLeftCell="A13" workbookViewId="0">
      <selection activeCell="A28" sqref="A28"/>
    </sheetView>
  </sheetViews>
  <sheetFormatPr defaultColWidth="8.85546875" defaultRowHeight="15"/>
  <cols>
    <col min="1" max="1" width="32" customWidth="1"/>
  </cols>
  <sheetData>
    <row r="1" spans="1:2">
      <c r="A1" s="1" t="s">
        <v>347</v>
      </c>
    </row>
    <row r="2" spans="1:2">
      <c r="A2" s="1"/>
    </row>
    <row r="3" spans="1:2">
      <c r="A3" s="118" t="s">
        <v>1</v>
      </c>
      <c r="B3" t="s">
        <v>367</v>
      </c>
    </row>
    <row r="4" spans="1:2">
      <c r="A4" s="118" t="s">
        <v>2</v>
      </c>
      <c r="B4" t="s">
        <v>352</v>
      </c>
    </row>
    <row r="5" spans="1:2">
      <c r="A5" s="118" t="s">
        <v>47</v>
      </c>
      <c r="B5" t="s">
        <v>365</v>
      </c>
    </row>
    <row r="6" spans="1:2">
      <c r="A6" s="118" t="s">
        <v>42</v>
      </c>
      <c r="B6" t="s">
        <v>353</v>
      </c>
    </row>
    <row r="7" spans="1:2">
      <c r="A7" s="118" t="s">
        <v>41</v>
      </c>
      <c r="B7" t="s">
        <v>354</v>
      </c>
    </row>
    <row r="8" spans="1:2">
      <c r="A8" s="118" t="s">
        <v>40</v>
      </c>
      <c r="B8" t="s">
        <v>366</v>
      </c>
    </row>
    <row r="9" spans="1:2">
      <c r="A9" s="118" t="s">
        <v>48</v>
      </c>
      <c r="B9" t="s">
        <v>355</v>
      </c>
    </row>
    <row r="10" spans="1:2">
      <c r="A10" s="118" t="s">
        <v>369</v>
      </c>
      <c r="B10" t="s">
        <v>370</v>
      </c>
    </row>
    <row r="11" spans="1:2" s="120" customFormat="1">
      <c r="A11" s="123" t="s">
        <v>345</v>
      </c>
      <c r="B11" s="120" t="s">
        <v>356</v>
      </c>
    </row>
    <row r="12" spans="1:2">
      <c r="A12" s="118" t="s">
        <v>263</v>
      </c>
      <c r="B12" t="s">
        <v>357</v>
      </c>
    </row>
    <row r="13" spans="1:2">
      <c r="A13" s="118" t="s">
        <v>348</v>
      </c>
      <c r="B13" t="s">
        <v>377</v>
      </c>
    </row>
    <row r="14" spans="1:2">
      <c r="A14" s="118" t="s">
        <v>4</v>
      </c>
      <c r="B14" t="s">
        <v>375</v>
      </c>
    </row>
    <row r="15" spans="1:2">
      <c r="A15" s="118" t="s">
        <v>5</v>
      </c>
      <c r="B15" t="s">
        <v>376</v>
      </c>
    </row>
    <row r="16" spans="1:2">
      <c r="A16" s="118" t="s">
        <v>6</v>
      </c>
      <c r="B16" t="s">
        <v>371</v>
      </c>
    </row>
    <row r="17" spans="1:2">
      <c r="A17" s="118" t="s">
        <v>7</v>
      </c>
      <c r="B17" t="s">
        <v>361</v>
      </c>
    </row>
    <row r="18" spans="1:2">
      <c r="A18" s="118" t="s">
        <v>25</v>
      </c>
      <c r="B18" t="s">
        <v>362</v>
      </c>
    </row>
    <row r="19" spans="1:2">
      <c r="A19" s="118" t="s">
        <v>8</v>
      </c>
      <c r="B19" t="s">
        <v>373</v>
      </c>
    </row>
    <row r="20" spans="1:2">
      <c r="A20" s="118" t="s">
        <v>24</v>
      </c>
      <c r="B20" t="s">
        <v>374</v>
      </c>
    </row>
    <row r="21" spans="1:2">
      <c r="A21" s="118" t="s">
        <v>89</v>
      </c>
      <c r="B21" t="s">
        <v>360</v>
      </c>
    </row>
    <row r="22" spans="1:2">
      <c r="A22" s="118" t="s">
        <v>266</v>
      </c>
      <c r="B22" t="s">
        <v>358</v>
      </c>
    </row>
    <row r="23" spans="1:2">
      <c r="A23" s="118" t="s">
        <v>265</v>
      </c>
      <c r="B23" t="s">
        <v>359</v>
      </c>
    </row>
    <row r="24" spans="1:2" ht="29.25" customHeight="1">
      <c r="A24" s="10" t="s">
        <v>378</v>
      </c>
      <c r="B24" t="s">
        <v>379</v>
      </c>
    </row>
    <row r="25" spans="1:2">
      <c r="A25" s="1"/>
    </row>
    <row r="26" spans="1:2">
      <c r="A26" s="118" t="s">
        <v>349</v>
      </c>
    </row>
    <row r="27" spans="1:2">
      <c r="A27" s="119" t="s">
        <v>351</v>
      </c>
    </row>
    <row r="28" spans="1:2">
      <c r="A28" s="119" t="s">
        <v>350</v>
      </c>
    </row>
    <row r="29" spans="1:2">
      <c r="A29" s="119" t="s">
        <v>372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Data</vt:lpstr>
      <vt:lpstr>Notes &amp; Definitions</vt:lpstr>
      <vt:lpstr>Data!_ftnref10</vt:lpstr>
      <vt:lpstr>Data!_ftnref11</vt:lpstr>
      <vt:lpstr>Data!_ftnref2</vt:lpstr>
      <vt:lpstr>Data!_ftnref3</vt:lpstr>
      <vt:lpstr>Data!_ftnref5</vt:lpstr>
      <vt:lpstr>Data!_ftnref6</vt:lpstr>
      <vt:lpstr>Data!_ftnref7</vt:lpstr>
      <vt:lpstr>Data!_ftnref9</vt:lpstr>
      <vt:lpstr>Data!Print_Area</vt:lpstr>
      <vt:lpstr>Data!Print_Titles</vt:lpstr>
    </vt:vector>
  </TitlesOfParts>
  <Company>National Energy Board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Morton</dc:creator>
  <cp:lastModifiedBy>Karen Morton</cp:lastModifiedBy>
  <cp:lastPrinted>2018-07-23T16:56:45Z</cp:lastPrinted>
  <dcterms:created xsi:type="dcterms:W3CDTF">2018-07-16T21:34:29Z</dcterms:created>
  <dcterms:modified xsi:type="dcterms:W3CDTF">2018-10-13T19:35:19Z</dcterms:modified>
</cp:coreProperties>
</file>