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rtkare\Desktop\Datathon\"/>
    </mc:Choice>
  </mc:AlternateContent>
  <bookViews>
    <workbookView xWindow="0" yWindow="480" windowWidth="28665" windowHeight="16440" activeTab="1"/>
  </bookViews>
  <sheets>
    <sheet name="Data" sheetId="1" r:id="rId1"/>
    <sheet name="Notes &amp; Definitions" sheetId="2" r:id="rId2"/>
  </sheets>
  <definedNames>
    <definedName name="_xlnm._FilterDatabase" localSheetId="0" hidden="1">Data!$B$1:$B$150</definedName>
    <definedName name="_ftn1" localSheetId="0">'Notes &amp; Definitions'!#REF!</definedName>
    <definedName name="_ftn10" localSheetId="0">'Notes &amp; Definitions'!#REF!</definedName>
    <definedName name="_ftn11" localSheetId="0">'Notes &amp; Definitions'!#REF!</definedName>
    <definedName name="_ftn12" localSheetId="0">'Notes &amp; Definitions'!#REF!</definedName>
    <definedName name="_ftn2" localSheetId="0">'Notes &amp; Definitions'!#REF!</definedName>
    <definedName name="_ftn3" localSheetId="0">'Notes &amp; Definitions'!#REF!</definedName>
    <definedName name="_ftn4" localSheetId="0">'Notes &amp; Definitions'!#REF!</definedName>
    <definedName name="_ftn5" localSheetId="0">'Notes &amp; Definitions'!#REF!</definedName>
    <definedName name="_ftn6" localSheetId="0">'Notes &amp; Definitions'!#REF!</definedName>
    <definedName name="_ftn7" localSheetId="0">'Notes &amp; Definitions'!#REF!</definedName>
    <definedName name="_ftn8" localSheetId="0">'Notes &amp; Definitions'!#REF!</definedName>
    <definedName name="_ftn9" localSheetId="0">'Notes &amp; Definitions'!#REF!</definedName>
    <definedName name="_ftnref1" localSheetId="0">Data!#REF!</definedName>
    <definedName name="_ftnref10" localSheetId="0">Data!$K$16</definedName>
    <definedName name="_ftnref11" localSheetId="0">Data!$K$19</definedName>
    <definedName name="_ftnref12" localSheetId="0">Data!#REF!</definedName>
    <definedName name="_ftnref13" localSheetId="0">Data!#REF!</definedName>
    <definedName name="_ftnref2" localSheetId="0">Data!$K$2</definedName>
    <definedName name="_ftnref3" localSheetId="0">Data!$L$2</definedName>
    <definedName name="_ftnref4" localSheetId="0">Data!#REF!</definedName>
    <definedName name="_ftnref5" localSheetId="0">Data!$K$6</definedName>
    <definedName name="_ftnref6" localSheetId="0">Data!$K$7</definedName>
    <definedName name="_ftnref7" localSheetId="0">Data!$J$10</definedName>
    <definedName name="_ftnref8" localSheetId="0">Data!#REF!</definedName>
    <definedName name="_ftnref9" localSheetId="0">Data!$L$12</definedName>
    <definedName name="_xlnm.Print_Area" localSheetId="0">Data!$B:$S</definedName>
    <definedName name="_xlnm.Print_Titles" localSheetId="0">Data!$1:$1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3" i="1" l="1"/>
  <c r="J5" i="1" l="1"/>
  <c r="J37" i="1" l="1"/>
  <c r="J39" i="1"/>
  <c r="J40" i="1"/>
  <c r="J41" i="1"/>
  <c r="J42" i="1"/>
  <c r="J43" i="1"/>
  <c r="J44" i="1"/>
  <c r="J45" i="1"/>
  <c r="J46" i="1"/>
  <c r="J47" i="1"/>
  <c r="J48" i="1"/>
  <c r="J49" i="1"/>
  <c r="J50" i="1"/>
  <c r="J51" i="1"/>
  <c r="J52" i="1"/>
  <c r="J53" i="1"/>
  <c r="J54" i="1"/>
  <c r="J55" i="1"/>
  <c r="J56" i="1"/>
  <c r="J57" i="1"/>
  <c r="J58" i="1"/>
  <c r="J59" i="1"/>
  <c r="J60" i="1"/>
  <c r="J36" i="1"/>
  <c r="J3" i="1"/>
  <c r="J4" i="1"/>
  <c r="J6" i="1"/>
  <c r="J7" i="1"/>
  <c r="J8" i="1"/>
  <c r="J9" i="1"/>
  <c r="J10" i="1"/>
  <c r="J11" i="1"/>
  <c r="J12" i="1"/>
  <c r="J13" i="1"/>
  <c r="J14" i="1"/>
  <c r="J15" i="1"/>
  <c r="J16" i="1"/>
  <c r="J17" i="1"/>
  <c r="J18" i="1"/>
  <c r="J19" i="1"/>
  <c r="J20" i="1"/>
  <c r="J21" i="1"/>
  <c r="J22" i="1"/>
  <c r="J23" i="1"/>
  <c r="J24" i="1"/>
  <c r="J25" i="1"/>
  <c r="J26" i="1"/>
  <c r="J27" i="1"/>
  <c r="J28" i="1"/>
  <c r="J29" i="1"/>
  <c r="J30" i="1"/>
  <c r="J31" i="1"/>
  <c r="J2" i="1"/>
  <c r="S58" i="1" l="1"/>
  <c r="M58" i="1"/>
  <c r="L58" i="1"/>
  <c r="L57" i="1"/>
  <c r="L56" i="1"/>
  <c r="R60" i="1"/>
  <c r="L60" i="1"/>
  <c r="L59" i="1"/>
  <c r="L55" i="1"/>
  <c r="L54" i="1" l="1"/>
  <c r="L53" i="1"/>
  <c r="L52" i="1"/>
  <c r="R52" i="1"/>
  <c r="R51" i="1"/>
  <c r="L51" i="1"/>
  <c r="L18" i="1" l="1"/>
  <c r="L50" i="1" l="1"/>
  <c r="N3" i="1" l="1"/>
  <c r="N2" i="1"/>
  <c r="R49" i="1" l="1"/>
  <c r="L49" i="1"/>
  <c r="L48" i="1"/>
  <c r="R47" i="1"/>
  <c r="L47" i="1"/>
  <c r="L46" i="1"/>
  <c r="L45" i="1"/>
  <c r="R45" i="1"/>
  <c r="N45" i="1"/>
  <c r="R44" i="1"/>
  <c r="L44" i="1"/>
  <c r="L43" i="1"/>
  <c r="R43" i="1"/>
  <c r="L41" i="1"/>
  <c r="L40" i="1"/>
  <c r="L39" i="1"/>
  <c r="N13" i="1" l="1"/>
  <c r="R13" i="1"/>
  <c r="R11" i="1"/>
  <c r="R9" i="1"/>
  <c r="R8" i="1"/>
  <c r="R15" i="1"/>
  <c r="R14" i="1"/>
  <c r="R20" i="1" l="1"/>
  <c r="R25" i="1"/>
  <c r="R7" i="1"/>
</calcChain>
</file>

<file path=xl/sharedStrings.xml><?xml version="1.0" encoding="utf-8"?>
<sst xmlns="http://schemas.openxmlformats.org/spreadsheetml/2006/main" count="709" uniqueCount="381">
  <si>
    <t>#</t>
  </si>
  <si>
    <t>Application Type</t>
  </si>
  <si>
    <t>Hearing Name</t>
  </si>
  <si>
    <r>
      <t># of 3</t>
    </r>
    <r>
      <rPr>
        <b/>
        <vertAlign val="superscript"/>
        <sz val="11"/>
        <color theme="1"/>
        <rFont val="Calibri"/>
        <family val="2"/>
      </rPr>
      <t>rd</t>
    </r>
    <r>
      <rPr>
        <b/>
        <sz val="11"/>
        <color theme="1"/>
        <rFont val="Calibri"/>
        <family val="2"/>
      </rPr>
      <t xml:space="preserve"> party participants</t>
    </r>
  </si>
  <si>
    <t># oral hearing days</t>
  </si>
  <si>
    <t># pages  NEB Report</t>
  </si>
  <si>
    <t>Outcome</t>
  </si>
  <si>
    <t># Regulatory instruments recommended /issued</t>
  </si>
  <si>
    <t># conditions recommended /issued</t>
  </si>
  <si>
    <t>Withdrawn</t>
  </si>
  <si>
    <t>No</t>
  </si>
  <si>
    <t>TBD</t>
  </si>
  <si>
    <t>Large Pipeline Facilities</t>
  </si>
  <si>
    <t>Yes</t>
  </si>
  <si>
    <t>JRP Recomm’d approval; GiC denied</t>
  </si>
  <si>
    <t>209 (most on both cert’s)</t>
  </si>
  <si>
    <t>Approved w/ conditions</t>
  </si>
  <si>
    <t xml:space="preserve">Recommendation Report - </t>
  </si>
  <si>
    <t>N/A</t>
  </si>
  <si>
    <t>Recommendation Report</t>
  </si>
  <si>
    <t>Power Line Certificates (NEBA Part III, s. 58.16)</t>
  </si>
  <si>
    <t>Small Pipeline Facilities</t>
  </si>
  <si>
    <t>Letter Decision</t>
  </si>
  <si>
    <t>Letter Decision and Order</t>
  </si>
  <si>
    <t>Leave To Open Date</t>
  </si>
  <si>
    <t>Regulatory Instruments</t>
  </si>
  <si>
    <t>XG-A159-07-2007</t>
  </si>
  <si>
    <t>GC-121</t>
  </si>
  <si>
    <t>OC-062, XO-E101-006-2014</t>
  </si>
  <si>
    <t>GC-125, XG-N081-010-2015, TG-002-2015</t>
  </si>
  <si>
    <t>GC-123 , MO-116-2014</t>
  </si>
  <si>
    <t>OC-064, AO-003-OC-2, AO-002-OC-49, XO-T260-007-2016, XO-T260-008-2016, XO-T260-009-2016, XO-T260-010-2016, MO-015-2016</t>
  </si>
  <si>
    <t>GC-124, XG-N081-004-2015</t>
  </si>
  <si>
    <t xml:space="preserve"> OC-063, XO-E101-004-2016, MO-008-2016</t>
  </si>
  <si>
    <t>GC-126 , XG-N081-013-2016, XG-N081-14-2016, TG-006-2016</t>
  </si>
  <si>
    <t>GC-128</t>
  </si>
  <si>
    <t>XO-E101-010-2012</t>
  </si>
  <si>
    <t>XO-E101-003-2014, TO-002-2014</t>
  </si>
  <si>
    <t>XG-T211-027-2015</t>
  </si>
  <si>
    <t>XG-T211-020-2016)</t>
  </si>
  <si>
    <t>Decision Type</t>
  </si>
  <si>
    <t>Hearing Order Issued</t>
  </si>
  <si>
    <t>Date Application Received</t>
  </si>
  <si>
    <t>GC-112</t>
  </si>
  <si>
    <t xml:space="preserve">Emera Brunswick Pipeline Company - Application for Alternative Technique to HDD for Crossing St John River </t>
  </si>
  <si>
    <t>8 intervenors, 1 government participant (Fisheries &amp; Oceans), 11 Letters of comment</t>
  </si>
  <si>
    <t>Termination at request of company</t>
  </si>
  <si>
    <t>Hearing Order Number</t>
  </si>
  <si>
    <t>Decision Date</t>
  </si>
  <si>
    <t xml:space="preserve">Enbridge Northern Gateway   </t>
  </si>
  <si>
    <t xml:space="preserve">Enbridge Edmonton to Hardisty Project </t>
  </si>
  <si>
    <t xml:space="preserve">Enbridge Line 3 Replacement Program Application </t>
  </si>
  <si>
    <t xml:space="preserve">Manitoba Hydro – Manitoba to Minnesota IPL </t>
  </si>
  <si>
    <t xml:space="preserve">Enbridge Line 9 Reversal Phase 1 Project </t>
  </si>
  <si>
    <t xml:space="preserve">Enbridge Line 9B Reversal Project </t>
  </si>
  <si>
    <t xml:space="preserve">TransCanada s. 58 Application for the King's North Connection Pipeline Project </t>
  </si>
  <si>
    <t xml:space="preserve">TCPL Vaughan Mainline Expansion </t>
  </si>
  <si>
    <t xml:space="preserve">Enbridge Line 10 Westover Segment Replacement Project Application </t>
  </si>
  <si>
    <t xml:space="preserve">Enbridge Line 21 HDD Replacement </t>
  </si>
  <si>
    <t>OH-004-2010</t>
  </si>
  <si>
    <t>GH-004-2011</t>
  </si>
  <si>
    <t>GH-001-2012</t>
  </si>
  <si>
    <t>OH-001-2013</t>
  </si>
  <si>
    <t>OH-002-2015</t>
  </si>
  <si>
    <t>GH-002-2015</t>
  </si>
  <si>
    <t>GH-003-2015</t>
  </si>
  <si>
    <t>GHW-001-2016</t>
  </si>
  <si>
    <t>EH-001-2015</t>
  </si>
  <si>
    <t>EH-001-2017</t>
  </si>
  <si>
    <t>OH-005-2011</t>
  </si>
  <si>
    <t>OH-002-2013</t>
  </si>
  <si>
    <t>GHW-001-2014</t>
  </si>
  <si>
    <t>GH-001-2016</t>
  </si>
  <si>
    <t>OH-001-2016</t>
  </si>
  <si>
    <t>GH-001-2017</t>
  </si>
  <si>
    <t>MH-001-2017</t>
  </si>
  <si>
    <t>GH-002-2017</t>
  </si>
  <si>
    <t>GH-001-2018</t>
  </si>
  <si>
    <t>MH-048-2018</t>
  </si>
  <si>
    <t>GHW-1-2007</t>
  </si>
  <si>
    <t>GH-3-2008</t>
  </si>
  <si>
    <t>GH-4-2008</t>
  </si>
  <si>
    <t>GH-001-2014</t>
  </si>
  <si>
    <t>GH-002-2014</t>
  </si>
  <si>
    <t>OH-001-2014</t>
  </si>
  <si>
    <t>GH-003-2014</t>
  </si>
  <si>
    <t>OH-002-2016</t>
  </si>
  <si>
    <t>GHW-001-2017</t>
  </si>
  <si>
    <t>GHW-001-2018</t>
  </si>
  <si>
    <t>Notes</t>
  </si>
  <si>
    <t>TCPL Ontario Meter Stations (Iroquois, Ottawa, Richmond North )</t>
  </si>
  <si>
    <t>&gt;10,000</t>
  </si>
  <si>
    <t xml:space="preserve">Recommendation Report </t>
  </si>
  <si>
    <t>NEB initiated an environmental assessment under CEA Act 1992. Project not designated under CEA Act 2012, so EA was concluded only under NEB Act.</t>
  </si>
  <si>
    <t xml:space="preserve"> NEB initiated environmental assessment when the Project was not designated under CEA Act 2012. Oct 2013, amendments added new pipelines over 40 km to the Regulations Designating Physical Activities, but transition provisions stated that projects that had commenced an EA were exempt from the amended regulations. EA was conducted under NEB Act. (17 conditions on OC-062, 14 conditions on XO-E101-006-2014</t>
  </si>
  <si>
    <t xml:space="preserve">The application was primarily under paragraph 74(1)(b) of the NEB Act to grant leave to purchase of an existing facility.  An application under section 74 of the NEB Act is not a designated project under the CEAA 2012 and therefore CEAA 2012 does not apply, despite part of the application requesting a certificate under section 52 of the NEB Act.  </t>
  </si>
  <si>
    <t xml:space="preserve"> NEB initiated an environmental assessment under CEA Act 1992. Project not designated under CEA Act 2012, so EA was concluded only under NEB Act.</t>
  </si>
  <si>
    <t>XO-E102-002-2018</t>
  </si>
  <si>
    <t>XG-T211-026-2017, XG-T211-025-2017, XG-T211-024-2017, MO-053-2017, MO-054-2017</t>
  </si>
  <si>
    <t>XO-E101-001-2017, MO-001-2017</t>
  </si>
  <si>
    <t>32 Conditions XO-E101-001-2017, 14 Conditions MO-001-2017</t>
  </si>
  <si>
    <t>30 Conditions XO-E101-003-2014,  6 conditions TO-002-2014</t>
  </si>
  <si>
    <t>36 conditions GC-126 , 12 conditions XG-N081-013-2016, 0 conditions XG-N081-14-2016,  0 conditions TG-006-2016</t>
  </si>
  <si>
    <t>24 conditions GC -127 , 12 Conditions XG-N081-025-2016, 1 condition TG-008-2016</t>
  </si>
  <si>
    <t>45 Conditions GC-125, 14 Conditions XG-N081-010-2015, 5 conditions TG-002-2015</t>
  </si>
  <si>
    <t>11 Conditions GC-123 , 2 Conditions MO-116-2014</t>
  </si>
  <si>
    <t>16 Conditions GC-124, 8 Conditions XG-N081-004-2015</t>
  </si>
  <si>
    <t>Recommendation report</t>
  </si>
  <si>
    <t>Report in 2 Volumes: Vol1: 18, Vol2: 274.   37 Conditions OC-063, 30 Conditions XO-E101-004-2016, 22 Conditions MO-008-2016</t>
  </si>
  <si>
    <t xml:space="preserve">Letter decision and order </t>
  </si>
  <si>
    <t xml:space="preserve"> Until June 2015, terms and conditions for the NEB Participant Funding Program allowed funding only for oral hearings. At the time, because this was a written hearing process, participant funding was not permitted. Letter Decision issued with  Reasons for Decision Report to follow</t>
  </si>
  <si>
    <t>Letter Decision issued with  Reasons for Decision Report to follow</t>
  </si>
  <si>
    <t>Letter decision and order</t>
  </si>
  <si>
    <t>XG-W102-014-2017</t>
  </si>
  <si>
    <t xml:space="preserve">Reasons For Decision Report </t>
  </si>
  <si>
    <t>Reasons For Decision Report</t>
  </si>
  <si>
    <t xml:space="preserve">Letter Decision </t>
  </si>
  <si>
    <t>XG-N081-030-2017</t>
  </si>
  <si>
    <t xml:space="preserve">Westcoast Energy Inc - Application for the Fort Nelson North Processing Facility </t>
  </si>
  <si>
    <t>GH-1-2010</t>
  </si>
  <si>
    <t>Processing Facility (S.58)</t>
  </si>
  <si>
    <t>23 letters of comment, 8 intervenors. Hearing Order issued January 21 2010, oral hearing cancelled 12 March 2010</t>
  </si>
  <si>
    <t>XG-W102-07-2010</t>
  </si>
  <si>
    <t>TransCanada Keystone XL</t>
  </si>
  <si>
    <t>OH-1-2009</t>
  </si>
  <si>
    <t>OC-56</t>
  </si>
  <si>
    <t>https://apps.neb-one.gc.ca/REGDOCS/Item/View/556602</t>
  </si>
  <si>
    <t>https://apps.neb-one.gc.ca/REGDOCS/Item/View/592484</t>
  </si>
  <si>
    <t>GH-1-2009</t>
  </si>
  <si>
    <t>https://apps.neb-one.gc.ca/REGDOCS/Item/View/560081</t>
  </si>
  <si>
    <t>GC-115</t>
  </si>
  <si>
    <t>Dawn Gateway Pipeline General Partner Inc - Dawn Gateway Pipeline</t>
  </si>
  <si>
    <t>withdrawn at request of Company</t>
  </si>
  <si>
    <t>GH-2-2009</t>
  </si>
  <si>
    <t>https://apps.neb-one.gc.ca/REGDOCS/Item/View/579919</t>
  </si>
  <si>
    <t>Terminated Oct 2008</t>
  </si>
  <si>
    <t>5 internvenors, 0 government…</t>
  </si>
  <si>
    <t>Terminated Dec 2009</t>
  </si>
  <si>
    <t>Westcoast Energy Inc - Dawson Gas Plant</t>
  </si>
  <si>
    <t>GH-3-2010</t>
  </si>
  <si>
    <t>GH-2-2010</t>
  </si>
  <si>
    <t>GH-1-2004</t>
  </si>
  <si>
    <t>Imperial et. al - Imperial Mackenzie Gas Pipeline</t>
  </si>
  <si>
    <t>https://apps.neb-one.gc.ca/REGDOCS/Item/View/628115</t>
  </si>
  <si>
    <t>XG-W102-02-2011, MO-02-2011</t>
  </si>
  <si>
    <t>https://apps.neb-one.gc.ca/REGDOCS/Item/View/614181</t>
  </si>
  <si>
    <t xml:space="preserve">c Given that the Project would not require more than 75 km of new Right of Way
(RoW), as defined in the CEA Act Comprehensive Study List Regulations, the Project was
subject to a screening level of EA under the CEA Act. </t>
  </si>
  <si>
    <t>20 intervenors, 1 government participant, 3 Metis Settlement Request for Oral Statement, 10 Letters of COmment. 31 Conditions GC-108, XG-N081-01-2011</t>
  </si>
  <si>
    <t>https://apps.neb-one.gc.ca/REGDOCS/Item/View/343167</t>
  </si>
  <si>
    <t>?</t>
  </si>
  <si>
    <t>GC-116, MO-17-2010, MO-18-2010, DP-01-2010, DP-02-2010, DP-03-2010</t>
  </si>
  <si>
    <t>RFD in 2 Volumes (78 p in Vol 1, 310 in Vol 2), RFD doesn’t distinguish between info sessions and indigenous engagement activities. 129 Intervenors, 8 Letters of comment, 21 Oral Stmts. Conditions: 74 - GC-116, 18 - MO-17-2010, 4 - MO-18-2010, 30 - DP-01-2010, 29 - DP-02-2010, 29 - DP-03-2010</t>
  </si>
  <si>
    <t>Provident - Beatton River Replacement</t>
  </si>
  <si>
    <t>OH-2-2011</t>
  </si>
  <si>
    <t>Enbridge Bakken Pipeline Expansion Project</t>
  </si>
  <si>
    <t>Vantage Pipeline Canada Inc. - Vantage Pipeline Project</t>
  </si>
  <si>
    <t>OH-001-2011</t>
  </si>
  <si>
    <t>OH-003-2011</t>
  </si>
  <si>
    <t>GH-002-2011</t>
  </si>
  <si>
    <t>https://apps.neb-one.gc.ca/REGDOCS/Item/View/675024</t>
  </si>
  <si>
    <t>9 oral statements and 34 letters of comment (from 13 unique ppl/orgns)</t>
  </si>
  <si>
    <t>XO-P115-04-2011</t>
  </si>
  <si>
    <t>https://apps.neb-one.gc.ca/REGDOCS/Item/View/675359</t>
  </si>
  <si>
    <t>14 intervenors, 2 government, 2 oral statements and 17 letters of comment (from 15 unique ppl/orgns).  Given that the Bakken
Pipeline would not require more than 75 km of new RoW, as defined in the CEA Act
Comprehensive Study List Regulations, the Project was subject to a screening level of EA</t>
  </si>
  <si>
    <t>OC-058, XO-E256-007-2011, MO-25-2011, MO-26-2011</t>
  </si>
  <si>
    <t>https://apps.neb-one.gc.ca/REGDOCS/Item/View/680146</t>
  </si>
  <si>
    <t>OC-059, M0-019-2011</t>
  </si>
  <si>
    <t xml:space="preserve">17 intervenors, 2 government and 7 letters of comment. Given that the Project would. 48 Conditions for OC- 59
require less than 75 km of new RoW, as defined in the CEA Act Comprehensive Study List
Regulations, the Project was subject to a screening level of EA under the CEA Act. </t>
  </si>
  <si>
    <t>https://apps.neb-one.gc.ca/REGDOCS/Item/View/692433</t>
  </si>
  <si>
    <t xml:space="preserve">GC-119, XG-N081-003-2012 </t>
  </si>
  <si>
    <t>RFD in 2 Volumes (Vol 1 – 81pg, vol 2 - 425pg)The CEAA assessment was completed through a joint review panel process.  Participation in Enbridge Northern Gateway hearings: over 9000 letters of comment, 1179 oral statements, 206 intervenors, 12 government participants. The project description was received several years before the May 2010 application and the establishment of the Joint Review Panel. Outreach activities were ongoing prior to the receipt of the application, the establishment of the joint review panel, and the establishment of the Engagement Activities Database. Outreach was conducted by NEB, CEA Agency, and NRCan (MPMO). Indigenous peoples would have been included in the various public engagement activities reported in the previous column.</t>
  </si>
  <si>
    <t>OC-060, OC-061</t>
  </si>
  <si>
    <t xml:space="preserve">GIC Dismisal of project </t>
  </si>
  <si>
    <t>RO-OC-060, RO-OC-062</t>
  </si>
  <si>
    <t>https://apps.neb-one.gc.ca/REGDOCS/Item/View/620327</t>
  </si>
  <si>
    <t>https://apps.neb-one.gc.ca/REGDOCS/Item/View/565873</t>
  </si>
  <si>
    <t>https://apps.neb-one.gc.ca/REGDOCS/Item/View/550305</t>
  </si>
  <si>
    <t>https://apps.neb-one.gc.ca/REGDOCS/Item/View/555680</t>
  </si>
  <si>
    <t>https://apps.neb-one.gc.ca/REGDOCS/Item/View/555881</t>
  </si>
  <si>
    <t>https://apps.neb-one.gc.ca/REGDOCS/Item/View/620703</t>
  </si>
  <si>
    <t>https://apps.neb-one.gc.ca/REGDOCS/Item/View/601085</t>
  </si>
  <si>
    <t>https://apps.neb-one.gc.ca/REGDOCS/Item/View/338661</t>
  </si>
  <si>
    <t>https://apps.neb-one.gc.ca/REGDOCS/Item/View/638789</t>
  </si>
  <si>
    <t>https://apps.neb-one.gc.ca/REGDOCS/Item/View/661686</t>
  </si>
  <si>
    <t>https://apps.neb-one.gc.ca/REGDOCS/Item/View/669661</t>
  </si>
  <si>
    <t>https://apps.neb-one.gc.ca/REGDOCS/Item/View/685859</t>
  </si>
  <si>
    <t>https://apps.neb-one.gc.ca/REGDOCS/Item/View/704296</t>
  </si>
  <si>
    <t>https://apps.neb-one.gc.ca/REGDOCS/Item/View/747755</t>
  </si>
  <si>
    <t>GC-120</t>
  </si>
  <si>
    <t>https://apps.neb-one.gc.ca/REGDOCS/Item/View/737909</t>
  </si>
  <si>
    <t>https://apps.neb-one.gc.ca/REGDOCS/Item/View/784970</t>
  </si>
  <si>
    <t>https://apps.neb-one.gc.ca/REGDOCS/Item/View/1060220</t>
  </si>
  <si>
    <t>https://apps.neb-one.gc.ca/REGDOCS/Item/View/2452373</t>
  </si>
  <si>
    <t>https://apps.neb-one.gc.ca/REGDOCS/Item/View/1060913</t>
  </si>
  <si>
    <t>https://apps.neb-one.gc.ca/REGDOCS/Item/View/2421410</t>
  </si>
  <si>
    <t>https://apps.neb-one.gc.ca/REGDOCS/Item/View/2483350</t>
  </si>
  <si>
    <t>https://apps.neb-one.gc.ca/REGDOCS/Item/View/2484455</t>
  </si>
  <si>
    <t>https://apps.neb-one.gc.ca/REGDOCS/Item/View/2758964</t>
  </si>
  <si>
    <t>https://apps.neb-one.gc.ca/REGDOCS/Item/View/2787123</t>
  </si>
  <si>
    <t>https://apps.neb-one.gc.ca/REGDOCS/Item/View/2819218</t>
  </si>
  <si>
    <t>https://apps.neb-one.gc.ca/REGDOCS/Item/View/2902636</t>
  </si>
  <si>
    <t>https://apps.neb-one.gc.ca/REGDOCS/Item/View/2955092</t>
  </si>
  <si>
    <t>https://apps.neb-one.gc.ca/REGDOCS/Item/View/3065183</t>
  </si>
  <si>
    <t>https://apps.neb-one.gc.ca/REGDOCS/Item/View/3225032</t>
  </si>
  <si>
    <t>https://apps.neb-one.gc.ca/REGDOCS/Item/View/3339124</t>
  </si>
  <si>
    <t>https://apps.neb-one.gc.ca/REGDOCS/Item/View/3413262</t>
  </si>
  <si>
    <t>https://apps.neb-one.gc.ca/REGDOCS/Item/View/3422051</t>
  </si>
  <si>
    <t>GH-002-2018</t>
  </si>
  <si>
    <t>https://apps.neb-one.gc.ca/REGDOCS/Item/View/895427</t>
  </si>
  <si>
    <t>https://apps.neb-one.gc.ca/REGDOCS/Item/View/949247</t>
  </si>
  <si>
    <t>https://apps.neb-one.gc.ca/REGDOCS/Item/View/2545522</t>
  </si>
  <si>
    <t>https://apps.neb-one.gc.ca/REGDOCS/Item/View/2776667</t>
  </si>
  <si>
    <t>https://apps.neb-one.gc.ca/REGDOCS/Item/View/706437</t>
  </si>
  <si>
    <t>https://apps.neb-one.gc.ca/REGDOCS/Item/View/770259</t>
  </si>
  <si>
    <t>https://apps.neb-one.gc.ca/REGDOCS/Item/View/890819</t>
  </si>
  <si>
    <t>https://apps.neb-one.gc.ca/REGDOCS/Item/View/958044</t>
  </si>
  <si>
    <t>https://apps.neb-one.gc.ca/REGDOCS/Item/View/2882977</t>
  </si>
  <si>
    <t>https://apps.neb-one.gc.ca/REGDOCS/Item/View/2937936</t>
  </si>
  <si>
    <t>https://apps.neb-one.gc.ca/REGDOCS/Item/View/3212119</t>
  </si>
  <si>
    <t>https://apps.neb-one.gc.ca/REGDOCS/Item/View/3270167</t>
  </si>
  <si>
    <t xml:space="preserve">Westcoast Energy Inc - - South Peace Pipeline </t>
  </si>
  <si>
    <t>https://apps.neb-one.gc.ca/REGDOCS/Item/View/500910</t>
  </si>
  <si>
    <t>https://apps.neb-one.gc.ca/REGDOCS/Item/View/502116</t>
  </si>
  <si>
    <t>No Letters of comment</t>
  </si>
  <si>
    <t>https://apps.neb-one.gc.ca/REGDOCS/Item/View/3575877</t>
  </si>
  <si>
    <t>Trans Mountain Pipeline ULC - Trans Mountain Expansion Project (TMX)</t>
  </si>
  <si>
    <t>https://apps.neb-one.gc.ca/REGDOCS/Item/View/2392873</t>
  </si>
  <si>
    <t>https://apps.neb-one.gc.ca/REGDOCS/Item/View/2450810</t>
  </si>
  <si>
    <t>https://apps.neb-one.gc.ca/REGDOCS/Item/View/3350582</t>
  </si>
  <si>
    <t>https://apps.neb-one.gc.ca/REGDOCS/Item/View/3478404</t>
  </si>
  <si>
    <t xml:space="preserve">Westcoast Energy Inc. -  Spruce Ridge Program </t>
  </si>
  <si>
    <t>https://apps.neb-one.gc.ca/REGDOCS/Item/View/3070734</t>
  </si>
  <si>
    <t>https://apps.neb-one.gc.ca/REGDOCS/Item/View/3173351</t>
  </si>
  <si>
    <t xml:space="preserve">Westcoast Energy Inc. -  Wyndwood Pipeline Expansion </t>
  </si>
  <si>
    <t>https://apps.neb-one.gc.ca/REGDOCS/Item/View/3412396</t>
  </si>
  <si>
    <t xml:space="preserve">Trans Mountain Pipeline ULC - Westridge Delivery Line Relocation </t>
  </si>
  <si>
    <t>https://apps.neb-one.gc.ca/REGDOCS/Item/View/3563432</t>
  </si>
  <si>
    <t xml:space="preserve">Emera Brunswick Pipeline Company - Brunswick Pipeline Project </t>
  </si>
  <si>
    <t>GH-1-2006</t>
  </si>
  <si>
    <t>https://apps.neb-one.gc.ca/REGDOCS/Item/View/408789</t>
  </si>
  <si>
    <t>https://apps.neb-one.gc.ca/REGDOCS/Item/View/414083</t>
  </si>
  <si>
    <t>https://apps.neb-one.gc.ca/REGDOCS/Item/View/488358</t>
  </si>
  <si>
    <t>https://apps.neb-one.gc.ca/REGDOCS/Item/View/502978</t>
  </si>
  <si>
    <t xml:space="preserve">Alliance Pipeline Ltd. - British Columbia Expansion </t>
  </si>
  <si>
    <t>https://apps.neb-one.gc.ca/REGDOCS/Item/View/456336</t>
  </si>
  <si>
    <t>https://apps.neb-one.gc.ca/REGDOCS/Item/View/461416</t>
  </si>
  <si>
    <t>https://apps.neb-one.gc.ca/REGDOCS/Item/View/3116766</t>
  </si>
  <si>
    <t>https://apps.neb-one.gc.ca/REGDOCS/Item/View/3478199</t>
  </si>
  <si>
    <t xml:space="preserve">ITC Lake Erie Connector LLC - s. 58 Application for the Lake Erie Connector Project Certificate </t>
  </si>
  <si>
    <t>https://apps.neb-one.gc.ca/REGDOCS/Item/View/2785333</t>
  </si>
  <si>
    <t>https://apps.neb-one.gc.ca/REGDOCS/Item/View/2855963</t>
  </si>
  <si>
    <t>https://apps.neb-one.gc.ca/REGDOCS/Item/View/2498195</t>
  </si>
  <si>
    <t>https://apps.neb-one.gc.ca/REGDOCS/Item/View/2585045</t>
  </si>
  <si>
    <t>https://apps.neb-one.gc.ca/REGDOCS/Item/View/2856848</t>
  </si>
  <si>
    <t>https://apps.neb-one.gc.ca/REGDOCS/Item/View/2926774</t>
  </si>
  <si>
    <t>https://apps.neb-one.gc.ca/REGDOCS/Item/View/3173053</t>
  </si>
  <si>
    <t>Energy East Pipeline Ltd. -  Energy East-Eastern Mainline  (2016)</t>
  </si>
  <si>
    <t>https://apps.neb-one.gc.ca/REGDOCS/Item/View/2540913</t>
  </si>
  <si>
    <t>https://apps.neb-one.gc.ca/REGDOCS/Item/View/2997454</t>
  </si>
  <si>
    <t>2 apps received) Consolidated EE application received May 2017.  In January 2017, the new Panel (replacing the recused Panel) voided all previous decisions, including those related to application completeness. Up until the applicant withdrew the application, the new Panel had not made its own completeness determinations.  The new Panel voided the recused Panel’s decisions on participation in January 2017. At the time the applications were withdrawn, the new Panel had not made new participation decisions. This represents the number of “former” participants at the withdrawal date (noting that some withdrew their ATPs in the interim). Looks like 217 Letters of Comment on record, 350 Intervenors, 2000 Applications to Participate</t>
  </si>
  <si>
    <t>72 Intervenors, 3 government, 19 requests for oral stmt, 189 Letters of Comment (184 unique ppl/orgns). 11 hearing days (excluding weekends assumed)</t>
  </si>
  <si>
    <t>GC-110</t>
  </si>
  <si>
    <t>LTO applied for June 2018</t>
  </si>
  <si>
    <t xml:space="preserve">N/A </t>
  </si>
  <si>
    <t>Cdn Env Assessmt Act Assessment Req'd</t>
  </si>
  <si>
    <t>27-04-2018</t>
  </si>
  <si>
    <t>All Hearing Docs Folder</t>
  </si>
  <si>
    <t>Folder Locn for Letters of Comment</t>
  </si>
  <si>
    <t>Not filed yet</t>
  </si>
  <si>
    <t>Alliance exempted from Leave to Open.  Provided notice that operation was initiated on December 29, 2008 .</t>
  </si>
  <si>
    <t>EC-056</t>
  </si>
  <si>
    <t>Doesn't appear to require Leave to Open, but does need to notify NEB 60 days after commencing operation. Nothing filed yet</t>
  </si>
  <si>
    <t>NEB Recommended to GIC Project be designated by Order of GIC under s. 58.15 Oct 2017. 4 participants, 20 intervenors, 4 letters of comment</t>
  </si>
  <si>
    <t>GC-127 , XG-N081-025-2016, TG-008-2016</t>
  </si>
  <si>
    <t xml:space="preserve">GC-117, XG-N081-01-2011, MO-01-2011 </t>
  </si>
  <si>
    <t>EnCana Deep Panuke Pipeline</t>
  </si>
  <si>
    <t>GH-5-2008</t>
  </si>
  <si>
    <t>GH-2-2008</t>
  </si>
  <si>
    <t>OH-5-2007</t>
  </si>
  <si>
    <t>OH-3-2003</t>
  </si>
  <si>
    <t>OH-1-2007</t>
  </si>
  <si>
    <t>GH-2-2006</t>
  </si>
  <si>
    <t>OH-2-2007</t>
  </si>
  <si>
    <t>OH-1-2006</t>
  </si>
  <si>
    <t>Enbridge Line 4 Extension Project</t>
  </si>
  <si>
    <t>https://apps.neb-one.gc.ca/REGDOCS/Item/View/469094</t>
  </si>
  <si>
    <t>https://apps.neb-one.gc.ca/REGDOCS/Item/View/469099</t>
  </si>
  <si>
    <t>OH-55, X0-E101-05-2008</t>
  </si>
  <si>
    <t>14 Intervenors, 6 letters of comment. 15 conditions on OH-55, 3 conditions on XO-E101-0502008</t>
  </si>
  <si>
    <t>Enbridge  Southern Lights GP Inc. - Line 13 Transfer, Line 13 Reversal and Capacity Replacement for the Southern Lights Project</t>
  </si>
  <si>
    <t>https://apps.neb-one.gc.ca/REGDOCS/Item/View/456607</t>
  </si>
  <si>
    <t>https://apps.neb-one.gc.ca/REGDOCS/Item/View/459770</t>
  </si>
  <si>
    <t>OH-53, MO-03-2008,  XO-E101-03-2008,  XO-E101-02-2008</t>
  </si>
  <si>
    <t>17 Intervenors, 11  Letters of Comment.  20 conditions on OH-53, 16 conditions on XO-E101-03-2008,  13 conditions on XO-E101-02-2008</t>
  </si>
  <si>
    <t>https://apps.neb-one.gc.ca/REGDOCS/Item/View/446070</t>
  </si>
  <si>
    <t>https://apps.neb-one.gc.ca/REGDOCS/Item/View/445961</t>
  </si>
  <si>
    <t>30 Intervenors, 3 government, 2 requests for oral stmt, 5 Letters of Comment (4 unique ppl/orgns)</t>
  </si>
  <si>
    <t>TransCanada Keystone GP Ltd. - TransCanada Keystone Pipeline Project</t>
  </si>
  <si>
    <t>OC-51</t>
  </si>
  <si>
    <t>https://apps.neb-one.gc.ca/REGDOCS/Item/View/441384</t>
  </si>
  <si>
    <t>https://apps.neb-one.gc.ca/REGDOCS/Item/View/441593</t>
  </si>
  <si>
    <t>GC-111</t>
  </si>
  <si>
    <t>24 Intervenors, 3 government, Canada-NS Offshore Petroleum Board, 2 requests for oral stmt, 9 Letters of Comment. the
CNSOPB and the NEB signed a further MOU  setting out the framework for a single coordinated public regulatory review process</t>
  </si>
  <si>
    <t>OH-4-2007</t>
  </si>
  <si>
    <t>https://apps.neb-one.gc.ca/REGDOCS/Item/View/450715</t>
  </si>
  <si>
    <t>https://apps.neb-one.gc.ca/REGDOCS/Item/View/452158</t>
  </si>
  <si>
    <t>GC-50</t>
  </si>
  <si>
    <t>Enbridge Pipelines (Westspur) Inc. - Alida Cromer Capacity Expansion (ACCE) Project</t>
  </si>
  <si>
    <t>10 Intervenors, 2 letters of comment. Since the Project requires less than 75 km
of new right-of-way, a screening level of environmental assessment under the CEA Act was
required.</t>
  </si>
  <si>
    <t>Enbridge Pipelines Inc.- Line 4 Extension Project</t>
  </si>
  <si>
    <t>Enbridge Pipelines Inc. -  Alberta Clipper Expansion Project</t>
  </si>
  <si>
    <t>https://apps.neb-one.gc.ca/REGDOCS/Item/View/465178</t>
  </si>
  <si>
    <t>https://apps.neb-one.gc.ca/REGDOCS/Item/View/465181</t>
  </si>
  <si>
    <t xml:space="preserve">31 Intervenors, 3 Government, 13  Letters of Comment. </t>
  </si>
  <si>
    <t>OC-54</t>
  </si>
  <si>
    <t>OC-55, X0-E101-05-2008</t>
  </si>
  <si>
    <t>14 intervenors, 6 letters of comment. 15 conditions on OC-55, 3 conditions on X0-E101-05-2008. The Project
requires 9.9 kilometres (km) of new right-of-way (RoW), therefore a screening level of
environmental assessment under the CEA Act was required.</t>
  </si>
  <si>
    <t>Terasen Pipelines (TransMountain) Inc. - TMX Anchor Loop Project</t>
  </si>
  <si>
    <t>https://apps.neb-one.gc.ca/REGDOCS/Item/View/399196</t>
  </si>
  <si>
    <t>https://apps.neb-one.gc.ca/REGDOCS/Item/View/407555</t>
  </si>
  <si>
    <t>OH-49</t>
  </si>
  <si>
    <t>8 Intervenors, 2 government, 14 letters of comment ( by 5 unique ppl/orgns). Based on a project description filed by Terasen in April 2005, the Board and other Responsible Authorities (RAs) each determined that the Project was subject to a screening level  ssessment under that Act. Since the Project does not require more than 75 km of new RoW, a comprehensive study under the CEA Act was not required.</t>
  </si>
  <si>
    <t>SemCAMS Redwillow ULC - Redwillow Pipeline</t>
  </si>
  <si>
    <t>https://apps.neb-one.gc.ca/REGDOCS/Item/View/487906</t>
  </si>
  <si>
    <t>https://apps.neb-one.gc.ca/REGDOCS/Item/View/496625</t>
  </si>
  <si>
    <t>GC-114</t>
  </si>
  <si>
    <t>13 intervenors, 1 government, 8 letters of comment. Hearing schedule suspended from March 2008-June 2008 for company to provide required information on traditional land use and environment impacts.  Since the Project requires less than 75 km of newright of way (RoW), a screening level of EA under the CEA Act was required.  Project cancelled by company May 2010. Certificate GC-114 revoked by NEB June 2010 with RO-GC-114</t>
  </si>
  <si>
    <t xml:space="preserve">Nova Gas Transmission Ltd.  Leismer to Kettle River Crossover </t>
  </si>
  <si>
    <t xml:space="preserve">Nova Gas Transmission Ltd.  Northwest Mainline Komie North Extension </t>
  </si>
  <si>
    <t>Nova Gas Transmission Ltd. North Montney Mainline Project (Aitken and Kahta Sections)</t>
  </si>
  <si>
    <t>Nova Gas Transmission Ltd. ATCO Integration Asset Transfer (Application for Integration Asset Transfer )</t>
  </si>
  <si>
    <t>Nova Gas Transmission Ltd. Wolverine River Lateral Loop (Carmon Creek Section)</t>
  </si>
  <si>
    <t xml:space="preserve">Nova Gas Transmission Ltd. 2017 System Expansion Project </t>
  </si>
  <si>
    <t xml:space="preserve">Nova Gas Transmission Ltd. Towerbirch Expansion </t>
  </si>
  <si>
    <t xml:space="preserve">Nova Gas Transmission Ltd. Albersun Purchase </t>
  </si>
  <si>
    <t xml:space="preserve">Nova Gas Transmission Ltd. Sundre Crossover </t>
  </si>
  <si>
    <t>Nova Gas Transmission Ltd. Northwest Mainline Loop (Boundary Lake North Section )</t>
  </si>
  <si>
    <t xml:space="preserve">Nova Gas Transmission Ltd. West Path Delivery Project </t>
  </si>
  <si>
    <t>Nova Gas Transmission Ltd. Groundbirch Pipeline Project</t>
  </si>
  <si>
    <t>Nova Gas Transmission Ltd. Horn River Pipeline</t>
  </si>
  <si>
    <t>Nova Gas Transmission Ltd. NW Mainline Expansion</t>
  </si>
  <si>
    <t>Nova Gas Transmission Ltd. - TransCanada Alberta System</t>
  </si>
  <si>
    <t>GC-113</t>
  </si>
  <si>
    <t>https://apps.neb-one.gc.ca/REGDOCS/Item/View/518500</t>
  </si>
  <si>
    <t>https://apps.neb-one.gc.ca/REGDOCS/Item/View/524290</t>
  </si>
  <si>
    <t>38 Intervenors, 5 letters of comment. Hearing in 2 concurrent streams: i) jurisdiction (3 hearing days), ii) facilities (7 hearing days) - request for Certificate under s.52.  Not a hearing for  construction of new facilities. Leave to Open granted at time of decision.</t>
  </si>
  <si>
    <t>Duration Days</t>
  </si>
  <si>
    <t>https://apps.neb-one.gc.ca/REGDOCS/Item/View/625023, Oral Stmts: C:\Users\mortkare\Downloads\G - Request to Make an Oral Statement file.htm</t>
  </si>
  <si>
    <t>Definitions</t>
  </si>
  <si>
    <t># of 3rd party participants</t>
  </si>
  <si>
    <t>Limitations of Dataset</t>
  </si>
  <si>
    <t>Dates may not be accurate.  Dates likely reflect the date the document was posted to NEB Regulatory Document index, not necessarily the date of the letter/item.  Sometimes the item is posted as much as 2 weeks after issuance.  Decision Reports covers only have a month and year, the date of decisions will only reflect the date posted.</t>
  </si>
  <si>
    <t>Data compiled by two separate people without complete validation.  Data comes from documents posted to the NEB Regulatory document Index by reading documents like hearing orders, letter decisions, letters and decision reports.</t>
  </si>
  <si>
    <t>The name given to the hearing process which includes the company name and the project name.</t>
  </si>
  <si>
    <t>The date the Applicant/company applied to the Board</t>
  </si>
  <si>
    <t>The date the NEB issued a Hearing Order, which outlines how the application will be processed, and how interested parties can participate</t>
  </si>
  <si>
    <t>The date the NEB released its decision</t>
  </si>
  <si>
    <t>Calculated field- the number of days between the NEB's receipt of the application and the NEB decision.</t>
  </si>
  <si>
    <t>Indication of whether or not an environmental assessment was required and completed under the Canadian Environmental Assessment Act</t>
  </si>
  <si>
    <t>location of Letters of Comment folder for the hearing on the NEB Regulatory Document Index</t>
  </si>
  <si>
    <t>The location of the folder for all hearing documents and correspondence on the NEB Regulatory Document Index.</t>
  </si>
  <si>
    <t>Explanatory notes data compilers thought would be useful</t>
  </si>
  <si>
    <t>The number of regulatory instruments the NEB issued, or recommended to GIC.  Companies may apply for multiple authorizations in a single hearing</t>
  </si>
  <si>
    <t>The identification numbers of the regulatory instruments issued</t>
  </si>
  <si>
    <t>XG-N081-021-2018</t>
  </si>
  <si>
    <t>4 intervenors (3 First Nations, 1 government department)</t>
  </si>
  <si>
    <t>Identifer for the application which identifies a commodity type. (OH = Oil Hearing, GH - Gas Hearing, EH= Electricity Hearing, MH =Miscellaneous Hearing.  "W" as an identifier indicates the Hearing was a written process, rather than an oral hearing process.)</t>
  </si>
  <si>
    <t>Description of the type of decision: letter or a Reasons For Decision report.  The 2012 change to the NEB Act changed the final decision maker for large pipeline applications from the NEB to the Governor in Council.  In such cases, the NEB started issuing Recommendation Reports rather than Reasons For Decision reports for large pipeline projects.</t>
  </si>
  <si>
    <t xml:space="preserve">General categorization of facilities (pipelines - small (under 40km), large (&gt;40km), power line certificates, processing plants).  Applications fall under different sections of the NEB Act and have different approval processes: s. 52 for large pipelines, s.58 for small pipelines, NEB ACt Part III, s. 58.16 for Power Line Certificates.  </t>
  </si>
  <si>
    <t>Certificate Issue Date (applies only to Large Pipelines)</t>
  </si>
  <si>
    <t>Certificate Issue Date</t>
  </si>
  <si>
    <t xml:space="preserve">If the application requires approval of Governor In Council (GIC), the date at which this secondary approval was issued by the NEB. </t>
  </si>
  <si>
    <t xml:space="preserve">The outcome of the application process (e.g., approved with conditions, application withdrawn, denied) </t>
  </si>
  <si>
    <t>The format of condition numbering varies between decisions/reports:  e.g. one decision might have 10 conditions, and another might represent the same idea in two conditions with a) ii) (A) sub-bullets.</t>
  </si>
  <si>
    <t>The number of conditions issued or recommended to GIC to facilitate the project approval.  See Limitations below.</t>
  </si>
  <si>
    <t>For large pipeline projects, companies apply for a Leave To Open, to get authorization to commence operation of a constructed pipeline.  In some cases, pipelines apply for the Leave to Open in stages.  For the purposes of the leave to open date shown, I took the first date at which the NEB provided such authorization to a project.  It is likely that other Leave To Open authorizations were subsequently granted.  I assume that the first Leave to Open granted is a suitable proxy for a pipeline project to be assumed operational.</t>
  </si>
  <si>
    <t>The number of days of oral hearings held during the application process; determined by the oral hearing dates listed in the decision or recommendation report or by counting the number of volumes of hearing transcripts in the RegDocs folder for the process (one volume of hearing transcript is issued each day); includes oral hearing days to hear oral statements, oral traditional evidence, cross examination or argument</t>
  </si>
  <si>
    <t>The number of pages in the NEB recommendation decision report or recommendation report; for letter decisions the pages of the decision and the pages of any regulatory instruments were added together because reports usually include a listing of all of the conditions while letter decisions do not</t>
  </si>
  <si>
    <t>The number of parties participating in the application process, other than the applicant; determined from information in the decision or recommendation report, or by counting the number of intervenors and letter of comment submitters listed in the RegDocs folder for the process.  See Notes column for details</t>
  </si>
  <si>
    <r>
      <rPr>
        <b/>
        <sz val="11"/>
        <color theme="1"/>
        <rFont val="Calibri"/>
        <family val="2"/>
        <scheme val="minor"/>
      </rPr>
      <t>Environmental Assessment / Screening</t>
    </r>
    <r>
      <rPr>
        <sz val="11"/>
        <color theme="1"/>
        <rFont val="Calibri"/>
        <family val="2"/>
        <scheme val="minor"/>
      </rPr>
      <t xml:space="preserve">
</t>
    </r>
  </si>
  <si>
    <t>The screening process applies to designated projects which are linked to the  CEA Agency in the Project List. The process does not apply to designated projects that are assessed by other responsible authorities under CEAA 2012 – the Canadian Nuclear Safety Commission (CNSC) and the National Energy Board (NEB).  Screening Process under the Canadian Environmental Assessment Act, 2012: https://www.canada.ca/en/environmental-assessment-agency/services/policy-guidance/screening-process-under-canadian-environmental-assessment-act-2012.html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</si>
</sst>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yyyy"/>
    <numFmt numFmtId="165" formatCode="[$-409]d\-mmm\-yy;@"/>
    <numFmt numFmtId="166" formatCode="[$-409]d/mmm/yy;@"/>
  </numFmts>
  <fonts count="11">
    <font>
      <sz val="11"/>
      <color theme="1"/>
      <name val="Calibri"/>
      <family val="2"/>
      <scheme val="minor"/>
    </font>
    <font>
      <b/>
      <sz val="11"/>
      <color theme="1"/>
      <name val="Calibri"/>
      <family val="2"/>
      <scheme val="minor"/>
    </font>
    <font>
      <b/>
      <sz val="11"/>
      <color theme="1"/>
      <name val="Calibri"/>
      <family val="2"/>
    </font>
    <font>
      <sz val="11"/>
      <color theme="1"/>
      <name val="Calibri"/>
      <family val="2"/>
    </font>
    <font>
      <b/>
      <vertAlign val="superscript"/>
      <sz val="11"/>
      <color theme="1"/>
      <name val="Calibri"/>
      <family val="2"/>
    </font>
    <font>
      <sz val="10"/>
      <color theme="1"/>
      <name val="Calibri"/>
      <family val="2"/>
    </font>
    <font>
      <sz val="11"/>
      <color rgb="FFFF0000"/>
      <name val="Calibri"/>
      <family val="2"/>
    </font>
    <font>
      <u/>
      <sz val="11"/>
      <color theme="10"/>
      <name val="Calibri"/>
      <family val="2"/>
      <scheme val="minor"/>
    </font>
    <font>
      <sz val="11"/>
      <color rgb="FF333333"/>
      <name val="Calibri"/>
      <family val="2"/>
      <scheme val="minor"/>
    </font>
    <font>
      <sz val="11"/>
      <color rgb="FF333333"/>
      <name val="Helvetica Neue"/>
      <family val="2"/>
    </font>
    <font>
      <sz val="11"/>
      <name val="Calibri"/>
      <family val="2"/>
    </font>
  </fonts>
  <fills count="10">
    <fill>
      <patternFill patternType="none"/>
    </fill>
    <fill>
      <patternFill patternType="gray125"/>
    </fill>
    <fill>
      <patternFill patternType="solid">
        <fgColor rgb="FFC2D1EC"/>
        <bgColor indexed="64"/>
      </patternFill>
    </fill>
    <fill>
      <patternFill patternType="solid">
        <fgColor rgb="FFFFF2CC"/>
        <bgColor indexed="64"/>
      </patternFill>
    </fill>
    <fill>
      <patternFill patternType="solid">
        <fgColor rgb="FFFFFF00"/>
        <bgColor indexed="64"/>
      </patternFill>
    </fill>
    <fill>
      <patternFill patternType="solid">
        <fgColor rgb="FFFFC489"/>
        <bgColor indexed="64"/>
      </patternFill>
    </fill>
    <fill>
      <patternFill patternType="solid">
        <fgColor rgb="FFFFB3B3"/>
        <bgColor indexed="64"/>
      </patternFill>
    </fill>
    <fill>
      <patternFill patternType="solid">
        <fgColor theme="7" tint="0.79998168889431442"/>
        <bgColor indexed="64"/>
      </patternFill>
    </fill>
    <fill>
      <patternFill patternType="solid">
        <fgColor theme="0"/>
        <bgColor indexed="64"/>
      </patternFill>
    </fill>
    <fill>
      <patternFill patternType="solid">
        <fgColor rgb="FFFF727E"/>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2">
    <xf numFmtId="0" fontId="0" fillId="0" borderId="0"/>
    <xf numFmtId="0" fontId="7" fillId="0" borderId="0" applyNumberFormat="0" applyFill="0" applyBorder="0" applyAlignment="0" applyProtection="0"/>
  </cellStyleXfs>
  <cellXfs count="124">
    <xf numFmtId="0" fontId="0" fillId="0" borderId="0" xfId="0"/>
    <xf numFmtId="0" fontId="1" fillId="0" borderId="0" xfId="0" applyFont="1" applyAlignment="1">
      <alignment vertical="center"/>
    </xf>
    <xf numFmtId="0" fontId="0" fillId="0" borderId="0" xfId="0" applyAlignment="1">
      <alignment horizontal="center"/>
    </xf>
    <xf numFmtId="0" fontId="0" fillId="0" borderId="0" xfId="0" applyAlignment="1">
      <alignment vertical="top"/>
    </xf>
    <xf numFmtId="0" fontId="0" fillId="0" borderId="0" xfId="0" applyAlignment="1">
      <alignment horizontal="center" vertical="top"/>
    </xf>
    <xf numFmtId="0" fontId="2" fillId="2" borderId="4" xfId="0" applyFont="1" applyFill="1" applyBorder="1" applyAlignment="1">
      <alignment horizontal="center" vertical="center" textRotation="90" wrapText="1"/>
    </xf>
    <xf numFmtId="0" fontId="5" fillId="0" borderId="1"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3" fillId="0" borderId="1" xfId="0" applyFont="1" applyBorder="1" applyAlignment="1">
      <alignment horizontal="right" vertical="center" wrapText="1"/>
    </xf>
    <xf numFmtId="0" fontId="3" fillId="4" borderId="1" xfId="0" applyFont="1" applyFill="1" applyBorder="1" applyAlignment="1">
      <alignment horizontal="right" vertical="center" wrapText="1"/>
    </xf>
    <xf numFmtId="0" fontId="0" fillId="0" borderId="0" xfId="0" applyAlignment="1">
      <alignment vertical="top" wrapText="1"/>
    </xf>
    <xf numFmtId="0" fontId="0" fillId="0" borderId="0" xfId="0" applyAlignment="1">
      <alignment wrapText="1"/>
    </xf>
    <xf numFmtId="0" fontId="2" fillId="2" borderId="2" xfId="0" applyFont="1" applyFill="1" applyBorder="1" applyAlignment="1">
      <alignment horizontal="center" vertical="center" wrapText="1"/>
    </xf>
    <xf numFmtId="0" fontId="0" fillId="0" borderId="0" xfId="0" applyAlignment="1">
      <alignment horizontal="center" wrapText="1"/>
    </xf>
    <xf numFmtId="0" fontId="0" fillId="0" borderId="0" xfId="0" applyAlignment="1">
      <alignment horizontal="right" vertical="top"/>
    </xf>
    <xf numFmtId="0" fontId="0" fillId="0" borderId="0" xfId="0" applyAlignment="1">
      <alignment horizontal="center" vertical="top" wrapText="1"/>
    </xf>
    <xf numFmtId="0" fontId="2" fillId="2" borderId="3" xfId="0" applyFont="1" applyFill="1" applyBorder="1" applyAlignment="1" applyProtection="1">
      <alignment horizontal="center" vertical="center" wrapText="1"/>
      <protection locked="0"/>
    </xf>
    <xf numFmtId="0" fontId="3" fillId="0" borderId="1" xfId="0" applyFont="1" applyBorder="1" applyAlignment="1" applyProtection="1">
      <alignment horizontal="right" vertical="center" wrapText="1"/>
      <protection locked="0"/>
    </xf>
    <xf numFmtId="0" fontId="0" fillId="0" borderId="0" xfId="0" applyAlignment="1" applyProtection="1">
      <alignment horizontal="right"/>
      <protection locked="0"/>
    </xf>
    <xf numFmtId="164" fontId="2" fillId="2" borderId="2" xfId="0" applyNumberFormat="1" applyFont="1" applyFill="1" applyBorder="1" applyAlignment="1">
      <alignment horizontal="center" vertical="center" textRotation="90" wrapText="1"/>
    </xf>
    <xf numFmtId="164" fontId="0" fillId="0" borderId="0" xfId="0" applyNumberFormat="1" applyAlignment="1">
      <alignment horizontal="center"/>
    </xf>
    <xf numFmtId="0" fontId="3" fillId="0" borderId="1" xfId="0" applyFont="1" applyFill="1" applyBorder="1" applyAlignment="1">
      <alignment horizontal="left" vertical="center" wrapText="1"/>
    </xf>
    <xf numFmtId="0" fontId="7" fillId="0" borderId="1" xfId="1" applyFill="1" applyBorder="1" applyAlignment="1">
      <alignment horizontal="center" vertical="center" wrapText="1"/>
    </xf>
    <xf numFmtId="164" fontId="0" fillId="0" borderId="0" xfId="0" applyNumberFormat="1" applyAlignment="1">
      <alignment horizontal="center" vertical="top"/>
    </xf>
    <xf numFmtId="0" fontId="3"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0" fillId="0" borderId="0" xfId="0" applyAlignment="1">
      <alignment horizontal="left" wrapText="1"/>
    </xf>
    <xf numFmtId="0" fontId="0" fillId="0" borderId="0" xfId="0" applyAlignment="1">
      <alignment horizontal="left" vertical="top" wrapText="1"/>
    </xf>
    <xf numFmtId="0" fontId="3" fillId="3" borderId="1" xfId="0" applyFont="1" applyFill="1" applyBorder="1" applyAlignment="1">
      <alignment vertical="center" wrapText="1"/>
    </xf>
    <xf numFmtId="0" fontId="0" fillId="0" borderId="1" xfId="0" applyFill="1" applyBorder="1" applyAlignment="1" applyProtection="1">
      <alignment vertical="center"/>
      <protection locked="0"/>
    </xf>
    <xf numFmtId="164" fontId="0" fillId="0" borderId="1" xfId="0" applyNumberFormat="1"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vertical="center"/>
    </xf>
    <xf numFmtId="0" fontId="0" fillId="0" borderId="0" xfId="0" applyAlignment="1">
      <alignment vertical="center"/>
    </xf>
    <xf numFmtId="0" fontId="0" fillId="0" borderId="1" xfId="0" applyBorder="1" applyAlignment="1">
      <alignment vertical="center"/>
    </xf>
    <xf numFmtId="0" fontId="7" fillId="0" borderId="1" xfId="1" applyFill="1" applyBorder="1" applyAlignment="1">
      <alignment vertical="center"/>
    </xf>
    <xf numFmtId="0" fontId="0" fillId="0" borderId="1" xfId="0" applyFill="1" applyBorder="1" applyAlignment="1">
      <alignment horizontal="center" vertical="center" wrapText="1"/>
    </xf>
    <xf numFmtId="0" fontId="3" fillId="5" borderId="1" xfId="0" applyFont="1" applyFill="1" applyBorder="1" applyAlignment="1">
      <alignment vertical="center" wrapText="1"/>
    </xf>
    <xf numFmtId="0" fontId="3" fillId="6" borderId="1" xfId="0" applyFont="1" applyFill="1" applyBorder="1" applyAlignment="1">
      <alignment vertical="center" wrapText="1"/>
    </xf>
    <xf numFmtId="0" fontId="3" fillId="6" borderId="1" xfId="0" applyFont="1" applyFill="1" applyBorder="1" applyAlignment="1">
      <alignment horizontal="left" vertical="center" wrapText="1"/>
    </xf>
    <xf numFmtId="0" fontId="0" fillId="0" borderId="1" xfId="0" applyFill="1" applyBorder="1" applyAlignment="1">
      <alignment horizontal="center" vertical="center"/>
    </xf>
    <xf numFmtId="0" fontId="0" fillId="0" borderId="1" xfId="0" applyFill="1" applyBorder="1" applyAlignment="1">
      <alignment horizontal="left" vertical="center" wrapText="1"/>
    </xf>
    <xf numFmtId="0" fontId="0" fillId="0" borderId="1" xfId="0" applyBorder="1" applyAlignment="1">
      <alignment horizontal="center" vertical="center"/>
    </xf>
    <xf numFmtId="0" fontId="0" fillId="4" borderId="1" xfId="0" applyFill="1" applyBorder="1" applyAlignment="1">
      <alignment vertical="center"/>
    </xf>
    <xf numFmtId="17" fontId="0" fillId="0" borderId="1" xfId="0" applyNumberFormat="1" applyFill="1" applyBorder="1" applyAlignment="1">
      <alignment horizontal="center" vertical="center"/>
    </xf>
    <xf numFmtId="0" fontId="7" fillId="0" borderId="1" xfId="1" applyFill="1" applyBorder="1" applyAlignment="1">
      <alignment horizontal="center" vertical="center"/>
    </xf>
    <xf numFmtId="0" fontId="0" fillId="0" borderId="1" xfId="0" applyBorder="1" applyAlignment="1">
      <alignment horizontal="right" vertical="center"/>
    </xf>
    <xf numFmtId="0" fontId="0" fillId="0" borderId="1" xfId="0" applyBorder="1" applyAlignment="1" applyProtection="1">
      <alignment horizontal="right" vertical="center"/>
      <protection locked="0"/>
    </xf>
    <xf numFmtId="0" fontId="3" fillId="7" borderId="1" xfId="0" applyFont="1" applyFill="1" applyBorder="1" applyAlignment="1">
      <alignment vertical="center" wrapText="1"/>
    </xf>
    <xf numFmtId="0" fontId="0" fillId="8" borderId="1" xfId="0" applyFill="1" applyBorder="1" applyAlignment="1">
      <alignment horizontal="center" vertical="center" wrapText="1"/>
    </xf>
    <xf numFmtId="0" fontId="0" fillId="0" borderId="3" xfId="0" applyBorder="1" applyAlignment="1" applyProtection="1">
      <alignment horizontal="right" vertical="center"/>
      <protection locked="0"/>
    </xf>
    <xf numFmtId="0" fontId="3" fillId="7" borderId="3" xfId="0" applyFont="1" applyFill="1" applyBorder="1" applyAlignment="1">
      <alignment vertical="center" wrapText="1"/>
    </xf>
    <xf numFmtId="0" fontId="0" fillId="0" borderId="3" xfId="0" applyFill="1" applyBorder="1" applyAlignment="1">
      <alignment horizontal="left" vertical="center" wrapText="1"/>
    </xf>
    <xf numFmtId="0" fontId="0" fillId="0" borderId="3" xfId="0" applyFill="1" applyBorder="1" applyAlignment="1">
      <alignment vertical="center"/>
    </xf>
    <xf numFmtId="0" fontId="0" fillId="0" borderId="3" xfId="0" applyFill="1" applyBorder="1" applyAlignment="1">
      <alignment horizontal="center" vertical="center"/>
    </xf>
    <xf numFmtId="0" fontId="0" fillId="0" borderId="3" xfId="0" applyFill="1" applyBorder="1" applyAlignment="1">
      <alignment horizontal="center" vertical="center" wrapText="1"/>
    </xf>
    <xf numFmtId="164" fontId="0" fillId="0" borderId="3" xfId="0" applyNumberFormat="1" applyFill="1" applyBorder="1" applyAlignment="1">
      <alignment horizontal="center" vertical="center"/>
    </xf>
    <xf numFmtId="0" fontId="0" fillId="0" borderId="3" xfId="0" applyFill="1" applyBorder="1" applyAlignment="1">
      <alignment vertical="center" wrapText="1"/>
    </xf>
    <xf numFmtId="0" fontId="7" fillId="0" borderId="3" xfId="1" applyFill="1" applyBorder="1" applyAlignment="1">
      <alignmen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Font="1" applyBorder="1" applyAlignment="1">
      <alignment horizontal="right" vertical="center"/>
    </xf>
    <xf numFmtId="0" fontId="0" fillId="7" borderId="1" xfId="0" applyFont="1" applyFill="1" applyBorder="1" applyAlignment="1">
      <alignment vertical="center" wrapText="1"/>
    </xf>
    <xf numFmtId="0" fontId="0" fillId="0" borderId="1" xfId="0" applyFont="1" applyBorder="1" applyAlignment="1">
      <alignment horizontal="left" vertical="center" wrapText="1"/>
    </xf>
    <xf numFmtId="0" fontId="0" fillId="0" borderId="1" xfId="0" applyFont="1" applyFill="1" applyBorder="1" applyAlignment="1">
      <alignment vertical="center"/>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ont="1" applyBorder="1" applyAlignment="1">
      <alignment vertical="center" wrapText="1"/>
    </xf>
    <xf numFmtId="0" fontId="0" fillId="0" borderId="1" xfId="0" applyFont="1" applyBorder="1" applyAlignment="1">
      <alignment vertical="center"/>
    </xf>
    <xf numFmtId="0" fontId="0" fillId="0" borderId="0" xfId="0" applyFont="1" applyAlignment="1">
      <alignment vertical="center"/>
    </xf>
    <xf numFmtId="17" fontId="0" fillId="0" borderId="1" xfId="0" applyNumberFormat="1" applyFill="1" applyBorder="1" applyAlignment="1">
      <alignment horizontal="left" vertical="center" wrapText="1"/>
    </xf>
    <xf numFmtId="0" fontId="0" fillId="0" borderId="3" xfId="0" applyBorder="1" applyAlignment="1">
      <alignment horizontal="right" vertical="center"/>
    </xf>
    <xf numFmtId="0" fontId="0" fillId="0" borderId="3" xfId="0" applyBorder="1" applyAlignment="1">
      <alignment horizontal="left" vertical="center" wrapText="1"/>
    </xf>
    <xf numFmtId="0" fontId="0" fillId="0" borderId="3" xfId="0" applyBorder="1" applyAlignment="1">
      <alignment vertic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vertical="center" wrapText="1"/>
    </xf>
    <xf numFmtId="165" fontId="2" fillId="2" borderId="4" xfId="0" applyNumberFormat="1" applyFont="1" applyFill="1" applyBorder="1" applyAlignment="1">
      <alignment horizontal="center" vertical="center" wrapText="1"/>
    </xf>
    <xf numFmtId="165" fontId="3" fillId="0" borderId="1" xfId="0" applyNumberFormat="1" applyFont="1" applyFill="1" applyBorder="1" applyAlignment="1" applyProtection="1">
      <alignment horizontal="center" vertical="center" wrapText="1"/>
    </xf>
    <xf numFmtId="165" fontId="0" fillId="0" borderId="0" xfId="0" applyNumberFormat="1"/>
    <xf numFmtId="165" fontId="0" fillId="0" borderId="0" xfId="0" applyNumberFormat="1" applyAlignment="1">
      <alignment horizontal="center" vertical="top"/>
    </xf>
    <xf numFmtId="165" fontId="0" fillId="0" borderId="0" xfId="0" applyNumberFormat="1" applyAlignment="1">
      <alignment horizontal="center"/>
    </xf>
    <xf numFmtId="165" fontId="3" fillId="0" borderId="1" xfId="0" applyNumberFormat="1" applyFont="1" applyFill="1" applyBorder="1" applyAlignment="1">
      <alignment horizontal="center" vertical="center" wrapText="1"/>
    </xf>
    <xf numFmtId="165" fontId="7" fillId="0" borderId="1" xfId="1" applyNumberFormat="1" applyFill="1" applyBorder="1" applyAlignment="1">
      <alignment horizontal="center" vertical="center" wrapText="1"/>
    </xf>
    <xf numFmtId="165" fontId="0" fillId="0" borderId="1" xfId="0" applyNumberFormat="1" applyFill="1" applyBorder="1" applyAlignment="1">
      <alignment horizontal="center" vertical="center"/>
    </xf>
    <xf numFmtId="165" fontId="0" fillId="0" borderId="3" xfId="0" applyNumberFormat="1" applyFill="1" applyBorder="1" applyAlignment="1">
      <alignment horizontal="center" vertical="center"/>
    </xf>
    <xf numFmtId="165" fontId="0" fillId="0" borderId="1" xfId="0" applyNumberFormat="1" applyBorder="1" applyAlignment="1">
      <alignment horizontal="center" vertical="center"/>
    </xf>
    <xf numFmtId="165" fontId="6" fillId="0" borderId="1" xfId="0" applyNumberFormat="1" applyFont="1" applyFill="1" applyBorder="1" applyAlignment="1">
      <alignment horizontal="center" vertical="center" wrapText="1"/>
    </xf>
    <xf numFmtId="165" fontId="7" fillId="0" borderId="1" xfId="1" applyNumberFormat="1" applyFill="1" applyBorder="1" applyAlignment="1">
      <alignment horizontal="center" vertical="center"/>
    </xf>
    <xf numFmtId="165" fontId="8" fillId="0" borderId="1" xfId="0" applyNumberFormat="1" applyFont="1" applyBorder="1" applyAlignment="1">
      <alignment vertical="center"/>
    </xf>
    <xf numFmtId="165" fontId="9" fillId="0" borderId="0" xfId="0" applyNumberFormat="1" applyFont="1" applyAlignment="1">
      <alignment vertical="center"/>
    </xf>
    <xf numFmtId="166" fontId="0" fillId="0" borderId="1" xfId="0" applyNumberFormat="1" applyFill="1" applyBorder="1" applyAlignment="1">
      <alignment horizontal="center" vertical="center"/>
    </xf>
    <xf numFmtId="166" fontId="8" fillId="0" borderId="0" xfId="0" applyNumberFormat="1" applyFont="1" applyFill="1" applyAlignment="1">
      <alignment horizontal="center" vertical="center"/>
    </xf>
    <xf numFmtId="166" fontId="0" fillId="0" borderId="1" xfId="0" applyNumberFormat="1" applyFill="1" applyBorder="1" applyAlignment="1">
      <alignment vertical="center"/>
    </xf>
    <xf numFmtId="166" fontId="0" fillId="0" borderId="0" xfId="0" applyNumberFormat="1" applyFill="1" applyAlignment="1">
      <alignment vertical="center"/>
    </xf>
    <xf numFmtId="166" fontId="0" fillId="9" borderId="1" xfId="0" applyNumberFormat="1" applyFill="1" applyBorder="1" applyAlignment="1">
      <alignment horizontal="center" vertical="center"/>
    </xf>
    <xf numFmtId="15" fontId="0" fillId="0" borderId="0" xfId="0" applyNumberFormat="1" applyAlignment="1">
      <alignment horizontal="center" vertical="center"/>
    </xf>
    <xf numFmtId="165" fontId="10" fillId="0" borderId="1" xfId="0" applyNumberFormat="1" applyFont="1" applyFill="1" applyBorder="1" applyAlignment="1" applyProtection="1">
      <alignment horizontal="center" vertical="center" wrapText="1"/>
    </xf>
    <xf numFmtId="14" fontId="0" fillId="0" borderId="1" xfId="0" applyNumberFormat="1" applyBorder="1" applyAlignment="1">
      <alignment horizontal="left" vertical="center" wrapText="1"/>
    </xf>
    <xf numFmtId="15" fontId="2" fillId="2" borderId="4" xfId="0" applyNumberFormat="1" applyFont="1" applyFill="1" applyBorder="1" applyAlignment="1">
      <alignment horizontal="center" vertical="center" wrapText="1"/>
    </xf>
    <xf numFmtId="15" fontId="3" fillId="0" borderId="1" xfId="0" applyNumberFormat="1" applyFont="1" applyFill="1" applyBorder="1" applyAlignment="1" applyProtection="1">
      <alignment horizontal="center" vertical="center" wrapText="1"/>
    </xf>
    <xf numFmtId="15" fontId="3" fillId="0" borderId="1" xfId="0" applyNumberFormat="1" applyFont="1" applyFill="1" applyBorder="1" applyAlignment="1">
      <alignment horizontal="center" vertical="center" wrapText="1"/>
    </xf>
    <xf numFmtId="15" fontId="7" fillId="0" borderId="1" xfId="1" applyNumberFormat="1" applyFill="1" applyBorder="1" applyAlignment="1">
      <alignment horizontal="center" vertical="center" wrapText="1"/>
    </xf>
    <xf numFmtId="15" fontId="0" fillId="0" borderId="0" xfId="0" applyNumberFormat="1" applyFill="1" applyAlignment="1">
      <alignment vertical="center"/>
    </xf>
    <xf numFmtId="15" fontId="0" fillId="0" borderId="1" xfId="0" applyNumberFormat="1" applyFill="1" applyBorder="1" applyAlignment="1">
      <alignment horizontal="center" vertical="center"/>
    </xf>
    <xf numFmtId="15" fontId="0" fillId="0" borderId="3" xfId="0" applyNumberFormat="1" applyFill="1" applyBorder="1" applyAlignment="1">
      <alignment horizontal="center" vertical="center"/>
    </xf>
    <xf numFmtId="15" fontId="0" fillId="0" borderId="3" xfId="0" applyNumberFormat="1" applyFill="1" applyBorder="1" applyAlignment="1">
      <alignment vertical="center"/>
    </xf>
    <xf numFmtId="15" fontId="0" fillId="0" borderId="1" xfId="0" applyNumberFormat="1" applyBorder="1" applyAlignment="1">
      <alignment vertical="center"/>
    </xf>
    <xf numFmtId="15" fontId="0" fillId="0" borderId="1" xfId="0" applyNumberFormat="1" applyFont="1" applyBorder="1" applyAlignment="1">
      <alignment vertical="center"/>
    </xf>
    <xf numFmtId="15" fontId="0" fillId="0" borderId="0" xfId="0" applyNumberFormat="1" applyFont="1" applyAlignment="1">
      <alignment vertical="center"/>
    </xf>
    <xf numFmtId="15" fontId="0" fillId="0" borderId="1" xfId="0" applyNumberFormat="1" applyBorder="1" applyAlignment="1">
      <alignment horizontal="center" vertical="center"/>
    </xf>
    <xf numFmtId="15" fontId="0" fillId="0" borderId="3" xfId="0" applyNumberFormat="1" applyBorder="1" applyAlignment="1">
      <alignment horizontal="center" vertical="center"/>
    </xf>
    <xf numFmtId="15" fontId="0" fillId="0" borderId="0" xfId="0" applyNumberFormat="1"/>
    <xf numFmtId="15" fontId="0" fillId="0" borderId="0" xfId="0" applyNumberFormat="1" applyAlignment="1">
      <alignment horizontal="center" vertical="top"/>
    </xf>
    <xf numFmtId="15" fontId="0" fillId="0" borderId="0" xfId="0" applyNumberFormat="1" applyAlignment="1">
      <alignment horizontal="center"/>
    </xf>
    <xf numFmtId="0" fontId="1" fillId="0" borderId="0" xfId="0" applyFont="1"/>
    <xf numFmtId="0" fontId="0" fillId="0" borderId="0" xfId="0" applyFont="1"/>
    <xf numFmtId="0" fontId="0" fillId="0" borderId="0" xfId="0" applyFill="1"/>
    <xf numFmtId="0" fontId="0" fillId="0" borderId="0" xfId="0" applyFill="1" applyAlignment="1">
      <alignment horizontal="center" vertical="top"/>
    </xf>
    <xf numFmtId="0" fontId="0" fillId="0" borderId="0" xfId="0" applyFill="1" applyAlignment="1">
      <alignment horizontal="center"/>
    </xf>
    <xf numFmtId="0" fontId="1" fillId="0" borderId="0" xfId="0" applyFont="1" applyFill="1"/>
  </cellXfs>
  <cellStyles count="2">
    <cellStyle name="Hyperlink" xfId="1" builtinId="8"/>
    <cellStyle name="Normal" xfId="0" builtinId="0"/>
  </cellStyles>
  <dxfs count="0"/>
  <tableStyles count="0" defaultTableStyle="TableStyleMedium2" defaultPivotStyle="PivotStyleLight16"/>
  <colors>
    <mruColors>
      <color rgb="FFFF72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pps.neb-one.gc.ca/REGDOCS/Item/View/704296" TargetMode="External"/><Relationship Id="rId18" Type="http://schemas.openxmlformats.org/officeDocument/2006/relationships/hyperlink" Target="https://apps.neb-one.gc.ca/REGDOCS/Item/View/2483350" TargetMode="External"/><Relationship Id="rId26" Type="http://schemas.openxmlformats.org/officeDocument/2006/relationships/hyperlink" Target="https://apps.neb-one.gc.ca/REGDOCS/Item/View/555680" TargetMode="External"/><Relationship Id="rId39" Type="http://schemas.openxmlformats.org/officeDocument/2006/relationships/hyperlink" Target="https://apps.neb-one.gc.ca/REGDOCS/Item/View/3350582" TargetMode="External"/><Relationship Id="rId21" Type="http://schemas.openxmlformats.org/officeDocument/2006/relationships/hyperlink" Target="https://apps.neb-one.gc.ca/REGDOCS/Item/View/2819218" TargetMode="External"/><Relationship Id="rId34" Type="http://schemas.openxmlformats.org/officeDocument/2006/relationships/hyperlink" Target="https://apps.neb-one.gc.ca/REGDOCS/Item/View/2498195" TargetMode="External"/><Relationship Id="rId42" Type="http://schemas.openxmlformats.org/officeDocument/2006/relationships/hyperlink" Target="https://apps.neb-one.gc.ca/REGDOCS/Item/View/456336" TargetMode="External"/><Relationship Id="rId47" Type="http://schemas.openxmlformats.org/officeDocument/2006/relationships/hyperlink" Target="https://apps.neb-one.gc.ca/REGDOCS/Item/View/625023,%20Oral%20Stmts:%20C:/Users/mortkare/Downloads/G%20-%20Request%20to%20Make%20an%20Oral%20Statement%20file.htm" TargetMode="External"/><Relationship Id="rId50" Type="http://schemas.openxmlformats.org/officeDocument/2006/relationships/hyperlink" Target="https://apps.neb-one.gc.ca/REGDOCS/Item/View/3116766" TargetMode="External"/><Relationship Id="rId55" Type="http://schemas.openxmlformats.org/officeDocument/2006/relationships/hyperlink" Target="https://apps.neb-one.gc.ca/REGDOCS/Item/View/3173053" TargetMode="External"/><Relationship Id="rId7" Type="http://schemas.openxmlformats.org/officeDocument/2006/relationships/hyperlink" Target="https://apps.neb-one.gc.ca/REGDOCS/Item/View/343167" TargetMode="External"/><Relationship Id="rId12" Type="http://schemas.openxmlformats.org/officeDocument/2006/relationships/hyperlink" Target="https://apps.neb-one.gc.ca/REGDOCS/Item/View/3422051" TargetMode="External"/><Relationship Id="rId17" Type="http://schemas.openxmlformats.org/officeDocument/2006/relationships/hyperlink" Target="https://apps.neb-one.gc.ca/REGDOCS/Item/View/1060913" TargetMode="External"/><Relationship Id="rId25" Type="http://schemas.openxmlformats.org/officeDocument/2006/relationships/hyperlink" Target="https://apps.neb-one.gc.ca/REGDOCS/Item/View/550305" TargetMode="External"/><Relationship Id="rId33" Type="http://schemas.openxmlformats.org/officeDocument/2006/relationships/hyperlink" Target="https://apps.neb-one.gc.ca/REGDOCS/Item/View/890819" TargetMode="External"/><Relationship Id="rId38" Type="http://schemas.openxmlformats.org/officeDocument/2006/relationships/hyperlink" Target="https://apps.neb-one.gc.ca/REGDOCS/Item/View/3070734" TargetMode="External"/><Relationship Id="rId46" Type="http://schemas.openxmlformats.org/officeDocument/2006/relationships/hyperlink" Target="https://apps.neb-one.gc.ca/REGDOCS/Item/View/625023,%20Oral%20Stmts:%20C:/Users/mortkare/Downloads/G%20-%20Request%20to%20Make%20an%20Oral%20Statement%20file.htm" TargetMode="External"/><Relationship Id="rId2" Type="http://schemas.openxmlformats.org/officeDocument/2006/relationships/hyperlink" Target="https://apps.neb-one.gc.ca/REGDOCS/Item/View/592484" TargetMode="External"/><Relationship Id="rId16" Type="http://schemas.openxmlformats.org/officeDocument/2006/relationships/hyperlink" Target="https://apps.neb-one.gc.ca/REGDOCS/Item/View/1060220" TargetMode="External"/><Relationship Id="rId20" Type="http://schemas.openxmlformats.org/officeDocument/2006/relationships/hyperlink" Target="https://apps.neb-one.gc.ca/REGDOCS/Item/View/2758964" TargetMode="External"/><Relationship Id="rId29" Type="http://schemas.openxmlformats.org/officeDocument/2006/relationships/hyperlink" Target="https://apps.neb-one.gc.ca/REGDOCS/Item/View/661686" TargetMode="External"/><Relationship Id="rId41" Type="http://schemas.openxmlformats.org/officeDocument/2006/relationships/hyperlink" Target="https://apps.neb-one.gc.ca/REGDOCS/Item/View/3412396" TargetMode="External"/><Relationship Id="rId54" Type="http://schemas.openxmlformats.org/officeDocument/2006/relationships/hyperlink" Target="https://apps.neb-one.gc.ca/REGDOCS/Item/View/2856848" TargetMode="External"/><Relationship Id="rId1" Type="http://schemas.openxmlformats.org/officeDocument/2006/relationships/hyperlink" Target="https://apps.neb-one.gc.ca/REGDOCS/Item/View/560081" TargetMode="External"/><Relationship Id="rId6" Type="http://schemas.openxmlformats.org/officeDocument/2006/relationships/hyperlink" Target="https://apps.neb-one.gc.ca/REGDOCS/Item/View/614181" TargetMode="External"/><Relationship Id="rId11" Type="http://schemas.openxmlformats.org/officeDocument/2006/relationships/hyperlink" Target="https://apps.neb-one.gc.ca/REGDOCS/Item/View/692433" TargetMode="External"/><Relationship Id="rId24" Type="http://schemas.openxmlformats.org/officeDocument/2006/relationships/hyperlink" Target="https://apps.neb-one.gc.ca/REGDOCS/Item/View/488358" TargetMode="External"/><Relationship Id="rId32" Type="http://schemas.openxmlformats.org/officeDocument/2006/relationships/hyperlink" Target="https://apps.neb-one.gc.ca/REGDOCS/Item/View/706437" TargetMode="External"/><Relationship Id="rId37" Type="http://schemas.openxmlformats.org/officeDocument/2006/relationships/hyperlink" Target="https://apps.neb-one.gc.ca/REGDOCS/Item/View/2882977" TargetMode="External"/><Relationship Id="rId40" Type="http://schemas.openxmlformats.org/officeDocument/2006/relationships/hyperlink" Target="https://apps.neb-one.gc.ca/REGDOCS/Item/View/3413262" TargetMode="External"/><Relationship Id="rId45" Type="http://schemas.openxmlformats.org/officeDocument/2006/relationships/hyperlink" Target="https://apps.neb-one.gc.ca/REGDOCS/Item/View/704296" TargetMode="External"/><Relationship Id="rId53" Type="http://schemas.openxmlformats.org/officeDocument/2006/relationships/hyperlink" Target="https://apps.neb-one.gc.ca/REGDOCS/Item/View/3225032" TargetMode="External"/><Relationship Id="rId5" Type="http://schemas.openxmlformats.org/officeDocument/2006/relationships/hyperlink" Target="https://apps.neb-one.gc.ca/REGDOCS/Item/View/628115" TargetMode="External"/><Relationship Id="rId15" Type="http://schemas.openxmlformats.org/officeDocument/2006/relationships/hyperlink" Target="https://apps.neb-one.gc.ca/REGDOCS/Item/View/895427" TargetMode="External"/><Relationship Id="rId23" Type="http://schemas.openxmlformats.org/officeDocument/2006/relationships/hyperlink" Target="https://apps.neb-one.gc.ca/REGDOCS/Item/View/500910" TargetMode="External"/><Relationship Id="rId28" Type="http://schemas.openxmlformats.org/officeDocument/2006/relationships/hyperlink" Target="https://apps.neb-one.gc.ca/REGDOCS/Item/View/601085" TargetMode="External"/><Relationship Id="rId36" Type="http://schemas.openxmlformats.org/officeDocument/2006/relationships/hyperlink" Target="https://apps.neb-one.gc.ca/REGDOCS/Item/View/2856848" TargetMode="External"/><Relationship Id="rId49" Type="http://schemas.openxmlformats.org/officeDocument/2006/relationships/hyperlink" Target="https://apps.neb-one.gc.ca/REGDOCS/Item/View/2785333" TargetMode="External"/><Relationship Id="rId10" Type="http://schemas.openxmlformats.org/officeDocument/2006/relationships/hyperlink" Target="https://apps.neb-one.gc.ca/REGDOCS/Item/View/680146" TargetMode="External"/><Relationship Id="rId19" Type="http://schemas.openxmlformats.org/officeDocument/2006/relationships/hyperlink" Target="https://apps.neb-one.gc.ca/REGDOCS/Item/View/2545522" TargetMode="External"/><Relationship Id="rId31" Type="http://schemas.openxmlformats.org/officeDocument/2006/relationships/hyperlink" Target="https://apps.neb-one.gc.ca/REGDOCS/Item/View/685859" TargetMode="External"/><Relationship Id="rId44" Type="http://schemas.openxmlformats.org/officeDocument/2006/relationships/hyperlink" Target="https://apps.neb-one.gc.ca/REGDOCS/Item/View/620327" TargetMode="External"/><Relationship Id="rId52" Type="http://schemas.openxmlformats.org/officeDocument/2006/relationships/hyperlink" Target="https://apps.neb-one.gc.ca/REGDOCS/Item/View/2540913" TargetMode="External"/><Relationship Id="rId4" Type="http://schemas.openxmlformats.org/officeDocument/2006/relationships/hyperlink" Target="https://apps.neb-one.gc.ca/REGDOCS/Item/View/579919" TargetMode="External"/><Relationship Id="rId9" Type="http://schemas.openxmlformats.org/officeDocument/2006/relationships/hyperlink" Target="https://apps.neb-one.gc.ca/REGDOCS/Item/View/675359" TargetMode="External"/><Relationship Id="rId14" Type="http://schemas.openxmlformats.org/officeDocument/2006/relationships/hyperlink" Target="https://apps.neb-one.gc.ca/REGDOCS/Item/View/737909" TargetMode="External"/><Relationship Id="rId22" Type="http://schemas.openxmlformats.org/officeDocument/2006/relationships/hyperlink" Target="https://apps.neb-one.gc.ca/REGDOCS/Item/View/2955092" TargetMode="External"/><Relationship Id="rId27" Type="http://schemas.openxmlformats.org/officeDocument/2006/relationships/hyperlink" Target="https://apps.neb-one.gc.ca/REGDOCS/Item/View/620703" TargetMode="External"/><Relationship Id="rId30" Type="http://schemas.openxmlformats.org/officeDocument/2006/relationships/hyperlink" Target="https://apps.neb-one.gc.ca/REGDOCS/Item/View/669661" TargetMode="External"/><Relationship Id="rId35" Type="http://schemas.openxmlformats.org/officeDocument/2006/relationships/hyperlink" Target="https://apps.neb-one.gc.ca/REGDOCS/Item/View/2498195" TargetMode="External"/><Relationship Id="rId43" Type="http://schemas.openxmlformats.org/officeDocument/2006/relationships/hyperlink" Target="https://apps.neb-one.gc.ca/REGDOCS/Item/View/565873" TargetMode="External"/><Relationship Id="rId48" Type="http://schemas.openxmlformats.org/officeDocument/2006/relationships/hyperlink" Target="https://apps.neb-one.gc.ca/REGDOCS/Item/View/2392873" TargetMode="External"/><Relationship Id="rId56" Type="http://schemas.openxmlformats.org/officeDocument/2006/relationships/printerSettings" Target="../printerSettings/printerSettings1.bin"/><Relationship Id="rId8" Type="http://schemas.openxmlformats.org/officeDocument/2006/relationships/hyperlink" Target="https://apps.neb-one.gc.ca/REGDOCS/Item/View/675024" TargetMode="External"/><Relationship Id="rId51" Type="http://schemas.openxmlformats.org/officeDocument/2006/relationships/hyperlink" Target="https://apps.neb-one.gc.ca/REGDOCS/Item/View/3212119" TargetMode="External"/><Relationship Id="rId3" Type="http://schemas.openxmlformats.org/officeDocument/2006/relationships/hyperlink" Target="https://apps.neb-one.gc.ca/REGDOCS/Item/View/55660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Z150"/>
  <sheetViews>
    <sheetView topLeftCell="B1" zoomScaleNormal="110" workbookViewId="0">
      <pane xSplit="3" ySplit="1" topLeftCell="E2" activePane="bottomRight" state="frozen"/>
      <selection activeCell="B1" sqref="B1"/>
      <selection pane="topRight" activeCell="E1" sqref="E1"/>
      <selection pane="bottomLeft" activeCell="B2" sqref="B2"/>
      <selection pane="bottomRight" activeCell="J1" sqref="J1"/>
    </sheetView>
  </sheetViews>
  <sheetFormatPr defaultColWidth="8.85546875" defaultRowHeight="15"/>
  <cols>
    <col min="1" max="1" width="8.85546875" style="18" customWidth="1"/>
    <col min="2" max="2" width="14.85546875" customWidth="1"/>
    <col min="3" max="3" width="34.42578125" style="28" customWidth="1"/>
    <col min="4" max="4" width="14.140625" customWidth="1"/>
    <col min="5" max="6" width="12.5703125" style="117" customWidth="1"/>
    <col min="7" max="7" width="12.85546875" style="27" customWidth="1"/>
    <col min="8" max="8" width="12.42578125" style="84" customWidth="1"/>
    <col min="9" max="9" width="16.85546875" style="84" customWidth="1"/>
    <col min="10" max="10" width="8.85546875" style="122" customWidth="1"/>
    <col min="11" max="11" width="10.42578125" style="13" customWidth="1"/>
    <col min="12" max="14" width="8.85546875" style="2" customWidth="1"/>
    <col min="15" max="15" width="11.7109375" style="13" customWidth="1"/>
    <col min="16" max="16" width="8.85546875" style="2" customWidth="1"/>
    <col min="17" max="17" width="22" style="13" customWidth="1"/>
    <col min="18" max="18" width="8.85546875" style="2" customWidth="1"/>
    <col min="19" max="19" width="12" style="20" customWidth="1"/>
    <col min="20" max="20" width="97.140625" style="11" customWidth="1"/>
    <col min="21" max="22" width="51.7109375" customWidth="1"/>
  </cols>
  <sheetData>
    <row r="1" spans="1:728" s="2" customFormat="1" ht="135.75" thickBot="1">
      <c r="A1" s="16" t="s">
        <v>0</v>
      </c>
      <c r="B1" s="7" t="s">
        <v>1</v>
      </c>
      <c r="C1" s="7" t="s">
        <v>2</v>
      </c>
      <c r="D1" s="7" t="s">
        <v>47</v>
      </c>
      <c r="E1" s="102" t="s">
        <v>42</v>
      </c>
      <c r="F1" s="102" t="s">
        <v>41</v>
      </c>
      <c r="G1" s="7" t="s">
        <v>40</v>
      </c>
      <c r="H1" s="80" t="s">
        <v>48</v>
      </c>
      <c r="I1" s="80" t="s">
        <v>369</v>
      </c>
      <c r="J1" s="80" t="s">
        <v>346</v>
      </c>
      <c r="K1" s="5" t="s">
        <v>264</v>
      </c>
      <c r="L1" s="5" t="s">
        <v>3</v>
      </c>
      <c r="M1" s="5" t="s">
        <v>4</v>
      </c>
      <c r="N1" s="5" t="s">
        <v>5</v>
      </c>
      <c r="O1" s="5" t="s">
        <v>6</v>
      </c>
      <c r="P1" s="5" t="s">
        <v>7</v>
      </c>
      <c r="Q1" s="5" t="s">
        <v>25</v>
      </c>
      <c r="R1" s="5" t="s">
        <v>8</v>
      </c>
      <c r="S1" s="19" t="s">
        <v>24</v>
      </c>
      <c r="T1" s="12" t="s">
        <v>89</v>
      </c>
      <c r="U1" s="5" t="s">
        <v>267</v>
      </c>
      <c r="V1" s="5" t="s">
        <v>266</v>
      </c>
    </row>
    <row r="2" spans="1:728" s="35" customFormat="1" ht="120.75" thickBot="1">
      <c r="A2" s="17">
        <v>3</v>
      </c>
      <c r="B2" s="29" t="s">
        <v>12</v>
      </c>
      <c r="C2" s="21" t="s">
        <v>49</v>
      </c>
      <c r="D2" s="30" t="s">
        <v>59</v>
      </c>
      <c r="E2" s="103">
        <v>40325</v>
      </c>
      <c r="F2" s="104">
        <v>40668</v>
      </c>
      <c r="G2" s="32" t="s">
        <v>19</v>
      </c>
      <c r="H2" s="81">
        <v>41627</v>
      </c>
      <c r="I2" s="86">
        <v>41808</v>
      </c>
      <c r="J2" s="6">
        <f t="shared" ref="J2:J33" si="0">H2-E2</f>
        <v>1302</v>
      </c>
      <c r="K2" s="22" t="s">
        <v>13</v>
      </c>
      <c r="L2" s="22" t="s">
        <v>91</v>
      </c>
      <c r="M2" s="6">
        <v>173</v>
      </c>
      <c r="N2" s="6">
        <f>81+425</f>
        <v>506</v>
      </c>
      <c r="O2" s="6" t="s">
        <v>14</v>
      </c>
      <c r="P2" s="6">
        <v>2</v>
      </c>
      <c r="Q2" s="6" t="s">
        <v>171</v>
      </c>
      <c r="R2" s="6" t="s">
        <v>15</v>
      </c>
      <c r="S2" s="94" t="s">
        <v>18</v>
      </c>
      <c r="T2" s="32" t="s">
        <v>170</v>
      </c>
      <c r="U2" s="36" t="s">
        <v>347</v>
      </c>
      <c r="V2" s="36" t="s">
        <v>174</v>
      </c>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s="34"/>
      <c r="HV2" s="34"/>
      <c r="HW2" s="34"/>
      <c r="HX2" s="34"/>
      <c r="HY2" s="34"/>
      <c r="HZ2" s="34"/>
      <c r="IA2" s="34"/>
      <c r="IB2" s="34"/>
      <c r="IC2" s="34"/>
      <c r="ID2" s="34"/>
      <c r="IE2" s="34"/>
      <c r="IF2" s="34"/>
      <c r="IG2" s="34"/>
      <c r="IH2" s="34"/>
      <c r="II2" s="34"/>
      <c r="IJ2" s="34"/>
      <c r="IK2" s="34"/>
      <c r="IL2" s="34"/>
      <c r="IM2" s="34"/>
      <c r="IN2" s="34"/>
      <c r="IO2" s="34"/>
      <c r="IP2" s="34"/>
      <c r="IQ2" s="34"/>
      <c r="IR2" s="34"/>
      <c r="IS2" s="34"/>
      <c r="IT2" s="34"/>
      <c r="IU2" s="34"/>
      <c r="IV2" s="34"/>
      <c r="IW2" s="34"/>
      <c r="IX2" s="34"/>
      <c r="IY2" s="34"/>
      <c r="IZ2" s="34"/>
      <c r="JA2" s="34"/>
      <c r="JB2" s="34"/>
      <c r="JC2" s="34"/>
      <c r="JD2" s="34"/>
      <c r="JE2" s="34"/>
      <c r="JF2" s="34"/>
      <c r="JG2" s="34"/>
      <c r="JH2" s="34"/>
      <c r="JI2" s="34"/>
      <c r="JJ2" s="34"/>
      <c r="JK2" s="34"/>
      <c r="JL2" s="34"/>
      <c r="JM2" s="34"/>
      <c r="JN2" s="34"/>
      <c r="JO2" s="34"/>
      <c r="JP2" s="34"/>
      <c r="JQ2" s="34"/>
      <c r="JR2" s="34"/>
      <c r="JS2" s="34"/>
      <c r="JT2" s="34"/>
      <c r="JU2" s="34"/>
      <c r="JV2" s="34"/>
      <c r="JW2" s="34"/>
      <c r="JX2" s="34"/>
      <c r="JY2" s="34"/>
      <c r="JZ2" s="34"/>
      <c r="KA2" s="34"/>
      <c r="KB2" s="34"/>
      <c r="KC2" s="34"/>
      <c r="KD2" s="34"/>
      <c r="KE2" s="34"/>
      <c r="KF2" s="34"/>
      <c r="KG2" s="34"/>
      <c r="KH2" s="34"/>
      <c r="KI2" s="34"/>
      <c r="KJ2" s="34"/>
      <c r="KK2" s="34"/>
      <c r="KL2" s="34"/>
      <c r="KM2" s="34"/>
      <c r="KN2" s="34"/>
      <c r="KO2" s="34"/>
      <c r="KP2" s="34"/>
      <c r="KQ2" s="34"/>
      <c r="KR2" s="34"/>
      <c r="KS2" s="34"/>
      <c r="KT2" s="34"/>
      <c r="KU2" s="34"/>
      <c r="KV2" s="34"/>
      <c r="KW2" s="34"/>
      <c r="KX2" s="34"/>
      <c r="KY2" s="34"/>
      <c r="KZ2" s="34"/>
      <c r="LA2" s="34"/>
      <c r="LB2" s="34"/>
      <c r="LC2" s="34"/>
      <c r="LD2" s="34"/>
      <c r="LE2" s="34"/>
      <c r="LF2" s="34"/>
      <c r="LG2" s="34"/>
      <c r="LH2" s="34"/>
      <c r="LI2" s="34"/>
      <c r="LJ2" s="34"/>
      <c r="LK2" s="34"/>
      <c r="LL2" s="34"/>
      <c r="LM2" s="34"/>
      <c r="LN2" s="34"/>
      <c r="LO2" s="34"/>
      <c r="LP2" s="34"/>
      <c r="LQ2" s="34"/>
      <c r="LR2" s="34"/>
      <c r="LS2" s="34"/>
      <c r="LT2" s="34"/>
      <c r="LU2" s="34"/>
      <c r="LV2" s="34"/>
      <c r="LW2" s="34"/>
      <c r="LX2" s="34"/>
      <c r="LY2" s="34"/>
      <c r="LZ2" s="34"/>
      <c r="MA2" s="34"/>
      <c r="MB2" s="34"/>
      <c r="MC2" s="34"/>
      <c r="MD2" s="34"/>
      <c r="ME2" s="34"/>
      <c r="MF2" s="34"/>
      <c r="MG2" s="34"/>
      <c r="MH2" s="34"/>
      <c r="MI2" s="34"/>
      <c r="MJ2" s="34"/>
      <c r="MK2" s="34"/>
      <c r="ML2" s="34"/>
      <c r="MM2" s="34"/>
      <c r="MN2" s="34"/>
      <c r="MO2" s="34"/>
      <c r="MP2" s="34"/>
      <c r="MQ2" s="34"/>
      <c r="MR2" s="34"/>
      <c r="MS2" s="34"/>
      <c r="MT2" s="34"/>
      <c r="MU2" s="34"/>
      <c r="MV2" s="34"/>
      <c r="MW2" s="34"/>
      <c r="MX2" s="34"/>
      <c r="MY2" s="34"/>
      <c r="MZ2" s="34"/>
      <c r="NA2" s="34"/>
      <c r="NB2" s="34"/>
      <c r="NC2" s="34"/>
      <c r="ND2" s="34"/>
      <c r="NE2" s="34"/>
      <c r="NF2" s="34"/>
      <c r="NG2" s="34"/>
      <c r="NH2" s="34"/>
      <c r="NI2" s="34"/>
      <c r="NJ2" s="34"/>
      <c r="NK2" s="34"/>
      <c r="NL2" s="34"/>
      <c r="NM2" s="34"/>
      <c r="NN2" s="34"/>
      <c r="NO2" s="34"/>
      <c r="NP2" s="34"/>
      <c r="NQ2" s="34"/>
      <c r="NR2" s="34"/>
      <c r="NS2" s="34"/>
      <c r="NT2" s="34"/>
      <c r="NU2" s="34"/>
      <c r="NV2" s="34"/>
      <c r="NW2" s="34"/>
      <c r="NX2" s="34"/>
      <c r="NY2" s="34"/>
      <c r="NZ2" s="34"/>
      <c r="OA2" s="34"/>
      <c r="OB2" s="34"/>
      <c r="OC2" s="34"/>
      <c r="OD2" s="34"/>
      <c r="OE2" s="34"/>
      <c r="OF2" s="34"/>
      <c r="OG2" s="34"/>
      <c r="OH2" s="34"/>
      <c r="OI2" s="34"/>
      <c r="OJ2" s="34"/>
      <c r="OK2" s="34"/>
      <c r="OL2" s="34"/>
      <c r="OM2" s="34"/>
      <c r="ON2" s="34"/>
      <c r="OO2" s="34"/>
      <c r="OP2" s="34"/>
      <c r="OQ2" s="34"/>
      <c r="OR2" s="34"/>
      <c r="OS2" s="34"/>
      <c r="OT2" s="34"/>
      <c r="OU2" s="34"/>
      <c r="OV2" s="34"/>
      <c r="OW2" s="34"/>
      <c r="OX2" s="34"/>
      <c r="OY2" s="34"/>
      <c r="OZ2" s="34"/>
      <c r="PA2" s="34"/>
      <c r="PB2" s="34"/>
      <c r="PC2" s="34"/>
      <c r="PD2" s="34"/>
      <c r="PE2" s="34"/>
      <c r="PF2" s="34"/>
      <c r="PG2" s="34"/>
      <c r="PH2" s="34"/>
      <c r="PI2" s="34"/>
      <c r="PJ2" s="34"/>
      <c r="PK2" s="34"/>
      <c r="PL2" s="34"/>
      <c r="PM2" s="34"/>
      <c r="PN2" s="34"/>
      <c r="PO2" s="34"/>
      <c r="PP2" s="34"/>
      <c r="PQ2" s="34"/>
      <c r="PR2" s="34"/>
      <c r="PS2" s="34"/>
      <c r="PT2" s="34"/>
      <c r="PU2" s="34"/>
      <c r="PV2" s="34"/>
      <c r="PW2" s="34"/>
      <c r="PX2" s="34"/>
      <c r="PY2" s="34"/>
      <c r="PZ2" s="34"/>
      <c r="QA2" s="34"/>
      <c r="QB2" s="34"/>
      <c r="QC2" s="34"/>
      <c r="QD2" s="34"/>
      <c r="QE2" s="34"/>
      <c r="QF2" s="34"/>
      <c r="QG2" s="34"/>
      <c r="QH2" s="34"/>
      <c r="QI2" s="34"/>
      <c r="QJ2" s="34"/>
      <c r="QK2" s="34"/>
      <c r="QL2" s="34"/>
      <c r="QM2" s="34"/>
      <c r="QN2" s="34"/>
      <c r="QO2" s="34"/>
      <c r="QP2" s="34"/>
      <c r="QQ2" s="34"/>
      <c r="QR2" s="34"/>
      <c r="QS2" s="34"/>
      <c r="QT2" s="34"/>
      <c r="QU2" s="34"/>
      <c r="QV2" s="34"/>
      <c r="QW2" s="34"/>
      <c r="QX2" s="34"/>
      <c r="QY2" s="34"/>
      <c r="QZ2" s="34"/>
      <c r="RA2" s="34"/>
      <c r="RB2" s="34"/>
      <c r="RC2" s="34"/>
      <c r="RD2" s="34"/>
      <c r="RE2" s="34"/>
      <c r="RF2" s="34"/>
      <c r="RG2" s="34"/>
      <c r="RH2" s="34"/>
      <c r="RI2" s="34"/>
      <c r="RJ2" s="34"/>
      <c r="RK2" s="34"/>
      <c r="RL2" s="34"/>
      <c r="RM2" s="34"/>
      <c r="RN2" s="34"/>
      <c r="RO2" s="34"/>
      <c r="RP2" s="34"/>
      <c r="RQ2" s="34"/>
      <c r="RR2" s="34"/>
      <c r="RS2" s="34"/>
      <c r="RT2" s="34"/>
      <c r="RU2" s="34"/>
      <c r="RV2" s="34"/>
      <c r="RW2" s="34"/>
      <c r="RX2" s="34"/>
      <c r="RY2" s="34"/>
      <c r="RZ2" s="34"/>
      <c r="SA2" s="34"/>
      <c r="SB2" s="34"/>
      <c r="SC2" s="34"/>
      <c r="SD2" s="34"/>
      <c r="SE2" s="34"/>
      <c r="SF2" s="34"/>
      <c r="SG2" s="34"/>
      <c r="SH2" s="34"/>
      <c r="SI2" s="34"/>
      <c r="SJ2" s="34"/>
      <c r="SK2" s="34"/>
      <c r="SL2" s="34"/>
      <c r="SM2" s="34"/>
      <c r="SN2" s="34"/>
      <c r="SO2" s="34"/>
      <c r="SP2" s="34"/>
      <c r="SQ2" s="34"/>
      <c r="SR2" s="34"/>
      <c r="SS2" s="34"/>
      <c r="ST2" s="34"/>
      <c r="SU2" s="34"/>
      <c r="SV2" s="34"/>
      <c r="SW2" s="34"/>
      <c r="SX2" s="34"/>
      <c r="SY2" s="34"/>
      <c r="SZ2" s="34"/>
      <c r="TA2" s="34"/>
      <c r="TB2" s="34"/>
      <c r="TC2" s="34"/>
      <c r="TD2" s="34"/>
      <c r="TE2" s="34"/>
      <c r="TF2" s="34"/>
      <c r="TG2" s="34"/>
      <c r="TH2" s="34"/>
      <c r="TI2" s="34"/>
      <c r="TJ2" s="34"/>
      <c r="TK2" s="34"/>
      <c r="TL2" s="34"/>
      <c r="TM2" s="34"/>
      <c r="TN2" s="34"/>
      <c r="TO2" s="34"/>
      <c r="TP2" s="34"/>
      <c r="TQ2" s="34"/>
      <c r="TR2" s="34"/>
      <c r="TS2" s="34"/>
      <c r="TT2" s="34"/>
      <c r="TU2" s="34"/>
      <c r="TV2" s="34"/>
      <c r="TW2" s="34"/>
      <c r="TX2" s="34"/>
      <c r="TY2" s="34"/>
      <c r="TZ2" s="34"/>
      <c r="UA2" s="34"/>
      <c r="UB2" s="34"/>
      <c r="UC2" s="34"/>
      <c r="UD2" s="34"/>
      <c r="UE2" s="34"/>
      <c r="UF2" s="34"/>
      <c r="UG2" s="34"/>
      <c r="UH2" s="34"/>
      <c r="UI2" s="34"/>
      <c r="UJ2" s="34"/>
      <c r="UK2" s="34"/>
      <c r="UL2" s="34"/>
      <c r="UM2" s="34"/>
      <c r="UN2" s="34"/>
      <c r="UO2" s="34"/>
      <c r="UP2" s="34"/>
      <c r="UQ2" s="34"/>
      <c r="UR2" s="34"/>
      <c r="US2" s="34"/>
      <c r="UT2" s="34"/>
      <c r="UU2" s="34"/>
      <c r="UV2" s="34"/>
      <c r="UW2" s="34"/>
      <c r="UX2" s="34"/>
      <c r="UY2" s="34"/>
      <c r="UZ2" s="34"/>
      <c r="VA2" s="34"/>
      <c r="VB2" s="34"/>
      <c r="VC2" s="34"/>
      <c r="VD2" s="34"/>
      <c r="VE2" s="34"/>
      <c r="VF2" s="34"/>
      <c r="VG2" s="34"/>
      <c r="VH2" s="34"/>
      <c r="VI2" s="34"/>
      <c r="VJ2" s="34"/>
      <c r="VK2" s="34"/>
      <c r="VL2" s="34"/>
      <c r="VM2" s="34"/>
      <c r="VN2" s="34"/>
      <c r="VO2" s="34"/>
      <c r="VP2" s="34"/>
      <c r="VQ2" s="34"/>
      <c r="VR2" s="34"/>
      <c r="VS2" s="34"/>
      <c r="VT2" s="34"/>
      <c r="VU2" s="34"/>
      <c r="VV2" s="34"/>
      <c r="VW2" s="34"/>
      <c r="VX2" s="34"/>
      <c r="VY2" s="34"/>
      <c r="VZ2" s="34"/>
      <c r="WA2" s="34"/>
      <c r="WB2" s="34"/>
      <c r="WC2" s="34"/>
      <c r="WD2" s="34"/>
      <c r="WE2" s="34"/>
      <c r="WF2" s="34"/>
      <c r="WG2" s="34"/>
      <c r="WH2" s="34"/>
      <c r="WI2" s="34"/>
      <c r="WJ2" s="34"/>
      <c r="WK2" s="34"/>
      <c r="WL2" s="34"/>
      <c r="WM2" s="34"/>
      <c r="WN2" s="34"/>
      <c r="WO2" s="34"/>
      <c r="WP2" s="34"/>
      <c r="WQ2" s="34"/>
      <c r="WR2" s="34"/>
      <c r="WS2" s="34"/>
      <c r="WT2" s="34"/>
      <c r="WU2" s="34"/>
      <c r="WV2" s="34"/>
      <c r="WW2" s="34"/>
      <c r="WX2" s="34"/>
      <c r="WY2" s="34"/>
      <c r="WZ2" s="34"/>
      <c r="XA2" s="34"/>
      <c r="XB2" s="34"/>
      <c r="XC2" s="34"/>
      <c r="XD2" s="34"/>
      <c r="XE2" s="34"/>
      <c r="XF2" s="34"/>
      <c r="XG2" s="34"/>
      <c r="XH2" s="34"/>
      <c r="XI2" s="34"/>
      <c r="XJ2" s="34"/>
      <c r="XK2" s="34"/>
      <c r="XL2" s="34"/>
      <c r="XM2" s="34"/>
      <c r="XN2" s="34"/>
      <c r="XO2" s="34"/>
      <c r="XP2" s="34"/>
      <c r="XQ2" s="34"/>
      <c r="XR2" s="34"/>
      <c r="XS2" s="34"/>
      <c r="XT2" s="34"/>
      <c r="XU2" s="34"/>
      <c r="XV2" s="34"/>
      <c r="XW2" s="34"/>
      <c r="XX2" s="34"/>
      <c r="XY2" s="34"/>
      <c r="XZ2" s="34"/>
      <c r="YA2" s="34"/>
      <c r="YB2" s="34"/>
      <c r="YC2" s="34"/>
      <c r="YD2" s="34"/>
      <c r="YE2" s="34"/>
      <c r="YF2" s="34"/>
      <c r="YG2" s="34"/>
      <c r="YH2" s="34"/>
      <c r="YI2" s="34"/>
      <c r="YJ2" s="34"/>
      <c r="YK2" s="34"/>
      <c r="YL2" s="34"/>
      <c r="YM2" s="34"/>
      <c r="YN2" s="34"/>
      <c r="YO2" s="34"/>
      <c r="YP2" s="34"/>
      <c r="YQ2" s="34"/>
      <c r="YR2" s="34"/>
      <c r="YS2" s="34"/>
      <c r="YT2" s="34"/>
      <c r="YU2" s="34"/>
      <c r="YV2" s="34"/>
      <c r="YW2" s="34"/>
      <c r="YX2" s="34"/>
      <c r="YY2" s="34"/>
      <c r="YZ2" s="34"/>
      <c r="ZA2" s="34"/>
      <c r="ZB2" s="34"/>
      <c r="ZC2" s="34"/>
      <c r="ZD2" s="34"/>
      <c r="ZE2" s="34"/>
      <c r="ZF2" s="34"/>
      <c r="ZG2" s="34"/>
      <c r="ZH2" s="34"/>
      <c r="ZI2" s="34"/>
      <c r="ZJ2" s="34"/>
      <c r="ZK2" s="34"/>
      <c r="ZL2" s="34"/>
      <c r="ZM2" s="34"/>
      <c r="ZN2" s="34"/>
      <c r="ZO2" s="34"/>
      <c r="ZP2" s="34"/>
      <c r="ZQ2" s="34"/>
      <c r="ZR2" s="34"/>
      <c r="ZS2" s="34"/>
      <c r="ZT2" s="34"/>
      <c r="ZU2" s="34"/>
      <c r="ZV2" s="34"/>
      <c r="ZW2" s="34"/>
      <c r="ZX2" s="34"/>
      <c r="ZY2" s="34"/>
      <c r="ZZ2" s="34"/>
      <c r="AAA2" s="34"/>
      <c r="AAB2" s="34"/>
      <c r="AAC2" s="34"/>
      <c r="AAD2" s="34"/>
      <c r="AAE2" s="34"/>
      <c r="AAF2" s="34"/>
      <c r="AAG2" s="34"/>
      <c r="AAH2" s="34"/>
      <c r="AAI2" s="34"/>
      <c r="AAJ2" s="34"/>
      <c r="AAK2" s="34"/>
      <c r="AAL2" s="34"/>
      <c r="AAM2" s="34"/>
      <c r="AAN2" s="34"/>
      <c r="AAO2" s="34"/>
      <c r="AAP2" s="34"/>
      <c r="AAQ2" s="34"/>
      <c r="AAR2" s="34"/>
      <c r="AAS2" s="34"/>
      <c r="AAT2" s="34"/>
      <c r="AAU2" s="34"/>
      <c r="AAV2" s="34"/>
      <c r="AAW2" s="34"/>
      <c r="AAX2" s="34"/>
      <c r="AAY2" s="34"/>
      <c r="AAZ2" s="34"/>
    </row>
    <row r="3" spans="1:728" s="35" customFormat="1" ht="120.75" thickBot="1">
      <c r="A3" s="17">
        <v>4</v>
      </c>
      <c r="B3" s="29" t="s">
        <v>12</v>
      </c>
      <c r="C3" s="21" t="s">
        <v>49</v>
      </c>
      <c r="D3" s="33" t="s">
        <v>59</v>
      </c>
      <c r="E3" s="103">
        <v>40325</v>
      </c>
      <c r="F3" s="104">
        <v>40668</v>
      </c>
      <c r="G3" s="32" t="s">
        <v>172</v>
      </c>
      <c r="H3" s="81">
        <v>41627</v>
      </c>
      <c r="I3" s="86">
        <v>42710</v>
      </c>
      <c r="J3" s="6">
        <f t="shared" si="0"/>
        <v>1302</v>
      </c>
      <c r="K3" s="22" t="s">
        <v>13</v>
      </c>
      <c r="L3" s="22" t="s">
        <v>91</v>
      </c>
      <c r="M3" s="6">
        <v>173</v>
      </c>
      <c r="N3" s="6">
        <f>81+425</f>
        <v>506</v>
      </c>
      <c r="O3" s="6" t="s">
        <v>14</v>
      </c>
      <c r="P3" s="6">
        <v>2</v>
      </c>
      <c r="Q3" s="6" t="s">
        <v>173</v>
      </c>
      <c r="R3" s="6">
        <v>0</v>
      </c>
      <c r="S3" s="94" t="s">
        <v>18</v>
      </c>
      <c r="T3" s="32" t="s">
        <v>170</v>
      </c>
      <c r="U3" s="36" t="s">
        <v>347</v>
      </c>
      <c r="V3" s="33" t="s">
        <v>174</v>
      </c>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s="34"/>
      <c r="HV3" s="34"/>
      <c r="HW3" s="34"/>
      <c r="HX3" s="34"/>
      <c r="HY3" s="34"/>
      <c r="HZ3" s="34"/>
      <c r="IA3" s="34"/>
      <c r="IB3" s="34"/>
      <c r="IC3" s="34"/>
      <c r="ID3" s="34"/>
      <c r="IE3" s="34"/>
      <c r="IF3" s="34"/>
      <c r="IG3" s="34"/>
      <c r="IH3" s="34"/>
      <c r="II3" s="34"/>
      <c r="IJ3" s="34"/>
      <c r="IK3" s="34"/>
      <c r="IL3" s="34"/>
      <c r="IM3" s="34"/>
      <c r="IN3" s="34"/>
      <c r="IO3" s="34"/>
      <c r="IP3" s="34"/>
      <c r="IQ3" s="34"/>
      <c r="IR3" s="34"/>
      <c r="IS3" s="34"/>
      <c r="IT3" s="34"/>
      <c r="IU3" s="34"/>
      <c r="IV3" s="34"/>
      <c r="IW3" s="34"/>
      <c r="IX3" s="34"/>
      <c r="IY3" s="34"/>
      <c r="IZ3" s="34"/>
      <c r="JA3" s="34"/>
      <c r="JB3" s="34"/>
      <c r="JC3" s="34"/>
      <c r="JD3" s="34"/>
      <c r="JE3" s="34"/>
      <c r="JF3" s="34"/>
      <c r="JG3" s="34"/>
      <c r="JH3" s="34"/>
      <c r="JI3" s="34"/>
      <c r="JJ3" s="34"/>
      <c r="JK3" s="34"/>
      <c r="JL3" s="34"/>
      <c r="JM3" s="34"/>
      <c r="JN3" s="34"/>
      <c r="JO3" s="34"/>
      <c r="JP3" s="34"/>
      <c r="JQ3" s="34"/>
      <c r="JR3" s="34"/>
      <c r="JS3" s="34"/>
      <c r="JT3" s="34"/>
      <c r="JU3" s="34"/>
      <c r="JV3" s="34"/>
      <c r="JW3" s="34"/>
      <c r="JX3" s="34"/>
      <c r="JY3" s="34"/>
      <c r="JZ3" s="34"/>
      <c r="KA3" s="34"/>
      <c r="KB3" s="34"/>
      <c r="KC3" s="34"/>
      <c r="KD3" s="34"/>
      <c r="KE3" s="34"/>
      <c r="KF3" s="34"/>
      <c r="KG3" s="34"/>
      <c r="KH3" s="34"/>
      <c r="KI3" s="34"/>
      <c r="KJ3" s="34"/>
      <c r="KK3" s="34"/>
      <c r="KL3" s="34"/>
      <c r="KM3" s="34"/>
      <c r="KN3" s="34"/>
      <c r="KO3" s="34"/>
      <c r="KP3" s="34"/>
      <c r="KQ3" s="34"/>
      <c r="KR3" s="34"/>
      <c r="KS3" s="34"/>
      <c r="KT3" s="34"/>
      <c r="KU3" s="34"/>
      <c r="KV3" s="34"/>
      <c r="KW3" s="34"/>
      <c r="KX3" s="34"/>
      <c r="KY3" s="34"/>
      <c r="KZ3" s="34"/>
      <c r="LA3" s="34"/>
      <c r="LB3" s="34"/>
      <c r="LC3" s="34"/>
      <c r="LD3" s="34"/>
      <c r="LE3" s="34"/>
      <c r="LF3" s="34"/>
      <c r="LG3" s="34"/>
      <c r="LH3" s="34"/>
      <c r="LI3" s="34"/>
      <c r="LJ3" s="34"/>
      <c r="LK3" s="34"/>
      <c r="LL3" s="34"/>
      <c r="LM3" s="34"/>
      <c r="LN3" s="34"/>
      <c r="LO3" s="34"/>
      <c r="LP3" s="34"/>
      <c r="LQ3" s="34"/>
      <c r="LR3" s="34"/>
      <c r="LS3" s="34"/>
      <c r="LT3" s="34"/>
      <c r="LU3" s="34"/>
      <c r="LV3" s="34"/>
      <c r="LW3" s="34"/>
      <c r="LX3" s="34"/>
      <c r="LY3" s="34"/>
      <c r="LZ3" s="34"/>
      <c r="MA3" s="34"/>
      <c r="MB3" s="34"/>
      <c r="MC3" s="34"/>
      <c r="MD3" s="34"/>
      <c r="ME3" s="34"/>
      <c r="MF3" s="34"/>
      <c r="MG3" s="34"/>
      <c r="MH3" s="34"/>
      <c r="MI3" s="34"/>
      <c r="MJ3" s="34"/>
      <c r="MK3" s="34"/>
      <c r="ML3" s="34"/>
      <c r="MM3" s="34"/>
      <c r="MN3" s="34"/>
      <c r="MO3" s="34"/>
      <c r="MP3" s="34"/>
      <c r="MQ3" s="34"/>
      <c r="MR3" s="34"/>
      <c r="MS3" s="34"/>
      <c r="MT3" s="34"/>
      <c r="MU3" s="34"/>
      <c r="MV3" s="34"/>
      <c r="MW3" s="34"/>
      <c r="MX3" s="34"/>
      <c r="MY3" s="34"/>
      <c r="MZ3" s="34"/>
      <c r="NA3" s="34"/>
      <c r="NB3" s="34"/>
      <c r="NC3" s="34"/>
      <c r="ND3" s="34"/>
      <c r="NE3" s="34"/>
      <c r="NF3" s="34"/>
      <c r="NG3" s="34"/>
      <c r="NH3" s="34"/>
      <c r="NI3" s="34"/>
      <c r="NJ3" s="34"/>
      <c r="NK3" s="34"/>
      <c r="NL3" s="34"/>
      <c r="NM3" s="34"/>
      <c r="NN3" s="34"/>
      <c r="NO3" s="34"/>
      <c r="NP3" s="34"/>
      <c r="NQ3" s="34"/>
      <c r="NR3" s="34"/>
      <c r="NS3" s="34"/>
      <c r="NT3" s="34"/>
      <c r="NU3" s="34"/>
      <c r="NV3" s="34"/>
      <c r="NW3" s="34"/>
      <c r="NX3" s="34"/>
      <c r="NY3" s="34"/>
      <c r="NZ3" s="34"/>
      <c r="OA3" s="34"/>
      <c r="OB3" s="34"/>
      <c r="OC3" s="34"/>
      <c r="OD3" s="34"/>
      <c r="OE3" s="34"/>
      <c r="OF3" s="34"/>
      <c r="OG3" s="34"/>
      <c r="OH3" s="34"/>
      <c r="OI3" s="34"/>
      <c r="OJ3" s="34"/>
      <c r="OK3" s="34"/>
      <c r="OL3" s="34"/>
      <c r="OM3" s="34"/>
      <c r="ON3" s="34"/>
      <c r="OO3" s="34"/>
      <c r="OP3" s="34"/>
      <c r="OQ3" s="34"/>
      <c r="OR3" s="34"/>
      <c r="OS3" s="34"/>
      <c r="OT3" s="34"/>
      <c r="OU3" s="34"/>
      <c r="OV3" s="34"/>
      <c r="OW3" s="34"/>
      <c r="OX3" s="34"/>
      <c r="OY3" s="34"/>
      <c r="OZ3" s="34"/>
      <c r="PA3" s="34"/>
      <c r="PB3" s="34"/>
      <c r="PC3" s="34"/>
      <c r="PD3" s="34"/>
      <c r="PE3" s="34"/>
      <c r="PF3" s="34"/>
      <c r="PG3" s="34"/>
      <c r="PH3" s="34"/>
      <c r="PI3" s="34"/>
      <c r="PJ3" s="34"/>
      <c r="PK3" s="34"/>
      <c r="PL3" s="34"/>
      <c r="PM3" s="34"/>
      <c r="PN3" s="34"/>
      <c r="PO3" s="34"/>
      <c r="PP3" s="34"/>
      <c r="PQ3" s="34"/>
      <c r="PR3" s="34"/>
      <c r="PS3" s="34"/>
      <c r="PT3" s="34"/>
      <c r="PU3" s="34"/>
      <c r="PV3" s="34"/>
      <c r="PW3" s="34"/>
      <c r="PX3" s="34"/>
      <c r="PY3" s="34"/>
      <c r="PZ3" s="34"/>
      <c r="QA3" s="34"/>
      <c r="QB3" s="34"/>
      <c r="QC3" s="34"/>
      <c r="QD3" s="34"/>
      <c r="QE3" s="34"/>
      <c r="QF3" s="34"/>
      <c r="QG3" s="34"/>
      <c r="QH3" s="34"/>
      <c r="QI3" s="34"/>
      <c r="QJ3" s="34"/>
      <c r="QK3" s="34"/>
      <c r="QL3" s="34"/>
      <c r="QM3" s="34"/>
      <c r="QN3" s="34"/>
      <c r="QO3" s="34"/>
      <c r="QP3" s="34"/>
      <c r="QQ3" s="34"/>
      <c r="QR3" s="34"/>
      <c r="QS3" s="34"/>
      <c r="QT3" s="34"/>
      <c r="QU3" s="34"/>
      <c r="QV3" s="34"/>
      <c r="QW3" s="34"/>
      <c r="QX3" s="34"/>
      <c r="QY3" s="34"/>
      <c r="QZ3" s="34"/>
      <c r="RA3" s="34"/>
      <c r="RB3" s="34"/>
      <c r="RC3" s="34"/>
      <c r="RD3" s="34"/>
      <c r="RE3" s="34"/>
      <c r="RF3" s="34"/>
      <c r="RG3" s="34"/>
      <c r="RH3" s="34"/>
      <c r="RI3" s="34"/>
      <c r="RJ3" s="34"/>
      <c r="RK3" s="34"/>
      <c r="RL3" s="34"/>
      <c r="RM3" s="34"/>
      <c r="RN3" s="34"/>
      <c r="RO3" s="34"/>
      <c r="RP3" s="34"/>
      <c r="RQ3" s="34"/>
      <c r="RR3" s="34"/>
      <c r="RS3" s="34"/>
      <c r="RT3" s="34"/>
      <c r="RU3" s="34"/>
      <c r="RV3" s="34"/>
      <c r="RW3" s="34"/>
      <c r="RX3" s="34"/>
      <c r="RY3" s="34"/>
      <c r="RZ3" s="34"/>
      <c r="SA3" s="34"/>
      <c r="SB3" s="34"/>
      <c r="SC3" s="34"/>
      <c r="SD3" s="34"/>
      <c r="SE3" s="34"/>
      <c r="SF3" s="34"/>
      <c r="SG3" s="34"/>
      <c r="SH3" s="34"/>
      <c r="SI3" s="34"/>
      <c r="SJ3" s="34"/>
      <c r="SK3" s="34"/>
      <c r="SL3" s="34"/>
      <c r="SM3" s="34"/>
      <c r="SN3" s="34"/>
      <c r="SO3" s="34"/>
      <c r="SP3" s="34"/>
      <c r="SQ3" s="34"/>
      <c r="SR3" s="34"/>
      <c r="SS3" s="34"/>
      <c r="ST3" s="34"/>
      <c r="SU3" s="34"/>
      <c r="SV3" s="34"/>
      <c r="SW3" s="34"/>
      <c r="SX3" s="34"/>
      <c r="SY3" s="34"/>
      <c r="SZ3" s="34"/>
      <c r="TA3" s="34"/>
      <c r="TB3" s="34"/>
      <c r="TC3" s="34"/>
      <c r="TD3" s="34"/>
      <c r="TE3" s="34"/>
      <c r="TF3" s="34"/>
      <c r="TG3" s="34"/>
      <c r="TH3" s="34"/>
      <c r="TI3" s="34"/>
      <c r="TJ3" s="34"/>
      <c r="TK3" s="34"/>
      <c r="TL3" s="34"/>
      <c r="TM3" s="34"/>
      <c r="TN3" s="34"/>
      <c r="TO3" s="34"/>
      <c r="TP3" s="34"/>
      <c r="TQ3" s="34"/>
      <c r="TR3" s="34"/>
      <c r="TS3" s="34"/>
      <c r="TT3" s="34"/>
      <c r="TU3" s="34"/>
      <c r="TV3" s="34"/>
      <c r="TW3" s="34"/>
      <c r="TX3" s="34"/>
      <c r="TY3" s="34"/>
      <c r="TZ3" s="34"/>
      <c r="UA3" s="34"/>
      <c r="UB3" s="34"/>
      <c r="UC3" s="34"/>
      <c r="UD3" s="34"/>
      <c r="UE3" s="34"/>
      <c r="UF3" s="34"/>
      <c r="UG3" s="34"/>
      <c r="UH3" s="34"/>
      <c r="UI3" s="34"/>
      <c r="UJ3" s="34"/>
      <c r="UK3" s="34"/>
      <c r="UL3" s="34"/>
      <c r="UM3" s="34"/>
      <c r="UN3" s="34"/>
      <c r="UO3" s="34"/>
      <c r="UP3" s="34"/>
      <c r="UQ3" s="34"/>
      <c r="UR3" s="34"/>
      <c r="US3" s="34"/>
      <c r="UT3" s="34"/>
      <c r="UU3" s="34"/>
      <c r="UV3" s="34"/>
      <c r="UW3" s="34"/>
      <c r="UX3" s="34"/>
      <c r="UY3" s="34"/>
      <c r="UZ3" s="34"/>
      <c r="VA3" s="34"/>
      <c r="VB3" s="34"/>
      <c r="VC3" s="34"/>
      <c r="VD3" s="34"/>
      <c r="VE3" s="34"/>
      <c r="VF3" s="34"/>
      <c r="VG3" s="34"/>
      <c r="VH3" s="34"/>
      <c r="VI3" s="34"/>
      <c r="VJ3" s="34"/>
      <c r="VK3" s="34"/>
      <c r="VL3" s="34"/>
      <c r="VM3" s="34"/>
      <c r="VN3" s="34"/>
      <c r="VO3" s="34"/>
      <c r="VP3" s="34"/>
      <c r="VQ3" s="34"/>
      <c r="VR3" s="34"/>
      <c r="VS3" s="34"/>
      <c r="VT3" s="34"/>
      <c r="VU3" s="34"/>
      <c r="VV3" s="34"/>
      <c r="VW3" s="34"/>
      <c r="VX3" s="34"/>
      <c r="VY3" s="34"/>
      <c r="VZ3" s="34"/>
      <c r="WA3" s="34"/>
      <c r="WB3" s="34"/>
      <c r="WC3" s="34"/>
      <c r="WD3" s="34"/>
      <c r="WE3" s="34"/>
      <c r="WF3" s="34"/>
      <c r="WG3" s="34"/>
      <c r="WH3" s="34"/>
      <c r="WI3" s="34"/>
      <c r="WJ3" s="34"/>
      <c r="WK3" s="34"/>
      <c r="WL3" s="34"/>
      <c r="WM3" s="34"/>
      <c r="WN3" s="34"/>
      <c r="WO3" s="34"/>
      <c r="WP3" s="34"/>
      <c r="WQ3" s="34"/>
      <c r="WR3" s="34"/>
      <c r="WS3" s="34"/>
      <c r="WT3" s="34"/>
      <c r="WU3" s="34"/>
      <c r="WV3" s="34"/>
      <c r="WW3" s="34"/>
      <c r="WX3" s="34"/>
      <c r="WY3" s="34"/>
      <c r="WZ3" s="34"/>
      <c r="XA3" s="34"/>
      <c r="XB3" s="34"/>
      <c r="XC3" s="34"/>
      <c r="XD3" s="34"/>
      <c r="XE3" s="34"/>
      <c r="XF3" s="34"/>
      <c r="XG3" s="34"/>
      <c r="XH3" s="34"/>
      <c r="XI3" s="34"/>
      <c r="XJ3" s="34"/>
      <c r="XK3" s="34"/>
      <c r="XL3" s="34"/>
      <c r="XM3" s="34"/>
      <c r="XN3" s="34"/>
      <c r="XO3" s="34"/>
      <c r="XP3" s="34"/>
      <c r="XQ3" s="34"/>
      <c r="XR3" s="34"/>
      <c r="XS3" s="34"/>
      <c r="XT3" s="34"/>
      <c r="XU3" s="34"/>
      <c r="XV3" s="34"/>
      <c r="XW3" s="34"/>
      <c r="XX3" s="34"/>
      <c r="XY3" s="34"/>
      <c r="XZ3" s="34"/>
      <c r="YA3" s="34"/>
      <c r="YB3" s="34"/>
      <c r="YC3" s="34"/>
      <c r="YD3" s="34"/>
      <c r="YE3" s="34"/>
      <c r="YF3" s="34"/>
      <c r="YG3" s="34"/>
      <c r="YH3" s="34"/>
      <c r="YI3" s="34"/>
      <c r="YJ3" s="34"/>
      <c r="YK3" s="34"/>
      <c r="YL3" s="34"/>
      <c r="YM3" s="34"/>
      <c r="YN3" s="34"/>
      <c r="YO3" s="34"/>
      <c r="YP3" s="34"/>
      <c r="YQ3" s="34"/>
      <c r="YR3" s="34"/>
      <c r="YS3" s="34"/>
      <c r="YT3" s="34"/>
      <c r="YU3" s="34"/>
      <c r="YV3" s="34"/>
      <c r="YW3" s="34"/>
      <c r="YX3" s="34"/>
      <c r="YY3" s="34"/>
      <c r="YZ3" s="34"/>
      <c r="ZA3" s="34"/>
      <c r="ZB3" s="34"/>
      <c r="ZC3" s="34"/>
      <c r="ZD3" s="34"/>
      <c r="ZE3" s="34"/>
      <c r="ZF3" s="34"/>
      <c r="ZG3" s="34"/>
      <c r="ZH3" s="34"/>
      <c r="ZI3" s="34"/>
      <c r="ZJ3" s="34"/>
      <c r="ZK3" s="34"/>
      <c r="ZL3" s="34"/>
      <c r="ZM3" s="34"/>
      <c r="ZN3" s="34"/>
      <c r="ZO3" s="34"/>
      <c r="ZP3" s="34"/>
      <c r="ZQ3" s="34"/>
      <c r="ZR3" s="34"/>
      <c r="ZS3" s="34"/>
      <c r="ZT3" s="34"/>
      <c r="ZU3" s="34"/>
      <c r="ZV3" s="34"/>
      <c r="ZW3" s="34"/>
      <c r="ZX3" s="34"/>
      <c r="ZY3" s="34"/>
      <c r="ZZ3" s="34"/>
      <c r="AAA3" s="34"/>
      <c r="AAB3" s="34"/>
      <c r="AAC3" s="34"/>
      <c r="AAD3" s="34"/>
      <c r="AAE3" s="34"/>
      <c r="AAF3" s="34"/>
      <c r="AAG3" s="34"/>
      <c r="AAH3" s="34"/>
      <c r="AAI3" s="34"/>
      <c r="AAJ3" s="34"/>
      <c r="AAK3" s="34"/>
      <c r="AAL3" s="34"/>
      <c r="AAM3" s="34"/>
      <c r="AAN3" s="34"/>
      <c r="AAO3" s="34"/>
      <c r="AAP3" s="34"/>
      <c r="AAQ3" s="34"/>
      <c r="AAR3" s="34"/>
      <c r="AAS3" s="34"/>
      <c r="AAT3" s="34"/>
      <c r="AAU3" s="34"/>
      <c r="AAV3" s="34"/>
      <c r="AAW3" s="34"/>
      <c r="AAX3" s="34"/>
      <c r="AAY3" s="34"/>
      <c r="AAZ3" s="34"/>
    </row>
    <row r="4" spans="1:728" s="35" customFormat="1" ht="45.75" thickBot="1">
      <c r="A4" s="17">
        <v>4</v>
      </c>
      <c r="B4" s="29" t="s">
        <v>12</v>
      </c>
      <c r="C4" s="21" t="s">
        <v>327</v>
      </c>
      <c r="D4" s="33" t="s">
        <v>60</v>
      </c>
      <c r="E4" s="104">
        <v>40739</v>
      </c>
      <c r="F4" s="104">
        <v>40848</v>
      </c>
      <c r="G4" s="21" t="s">
        <v>109</v>
      </c>
      <c r="H4" s="81">
        <v>41081</v>
      </c>
      <c r="I4" s="86">
        <v>41176</v>
      </c>
      <c r="J4" s="6">
        <f t="shared" si="0"/>
        <v>342</v>
      </c>
      <c r="K4" s="6" t="s">
        <v>13</v>
      </c>
      <c r="L4" s="6">
        <v>9</v>
      </c>
      <c r="M4" s="6">
        <v>1</v>
      </c>
      <c r="N4" s="6">
        <v>120</v>
      </c>
      <c r="O4" s="6" t="s">
        <v>16</v>
      </c>
      <c r="P4" s="6">
        <v>1</v>
      </c>
      <c r="Q4" s="6" t="s">
        <v>188</v>
      </c>
      <c r="R4" s="6">
        <v>22</v>
      </c>
      <c r="S4" s="95">
        <v>41380</v>
      </c>
      <c r="T4" s="32"/>
      <c r="U4" s="36" t="s">
        <v>187</v>
      </c>
      <c r="V4" s="36" t="s">
        <v>186</v>
      </c>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s="34"/>
      <c r="HV4" s="34"/>
      <c r="HW4" s="34"/>
      <c r="HX4" s="34"/>
      <c r="HY4" s="34"/>
      <c r="HZ4" s="34"/>
      <c r="IA4" s="34"/>
      <c r="IB4" s="34"/>
      <c r="IC4" s="34"/>
      <c r="ID4" s="34"/>
      <c r="IE4" s="34"/>
      <c r="IF4" s="34"/>
      <c r="IG4" s="34"/>
      <c r="IH4" s="34"/>
      <c r="II4" s="34"/>
      <c r="IJ4" s="34"/>
      <c r="IK4" s="34"/>
      <c r="IL4" s="34"/>
      <c r="IM4" s="34"/>
      <c r="IN4" s="34"/>
      <c r="IO4" s="34"/>
      <c r="IP4" s="34"/>
      <c r="IQ4" s="34"/>
      <c r="IR4" s="34"/>
      <c r="IS4" s="34"/>
      <c r="IT4" s="34"/>
      <c r="IU4" s="34"/>
      <c r="IV4" s="34"/>
      <c r="IW4" s="34"/>
      <c r="IX4" s="34"/>
      <c r="IY4" s="34"/>
      <c r="IZ4" s="34"/>
      <c r="JA4" s="34"/>
      <c r="JB4" s="34"/>
      <c r="JC4" s="34"/>
      <c r="JD4" s="34"/>
      <c r="JE4" s="34"/>
      <c r="JF4" s="34"/>
      <c r="JG4" s="34"/>
      <c r="JH4" s="34"/>
      <c r="JI4" s="34"/>
      <c r="JJ4" s="34"/>
      <c r="JK4" s="34"/>
      <c r="JL4" s="34"/>
      <c r="JM4" s="34"/>
      <c r="JN4" s="34"/>
      <c r="JO4" s="34"/>
      <c r="JP4" s="34"/>
      <c r="JQ4" s="34"/>
      <c r="JR4" s="34"/>
      <c r="JS4" s="34"/>
      <c r="JT4" s="34"/>
      <c r="JU4" s="34"/>
      <c r="JV4" s="34"/>
      <c r="JW4" s="34"/>
      <c r="JX4" s="34"/>
      <c r="JY4" s="34"/>
      <c r="JZ4" s="34"/>
      <c r="KA4" s="34"/>
      <c r="KB4" s="34"/>
      <c r="KC4" s="34"/>
      <c r="KD4" s="34"/>
      <c r="KE4" s="34"/>
      <c r="KF4" s="34"/>
      <c r="KG4" s="34"/>
      <c r="KH4" s="34"/>
      <c r="KI4" s="34"/>
      <c r="KJ4" s="34"/>
      <c r="KK4" s="34"/>
      <c r="KL4" s="34"/>
      <c r="KM4" s="34"/>
      <c r="KN4" s="34"/>
      <c r="KO4" s="34"/>
      <c r="KP4" s="34"/>
      <c r="KQ4" s="34"/>
      <c r="KR4" s="34"/>
      <c r="KS4" s="34"/>
      <c r="KT4" s="34"/>
      <c r="KU4" s="34"/>
      <c r="KV4" s="34"/>
      <c r="KW4" s="34"/>
      <c r="KX4" s="34"/>
      <c r="KY4" s="34"/>
      <c r="KZ4" s="34"/>
      <c r="LA4" s="34"/>
      <c r="LB4" s="34"/>
      <c r="LC4" s="34"/>
      <c r="LD4" s="34"/>
      <c r="LE4" s="34"/>
      <c r="LF4" s="34"/>
      <c r="LG4" s="34"/>
      <c r="LH4" s="34"/>
      <c r="LI4" s="34"/>
      <c r="LJ4" s="34"/>
      <c r="LK4" s="34"/>
      <c r="LL4" s="34"/>
      <c r="LM4" s="34"/>
      <c r="LN4" s="34"/>
      <c r="LO4" s="34"/>
      <c r="LP4" s="34"/>
      <c r="LQ4" s="34"/>
      <c r="LR4" s="34"/>
      <c r="LS4" s="34"/>
      <c r="LT4" s="34"/>
      <c r="LU4" s="34"/>
      <c r="LV4" s="34"/>
      <c r="LW4" s="34"/>
      <c r="LX4" s="34"/>
      <c r="LY4" s="34"/>
      <c r="LZ4" s="34"/>
      <c r="MA4" s="34"/>
      <c r="MB4" s="34"/>
      <c r="MC4" s="34"/>
      <c r="MD4" s="34"/>
      <c r="ME4" s="34"/>
      <c r="MF4" s="34"/>
      <c r="MG4" s="34"/>
      <c r="MH4" s="34"/>
      <c r="MI4" s="34"/>
      <c r="MJ4" s="34"/>
      <c r="MK4" s="34"/>
      <c r="ML4" s="34"/>
      <c r="MM4" s="34"/>
      <c r="MN4" s="34"/>
      <c r="MO4" s="34"/>
      <c r="MP4" s="34"/>
      <c r="MQ4" s="34"/>
      <c r="MR4" s="34"/>
      <c r="MS4" s="34"/>
      <c r="MT4" s="34"/>
      <c r="MU4" s="34"/>
      <c r="MV4" s="34"/>
      <c r="MW4" s="34"/>
      <c r="MX4" s="34"/>
      <c r="MY4" s="34"/>
      <c r="MZ4" s="34"/>
      <c r="NA4" s="34"/>
      <c r="NB4" s="34"/>
      <c r="NC4" s="34"/>
      <c r="ND4" s="34"/>
      <c r="NE4" s="34"/>
      <c r="NF4" s="34"/>
      <c r="NG4" s="34"/>
      <c r="NH4" s="34"/>
      <c r="NI4" s="34"/>
      <c r="NJ4" s="34"/>
      <c r="NK4" s="34"/>
      <c r="NL4" s="34"/>
      <c r="NM4" s="34"/>
      <c r="NN4" s="34"/>
      <c r="NO4" s="34"/>
      <c r="NP4" s="34"/>
      <c r="NQ4" s="34"/>
      <c r="NR4" s="34"/>
      <c r="NS4" s="34"/>
      <c r="NT4" s="34"/>
      <c r="NU4" s="34"/>
      <c r="NV4" s="34"/>
      <c r="NW4" s="34"/>
      <c r="NX4" s="34"/>
      <c r="NY4" s="34"/>
      <c r="NZ4" s="34"/>
      <c r="OA4" s="34"/>
      <c r="OB4" s="34"/>
      <c r="OC4" s="34"/>
      <c r="OD4" s="34"/>
      <c r="OE4" s="34"/>
      <c r="OF4" s="34"/>
      <c r="OG4" s="34"/>
      <c r="OH4" s="34"/>
      <c r="OI4" s="34"/>
      <c r="OJ4" s="34"/>
      <c r="OK4" s="34"/>
      <c r="OL4" s="34"/>
      <c r="OM4" s="34"/>
      <c r="ON4" s="34"/>
      <c r="OO4" s="34"/>
      <c r="OP4" s="34"/>
      <c r="OQ4" s="34"/>
      <c r="OR4" s="34"/>
      <c r="OS4" s="34"/>
      <c r="OT4" s="34"/>
      <c r="OU4" s="34"/>
      <c r="OV4" s="34"/>
      <c r="OW4" s="34"/>
      <c r="OX4" s="34"/>
      <c r="OY4" s="34"/>
      <c r="OZ4" s="34"/>
      <c r="PA4" s="34"/>
      <c r="PB4" s="34"/>
      <c r="PC4" s="34"/>
      <c r="PD4" s="34"/>
      <c r="PE4" s="34"/>
      <c r="PF4" s="34"/>
      <c r="PG4" s="34"/>
      <c r="PH4" s="34"/>
      <c r="PI4" s="34"/>
      <c r="PJ4" s="34"/>
      <c r="PK4" s="34"/>
      <c r="PL4" s="34"/>
      <c r="PM4" s="34"/>
      <c r="PN4" s="34"/>
      <c r="PO4" s="34"/>
      <c r="PP4" s="34"/>
      <c r="PQ4" s="34"/>
      <c r="PR4" s="34"/>
      <c r="PS4" s="34"/>
      <c r="PT4" s="34"/>
      <c r="PU4" s="34"/>
      <c r="PV4" s="34"/>
      <c r="PW4" s="34"/>
      <c r="PX4" s="34"/>
      <c r="PY4" s="34"/>
      <c r="PZ4" s="34"/>
      <c r="QA4" s="34"/>
      <c r="QB4" s="34"/>
      <c r="QC4" s="34"/>
      <c r="QD4" s="34"/>
      <c r="QE4" s="34"/>
      <c r="QF4" s="34"/>
      <c r="QG4" s="34"/>
      <c r="QH4" s="34"/>
      <c r="QI4" s="34"/>
      <c r="QJ4" s="34"/>
      <c r="QK4" s="34"/>
      <c r="QL4" s="34"/>
      <c r="QM4" s="34"/>
      <c r="QN4" s="34"/>
      <c r="QO4" s="34"/>
      <c r="QP4" s="34"/>
      <c r="QQ4" s="34"/>
      <c r="QR4" s="34"/>
      <c r="QS4" s="34"/>
      <c r="QT4" s="34"/>
      <c r="QU4" s="34"/>
      <c r="QV4" s="34"/>
      <c r="QW4" s="34"/>
      <c r="QX4" s="34"/>
      <c r="QY4" s="34"/>
      <c r="QZ4" s="34"/>
      <c r="RA4" s="34"/>
      <c r="RB4" s="34"/>
      <c r="RC4" s="34"/>
      <c r="RD4" s="34"/>
      <c r="RE4" s="34"/>
      <c r="RF4" s="34"/>
      <c r="RG4" s="34"/>
      <c r="RH4" s="34"/>
      <c r="RI4" s="34"/>
      <c r="RJ4" s="34"/>
      <c r="RK4" s="34"/>
      <c r="RL4" s="34"/>
      <c r="RM4" s="34"/>
      <c r="RN4" s="34"/>
      <c r="RO4" s="34"/>
      <c r="RP4" s="34"/>
      <c r="RQ4" s="34"/>
      <c r="RR4" s="34"/>
      <c r="RS4" s="34"/>
      <c r="RT4" s="34"/>
      <c r="RU4" s="34"/>
      <c r="RV4" s="34"/>
      <c r="RW4" s="34"/>
      <c r="RX4" s="34"/>
      <c r="RY4" s="34"/>
      <c r="RZ4" s="34"/>
      <c r="SA4" s="34"/>
      <c r="SB4" s="34"/>
      <c r="SC4" s="34"/>
      <c r="SD4" s="34"/>
      <c r="SE4" s="34"/>
      <c r="SF4" s="34"/>
      <c r="SG4" s="34"/>
      <c r="SH4" s="34"/>
      <c r="SI4" s="34"/>
      <c r="SJ4" s="34"/>
      <c r="SK4" s="34"/>
      <c r="SL4" s="34"/>
      <c r="SM4" s="34"/>
      <c r="SN4" s="34"/>
      <c r="SO4" s="34"/>
      <c r="SP4" s="34"/>
      <c r="SQ4" s="34"/>
      <c r="SR4" s="34"/>
      <c r="SS4" s="34"/>
      <c r="ST4" s="34"/>
      <c r="SU4" s="34"/>
      <c r="SV4" s="34"/>
      <c r="SW4" s="34"/>
      <c r="SX4" s="34"/>
      <c r="SY4" s="34"/>
      <c r="SZ4" s="34"/>
      <c r="TA4" s="34"/>
      <c r="TB4" s="34"/>
      <c r="TC4" s="34"/>
      <c r="TD4" s="34"/>
      <c r="TE4" s="34"/>
      <c r="TF4" s="34"/>
      <c r="TG4" s="34"/>
      <c r="TH4" s="34"/>
      <c r="TI4" s="34"/>
      <c r="TJ4" s="34"/>
      <c r="TK4" s="34"/>
      <c r="TL4" s="34"/>
      <c r="TM4" s="34"/>
      <c r="TN4" s="34"/>
      <c r="TO4" s="34"/>
      <c r="TP4" s="34"/>
      <c r="TQ4" s="34"/>
      <c r="TR4" s="34"/>
      <c r="TS4" s="34"/>
      <c r="TT4" s="34"/>
      <c r="TU4" s="34"/>
      <c r="TV4" s="34"/>
      <c r="TW4" s="34"/>
      <c r="TX4" s="34"/>
      <c r="TY4" s="34"/>
      <c r="TZ4" s="34"/>
      <c r="UA4" s="34"/>
      <c r="UB4" s="34"/>
      <c r="UC4" s="34"/>
      <c r="UD4" s="34"/>
      <c r="UE4" s="34"/>
      <c r="UF4" s="34"/>
      <c r="UG4" s="34"/>
      <c r="UH4" s="34"/>
      <c r="UI4" s="34"/>
      <c r="UJ4" s="34"/>
      <c r="UK4" s="34"/>
      <c r="UL4" s="34"/>
      <c r="UM4" s="34"/>
      <c r="UN4" s="34"/>
      <c r="UO4" s="34"/>
      <c r="UP4" s="34"/>
      <c r="UQ4" s="34"/>
      <c r="UR4" s="34"/>
      <c r="US4" s="34"/>
      <c r="UT4" s="34"/>
      <c r="UU4" s="34"/>
      <c r="UV4" s="34"/>
      <c r="UW4" s="34"/>
      <c r="UX4" s="34"/>
      <c r="UY4" s="34"/>
      <c r="UZ4" s="34"/>
      <c r="VA4" s="34"/>
      <c r="VB4" s="34"/>
      <c r="VC4" s="34"/>
      <c r="VD4" s="34"/>
      <c r="VE4" s="34"/>
      <c r="VF4" s="34"/>
      <c r="VG4" s="34"/>
      <c r="VH4" s="34"/>
      <c r="VI4" s="34"/>
      <c r="VJ4" s="34"/>
      <c r="VK4" s="34"/>
      <c r="VL4" s="34"/>
      <c r="VM4" s="34"/>
      <c r="VN4" s="34"/>
      <c r="VO4" s="34"/>
      <c r="VP4" s="34"/>
      <c r="VQ4" s="34"/>
      <c r="VR4" s="34"/>
      <c r="VS4" s="34"/>
      <c r="VT4" s="34"/>
      <c r="VU4" s="34"/>
      <c r="VV4" s="34"/>
      <c r="VW4" s="34"/>
      <c r="VX4" s="34"/>
      <c r="VY4" s="34"/>
      <c r="VZ4" s="34"/>
      <c r="WA4" s="34"/>
      <c r="WB4" s="34"/>
      <c r="WC4" s="34"/>
      <c r="WD4" s="34"/>
      <c r="WE4" s="34"/>
      <c r="WF4" s="34"/>
      <c r="WG4" s="34"/>
      <c r="WH4" s="34"/>
      <c r="WI4" s="34"/>
      <c r="WJ4" s="34"/>
      <c r="WK4" s="34"/>
      <c r="WL4" s="34"/>
      <c r="WM4" s="34"/>
      <c r="WN4" s="34"/>
      <c r="WO4" s="34"/>
      <c r="WP4" s="34"/>
      <c r="WQ4" s="34"/>
      <c r="WR4" s="34"/>
      <c r="WS4" s="34"/>
      <c r="WT4" s="34"/>
      <c r="WU4" s="34"/>
      <c r="WV4" s="34"/>
      <c r="WW4" s="34"/>
      <c r="WX4" s="34"/>
      <c r="WY4" s="34"/>
      <c r="WZ4" s="34"/>
      <c r="XA4" s="34"/>
      <c r="XB4" s="34"/>
      <c r="XC4" s="34"/>
      <c r="XD4" s="34"/>
      <c r="XE4" s="34"/>
      <c r="XF4" s="34"/>
      <c r="XG4" s="34"/>
      <c r="XH4" s="34"/>
      <c r="XI4" s="34"/>
      <c r="XJ4" s="34"/>
      <c r="XK4" s="34"/>
      <c r="XL4" s="34"/>
      <c r="XM4" s="34"/>
      <c r="XN4" s="34"/>
      <c r="XO4" s="34"/>
      <c r="XP4" s="34"/>
      <c r="XQ4" s="34"/>
      <c r="XR4" s="34"/>
      <c r="XS4" s="34"/>
      <c r="XT4" s="34"/>
      <c r="XU4" s="34"/>
      <c r="XV4" s="34"/>
      <c r="XW4" s="34"/>
      <c r="XX4" s="34"/>
      <c r="XY4" s="34"/>
      <c r="XZ4" s="34"/>
      <c r="YA4" s="34"/>
      <c r="YB4" s="34"/>
      <c r="YC4" s="34"/>
      <c r="YD4" s="34"/>
      <c r="YE4" s="34"/>
      <c r="YF4" s="34"/>
      <c r="YG4" s="34"/>
      <c r="YH4" s="34"/>
      <c r="YI4" s="34"/>
      <c r="YJ4" s="34"/>
      <c r="YK4" s="34"/>
      <c r="YL4" s="34"/>
      <c r="YM4" s="34"/>
      <c r="YN4" s="34"/>
      <c r="YO4" s="34"/>
      <c r="YP4" s="34"/>
      <c r="YQ4" s="34"/>
      <c r="YR4" s="34"/>
      <c r="YS4" s="34"/>
      <c r="YT4" s="34"/>
      <c r="YU4" s="34"/>
      <c r="YV4" s="34"/>
      <c r="YW4" s="34"/>
      <c r="YX4" s="34"/>
      <c r="YY4" s="34"/>
      <c r="YZ4" s="34"/>
      <c r="ZA4" s="34"/>
      <c r="ZB4" s="34"/>
      <c r="ZC4" s="34"/>
      <c r="ZD4" s="34"/>
      <c r="ZE4" s="34"/>
      <c r="ZF4" s="34"/>
      <c r="ZG4" s="34"/>
      <c r="ZH4" s="34"/>
      <c r="ZI4" s="34"/>
      <c r="ZJ4" s="34"/>
      <c r="ZK4" s="34"/>
      <c r="ZL4" s="34"/>
      <c r="ZM4" s="34"/>
      <c r="ZN4" s="34"/>
      <c r="ZO4" s="34"/>
      <c r="ZP4" s="34"/>
      <c r="ZQ4" s="34"/>
      <c r="ZR4" s="34"/>
      <c r="ZS4" s="34"/>
      <c r="ZT4" s="34"/>
      <c r="ZU4" s="34"/>
      <c r="ZV4" s="34"/>
      <c r="ZW4" s="34"/>
      <c r="ZX4" s="34"/>
      <c r="ZY4" s="34"/>
      <c r="ZZ4" s="34"/>
      <c r="AAA4" s="34"/>
      <c r="AAB4" s="34"/>
      <c r="AAC4" s="34"/>
      <c r="AAD4" s="34"/>
      <c r="AAE4" s="34"/>
      <c r="AAF4" s="34"/>
      <c r="AAG4" s="34"/>
      <c r="AAH4" s="34"/>
      <c r="AAI4" s="34"/>
      <c r="AAJ4" s="34"/>
      <c r="AAK4" s="34"/>
      <c r="AAL4" s="34"/>
      <c r="AAM4" s="34"/>
      <c r="AAN4" s="34"/>
      <c r="AAO4" s="34"/>
      <c r="AAP4" s="34"/>
      <c r="AAQ4" s="34"/>
      <c r="AAR4" s="34"/>
      <c r="AAS4" s="34"/>
      <c r="AAT4" s="34"/>
      <c r="AAU4" s="34"/>
      <c r="AAV4" s="34"/>
      <c r="AAW4" s="34"/>
      <c r="AAX4" s="34"/>
      <c r="AAY4" s="34"/>
      <c r="AAZ4" s="34"/>
    </row>
    <row r="5" spans="1:728" s="35" customFormat="1" ht="45.75" thickBot="1">
      <c r="A5" s="17"/>
      <c r="B5" s="29" t="s">
        <v>12</v>
      </c>
      <c r="C5" s="21" t="s">
        <v>327</v>
      </c>
      <c r="D5" s="33" t="s">
        <v>60</v>
      </c>
      <c r="E5" s="104">
        <v>40739</v>
      </c>
      <c r="F5" s="104">
        <v>40848</v>
      </c>
      <c r="G5" s="21" t="s">
        <v>114</v>
      </c>
      <c r="H5" s="81">
        <v>41116</v>
      </c>
      <c r="I5" s="86">
        <v>41176</v>
      </c>
      <c r="J5" s="6">
        <f t="shared" si="0"/>
        <v>377</v>
      </c>
      <c r="K5" s="6" t="s">
        <v>13</v>
      </c>
      <c r="L5" s="6">
        <v>9</v>
      </c>
      <c r="M5" s="6">
        <v>1</v>
      </c>
      <c r="N5" s="6">
        <v>120</v>
      </c>
      <c r="O5" s="6" t="s">
        <v>16</v>
      </c>
      <c r="P5" s="6">
        <v>1</v>
      </c>
      <c r="Q5" s="6" t="s">
        <v>188</v>
      </c>
      <c r="R5" s="6">
        <v>22</v>
      </c>
      <c r="S5" s="95">
        <v>41380</v>
      </c>
      <c r="T5" s="32"/>
      <c r="U5" s="36" t="s">
        <v>187</v>
      </c>
      <c r="V5" s="36" t="s">
        <v>186</v>
      </c>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4"/>
      <c r="BH5" s="34"/>
      <c r="BI5" s="34"/>
      <c r="BJ5" s="34"/>
      <c r="BK5" s="34"/>
      <c r="BL5" s="34"/>
      <c r="BM5" s="34"/>
      <c r="BN5" s="34"/>
      <c r="BO5" s="34"/>
      <c r="BP5" s="34"/>
      <c r="BQ5" s="34"/>
      <c r="BR5" s="34"/>
      <c r="BS5" s="34"/>
      <c r="BT5" s="34"/>
      <c r="BU5" s="34"/>
      <c r="BV5" s="34"/>
      <c r="BW5" s="34"/>
      <c r="BX5" s="34"/>
      <c r="BY5" s="34"/>
      <c r="BZ5" s="34"/>
      <c r="CA5" s="34"/>
      <c r="CB5" s="34"/>
      <c r="CC5" s="34"/>
      <c r="CD5" s="34"/>
      <c r="CE5" s="34"/>
      <c r="CF5" s="34"/>
      <c r="CG5" s="34"/>
      <c r="CH5" s="34"/>
      <c r="CI5" s="34"/>
      <c r="CJ5" s="34"/>
      <c r="CK5" s="34"/>
      <c r="CL5" s="34"/>
      <c r="CM5" s="34"/>
      <c r="CN5" s="34"/>
      <c r="CO5" s="34"/>
      <c r="CP5" s="34"/>
      <c r="CQ5" s="34"/>
      <c r="CR5" s="34"/>
      <c r="CS5" s="34"/>
      <c r="CT5" s="34"/>
      <c r="CU5" s="34"/>
      <c r="CV5" s="34"/>
      <c r="CW5" s="34"/>
      <c r="CX5" s="34"/>
      <c r="CY5" s="34"/>
      <c r="CZ5" s="34"/>
      <c r="DA5" s="34"/>
      <c r="DB5" s="34"/>
      <c r="DC5" s="34"/>
      <c r="DD5" s="34"/>
      <c r="DE5" s="34"/>
      <c r="DF5" s="34"/>
      <c r="DG5" s="34"/>
      <c r="DH5" s="34"/>
      <c r="DI5" s="34"/>
      <c r="DJ5" s="34"/>
      <c r="DK5" s="34"/>
      <c r="DL5" s="34"/>
      <c r="DM5" s="34"/>
      <c r="DN5" s="34"/>
      <c r="DO5" s="34"/>
      <c r="DP5" s="34"/>
      <c r="DQ5" s="34"/>
      <c r="DR5" s="34"/>
      <c r="DS5" s="34"/>
      <c r="DT5" s="34"/>
      <c r="DU5" s="34"/>
      <c r="DV5" s="34"/>
      <c r="DW5" s="34"/>
      <c r="DX5" s="34"/>
      <c r="DY5" s="34"/>
      <c r="DZ5" s="34"/>
      <c r="EA5" s="34"/>
      <c r="EB5" s="34"/>
      <c r="EC5" s="34"/>
      <c r="ED5" s="34"/>
      <c r="EE5" s="34"/>
      <c r="EF5" s="34"/>
      <c r="EG5" s="34"/>
      <c r="EH5" s="34"/>
      <c r="EI5" s="34"/>
      <c r="EJ5" s="34"/>
      <c r="EK5" s="34"/>
      <c r="EL5" s="34"/>
      <c r="EM5" s="34"/>
      <c r="EN5" s="34"/>
      <c r="EO5" s="34"/>
      <c r="EP5" s="34"/>
      <c r="EQ5" s="34"/>
      <c r="ER5" s="34"/>
      <c r="ES5" s="34"/>
      <c r="ET5" s="34"/>
      <c r="EU5" s="34"/>
      <c r="EV5" s="34"/>
      <c r="EW5" s="34"/>
      <c r="EX5" s="34"/>
      <c r="EY5" s="34"/>
      <c r="EZ5" s="34"/>
      <c r="FA5" s="34"/>
      <c r="FB5" s="34"/>
      <c r="FC5" s="34"/>
      <c r="FD5" s="34"/>
      <c r="FE5" s="34"/>
      <c r="FF5" s="34"/>
      <c r="FG5" s="34"/>
      <c r="FH5" s="34"/>
      <c r="FI5" s="34"/>
      <c r="FJ5" s="34"/>
      <c r="FK5" s="34"/>
      <c r="FL5" s="34"/>
      <c r="FM5" s="34"/>
      <c r="FN5" s="34"/>
      <c r="FO5" s="34"/>
      <c r="FP5" s="34"/>
      <c r="FQ5" s="34"/>
      <c r="FR5" s="34"/>
      <c r="FS5" s="34"/>
      <c r="FT5" s="34"/>
      <c r="FU5" s="34"/>
      <c r="FV5" s="34"/>
      <c r="FW5" s="34"/>
      <c r="FX5" s="34"/>
      <c r="FY5" s="34"/>
      <c r="FZ5" s="34"/>
      <c r="GA5" s="34"/>
      <c r="GB5" s="34"/>
      <c r="GC5" s="34"/>
      <c r="GD5" s="34"/>
      <c r="GE5" s="34"/>
      <c r="GF5" s="34"/>
      <c r="GG5" s="34"/>
      <c r="GH5" s="34"/>
      <c r="GI5" s="34"/>
      <c r="GJ5" s="34"/>
      <c r="GK5" s="34"/>
      <c r="GL5" s="34"/>
      <c r="GM5" s="34"/>
      <c r="GN5" s="34"/>
      <c r="GO5" s="34"/>
      <c r="GP5" s="34"/>
      <c r="GQ5" s="34"/>
      <c r="GR5" s="34"/>
      <c r="GS5" s="34"/>
      <c r="GT5" s="34"/>
      <c r="GU5" s="34"/>
      <c r="GV5" s="34"/>
      <c r="GW5" s="34"/>
      <c r="GX5" s="34"/>
      <c r="GY5" s="34"/>
      <c r="GZ5" s="34"/>
      <c r="HA5" s="34"/>
      <c r="HB5" s="34"/>
      <c r="HC5" s="34"/>
      <c r="HD5" s="34"/>
      <c r="HE5" s="34"/>
      <c r="HF5" s="34"/>
      <c r="HG5" s="34"/>
      <c r="HH5" s="34"/>
      <c r="HI5" s="34"/>
      <c r="HJ5" s="34"/>
      <c r="HK5" s="34"/>
      <c r="HL5" s="34"/>
      <c r="HM5" s="34"/>
      <c r="HN5" s="34"/>
      <c r="HO5" s="34"/>
      <c r="HP5" s="34"/>
      <c r="HQ5" s="34"/>
      <c r="HR5" s="34"/>
      <c r="HS5" s="34"/>
      <c r="HT5" s="34"/>
      <c r="HU5" s="34"/>
      <c r="HV5" s="34"/>
      <c r="HW5" s="34"/>
      <c r="HX5" s="34"/>
      <c r="HY5" s="34"/>
      <c r="HZ5" s="34"/>
      <c r="IA5" s="34"/>
      <c r="IB5" s="34"/>
      <c r="IC5" s="34"/>
      <c r="ID5" s="34"/>
      <c r="IE5" s="34"/>
      <c r="IF5" s="34"/>
      <c r="IG5" s="34"/>
      <c r="IH5" s="34"/>
      <c r="II5" s="34"/>
      <c r="IJ5" s="34"/>
      <c r="IK5" s="34"/>
      <c r="IL5" s="34"/>
      <c r="IM5" s="34"/>
      <c r="IN5" s="34"/>
      <c r="IO5" s="34"/>
      <c r="IP5" s="34"/>
      <c r="IQ5" s="34"/>
      <c r="IR5" s="34"/>
      <c r="IS5" s="34"/>
      <c r="IT5" s="34"/>
      <c r="IU5" s="34"/>
      <c r="IV5" s="34"/>
      <c r="IW5" s="34"/>
      <c r="IX5" s="34"/>
      <c r="IY5" s="34"/>
      <c r="IZ5" s="34"/>
      <c r="JA5" s="34"/>
      <c r="JB5" s="34"/>
      <c r="JC5" s="34"/>
      <c r="JD5" s="34"/>
      <c r="JE5" s="34"/>
      <c r="JF5" s="34"/>
      <c r="JG5" s="34"/>
      <c r="JH5" s="34"/>
      <c r="JI5" s="34"/>
      <c r="JJ5" s="34"/>
      <c r="JK5" s="34"/>
      <c r="JL5" s="34"/>
      <c r="JM5" s="34"/>
      <c r="JN5" s="34"/>
      <c r="JO5" s="34"/>
      <c r="JP5" s="34"/>
      <c r="JQ5" s="34"/>
      <c r="JR5" s="34"/>
      <c r="JS5" s="34"/>
      <c r="JT5" s="34"/>
      <c r="JU5" s="34"/>
      <c r="JV5" s="34"/>
      <c r="JW5" s="34"/>
      <c r="JX5" s="34"/>
      <c r="JY5" s="34"/>
      <c r="JZ5" s="34"/>
      <c r="KA5" s="34"/>
      <c r="KB5" s="34"/>
      <c r="KC5" s="34"/>
      <c r="KD5" s="34"/>
      <c r="KE5" s="34"/>
      <c r="KF5" s="34"/>
      <c r="KG5" s="34"/>
      <c r="KH5" s="34"/>
      <c r="KI5" s="34"/>
      <c r="KJ5" s="34"/>
      <c r="KK5" s="34"/>
      <c r="KL5" s="34"/>
      <c r="KM5" s="34"/>
      <c r="KN5" s="34"/>
      <c r="KO5" s="34"/>
      <c r="KP5" s="34"/>
      <c r="KQ5" s="34"/>
      <c r="KR5" s="34"/>
      <c r="KS5" s="34"/>
      <c r="KT5" s="34"/>
      <c r="KU5" s="34"/>
      <c r="KV5" s="34"/>
      <c r="KW5" s="34"/>
      <c r="KX5" s="34"/>
      <c r="KY5" s="34"/>
      <c r="KZ5" s="34"/>
      <c r="LA5" s="34"/>
      <c r="LB5" s="34"/>
      <c r="LC5" s="34"/>
      <c r="LD5" s="34"/>
      <c r="LE5" s="34"/>
      <c r="LF5" s="34"/>
      <c r="LG5" s="34"/>
      <c r="LH5" s="34"/>
      <c r="LI5" s="34"/>
      <c r="LJ5" s="34"/>
      <c r="LK5" s="34"/>
      <c r="LL5" s="34"/>
      <c r="LM5" s="34"/>
      <c r="LN5" s="34"/>
      <c r="LO5" s="34"/>
      <c r="LP5" s="34"/>
      <c r="LQ5" s="34"/>
      <c r="LR5" s="34"/>
      <c r="LS5" s="34"/>
      <c r="LT5" s="34"/>
      <c r="LU5" s="34"/>
      <c r="LV5" s="34"/>
      <c r="LW5" s="34"/>
      <c r="LX5" s="34"/>
      <c r="LY5" s="34"/>
      <c r="LZ5" s="34"/>
      <c r="MA5" s="34"/>
      <c r="MB5" s="34"/>
      <c r="MC5" s="34"/>
      <c r="MD5" s="34"/>
      <c r="ME5" s="34"/>
      <c r="MF5" s="34"/>
      <c r="MG5" s="34"/>
      <c r="MH5" s="34"/>
      <c r="MI5" s="34"/>
      <c r="MJ5" s="34"/>
      <c r="MK5" s="34"/>
      <c r="ML5" s="34"/>
      <c r="MM5" s="34"/>
      <c r="MN5" s="34"/>
      <c r="MO5" s="34"/>
      <c r="MP5" s="34"/>
      <c r="MQ5" s="34"/>
      <c r="MR5" s="34"/>
      <c r="MS5" s="34"/>
      <c r="MT5" s="34"/>
      <c r="MU5" s="34"/>
      <c r="MV5" s="34"/>
      <c r="MW5" s="34"/>
      <c r="MX5" s="34"/>
      <c r="MY5" s="34"/>
      <c r="MZ5" s="34"/>
      <c r="NA5" s="34"/>
      <c r="NB5" s="34"/>
      <c r="NC5" s="34"/>
      <c r="ND5" s="34"/>
      <c r="NE5" s="34"/>
      <c r="NF5" s="34"/>
      <c r="NG5" s="34"/>
      <c r="NH5" s="34"/>
      <c r="NI5" s="34"/>
      <c r="NJ5" s="34"/>
      <c r="NK5" s="34"/>
      <c r="NL5" s="34"/>
      <c r="NM5" s="34"/>
      <c r="NN5" s="34"/>
      <c r="NO5" s="34"/>
      <c r="NP5" s="34"/>
      <c r="NQ5" s="34"/>
      <c r="NR5" s="34"/>
      <c r="NS5" s="34"/>
      <c r="NT5" s="34"/>
      <c r="NU5" s="34"/>
      <c r="NV5" s="34"/>
      <c r="NW5" s="34"/>
      <c r="NX5" s="34"/>
      <c r="NY5" s="34"/>
      <c r="NZ5" s="34"/>
      <c r="OA5" s="34"/>
      <c r="OB5" s="34"/>
      <c r="OC5" s="34"/>
      <c r="OD5" s="34"/>
      <c r="OE5" s="34"/>
      <c r="OF5" s="34"/>
      <c r="OG5" s="34"/>
      <c r="OH5" s="34"/>
      <c r="OI5" s="34"/>
      <c r="OJ5" s="34"/>
      <c r="OK5" s="34"/>
      <c r="OL5" s="34"/>
      <c r="OM5" s="34"/>
      <c r="ON5" s="34"/>
      <c r="OO5" s="34"/>
      <c r="OP5" s="34"/>
      <c r="OQ5" s="34"/>
      <c r="OR5" s="34"/>
      <c r="OS5" s="34"/>
      <c r="OT5" s="34"/>
      <c r="OU5" s="34"/>
      <c r="OV5" s="34"/>
      <c r="OW5" s="34"/>
      <c r="OX5" s="34"/>
      <c r="OY5" s="34"/>
      <c r="OZ5" s="34"/>
      <c r="PA5" s="34"/>
      <c r="PB5" s="34"/>
      <c r="PC5" s="34"/>
      <c r="PD5" s="34"/>
      <c r="PE5" s="34"/>
      <c r="PF5" s="34"/>
      <c r="PG5" s="34"/>
      <c r="PH5" s="34"/>
      <c r="PI5" s="34"/>
      <c r="PJ5" s="34"/>
      <c r="PK5" s="34"/>
      <c r="PL5" s="34"/>
      <c r="PM5" s="34"/>
      <c r="PN5" s="34"/>
      <c r="PO5" s="34"/>
      <c r="PP5" s="34"/>
      <c r="PQ5" s="34"/>
      <c r="PR5" s="34"/>
      <c r="PS5" s="34"/>
      <c r="PT5" s="34"/>
      <c r="PU5" s="34"/>
      <c r="PV5" s="34"/>
      <c r="PW5" s="34"/>
      <c r="PX5" s="34"/>
      <c r="PY5" s="34"/>
      <c r="PZ5" s="34"/>
      <c r="QA5" s="34"/>
      <c r="QB5" s="34"/>
      <c r="QC5" s="34"/>
      <c r="QD5" s="34"/>
      <c r="QE5" s="34"/>
      <c r="QF5" s="34"/>
      <c r="QG5" s="34"/>
      <c r="QH5" s="34"/>
      <c r="QI5" s="34"/>
      <c r="QJ5" s="34"/>
      <c r="QK5" s="34"/>
      <c r="QL5" s="34"/>
      <c r="QM5" s="34"/>
      <c r="QN5" s="34"/>
      <c r="QO5" s="34"/>
      <c r="QP5" s="34"/>
      <c r="QQ5" s="34"/>
      <c r="QR5" s="34"/>
      <c r="QS5" s="34"/>
      <c r="QT5" s="34"/>
      <c r="QU5" s="34"/>
      <c r="QV5" s="34"/>
      <c r="QW5" s="34"/>
      <c r="QX5" s="34"/>
      <c r="QY5" s="34"/>
      <c r="QZ5" s="34"/>
      <c r="RA5" s="34"/>
      <c r="RB5" s="34"/>
      <c r="RC5" s="34"/>
      <c r="RD5" s="34"/>
      <c r="RE5" s="34"/>
      <c r="RF5" s="34"/>
      <c r="RG5" s="34"/>
      <c r="RH5" s="34"/>
      <c r="RI5" s="34"/>
      <c r="RJ5" s="34"/>
      <c r="RK5" s="34"/>
      <c r="RL5" s="34"/>
      <c r="RM5" s="34"/>
      <c r="RN5" s="34"/>
      <c r="RO5" s="34"/>
      <c r="RP5" s="34"/>
      <c r="RQ5" s="34"/>
      <c r="RR5" s="34"/>
      <c r="RS5" s="34"/>
      <c r="RT5" s="34"/>
      <c r="RU5" s="34"/>
      <c r="RV5" s="34"/>
      <c r="RW5" s="34"/>
      <c r="RX5" s="34"/>
      <c r="RY5" s="34"/>
      <c r="RZ5" s="34"/>
      <c r="SA5" s="34"/>
      <c r="SB5" s="34"/>
      <c r="SC5" s="34"/>
      <c r="SD5" s="34"/>
      <c r="SE5" s="34"/>
      <c r="SF5" s="34"/>
      <c r="SG5" s="34"/>
      <c r="SH5" s="34"/>
      <c r="SI5" s="34"/>
      <c r="SJ5" s="34"/>
      <c r="SK5" s="34"/>
      <c r="SL5" s="34"/>
      <c r="SM5" s="34"/>
      <c r="SN5" s="34"/>
      <c r="SO5" s="34"/>
      <c r="SP5" s="34"/>
      <c r="SQ5" s="34"/>
      <c r="SR5" s="34"/>
      <c r="SS5" s="34"/>
      <c r="ST5" s="34"/>
      <c r="SU5" s="34"/>
      <c r="SV5" s="34"/>
      <c r="SW5" s="34"/>
      <c r="SX5" s="34"/>
      <c r="SY5" s="34"/>
      <c r="SZ5" s="34"/>
      <c r="TA5" s="34"/>
      <c r="TB5" s="34"/>
      <c r="TC5" s="34"/>
      <c r="TD5" s="34"/>
      <c r="TE5" s="34"/>
      <c r="TF5" s="34"/>
      <c r="TG5" s="34"/>
      <c r="TH5" s="34"/>
      <c r="TI5" s="34"/>
      <c r="TJ5" s="34"/>
      <c r="TK5" s="34"/>
      <c r="TL5" s="34"/>
      <c r="TM5" s="34"/>
      <c r="TN5" s="34"/>
      <c r="TO5" s="34"/>
      <c r="TP5" s="34"/>
      <c r="TQ5" s="34"/>
      <c r="TR5" s="34"/>
      <c r="TS5" s="34"/>
      <c r="TT5" s="34"/>
      <c r="TU5" s="34"/>
      <c r="TV5" s="34"/>
      <c r="TW5" s="34"/>
      <c r="TX5" s="34"/>
      <c r="TY5" s="34"/>
      <c r="TZ5" s="34"/>
      <c r="UA5" s="34"/>
      <c r="UB5" s="34"/>
      <c r="UC5" s="34"/>
      <c r="UD5" s="34"/>
      <c r="UE5" s="34"/>
      <c r="UF5" s="34"/>
      <c r="UG5" s="34"/>
      <c r="UH5" s="34"/>
      <c r="UI5" s="34"/>
      <c r="UJ5" s="34"/>
      <c r="UK5" s="34"/>
      <c r="UL5" s="34"/>
      <c r="UM5" s="34"/>
      <c r="UN5" s="34"/>
      <c r="UO5" s="34"/>
      <c r="UP5" s="34"/>
      <c r="UQ5" s="34"/>
      <c r="UR5" s="34"/>
      <c r="US5" s="34"/>
      <c r="UT5" s="34"/>
      <c r="UU5" s="34"/>
      <c r="UV5" s="34"/>
      <c r="UW5" s="34"/>
      <c r="UX5" s="34"/>
      <c r="UY5" s="34"/>
      <c r="UZ5" s="34"/>
      <c r="VA5" s="34"/>
      <c r="VB5" s="34"/>
      <c r="VC5" s="34"/>
      <c r="VD5" s="34"/>
      <c r="VE5" s="34"/>
      <c r="VF5" s="34"/>
      <c r="VG5" s="34"/>
      <c r="VH5" s="34"/>
      <c r="VI5" s="34"/>
      <c r="VJ5" s="34"/>
      <c r="VK5" s="34"/>
      <c r="VL5" s="34"/>
      <c r="VM5" s="34"/>
      <c r="VN5" s="34"/>
      <c r="VO5" s="34"/>
      <c r="VP5" s="34"/>
      <c r="VQ5" s="34"/>
      <c r="VR5" s="34"/>
      <c r="VS5" s="34"/>
      <c r="VT5" s="34"/>
      <c r="VU5" s="34"/>
      <c r="VV5" s="34"/>
      <c r="VW5" s="34"/>
      <c r="VX5" s="34"/>
      <c r="VY5" s="34"/>
      <c r="VZ5" s="34"/>
      <c r="WA5" s="34"/>
      <c r="WB5" s="34"/>
      <c r="WC5" s="34"/>
      <c r="WD5" s="34"/>
      <c r="WE5" s="34"/>
      <c r="WF5" s="34"/>
      <c r="WG5" s="34"/>
      <c r="WH5" s="34"/>
      <c r="WI5" s="34"/>
      <c r="WJ5" s="34"/>
      <c r="WK5" s="34"/>
      <c r="WL5" s="34"/>
      <c r="WM5" s="34"/>
      <c r="WN5" s="34"/>
      <c r="WO5" s="34"/>
      <c r="WP5" s="34"/>
      <c r="WQ5" s="34"/>
      <c r="WR5" s="34"/>
      <c r="WS5" s="34"/>
      <c r="WT5" s="34"/>
      <c r="WU5" s="34"/>
      <c r="WV5" s="34"/>
      <c r="WW5" s="34"/>
      <c r="WX5" s="34"/>
      <c r="WY5" s="34"/>
      <c r="WZ5" s="34"/>
      <c r="XA5" s="34"/>
      <c r="XB5" s="34"/>
      <c r="XC5" s="34"/>
      <c r="XD5" s="34"/>
      <c r="XE5" s="34"/>
      <c r="XF5" s="34"/>
      <c r="XG5" s="34"/>
      <c r="XH5" s="34"/>
      <c r="XI5" s="34"/>
      <c r="XJ5" s="34"/>
      <c r="XK5" s="34"/>
      <c r="XL5" s="34"/>
      <c r="XM5" s="34"/>
      <c r="XN5" s="34"/>
      <c r="XO5" s="34"/>
      <c r="XP5" s="34"/>
      <c r="XQ5" s="34"/>
      <c r="XR5" s="34"/>
      <c r="XS5" s="34"/>
      <c r="XT5" s="34"/>
      <c r="XU5" s="34"/>
      <c r="XV5" s="34"/>
      <c r="XW5" s="34"/>
      <c r="XX5" s="34"/>
      <c r="XY5" s="34"/>
      <c r="XZ5" s="34"/>
      <c r="YA5" s="34"/>
      <c r="YB5" s="34"/>
      <c r="YC5" s="34"/>
      <c r="YD5" s="34"/>
      <c r="YE5" s="34"/>
      <c r="YF5" s="34"/>
      <c r="YG5" s="34"/>
      <c r="YH5" s="34"/>
      <c r="YI5" s="34"/>
      <c r="YJ5" s="34"/>
      <c r="YK5" s="34"/>
      <c r="YL5" s="34"/>
      <c r="YM5" s="34"/>
      <c r="YN5" s="34"/>
      <c r="YO5" s="34"/>
      <c r="YP5" s="34"/>
      <c r="YQ5" s="34"/>
      <c r="YR5" s="34"/>
      <c r="YS5" s="34"/>
      <c r="YT5" s="34"/>
      <c r="YU5" s="34"/>
      <c r="YV5" s="34"/>
      <c r="YW5" s="34"/>
      <c r="YX5" s="34"/>
      <c r="YY5" s="34"/>
      <c r="YZ5" s="34"/>
      <c r="ZA5" s="34"/>
      <c r="ZB5" s="34"/>
      <c r="ZC5" s="34"/>
      <c r="ZD5" s="34"/>
      <c r="ZE5" s="34"/>
      <c r="ZF5" s="34"/>
      <c r="ZG5" s="34"/>
      <c r="ZH5" s="34"/>
      <c r="ZI5" s="34"/>
      <c r="ZJ5" s="34"/>
      <c r="ZK5" s="34"/>
      <c r="ZL5" s="34"/>
      <c r="ZM5" s="34"/>
      <c r="ZN5" s="34"/>
      <c r="ZO5" s="34"/>
      <c r="ZP5" s="34"/>
      <c r="ZQ5" s="34"/>
      <c r="ZR5" s="34"/>
      <c r="ZS5" s="34"/>
      <c r="ZT5" s="34"/>
      <c r="ZU5" s="34"/>
      <c r="ZV5" s="34"/>
      <c r="ZW5" s="34"/>
      <c r="ZX5" s="34"/>
      <c r="ZY5" s="34"/>
      <c r="ZZ5" s="34"/>
      <c r="AAA5" s="34"/>
      <c r="AAB5" s="34"/>
      <c r="AAC5" s="34"/>
      <c r="AAD5" s="34"/>
      <c r="AAE5" s="34"/>
      <c r="AAF5" s="34"/>
      <c r="AAG5" s="34"/>
      <c r="AAH5" s="34"/>
      <c r="AAI5" s="34"/>
      <c r="AAJ5" s="34"/>
      <c r="AAK5" s="34"/>
      <c r="AAL5" s="34"/>
      <c r="AAM5" s="34"/>
      <c r="AAN5" s="34"/>
      <c r="AAO5" s="34"/>
      <c r="AAP5" s="34"/>
      <c r="AAQ5" s="34"/>
      <c r="AAR5" s="34"/>
      <c r="AAS5" s="34"/>
      <c r="AAT5" s="34"/>
      <c r="AAU5" s="34"/>
      <c r="AAV5" s="34"/>
      <c r="AAW5" s="34"/>
      <c r="AAX5" s="34"/>
      <c r="AAY5" s="34"/>
      <c r="AAZ5" s="34"/>
    </row>
    <row r="6" spans="1:728" s="35" customFormat="1" ht="45.75" thickBot="1">
      <c r="A6" s="17">
        <v>5</v>
      </c>
      <c r="B6" s="29" t="s">
        <v>12</v>
      </c>
      <c r="C6" s="21" t="s">
        <v>328</v>
      </c>
      <c r="D6" s="33" t="s">
        <v>61</v>
      </c>
      <c r="E6" s="105">
        <v>40830</v>
      </c>
      <c r="F6" s="105">
        <v>40932</v>
      </c>
      <c r="G6" s="32" t="s">
        <v>92</v>
      </c>
      <c r="H6" s="81">
        <v>41302</v>
      </c>
      <c r="I6" s="86">
        <v>41400</v>
      </c>
      <c r="J6" s="6">
        <f t="shared" si="0"/>
        <v>472</v>
      </c>
      <c r="K6" s="22" t="s">
        <v>10</v>
      </c>
      <c r="L6" s="6">
        <v>27</v>
      </c>
      <c r="M6" s="6">
        <v>10</v>
      </c>
      <c r="N6" s="6">
        <v>180</v>
      </c>
      <c r="O6" s="6" t="s">
        <v>16</v>
      </c>
      <c r="P6" s="6">
        <v>1</v>
      </c>
      <c r="Q6" s="6" t="s">
        <v>27</v>
      </c>
      <c r="R6" s="6">
        <v>25</v>
      </c>
      <c r="S6" s="94">
        <v>41782</v>
      </c>
      <c r="T6" s="32" t="s">
        <v>93</v>
      </c>
      <c r="U6" s="33" t="s">
        <v>190</v>
      </c>
      <c r="V6" s="36" t="s">
        <v>189</v>
      </c>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c r="BL6" s="34"/>
      <c r="BM6" s="34"/>
      <c r="BN6" s="34"/>
      <c r="BO6" s="34"/>
      <c r="BP6" s="34"/>
      <c r="BQ6" s="34"/>
      <c r="BR6" s="34"/>
      <c r="BS6" s="34"/>
      <c r="BT6" s="34"/>
      <c r="BU6" s="34"/>
      <c r="BV6" s="34"/>
      <c r="BW6" s="34"/>
      <c r="BX6" s="34"/>
      <c r="BY6" s="34"/>
      <c r="BZ6" s="34"/>
      <c r="CA6" s="34"/>
      <c r="CB6" s="34"/>
      <c r="CC6" s="34"/>
      <c r="CD6" s="34"/>
      <c r="CE6" s="34"/>
      <c r="CF6" s="34"/>
      <c r="CG6" s="34"/>
      <c r="CH6" s="34"/>
      <c r="CI6" s="34"/>
      <c r="CJ6" s="34"/>
      <c r="CK6" s="34"/>
      <c r="CL6" s="34"/>
      <c r="CM6" s="34"/>
      <c r="CN6" s="34"/>
      <c r="CO6" s="34"/>
      <c r="CP6" s="34"/>
      <c r="CQ6" s="34"/>
      <c r="CR6" s="34"/>
      <c r="CS6" s="34"/>
      <c r="CT6" s="34"/>
      <c r="CU6" s="34"/>
      <c r="CV6" s="34"/>
      <c r="CW6" s="34"/>
      <c r="CX6" s="34"/>
      <c r="CY6" s="34"/>
      <c r="CZ6" s="34"/>
      <c r="DA6" s="34"/>
      <c r="DB6" s="34"/>
      <c r="DC6" s="34"/>
      <c r="DD6" s="34"/>
      <c r="DE6" s="34"/>
      <c r="DF6" s="34"/>
      <c r="DG6" s="34"/>
      <c r="DH6" s="34"/>
      <c r="DI6" s="34"/>
      <c r="DJ6" s="34"/>
      <c r="DK6" s="34"/>
      <c r="DL6" s="34"/>
      <c r="DM6" s="34"/>
      <c r="DN6" s="34"/>
      <c r="DO6" s="34"/>
      <c r="DP6" s="34"/>
      <c r="DQ6" s="34"/>
      <c r="DR6" s="34"/>
      <c r="DS6" s="34"/>
      <c r="DT6" s="34"/>
      <c r="DU6" s="34"/>
      <c r="DV6" s="34"/>
      <c r="DW6" s="34"/>
      <c r="DX6" s="34"/>
      <c r="DY6" s="34"/>
      <c r="DZ6" s="34"/>
      <c r="EA6" s="34"/>
      <c r="EB6" s="34"/>
      <c r="EC6" s="34"/>
      <c r="ED6" s="34"/>
      <c r="EE6" s="34"/>
      <c r="EF6" s="34"/>
      <c r="EG6" s="34"/>
      <c r="EH6" s="34"/>
      <c r="EI6" s="34"/>
      <c r="EJ6" s="34"/>
      <c r="EK6" s="34"/>
      <c r="EL6" s="34"/>
      <c r="EM6" s="34"/>
      <c r="EN6" s="34"/>
      <c r="EO6" s="34"/>
      <c r="EP6" s="34"/>
      <c r="EQ6" s="34"/>
      <c r="ER6" s="34"/>
      <c r="ES6" s="34"/>
      <c r="ET6" s="34"/>
      <c r="EU6" s="34"/>
      <c r="EV6" s="34"/>
      <c r="EW6" s="34"/>
      <c r="EX6" s="34"/>
      <c r="EY6" s="34"/>
      <c r="EZ6" s="34"/>
      <c r="FA6" s="34"/>
      <c r="FB6" s="34"/>
      <c r="FC6" s="34"/>
      <c r="FD6" s="34"/>
      <c r="FE6" s="34"/>
      <c r="FF6" s="34"/>
      <c r="FG6" s="34"/>
      <c r="FH6" s="34"/>
      <c r="FI6" s="34"/>
      <c r="FJ6" s="34"/>
      <c r="FK6" s="34"/>
      <c r="FL6" s="34"/>
      <c r="FM6" s="34"/>
      <c r="FN6" s="34"/>
      <c r="FO6" s="34"/>
      <c r="FP6" s="34"/>
      <c r="FQ6" s="34"/>
      <c r="FR6" s="34"/>
      <c r="FS6" s="34"/>
      <c r="FT6" s="34"/>
      <c r="FU6" s="34"/>
      <c r="FV6" s="34"/>
      <c r="FW6" s="34"/>
      <c r="FX6" s="34"/>
      <c r="FY6" s="34"/>
      <c r="FZ6" s="34"/>
      <c r="GA6" s="34"/>
      <c r="GB6" s="34"/>
      <c r="GC6" s="34"/>
      <c r="GD6" s="34"/>
      <c r="GE6" s="34"/>
      <c r="GF6" s="34"/>
      <c r="GG6" s="34"/>
      <c r="GH6" s="34"/>
      <c r="GI6" s="34"/>
      <c r="GJ6" s="34"/>
      <c r="GK6" s="34"/>
      <c r="GL6" s="34"/>
      <c r="GM6" s="34"/>
      <c r="GN6" s="34"/>
      <c r="GO6" s="34"/>
      <c r="GP6" s="34"/>
      <c r="GQ6" s="34"/>
      <c r="GR6" s="34"/>
      <c r="GS6" s="34"/>
      <c r="GT6" s="34"/>
      <c r="GU6" s="34"/>
      <c r="GV6" s="34"/>
      <c r="GW6" s="34"/>
      <c r="GX6" s="34"/>
      <c r="GY6" s="34"/>
      <c r="GZ6" s="34"/>
      <c r="HA6" s="34"/>
      <c r="HB6" s="34"/>
      <c r="HC6" s="34"/>
      <c r="HD6" s="34"/>
      <c r="HE6" s="34"/>
      <c r="HF6" s="34"/>
      <c r="HG6" s="34"/>
      <c r="HH6" s="34"/>
      <c r="HI6" s="34"/>
      <c r="HJ6" s="34"/>
      <c r="HK6" s="34"/>
      <c r="HL6" s="34"/>
      <c r="HM6" s="34"/>
      <c r="HN6" s="34"/>
      <c r="HO6" s="34"/>
      <c r="HP6" s="34"/>
      <c r="HQ6" s="34"/>
      <c r="HR6" s="34"/>
      <c r="HS6" s="34"/>
      <c r="HT6" s="34"/>
      <c r="HU6" s="34"/>
      <c r="HV6" s="34"/>
      <c r="HW6" s="34"/>
      <c r="HX6" s="34"/>
      <c r="HY6" s="34"/>
      <c r="HZ6" s="34"/>
      <c r="IA6" s="34"/>
      <c r="IB6" s="34"/>
      <c r="IC6" s="34"/>
      <c r="ID6" s="34"/>
      <c r="IE6" s="34"/>
      <c r="IF6" s="34"/>
      <c r="IG6" s="34"/>
      <c r="IH6" s="34"/>
      <c r="II6" s="34"/>
      <c r="IJ6" s="34"/>
      <c r="IK6" s="34"/>
      <c r="IL6" s="34"/>
      <c r="IM6" s="34"/>
      <c r="IN6" s="34"/>
      <c r="IO6" s="34"/>
      <c r="IP6" s="34"/>
      <c r="IQ6" s="34"/>
      <c r="IR6" s="34"/>
      <c r="IS6" s="34"/>
      <c r="IT6" s="34"/>
      <c r="IU6" s="34"/>
      <c r="IV6" s="34"/>
      <c r="IW6" s="34"/>
      <c r="IX6" s="34"/>
      <c r="IY6" s="34"/>
      <c r="IZ6" s="34"/>
      <c r="JA6" s="34"/>
      <c r="JB6" s="34"/>
      <c r="JC6" s="34"/>
      <c r="JD6" s="34"/>
      <c r="JE6" s="34"/>
      <c r="JF6" s="34"/>
      <c r="JG6" s="34"/>
      <c r="JH6" s="34"/>
      <c r="JI6" s="34"/>
      <c r="JJ6" s="34"/>
      <c r="JK6" s="34"/>
      <c r="JL6" s="34"/>
      <c r="JM6" s="34"/>
      <c r="JN6" s="34"/>
      <c r="JO6" s="34"/>
      <c r="JP6" s="34"/>
      <c r="JQ6" s="34"/>
      <c r="JR6" s="34"/>
      <c r="JS6" s="34"/>
      <c r="JT6" s="34"/>
      <c r="JU6" s="34"/>
      <c r="JV6" s="34"/>
      <c r="JW6" s="34"/>
      <c r="JX6" s="34"/>
      <c r="JY6" s="34"/>
      <c r="JZ6" s="34"/>
      <c r="KA6" s="34"/>
      <c r="KB6" s="34"/>
      <c r="KC6" s="34"/>
      <c r="KD6" s="34"/>
      <c r="KE6" s="34"/>
      <c r="KF6" s="34"/>
      <c r="KG6" s="34"/>
      <c r="KH6" s="34"/>
      <c r="KI6" s="34"/>
      <c r="KJ6" s="34"/>
      <c r="KK6" s="34"/>
      <c r="KL6" s="34"/>
      <c r="KM6" s="34"/>
      <c r="KN6" s="34"/>
      <c r="KO6" s="34"/>
      <c r="KP6" s="34"/>
      <c r="KQ6" s="34"/>
      <c r="KR6" s="34"/>
      <c r="KS6" s="34"/>
      <c r="KT6" s="34"/>
      <c r="KU6" s="34"/>
      <c r="KV6" s="34"/>
      <c r="KW6" s="34"/>
      <c r="KX6" s="34"/>
      <c r="KY6" s="34"/>
      <c r="KZ6" s="34"/>
      <c r="LA6" s="34"/>
      <c r="LB6" s="34"/>
      <c r="LC6" s="34"/>
      <c r="LD6" s="34"/>
      <c r="LE6" s="34"/>
      <c r="LF6" s="34"/>
      <c r="LG6" s="34"/>
      <c r="LH6" s="34"/>
      <c r="LI6" s="34"/>
      <c r="LJ6" s="34"/>
      <c r="LK6" s="34"/>
      <c r="LL6" s="34"/>
      <c r="LM6" s="34"/>
      <c r="LN6" s="34"/>
      <c r="LO6" s="34"/>
      <c r="LP6" s="34"/>
      <c r="LQ6" s="34"/>
      <c r="LR6" s="34"/>
      <c r="LS6" s="34"/>
      <c r="LT6" s="34"/>
      <c r="LU6" s="34"/>
      <c r="LV6" s="34"/>
      <c r="LW6" s="34"/>
      <c r="LX6" s="34"/>
      <c r="LY6" s="34"/>
      <c r="LZ6" s="34"/>
      <c r="MA6" s="34"/>
      <c r="MB6" s="34"/>
      <c r="MC6" s="34"/>
      <c r="MD6" s="34"/>
      <c r="ME6" s="34"/>
      <c r="MF6" s="34"/>
      <c r="MG6" s="34"/>
      <c r="MH6" s="34"/>
      <c r="MI6" s="34"/>
      <c r="MJ6" s="34"/>
      <c r="MK6" s="34"/>
      <c r="ML6" s="34"/>
      <c r="MM6" s="34"/>
      <c r="MN6" s="34"/>
      <c r="MO6" s="34"/>
      <c r="MP6" s="34"/>
      <c r="MQ6" s="34"/>
      <c r="MR6" s="34"/>
      <c r="MS6" s="34"/>
      <c r="MT6" s="34"/>
      <c r="MU6" s="34"/>
      <c r="MV6" s="34"/>
      <c r="MW6" s="34"/>
      <c r="MX6" s="34"/>
      <c r="MY6" s="34"/>
      <c r="MZ6" s="34"/>
      <c r="NA6" s="34"/>
      <c r="NB6" s="34"/>
      <c r="NC6" s="34"/>
      <c r="ND6" s="34"/>
      <c r="NE6" s="34"/>
      <c r="NF6" s="34"/>
      <c r="NG6" s="34"/>
      <c r="NH6" s="34"/>
      <c r="NI6" s="34"/>
      <c r="NJ6" s="34"/>
      <c r="NK6" s="34"/>
      <c r="NL6" s="34"/>
      <c r="NM6" s="34"/>
      <c r="NN6" s="34"/>
      <c r="NO6" s="34"/>
      <c r="NP6" s="34"/>
      <c r="NQ6" s="34"/>
      <c r="NR6" s="34"/>
      <c r="NS6" s="34"/>
      <c r="NT6" s="34"/>
      <c r="NU6" s="34"/>
      <c r="NV6" s="34"/>
      <c r="NW6" s="34"/>
      <c r="NX6" s="34"/>
      <c r="NY6" s="34"/>
      <c r="NZ6" s="34"/>
      <c r="OA6" s="34"/>
      <c r="OB6" s="34"/>
      <c r="OC6" s="34"/>
      <c r="OD6" s="34"/>
      <c r="OE6" s="34"/>
      <c r="OF6" s="34"/>
      <c r="OG6" s="34"/>
      <c r="OH6" s="34"/>
      <c r="OI6" s="34"/>
      <c r="OJ6" s="34"/>
      <c r="OK6" s="34"/>
      <c r="OL6" s="34"/>
      <c r="OM6" s="34"/>
      <c r="ON6" s="34"/>
      <c r="OO6" s="34"/>
      <c r="OP6" s="34"/>
      <c r="OQ6" s="34"/>
      <c r="OR6" s="34"/>
      <c r="OS6" s="34"/>
      <c r="OT6" s="34"/>
      <c r="OU6" s="34"/>
      <c r="OV6" s="34"/>
      <c r="OW6" s="34"/>
      <c r="OX6" s="34"/>
      <c r="OY6" s="34"/>
      <c r="OZ6" s="34"/>
      <c r="PA6" s="34"/>
      <c r="PB6" s="34"/>
      <c r="PC6" s="34"/>
      <c r="PD6" s="34"/>
      <c r="PE6" s="34"/>
      <c r="PF6" s="34"/>
      <c r="PG6" s="34"/>
      <c r="PH6" s="34"/>
      <c r="PI6" s="34"/>
      <c r="PJ6" s="34"/>
      <c r="PK6" s="34"/>
      <c r="PL6" s="34"/>
      <c r="PM6" s="34"/>
      <c r="PN6" s="34"/>
      <c r="PO6" s="34"/>
      <c r="PP6" s="34"/>
      <c r="PQ6" s="34"/>
      <c r="PR6" s="34"/>
      <c r="PS6" s="34"/>
      <c r="PT6" s="34"/>
      <c r="PU6" s="34"/>
      <c r="PV6" s="34"/>
      <c r="PW6" s="34"/>
      <c r="PX6" s="34"/>
      <c r="PY6" s="34"/>
      <c r="PZ6" s="34"/>
      <c r="QA6" s="34"/>
      <c r="QB6" s="34"/>
      <c r="QC6" s="34"/>
      <c r="QD6" s="34"/>
      <c r="QE6" s="34"/>
      <c r="QF6" s="34"/>
      <c r="QG6" s="34"/>
      <c r="QH6" s="34"/>
      <c r="QI6" s="34"/>
      <c r="QJ6" s="34"/>
      <c r="QK6" s="34"/>
      <c r="QL6" s="34"/>
      <c r="QM6" s="34"/>
      <c r="QN6" s="34"/>
      <c r="QO6" s="34"/>
      <c r="QP6" s="34"/>
      <c r="QQ6" s="34"/>
      <c r="QR6" s="34"/>
      <c r="QS6" s="34"/>
      <c r="QT6" s="34"/>
      <c r="QU6" s="34"/>
      <c r="QV6" s="34"/>
      <c r="QW6" s="34"/>
      <c r="QX6" s="34"/>
      <c r="QY6" s="34"/>
      <c r="QZ6" s="34"/>
      <c r="RA6" s="34"/>
      <c r="RB6" s="34"/>
      <c r="RC6" s="34"/>
      <c r="RD6" s="34"/>
      <c r="RE6" s="34"/>
      <c r="RF6" s="34"/>
      <c r="RG6" s="34"/>
      <c r="RH6" s="34"/>
      <c r="RI6" s="34"/>
      <c r="RJ6" s="34"/>
      <c r="RK6" s="34"/>
      <c r="RL6" s="34"/>
      <c r="RM6" s="34"/>
      <c r="RN6" s="34"/>
      <c r="RO6" s="34"/>
      <c r="RP6" s="34"/>
      <c r="RQ6" s="34"/>
      <c r="RR6" s="34"/>
      <c r="RS6" s="34"/>
      <c r="RT6" s="34"/>
      <c r="RU6" s="34"/>
      <c r="RV6" s="34"/>
      <c r="RW6" s="34"/>
      <c r="RX6" s="34"/>
      <c r="RY6" s="34"/>
      <c r="RZ6" s="34"/>
      <c r="SA6" s="34"/>
      <c r="SB6" s="34"/>
      <c r="SC6" s="34"/>
      <c r="SD6" s="34"/>
      <c r="SE6" s="34"/>
      <c r="SF6" s="34"/>
      <c r="SG6" s="34"/>
      <c r="SH6" s="34"/>
      <c r="SI6" s="34"/>
      <c r="SJ6" s="34"/>
      <c r="SK6" s="34"/>
      <c r="SL6" s="34"/>
      <c r="SM6" s="34"/>
      <c r="SN6" s="34"/>
      <c r="SO6" s="34"/>
      <c r="SP6" s="34"/>
      <c r="SQ6" s="34"/>
      <c r="SR6" s="34"/>
      <c r="SS6" s="34"/>
      <c r="ST6" s="34"/>
      <c r="SU6" s="34"/>
      <c r="SV6" s="34"/>
      <c r="SW6" s="34"/>
      <c r="SX6" s="34"/>
      <c r="SY6" s="34"/>
      <c r="SZ6" s="34"/>
      <c r="TA6" s="34"/>
      <c r="TB6" s="34"/>
      <c r="TC6" s="34"/>
      <c r="TD6" s="34"/>
      <c r="TE6" s="34"/>
      <c r="TF6" s="34"/>
      <c r="TG6" s="34"/>
      <c r="TH6" s="34"/>
      <c r="TI6" s="34"/>
      <c r="TJ6" s="34"/>
      <c r="TK6" s="34"/>
      <c r="TL6" s="34"/>
      <c r="TM6" s="34"/>
      <c r="TN6" s="34"/>
      <c r="TO6" s="34"/>
      <c r="TP6" s="34"/>
      <c r="TQ6" s="34"/>
      <c r="TR6" s="34"/>
      <c r="TS6" s="34"/>
      <c r="TT6" s="34"/>
      <c r="TU6" s="34"/>
      <c r="TV6" s="34"/>
      <c r="TW6" s="34"/>
      <c r="TX6" s="34"/>
      <c r="TY6" s="34"/>
      <c r="TZ6" s="34"/>
      <c r="UA6" s="34"/>
      <c r="UB6" s="34"/>
      <c r="UC6" s="34"/>
      <c r="UD6" s="34"/>
      <c r="UE6" s="34"/>
      <c r="UF6" s="34"/>
      <c r="UG6" s="34"/>
      <c r="UH6" s="34"/>
      <c r="UI6" s="34"/>
      <c r="UJ6" s="34"/>
      <c r="UK6" s="34"/>
      <c r="UL6" s="34"/>
      <c r="UM6" s="34"/>
      <c r="UN6" s="34"/>
      <c r="UO6" s="34"/>
      <c r="UP6" s="34"/>
      <c r="UQ6" s="34"/>
      <c r="UR6" s="34"/>
      <c r="US6" s="34"/>
      <c r="UT6" s="34"/>
      <c r="UU6" s="34"/>
      <c r="UV6" s="34"/>
      <c r="UW6" s="34"/>
      <c r="UX6" s="34"/>
      <c r="UY6" s="34"/>
      <c r="UZ6" s="34"/>
      <c r="VA6" s="34"/>
      <c r="VB6" s="34"/>
      <c r="VC6" s="34"/>
      <c r="VD6" s="34"/>
      <c r="VE6" s="34"/>
      <c r="VF6" s="34"/>
      <c r="VG6" s="34"/>
      <c r="VH6" s="34"/>
      <c r="VI6" s="34"/>
      <c r="VJ6" s="34"/>
      <c r="VK6" s="34"/>
      <c r="VL6" s="34"/>
      <c r="VM6" s="34"/>
      <c r="VN6" s="34"/>
      <c r="VO6" s="34"/>
      <c r="VP6" s="34"/>
      <c r="VQ6" s="34"/>
      <c r="VR6" s="34"/>
      <c r="VS6" s="34"/>
      <c r="VT6" s="34"/>
      <c r="VU6" s="34"/>
      <c r="VV6" s="34"/>
      <c r="VW6" s="34"/>
      <c r="VX6" s="34"/>
      <c r="VY6" s="34"/>
      <c r="VZ6" s="34"/>
      <c r="WA6" s="34"/>
      <c r="WB6" s="34"/>
      <c r="WC6" s="34"/>
      <c r="WD6" s="34"/>
      <c r="WE6" s="34"/>
      <c r="WF6" s="34"/>
      <c r="WG6" s="34"/>
      <c r="WH6" s="34"/>
      <c r="WI6" s="34"/>
      <c r="WJ6" s="34"/>
      <c r="WK6" s="34"/>
      <c r="WL6" s="34"/>
      <c r="WM6" s="34"/>
      <c r="WN6" s="34"/>
      <c r="WO6" s="34"/>
      <c r="WP6" s="34"/>
      <c r="WQ6" s="34"/>
      <c r="WR6" s="34"/>
      <c r="WS6" s="34"/>
      <c r="WT6" s="34"/>
      <c r="WU6" s="34"/>
      <c r="WV6" s="34"/>
      <c r="WW6" s="34"/>
      <c r="WX6" s="34"/>
      <c r="WY6" s="34"/>
      <c r="WZ6" s="34"/>
      <c r="XA6" s="34"/>
      <c r="XB6" s="34"/>
      <c r="XC6" s="34"/>
      <c r="XD6" s="34"/>
      <c r="XE6" s="34"/>
      <c r="XF6" s="34"/>
      <c r="XG6" s="34"/>
      <c r="XH6" s="34"/>
      <c r="XI6" s="34"/>
      <c r="XJ6" s="34"/>
      <c r="XK6" s="34"/>
      <c r="XL6" s="34"/>
      <c r="XM6" s="34"/>
      <c r="XN6" s="34"/>
      <c r="XO6" s="34"/>
      <c r="XP6" s="34"/>
      <c r="XQ6" s="34"/>
      <c r="XR6" s="34"/>
      <c r="XS6" s="34"/>
      <c r="XT6" s="34"/>
      <c r="XU6" s="34"/>
      <c r="XV6" s="34"/>
      <c r="XW6" s="34"/>
      <c r="XX6" s="34"/>
      <c r="XY6" s="34"/>
      <c r="XZ6" s="34"/>
      <c r="YA6" s="34"/>
      <c r="YB6" s="34"/>
      <c r="YC6" s="34"/>
      <c r="YD6" s="34"/>
      <c r="YE6" s="34"/>
      <c r="YF6" s="34"/>
      <c r="YG6" s="34"/>
      <c r="YH6" s="34"/>
      <c r="YI6" s="34"/>
      <c r="YJ6" s="34"/>
      <c r="YK6" s="34"/>
      <c r="YL6" s="34"/>
      <c r="YM6" s="34"/>
      <c r="YN6" s="34"/>
      <c r="YO6" s="34"/>
      <c r="YP6" s="34"/>
      <c r="YQ6" s="34"/>
      <c r="YR6" s="34"/>
      <c r="YS6" s="34"/>
      <c r="YT6" s="34"/>
      <c r="YU6" s="34"/>
      <c r="YV6" s="34"/>
      <c r="YW6" s="34"/>
      <c r="YX6" s="34"/>
      <c r="YY6" s="34"/>
      <c r="YZ6" s="34"/>
      <c r="ZA6" s="34"/>
      <c r="ZB6" s="34"/>
      <c r="ZC6" s="34"/>
      <c r="ZD6" s="34"/>
      <c r="ZE6" s="34"/>
      <c r="ZF6" s="34"/>
      <c r="ZG6" s="34"/>
      <c r="ZH6" s="34"/>
      <c r="ZI6" s="34"/>
      <c r="ZJ6" s="34"/>
      <c r="ZK6" s="34"/>
      <c r="ZL6" s="34"/>
      <c r="ZM6" s="34"/>
      <c r="ZN6" s="34"/>
      <c r="ZO6" s="34"/>
      <c r="ZP6" s="34"/>
      <c r="ZQ6" s="34"/>
      <c r="ZR6" s="34"/>
      <c r="ZS6" s="34"/>
      <c r="ZT6" s="34"/>
      <c r="ZU6" s="34"/>
      <c r="ZV6" s="34"/>
      <c r="ZW6" s="34"/>
      <c r="ZX6" s="34"/>
      <c r="ZY6" s="34"/>
      <c r="ZZ6" s="34"/>
      <c r="AAA6" s="34"/>
      <c r="AAB6" s="34"/>
      <c r="AAC6" s="34"/>
      <c r="AAD6" s="34"/>
      <c r="AAE6" s="34"/>
      <c r="AAF6" s="34"/>
      <c r="AAG6" s="34"/>
      <c r="AAH6" s="34"/>
      <c r="AAI6" s="34"/>
      <c r="AAJ6" s="34"/>
      <c r="AAK6" s="34"/>
      <c r="AAL6" s="34"/>
      <c r="AAM6" s="34"/>
      <c r="AAN6" s="34"/>
      <c r="AAO6" s="34"/>
      <c r="AAP6" s="34"/>
      <c r="AAQ6" s="34"/>
      <c r="AAR6" s="34"/>
      <c r="AAS6" s="34"/>
      <c r="AAT6" s="34"/>
      <c r="AAU6" s="34"/>
      <c r="AAV6" s="34"/>
      <c r="AAW6" s="34"/>
      <c r="AAX6" s="34"/>
      <c r="AAY6" s="34"/>
      <c r="AAZ6" s="34"/>
    </row>
    <row r="7" spans="1:728" s="35" customFormat="1" ht="75.75" thickBot="1">
      <c r="A7" s="17">
        <v>6</v>
      </c>
      <c r="B7" s="29" t="s">
        <v>12</v>
      </c>
      <c r="C7" s="21" t="s">
        <v>50</v>
      </c>
      <c r="D7" s="33" t="s">
        <v>62</v>
      </c>
      <c r="E7" s="104">
        <v>41257</v>
      </c>
      <c r="F7" s="104">
        <v>41344</v>
      </c>
      <c r="G7" s="32" t="s">
        <v>19</v>
      </c>
      <c r="H7" s="81">
        <v>41669</v>
      </c>
      <c r="I7" s="86">
        <v>41745</v>
      </c>
      <c r="J7" s="6">
        <f t="shared" si="0"/>
        <v>412</v>
      </c>
      <c r="K7" s="22" t="s">
        <v>10</v>
      </c>
      <c r="L7" s="6">
        <v>8</v>
      </c>
      <c r="M7" s="6">
        <v>5</v>
      </c>
      <c r="N7" s="6">
        <v>104</v>
      </c>
      <c r="O7" s="6" t="s">
        <v>16</v>
      </c>
      <c r="P7" s="6">
        <v>2</v>
      </c>
      <c r="Q7" s="6" t="s">
        <v>28</v>
      </c>
      <c r="R7" s="6">
        <f>17+14</f>
        <v>31</v>
      </c>
      <c r="S7" s="94">
        <v>42076</v>
      </c>
      <c r="T7" s="32" t="s">
        <v>94</v>
      </c>
      <c r="U7" s="33" t="s">
        <v>209</v>
      </c>
      <c r="V7" s="36" t="s">
        <v>208</v>
      </c>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c r="II7" s="34"/>
      <c r="IJ7" s="34"/>
      <c r="IK7" s="34"/>
      <c r="IL7" s="34"/>
      <c r="IM7" s="34"/>
      <c r="IN7" s="34"/>
      <c r="IO7" s="34"/>
      <c r="IP7" s="34"/>
      <c r="IQ7" s="34"/>
      <c r="IR7" s="34"/>
      <c r="IS7" s="34"/>
      <c r="IT7" s="34"/>
      <c r="IU7" s="34"/>
      <c r="IV7" s="34"/>
      <c r="IW7" s="34"/>
      <c r="IX7" s="34"/>
      <c r="IY7" s="34"/>
      <c r="IZ7" s="34"/>
      <c r="JA7" s="34"/>
      <c r="JB7" s="34"/>
      <c r="JC7" s="34"/>
      <c r="JD7" s="34"/>
      <c r="JE7" s="34"/>
      <c r="JF7" s="34"/>
      <c r="JG7" s="34"/>
      <c r="JH7" s="34"/>
      <c r="JI7" s="34"/>
      <c r="JJ7" s="34"/>
      <c r="JK7" s="34"/>
      <c r="JL7" s="34"/>
      <c r="JM7" s="34"/>
      <c r="JN7" s="34"/>
      <c r="JO7" s="34"/>
      <c r="JP7" s="34"/>
      <c r="JQ7" s="34"/>
      <c r="JR7" s="34"/>
      <c r="JS7" s="34"/>
      <c r="JT7" s="34"/>
      <c r="JU7" s="34"/>
      <c r="JV7" s="34"/>
      <c r="JW7" s="34"/>
      <c r="JX7" s="34"/>
      <c r="JY7" s="34"/>
      <c r="JZ7" s="34"/>
      <c r="KA7" s="34"/>
      <c r="KB7" s="34"/>
      <c r="KC7" s="34"/>
      <c r="KD7" s="34"/>
      <c r="KE7" s="34"/>
      <c r="KF7" s="34"/>
      <c r="KG7" s="34"/>
      <c r="KH7" s="34"/>
      <c r="KI7" s="34"/>
      <c r="KJ7" s="34"/>
      <c r="KK7" s="34"/>
      <c r="KL7" s="34"/>
      <c r="KM7" s="34"/>
      <c r="KN7" s="34"/>
      <c r="KO7" s="34"/>
      <c r="KP7" s="34"/>
      <c r="KQ7" s="34"/>
      <c r="KR7" s="34"/>
      <c r="KS7" s="34"/>
      <c r="KT7" s="34"/>
      <c r="KU7" s="34"/>
      <c r="KV7" s="34"/>
      <c r="KW7" s="34"/>
      <c r="KX7" s="34"/>
      <c r="KY7" s="34"/>
      <c r="KZ7" s="34"/>
      <c r="LA7" s="34"/>
      <c r="LB7" s="34"/>
      <c r="LC7" s="34"/>
      <c r="LD7" s="34"/>
      <c r="LE7" s="34"/>
      <c r="LF7" s="34"/>
      <c r="LG7" s="34"/>
      <c r="LH7" s="34"/>
      <c r="LI7" s="34"/>
      <c r="LJ7" s="34"/>
      <c r="LK7" s="34"/>
      <c r="LL7" s="34"/>
      <c r="LM7" s="34"/>
      <c r="LN7" s="34"/>
      <c r="LO7" s="34"/>
      <c r="LP7" s="34"/>
      <c r="LQ7" s="34"/>
      <c r="LR7" s="34"/>
      <c r="LS7" s="34"/>
      <c r="LT7" s="34"/>
      <c r="LU7" s="34"/>
      <c r="LV7" s="34"/>
      <c r="LW7" s="34"/>
      <c r="LX7" s="34"/>
      <c r="LY7" s="34"/>
      <c r="LZ7" s="34"/>
      <c r="MA7" s="34"/>
      <c r="MB7" s="34"/>
      <c r="MC7" s="34"/>
      <c r="MD7" s="34"/>
      <c r="ME7" s="34"/>
      <c r="MF7" s="34"/>
      <c r="MG7" s="34"/>
      <c r="MH7" s="34"/>
      <c r="MI7" s="34"/>
      <c r="MJ7" s="34"/>
      <c r="MK7" s="34"/>
      <c r="ML7" s="34"/>
      <c r="MM7" s="34"/>
      <c r="MN7" s="34"/>
      <c r="MO7" s="34"/>
      <c r="MP7" s="34"/>
      <c r="MQ7" s="34"/>
      <c r="MR7" s="34"/>
      <c r="MS7" s="34"/>
      <c r="MT7" s="34"/>
      <c r="MU7" s="34"/>
      <c r="MV7" s="34"/>
      <c r="MW7" s="34"/>
      <c r="MX7" s="34"/>
      <c r="MY7" s="34"/>
      <c r="MZ7" s="34"/>
      <c r="NA7" s="34"/>
      <c r="NB7" s="34"/>
      <c r="NC7" s="34"/>
      <c r="ND7" s="34"/>
      <c r="NE7" s="34"/>
      <c r="NF7" s="34"/>
      <c r="NG7" s="34"/>
      <c r="NH7" s="34"/>
      <c r="NI7" s="34"/>
      <c r="NJ7" s="34"/>
      <c r="NK7" s="34"/>
      <c r="NL7" s="34"/>
      <c r="NM7" s="34"/>
      <c r="NN7" s="34"/>
      <c r="NO7" s="34"/>
      <c r="NP7" s="34"/>
      <c r="NQ7" s="34"/>
      <c r="NR7" s="34"/>
      <c r="NS7" s="34"/>
      <c r="NT7" s="34"/>
      <c r="NU7" s="34"/>
      <c r="NV7" s="34"/>
      <c r="NW7" s="34"/>
      <c r="NX7" s="34"/>
      <c r="NY7" s="34"/>
      <c r="NZ7" s="34"/>
      <c r="OA7" s="34"/>
      <c r="OB7" s="34"/>
      <c r="OC7" s="34"/>
      <c r="OD7" s="34"/>
      <c r="OE7" s="34"/>
      <c r="OF7" s="34"/>
      <c r="OG7" s="34"/>
      <c r="OH7" s="34"/>
      <c r="OI7" s="34"/>
      <c r="OJ7" s="34"/>
      <c r="OK7" s="34"/>
      <c r="OL7" s="34"/>
      <c r="OM7" s="34"/>
      <c r="ON7" s="34"/>
      <c r="OO7" s="34"/>
      <c r="OP7" s="34"/>
      <c r="OQ7" s="34"/>
      <c r="OR7" s="34"/>
      <c r="OS7" s="34"/>
      <c r="OT7" s="34"/>
      <c r="OU7" s="34"/>
      <c r="OV7" s="34"/>
      <c r="OW7" s="34"/>
      <c r="OX7" s="34"/>
      <c r="OY7" s="34"/>
      <c r="OZ7" s="34"/>
      <c r="PA7" s="34"/>
      <c r="PB7" s="34"/>
      <c r="PC7" s="34"/>
      <c r="PD7" s="34"/>
      <c r="PE7" s="34"/>
      <c r="PF7" s="34"/>
      <c r="PG7" s="34"/>
      <c r="PH7" s="34"/>
      <c r="PI7" s="34"/>
      <c r="PJ7" s="34"/>
      <c r="PK7" s="34"/>
      <c r="PL7" s="34"/>
      <c r="PM7" s="34"/>
      <c r="PN7" s="34"/>
      <c r="PO7" s="34"/>
      <c r="PP7" s="34"/>
      <c r="PQ7" s="34"/>
      <c r="PR7" s="34"/>
      <c r="PS7" s="34"/>
      <c r="PT7" s="34"/>
      <c r="PU7" s="34"/>
      <c r="PV7" s="34"/>
      <c r="PW7" s="34"/>
      <c r="PX7" s="34"/>
      <c r="PY7" s="34"/>
      <c r="PZ7" s="34"/>
      <c r="QA7" s="34"/>
      <c r="QB7" s="34"/>
      <c r="QC7" s="34"/>
      <c r="QD7" s="34"/>
      <c r="QE7" s="34"/>
      <c r="QF7" s="34"/>
      <c r="QG7" s="34"/>
      <c r="QH7" s="34"/>
      <c r="QI7" s="34"/>
      <c r="QJ7" s="34"/>
      <c r="QK7" s="34"/>
      <c r="QL7" s="34"/>
      <c r="QM7" s="34"/>
      <c r="QN7" s="34"/>
      <c r="QO7" s="34"/>
      <c r="QP7" s="34"/>
      <c r="QQ7" s="34"/>
      <c r="QR7" s="34"/>
      <c r="QS7" s="34"/>
      <c r="QT7" s="34"/>
      <c r="QU7" s="34"/>
      <c r="QV7" s="34"/>
      <c r="QW7" s="34"/>
      <c r="QX7" s="34"/>
      <c r="QY7" s="34"/>
      <c r="QZ7" s="34"/>
      <c r="RA7" s="34"/>
      <c r="RB7" s="34"/>
      <c r="RC7" s="34"/>
      <c r="RD7" s="34"/>
      <c r="RE7" s="34"/>
      <c r="RF7" s="34"/>
      <c r="RG7" s="34"/>
      <c r="RH7" s="34"/>
      <c r="RI7" s="34"/>
      <c r="RJ7" s="34"/>
      <c r="RK7" s="34"/>
      <c r="RL7" s="34"/>
      <c r="RM7" s="34"/>
      <c r="RN7" s="34"/>
      <c r="RO7" s="34"/>
      <c r="RP7" s="34"/>
      <c r="RQ7" s="34"/>
      <c r="RR7" s="34"/>
      <c r="RS7" s="34"/>
      <c r="RT7" s="34"/>
      <c r="RU7" s="34"/>
      <c r="RV7" s="34"/>
      <c r="RW7" s="34"/>
      <c r="RX7" s="34"/>
      <c r="RY7" s="34"/>
      <c r="RZ7" s="34"/>
      <c r="SA7" s="34"/>
      <c r="SB7" s="34"/>
      <c r="SC7" s="34"/>
      <c r="SD7" s="34"/>
      <c r="SE7" s="34"/>
      <c r="SF7" s="34"/>
      <c r="SG7" s="34"/>
      <c r="SH7" s="34"/>
      <c r="SI7" s="34"/>
      <c r="SJ7" s="34"/>
      <c r="SK7" s="34"/>
      <c r="SL7" s="34"/>
      <c r="SM7" s="34"/>
      <c r="SN7" s="34"/>
      <c r="SO7" s="34"/>
      <c r="SP7" s="34"/>
      <c r="SQ7" s="34"/>
      <c r="SR7" s="34"/>
      <c r="SS7" s="34"/>
      <c r="ST7" s="34"/>
      <c r="SU7" s="34"/>
      <c r="SV7" s="34"/>
      <c r="SW7" s="34"/>
      <c r="SX7" s="34"/>
      <c r="SY7" s="34"/>
      <c r="SZ7" s="34"/>
      <c r="TA7" s="34"/>
      <c r="TB7" s="34"/>
      <c r="TC7" s="34"/>
      <c r="TD7" s="34"/>
      <c r="TE7" s="34"/>
      <c r="TF7" s="34"/>
      <c r="TG7" s="34"/>
      <c r="TH7" s="34"/>
      <c r="TI7" s="34"/>
      <c r="TJ7" s="34"/>
      <c r="TK7" s="34"/>
      <c r="TL7" s="34"/>
      <c r="TM7" s="34"/>
      <c r="TN7" s="34"/>
      <c r="TO7" s="34"/>
      <c r="TP7" s="34"/>
      <c r="TQ7" s="34"/>
      <c r="TR7" s="34"/>
      <c r="TS7" s="34"/>
      <c r="TT7" s="34"/>
      <c r="TU7" s="34"/>
      <c r="TV7" s="34"/>
      <c r="TW7" s="34"/>
      <c r="TX7" s="34"/>
      <c r="TY7" s="34"/>
      <c r="TZ7" s="34"/>
      <c r="UA7" s="34"/>
      <c r="UB7" s="34"/>
      <c r="UC7" s="34"/>
      <c r="UD7" s="34"/>
      <c r="UE7" s="34"/>
      <c r="UF7" s="34"/>
      <c r="UG7" s="34"/>
      <c r="UH7" s="34"/>
      <c r="UI7" s="34"/>
      <c r="UJ7" s="34"/>
      <c r="UK7" s="34"/>
      <c r="UL7" s="34"/>
      <c r="UM7" s="34"/>
      <c r="UN7" s="34"/>
      <c r="UO7" s="34"/>
      <c r="UP7" s="34"/>
      <c r="UQ7" s="34"/>
      <c r="UR7" s="34"/>
      <c r="US7" s="34"/>
      <c r="UT7" s="34"/>
      <c r="UU7" s="34"/>
      <c r="UV7" s="34"/>
      <c r="UW7" s="34"/>
      <c r="UX7" s="34"/>
      <c r="UY7" s="34"/>
      <c r="UZ7" s="34"/>
      <c r="VA7" s="34"/>
      <c r="VB7" s="34"/>
      <c r="VC7" s="34"/>
      <c r="VD7" s="34"/>
      <c r="VE7" s="34"/>
      <c r="VF7" s="34"/>
      <c r="VG7" s="34"/>
      <c r="VH7" s="34"/>
      <c r="VI7" s="34"/>
      <c r="VJ7" s="34"/>
      <c r="VK7" s="34"/>
      <c r="VL7" s="34"/>
      <c r="VM7" s="34"/>
      <c r="VN7" s="34"/>
      <c r="VO7" s="34"/>
      <c r="VP7" s="34"/>
      <c r="VQ7" s="34"/>
      <c r="VR7" s="34"/>
      <c r="VS7" s="34"/>
      <c r="VT7" s="34"/>
      <c r="VU7" s="34"/>
      <c r="VV7" s="34"/>
      <c r="VW7" s="34"/>
      <c r="VX7" s="34"/>
      <c r="VY7" s="34"/>
      <c r="VZ7" s="34"/>
      <c r="WA7" s="34"/>
      <c r="WB7" s="34"/>
      <c r="WC7" s="34"/>
      <c r="WD7" s="34"/>
      <c r="WE7" s="34"/>
      <c r="WF7" s="34"/>
      <c r="WG7" s="34"/>
      <c r="WH7" s="34"/>
      <c r="WI7" s="34"/>
      <c r="WJ7" s="34"/>
      <c r="WK7" s="34"/>
      <c r="WL7" s="34"/>
      <c r="WM7" s="34"/>
      <c r="WN7" s="34"/>
      <c r="WO7" s="34"/>
      <c r="WP7" s="34"/>
      <c r="WQ7" s="34"/>
      <c r="WR7" s="34"/>
      <c r="WS7" s="34"/>
      <c r="WT7" s="34"/>
      <c r="WU7" s="34"/>
      <c r="WV7" s="34"/>
      <c r="WW7" s="34"/>
      <c r="WX7" s="34"/>
      <c r="WY7" s="34"/>
      <c r="WZ7" s="34"/>
      <c r="XA7" s="34"/>
      <c r="XB7" s="34"/>
      <c r="XC7" s="34"/>
      <c r="XD7" s="34"/>
      <c r="XE7" s="34"/>
      <c r="XF7" s="34"/>
      <c r="XG7" s="34"/>
      <c r="XH7" s="34"/>
      <c r="XI7" s="34"/>
      <c r="XJ7" s="34"/>
      <c r="XK7" s="34"/>
      <c r="XL7" s="34"/>
      <c r="XM7" s="34"/>
      <c r="XN7" s="34"/>
      <c r="XO7" s="34"/>
      <c r="XP7" s="34"/>
      <c r="XQ7" s="34"/>
      <c r="XR7" s="34"/>
      <c r="XS7" s="34"/>
      <c r="XT7" s="34"/>
      <c r="XU7" s="34"/>
      <c r="XV7" s="34"/>
      <c r="XW7" s="34"/>
      <c r="XX7" s="34"/>
      <c r="XY7" s="34"/>
      <c r="XZ7" s="34"/>
      <c r="YA7" s="34"/>
      <c r="YB7" s="34"/>
      <c r="YC7" s="34"/>
      <c r="YD7" s="34"/>
      <c r="YE7" s="34"/>
      <c r="YF7" s="34"/>
      <c r="YG7" s="34"/>
      <c r="YH7" s="34"/>
      <c r="YI7" s="34"/>
      <c r="YJ7" s="34"/>
      <c r="YK7" s="34"/>
      <c r="YL7" s="34"/>
      <c r="YM7" s="34"/>
      <c r="YN7" s="34"/>
      <c r="YO7" s="34"/>
      <c r="YP7" s="34"/>
      <c r="YQ7" s="34"/>
      <c r="YR7" s="34"/>
      <c r="YS7" s="34"/>
      <c r="YT7" s="34"/>
      <c r="YU7" s="34"/>
      <c r="YV7" s="34"/>
      <c r="YW7" s="34"/>
      <c r="YX7" s="34"/>
      <c r="YY7" s="34"/>
      <c r="YZ7" s="34"/>
      <c r="ZA7" s="34"/>
      <c r="ZB7" s="34"/>
      <c r="ZC7" s="34"/>
      <c r="ZD7" s="34"/>
      <c r="ZE7" s="34"/>
      <c r="ZF7" s="34"/>
      <c r="ZG7" s="34"/>
      <c r="ZH7" s="34"/>
      <c r="ZI7" s="34"/>
      <c r="ZJ7" s="34"/>
      <c r="ZK7" s="34"/>
      <c r="ZL7" s="34"/>
      <c r="ZM7" s="34"/>
      <c r="ZN7" s="34"/>
      <c r="ZO7" s="34"/>
      <c r="ZP7" s="34"/>
      <c r="ZQ7" s="34"/>
      <c r="ZR7" s="34"/>
      <c r="ZS7" s="34"/>
      <c r="ZT7" s="34"/>
      <c r="ZU7" s="34"/>
      <c r="ZV7" s="34"/>
      <c r="ZW7" s="34"/>
      <c r="ZX7" s="34"/>
      <c r="ZY7" s="34"/>
      <c r="ZZ7" s="34"/>
      <c r="AAA7" s="34"/>
      <c r="AAB7" s="34"/>
      <c r="AAC7" s="34"/>
      <c r="AAD7" s="34"/>
      <c r="AAE7" s="34"/>
      <c r="AAF7" s="34"/>
      <c r="AAG7" s="34"/>
      <c r="AAH7" s="34"/>
      <c r="AAI7" s="34"/>
      <c r="AAJ7" s="34"/>
      <c r="AAK7" s="34"/>
      <c r="AAL7" s="34"/>
      <c r="AAM7" s="34"/>
      <c r="AAN7" s="34"/>
      <c r="AAO7" s="34"/>
      <c r="AAP7" s="34"/>
      <c r="AAQ7" s="34"/>
      <c r="AAR7" s="34"/>
      <c r="AAS7" s="34"/>
      <c r="AAT7" s="34"/>
      <c r="AAU7" s="34"/>
      <c r="AAV7" s="34"/>
      <c r="AAW7" s="34"/>
      <c r="AAX7" s="34"/>
      <c r="AAY7" s="34"/>
      <c r="AAZ7" s="34"/>
    </row>
    <row r="8" spans="1:728" s="34" customFormat="1" ht="45.75" thickBot="1">
      <c r="A8" s="17">
        <v>7</v>
      </c>
      <c r="B8" s="29" t="s">
        <v>12</v>
      </c>
      <c r="C8" s="21" t="s">
        <v>329</v>
      </c>
      <c r="D8" s="33" t="s">
        <v>82</v>
      </c>
      <c r="E8" s="105">
        <v>41586</v>
      </c>
      <c r="F8" s="106">
        <v>41675</v>
      </c>
      <c r="G8" s="32" t="s">
        <v>92</v>
      </c>
      <c r="H8" s="81">
        <v>42109</v>
      </c>
      <c r="I8" s="86">
        <v>42166</v>
      </c>
      <c r="J8" s="6">
        <f t="shared" si="0"/>
        <v>523</v>
      </c>
      <c r="K8" s="37" t="s">
        <v>13</v>
      </c>
      <c r="L8" s="6">
        <v>51</v>
      </c>
      <c r="M8" s="37">
        <v>17</v>
      </c>
      <c r="N8" s="6">
        <v>212</v>
      </c>
      <c r="O8" s="6" t="s">
        <v>16</v>
      </c>
      <c r="P8" s="6">
        <v>3</v>
      </c>
      <c r="Q8" s="6" t="s">
        <v>29</v>
      </c>
      <c r="R8" s="6">
        <f>45+14+5</f>
        <v>64</v>
      </c>
      <c r="S8" s="94"/>
      <c r="T8" s="32" t="s">
        <v>104</v>
      </c>
      <c r="U8" s="33" t="s">
        <v>192</v>
      </c>
      <c r="V8" s="36" t="s">
        <v>191</v>
      </c>
    </row>
    <row r="9" spans="1:728" s="35" customFormat="1" ht="60.75" thickBot="1">
      <c r="A9" s="17">
        <v>8</v>
      </c>
      <c r="B9" s="29" t="s">
        <v>12</v>
      </c>
      <c r="C9" s="21" t="s">
        <v>330</v>
      </c>
      <c r="D9" s="33" t="s">
        <v>83</v>
      </c>
      <c r="E9" s="105">
        <v>41590</v>
      </c>
      <c r="F9" s="105">
        <v>41746</v>
      </c>
      <c r="G9" s="32" t="s">
        <v>19</v>
      </c>
      <c r="H9" s="81">
        <v>41928</v>
      </c>
      <c r="I9" s="86">
        <v>41989</v>
      </c>
      <c r="J9" s="6">
        <f t="shared" si="0"/>
        <v>338</v>
      </c>
      <c r="K9" s="6" t="s">
        <v>10</v>
      </c>
      <c r="L9" s="6">
        <v>10</v>
      </c>
      <c r="M9" s="37">
        <v>0</v>
      </c>
      <c r="N9" s="6">
        <v>70</v>
      </c>
      <c r="O9" s="6" t="s">
        <v>16</v>
      </c>
      <c r="P9" s="6">
        <v>2</v>
      </c>
      <c r="Q9" s="6" t="s">
        <v>30</v>
      </c>
      <c r="R9" s="6">
        <f>11+2</f>
        <v>13</v>
      </c>
      <c r="S9" s="94" t="s">
        <v>18</v>
      </c>
      <c r="T9" s="32" t="s">
        <v>105</v>
      </c>
      <c r="U9" s="33" t="s">
        <v>194</v>
      </c>
      <c r="V9" s="36" t="s">
        <v>193</v>
      </c>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row>
    <row r="10" spans="1:728" s="35" customFormat="1" ht="96.95" customHeight="1" thickBot="1">
      <c r="A10" s="17">
        <v>9</v>
      </c>
      <c r="B10" s="29" t="s">
        <v>12</v>
      </c>
      <c r="C10" s="21" t="s">
        <v>225</v>
      </c>
      <c r="D10" s="33" t="s">
        <v>84</v>
      </c>
      <c r="E10" s="104">
        <v>41624</v>
      </c>
      <c r="F10" s="104">
        <v>41733</v>
      </c>
      <c r="G10" s="21" t="s">
        <v>17</v>
      </c>
      <c r="H10" s="85">
        <v>42509</v>
      </c>
      <c r="I10" s="85">
        <v>42705</v>
      </c>
      <c r="J10" s="6">
        <f t="shared" si="0"/>
        <v>885</v>
      </c>
      <c r="K10" s="6" t="s">
        <v>13</v>
      </c>
      <c r="L10" s="6">
        <v>1650</v>
      </c>
      <c r="M10" s="6">
        <v>39</v>
      </c>
      <c r="N10" s="6">
        <v>553</v>
      </c>
      <c r="O10" s="6" t="s">
        <v>16</v>
      </c>
      <c r="P10" s="6">
        <v>8</v>
      </c>
      <c r="Q10" s="6" t="s">
        <v>31</v>
      </c>
      <c r="R10" s="6">
        <v>157</v>
      </c>
      <c r="S10" s="94" t="s">
        <v>18</v>
      </c>
      <c r="T10" s="32"/>
      <c r="U10" s="33" t="s">
        <v>227</v>
      </c>
      <c r="V10" s="36" t="s">
        <v>226</v>
      </c>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row>
    <row r="11" spans="1:728" s="35" customFormat="1" ht="45.75" customHeight="1" thickBot="1">
      <c r="A11" s="17">
        <v>10</v>
      </c>
      <c r="B11" s="29" t="s">
        <v>12</v>
      </c>
      <c r="C11" s="21" t="s">
        <v>331</v>
      </c>
      <c r="D11" s="33" t="s">
        <v>85</v>
      </c>
      <c r="E11" s="105">
        <v>41723</v>
      </c>
      <c r="F11" s="105">
        <v>41837</v>
      </c>
      <c r="G11" s="21" t="s">
        <v>17</v>
      </c>
      <c r="H11" s="81">
        <v>42068</v>
      </c>
      <c r="I11" s="85">
        <v>42156</v>
      </c>
      <c r="J11" s="6">
        <f t="shared" si="0"/>
        <v>345</v>
      </c>
      <c r="K11" s="6" t="s">
        <v>13</v>
      </c>
      <c r="L11" s="6">
        <v>5</v>
      </c>
      <c r="M11" s="6">
        <v>0</v>
      </c>
      <c r="N11" s="6">
        <v>83</v>
      </c>
      <c r="O11" s="6" t="s">
        <v>16</v>
      </c>
      <c r="P11" s="6">
        <v>2</v>
      </c>
      <c r="Q11" s="6" t="s">
        <v>32</v>
      </c>
      <c r="R11" s="6">
        <f>16+8</f>
        <v>24</v>
      </c>
      <c r="S11" s="98" t="s">
        <v>149</v>
      </c>
      <c r="T11" s="32" t="s">
        <v>106</v>
      </c>
      <c r="U11" s="33" t="s">
        <v>196</v>
      </c>
      <c r="V11" s="36" t="s">
        <v>195</v>
      </c>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34"/>
      <c r="JZ11" s="34"/>
      <c r="KA11" s="34"/>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c r="TP11" s="34"/>
      <c r="TQ11" s="34"/>
      <c r="TR11" s="34"/>
      <c r="TS11" s="34"/>
      <c r="TT11" s="34"/>
      <c r="TU11" s="34"/>
      <c r="TV11" s="34"/>
      <c r="TW11" s="34"/>
      <c r="TX11" s="34"/>
      <c r="TY11" s="34"/>
      <c r="TZ11" s="34"/>
      <c r="UA11" s="34"/>
      <c r="UB11" s="34"/>
      <c r="UC11" s="34"/>
      <c r="UD11" s="34"/>
      <c r="UE11" s="34"/>
      <c r="UF11" s="34"/>
      <c r="UG11" s="34"/>
      <c r="UH11" s="34"/>
      <c r="UI11" s="34"/>
      <c r="UJ11" s="34"/>
      <c r="UK11" s="34"/>
      <c r="UL11" s="34"/>
      <c r="UM11" s="34"/>
      <c r="UN11" s="34"/>
      <c r="UO11" s="34"/>
      <c r="UP11" s="34"/>
      <c r="UQ11" s="34"/>
      <c r="UR11" s="34"/>
      <c r="US11" s="34"/>
      <c r="UT11" s="34"/>
      <c r="UU11" s="34"/>
      <c r="UV11" s="34"/>
      <c r="UW11" s="34"/>
      <c r="UX11" s="34"/>
      <c r="UY11" s="34"/>
      <c r="UZ11" s="34"/>
      <c r="VA11" s="34"/>
      <c r="VB11" s="34"/>
      <c r="VC11" s="34"/>
      <c r="VD11" s="34"/>
      <c r="VE11" s="34"/>
      <c r="VF11" s="34"/>
      <c r="VG11" s="34"/>
      <c r="VH11" s="34"/>
      <c r="VI11" s="34"/>
      <c r="VJ11" s="34"/>
      <c r="VK11" s="34"/>
      <c r="VL11" s="34"/>
      <c r="VM11" s="34"/>
      <c r="VN11" s="34"/>
      <c r="VO11" s="34"/>
      <c r="VP11" s="34"/>
      <c r="VQ11" s="34"/>
      <c r="VR11" s="34"/>
      <c r="VS11" s="34"/>
      <c r="VT11" s="34"/>
      <c r="VU11" s="34"/>
      <c r="VV11" s="34"/>
      <c r="VW11" s="34"/>
      <c r="VX11" s="34"/>
      <c r="VY11" s="34"/>
      <c r="VZ11" s="34"/>
      <c r="WA11" s="34"/>
      <c r="WB11" s="34"/>
      <c r="WC11" s="34"/>
      <c r="WD11" s="34"/>
      <c r="WE11" s="34"/>
      <c r="WF11" s="34"/>
      <c r="WG11" s="34"/>
      <c r="WH11" s="34"/>
      <c r="WI11" s="34"/>
      <c r="WJ11" s="34"/>
      <c r="WK11" s="34"/>
      <c r="WL11" s="34"/>
      <c r="WM11" s="34"/>
      <c r="WN11" s="34"/>
      <c r="WO11" s="34"/>
      <c r="WP11" s="34"/>
      <c r="WQ11" s="34"/>
      <c r="WR11" s="34"/>
      <c r="WS11" s="34"/>
      <c r="WT11" s="34"/>
      <c r="WU11" s="34"/>
      <c r="WV11" s="34"/>
      <c r="WW11" s="34"/>
      <c r="WX11" s="34"/>
      <c r="WY11" s="34"/>
      <c r="WZ11" s="34"/>
      <c r="XA11" s="34"/>
      <c r="XB11" s="34"/>
      <c r="XC11" s="34"/>
      <c r="XD11" s="34"/>
      <c r="XE11" s="34"/>
      <c r="XF11" s="34"/>
      <c r="XG11" s="34"/>
      <c r="XH11" s="34"/>
      <c r="XI11" s="34"/>
      <c r="XJ11" s="34"/>
      <c r="XK11" s="34"/>
      <c r="XL11" s="34"/>
      <c r="XM11" s="34"/>
      <c r="XN11" s="34"/>
      <c r="XO11" s="34"/>
      <c r="XP11" s="34"/>
      <c r="XQ11" s="34"/>
      <c r="XR11" s="34"/>
      <c r="XS11" s="34"/>
      <c r="XT11" s="34"/>
      <c r="XU11" s="34"/>
      <c r="XV11" s="34"/>
      <c r="XW11" s="34"/>
      <c r="XX11" s="34"/>
      <c r="XY11" s="34"/>
      <c r="XZ11" s="34"/>
      <c r="YA11" s="34"/>
      <c r="YB11" s="34"/>
      <c r="YC11" s="34"/>
      <c r="YD11" s="34"/>
      <c r="YE11" s="34"/>
      <c r="YF11" s="34"/>
      <c r="YG11" s="34"/>
      <c r="YH11" s="34"/>
      <c r="YI11" s="34"/>
      <c r="YJ11" s="34"/>
      <c r="YK11" s="34"/>
      <c r="YL11" s="34"/>
      <c r="YM11" s="34"/>
      <c r="YN11" s="34"/>
      <c r="YO11" s="34"/>
      <c r="YP11" s="34"/>
      <c r="YQ11" s="34"/>
      <c r="YR11" s="34"/>
      <c r="YS11" s="34"/>
      <c r="YT11" s="34"/>
      <c r="YU11" s="34"/>
      <c r="YV11" s="34"/>
      <c r="YW11" s="34"/>
      <c r="YX11" s="34"/>
      <c r="YY11" s="34"/>
      <c r="YZ11" s="34"/>
      <c r="ZA11" s="34"/>
      <c r="ZB11" s="34"/>
      <c r="ZC11" s="34"/>
      <c r="ZD11" s="34"/>
      <c r="ZE11" s="34"/>
      <c r="ZF11" s="34"/>
      <c r="ZG11" s="34"/>
      <c r="ZH11" s="34"/>
      <c r="ZI11" s="34"/>
      <c r="ZJ11" s="34"/>
      <c r="ZK11" s="34"/>
      <c r="ZL11" s="34"/>
      <c r="ZM11" s="34"/>
      <c r="ZN11" s="34"/>
      <c r="ZO11" s="34"/>
      <c r="ZP11" s="34"/>
      <c r="ZQ11" s="34"/>
      <c r="ZR11" s="34"/>
      <c r="ZS11" s="34"/>
      <c r="ZT11" s="34"/>
      <c r="ZU11" s="34"/>
      <c r="ZV11" s="34"/>
      <c r="ZW11" s="34"/>
      <c r="ZX11" s="34"/>
      <c r="ZY11" s="34"/>
      <c r="ZZ11" s="34"/>
      <c r="AAA11" s="34"/>
      <c r="AAB11" s="34"/>
      <c r="AAC11" s="34"/>
      <c r="AAD11" s="34"/>
      <c r="AAE11" s="34"/>
      <c r="AAF11" s="34"/>
      <c r="AAG11" s="34"/>
      <c r="AAH11" s="34"/>
      <c r="AAI11" s="34"/>
      <c r="AAJ11" s="34"/>
      <c r="AAK11" s="34"/>
      <c r="AAL11" s="34"/>
      <c r="AAM11" s="34"/>
      <c r="AAN11" s="34"/>
      <c r="AAO11" s="34"/>
      <c r="AAP11" s="34"/>
      <c r="AAQ11" s="34"/>
      <c r="AAR11" s="34"/>
      <c r="AAS11" s="34"/>
      <c r="AAT11" s="34"/>
      <c r="AAU11" s="34"/>
      <c r="AAV11" s="34"/>
      <c r="AAW11" s="34"/>
      <c r="AAX11" s="34"/>
      <c r="AAY11" s="34"/>
      <c r="AAZ11" s="34"/>
    </row>
    <row r="12" spans="1:728" s="35" customFormat="1" ht="99.95" customHeight="1" thickBot="1">
      <c r="A12" s="17">
        <v>11</v>
      </c>
      <c r="B12" s="29" t="s">
        <v>12</v>
      </c>
      <c r="C12" s="21" t="s">
        <v>256</v>
      </c>
      <c r="D12" s="33" t="s">
        <v>86</v>
      </c>
      <c r="E12" s="105">
        <v>41942</v>
      </c>
      <c r="F12" s="105"/>
      <c r="G12" s="21" t="s">
        <v>9</v>
      </c>
      <c r="H12" s="81">
        <v>43013</v>
      </c>
      <c r="I12" s="85"/>
      <c r="J12" s="6">
        <f t="shared" si="0"/>
        <v>1071</v>
      </c>
      <c r="K12" s="6" t="s">
        <v>13</v>
      </c>
      <c r="L12" s="22">
        <v>615</v>
      </c>
      <c r="M12" s="6">
        <v>17</v>
      </c>
      <c r="N12" s="6" t="s">
        <v>18</v>
      </c>
      <c r="O12" s="6" t="s">
        <v>9</v>
      </c>
      <c r="P12" s="6" t="s">
        <v>18</v>
      </c>
      <c r="Q12" s="6"/>
      <c r="R12" s="6" t="s">
        <v>18</v>
      </c>
      <c r="S12" s="94" t="s">
        <v>18</v>
      </c>
      <c r="T12" s="32" t="s">
        <v>259</v>
      </c>
      <c r="U12" s="33" t="s">
        <v>258</v>
      </c>
      <c r="V12" s="36" t="s">
        <v>257</v>
      </c>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c r="IV12" s="34"/>
      <c r="IW12" s="34"/>
      <c r="IX12" s="34"/>
      <c r="IY12" s="34"/>
      <c r="IZ12" s="34"/>
      <c r="JA12" s="34"/>
      <c r="JB12" s="34"/>
      <c r="JC12" s="34"/>
      <c r="JD12" s="34"/>
      <c r="JE12" s="34"/>
      <c r="JF12" s="34"/>
      <c r="JG12" s="34"/>
      <c r="JH12" s="34"/>
      <c r="JI12" s="34"/>
      <c r="JJ12" s="34"/>
      <c r="JK12" s="34"/>
      <c r="JL12" s="34"/>
      <c r="JM12" s="34"/>
      <c r="JN12" s="34"/>
      <c r="JO12" s="34"/>
      <c r="JP12" s="34"/>
      <c r="JQ12" s="34"/>
      <c r="JR12" s="34"/>
      <c r="JS12" s="34"/>
      <c r="JT12" s="34"/>
      <c r="JU12" s="34"/>
      <c r="JV12" s="34"/>
      <c r="JW12" s="34"/>
      <c r="JX12" s="34"/>
      <c r="JY12" s="34"/>
      <c r="JZ12" s="34"/>
      <c r="KA12" s="34"/>
      <c r="KB12" s="34"/>
      <c r="KC12" s="34"/>
      <c r="KD12" s="34"/>
      <c r="KE12" s="34"/>
      <c r="KF12" s="34"/>
      <c r="KG12" s="34"/>
      <c r="KH12" s="34"/>
      <c r="KI12" s="34"/>
      <c r="KJ12" s="34"/>
      <c r="KK12" s="34"/>
      <c r="KL12" s="34"/>
      <c r="KM12" s="34"/>
      <c r="KN12" s="34"/>
      <c r="KO12" s="34"/>
      <c r="KP12" s="34"/>
      <c r="KQ12" s="34"/>
      <c r="KR12" s="34"/>
      <c r="KS12" s="34"/>
      <c r="KT12" s="34"/>
      <c r="KU12" s="34"/>
      <c r="KV12" s="34"/>
      <c r="KW12" s="34"/>
      <c r="KX12" s="34"/>
      <c r="KY12" s="34"/>
      <c r="KZ12" s="34"/>
      <c r="LA12" s="34"/>
      <c r="LB12" s="34"/>
      <c r="LC12" s="34"/>
      <c r="LD12" s="34"/>
      <c r="LE12" s="34"/>
      <c r="LF12" s="34"/>
      <c r="LG12" s="34"/>
      <c r="LH12" s="34"/>
      <c r="LI12" s="34"/>
      <c r="LJ12" s="34"/>
      <c r="LK12" s="34"/>
      <c r="LL12" s="34"/>
      <c r="LM12" s="34"/>
      <c r="LN12" s="34"/>
      <c r="LO12" s="34"/>
      <c r="LP12" s="34"/>
      <c r="LQ12" s="34"/>
      <c r="LR12" s="34"/>
      <c r="LS12" s="34"/>
      <c r="LT12" s="34"/>
      <c r="LU12" s="34"/>
      <c r="LV12" s="34"/>
      <c r="LW12" s="34"/>
      <c r="LX12" s="34"/>
      <c r="LY12" s="34"/>
      <c r="LZ12" s="34"/>
      <c r="MA12" s="34"/>
      <c r="MB12" s="34"/>
      <c r="MC12" s="34"/>
      <c r="MD12" s="34"/>
      <c r="ME12" s="34"/>
      <c r="MF12" s="34"/>
      <c r="MG12" s="34"/>
      <c r="MH12" s="34"/>
      <c r="MI12" s="34"/>
      <c r="MJ12" s="34"/>
      <c r="MK12" s="34"/>
      <c r="ML12" s="34"/>
      <c r="MM12" s="34"/>
      <c r="MN12" s="34"/>
      <c r="MO12" s="34"/>
      <c r="MP12" s="34"/>
      <c r="MQ12" s="34"/>
      <c r="MR12" s="34"/>
      <c r="MS12" s="34"/>
      <c r="MT12" s="34"/>
      <c r="MU12" s="34"/>
      <c r="MV12" s="34"/>
      <c r="MW12" s="34"/>
      <c r="MX12" s="34"/>
      <c r="MY12" s="34"/>
      <c r="MZ12" s="34"/>
      <c r="NA12" s="34"/>
      <c r="NB12" s="34"/>
      <c r="NC12" s="34"/>
      <c r="ND12" s="34"/>
      <c r="NE12" s="34"/>
      <c r="NF12" s="34"/>
      <c r="NG12" s="34"/>
      <c r="NH12" s="34"/>
      <c r="NI12" s="34"/>
      <c r="NJ12" s="34"/>
      <c r="NK12" s="34"/>
      <c r="NL12" s="34"/>
      <c r="NM12" s="34"/>
      <c r="NN12" s="34"/>
      <c r="NO12" s="34"/>
      <c r="NP12" s="34"/>
      <c r="NQ12" s="34"/>
      <c r="NR12" s="34"/>
      <c r="NS12" s="34"/>
      <c r="NT12" s="34"/>
      <c r="NU12" s="34"/>
      <c r="NV12" s="34"/>
      <c r="NW12" s="34"/>
      <c r="NX12" s="34"/>
      <c r="NY12" s="34"/>
      <c r="NZ12" s="34"/>
      <c r="OA12" s="34"/>
      <c r="OB12" s="34"/>
      <c r="OC12" s="34"/>
      <c r="OD12" s="34"/>
      <c r="OE12" s="34"/>
      <c r="OF12" s="34"/>
      <c r="OG12" s="34"/>
      <c r="OH12" s="34"/>
      <c r="OI12" s="34"/>
      <c r="OJ12" s="34"/>
      <c r="OK12" s="34"/>
      <c r="OL12" s="34"/>
      <c r="OM12" s="34"/>
      <c r="ON12" s="34"/>
      <c r="OO12" s="34"/>
      <c r="OP12" s="34"/>
      <c r="OQ12" s="34"/>
      <c r="OR12" s="34"/>
      <c r="OS12" s="34"/>
      <c r="OT12" s="34"/>
      <c r="OU12" s="34"/>
      <c r="OV12" s="34"/>
      <c r="OW12" s="34"/>
      <c r="OX12" s="34"/>
      <c r="OY12" s="34"/>
      <c r="OZ12" s="34"/>
      <c r="PA12" s="34"/>
      <c r="PB12" s="34"/>
      <c r="PC12" s="34"/>
      <c r="PD12" s="34"/>
      <c r="PE12" s="34"/>
      <c r="PF12" s="34"/>
      <c r="PG12" s="34"/>
      <c r="PH12" s="34"/>
      <c r="PI12" s="34"/>
      <c r="PJ12" s="34"/>
      <c r="PK12" s="34"/>
      <c r="PL12" s="34"/>
      <c r="PM12" s="34"/>
      <c r="PN12" s="34"/>
      <c r="PO12" s="34"/>
      <c r="PP12" s="34"/>
      <c r="PQ12" s="34"/>
      <c r="PR12" s="34"/>
      <c r="PS12" s="34"/>
      <c r="PT12" s="34"/>
      <c r="PU12" s="34"/>
      <c r="PV12" s="34"/>
      <c r="PW12" s="34"/>
      <c r="PX12" s="34"/>
      <c r="PY12" s="34"/>
      <c r="PZ12" s="34"/>
      <c r="QA12" s="34"/>
      <c r="QB12" s="34"/>
      <c r="QC12" s="34"/>
      <c r="QD12" s="34"/>
      <c r="QE12" s="34"/>
      <c r="QF12" s="34"/>
      <c r="QG12" s="34"/>
      <c r="QH12" s="34"/>
      <c r="QI12" s="34"/>
      <c r="QJ12" s="34"/>
      <c r="QK12" s="34"/>
      <c r="QL12" s="34"/>
      <c r="QM12" s="34"/>
      <c r="QN12" s="34"/>
      <c r="QO12" s="34"/>
      <c r="QP12" s="34"/>
      <c r="QQ12" s="34"/>
      <c r="QR12" s="34"/>
      <c r="QS12" s="34"/>
      <c r="QT12" s="34"/>
      <c r="QU12" s="34"/>
      <c r="QV12" s="34"/>
      <c r="QW12" s="34"/>
      <c r="QX12" s="34"/>
      <c r="QY12" s="34"/>
      <c r="QZ12" s="34"/>
      <c r="RA12" s="34"/>
      <c r="RB12" s="34"/>
      <c r="RC12" s="34"/>
      <c r="RD12" s="34"/>
      <c r="RE12" s="34"/>
      <c r="RF12" s="34"/>
      <c r="RG12" s="34"/>
      <c r="RH12" s="34"/>
      <c r="RI12" s="34"/>
      <c r="RJ12" s="34"/>
      <c r="RK12" s="34"/>
      <c r="RL12" s="34"/>
      <c r="RM12" s="34"/>
      <c r="RN12" s="34"/>
      <c r="RO12" s="34"/>
      <c r="RP12" s="34"/>
      <c r="RQ12" s="34"/>
      <c r="RR12" s="34"/>
      <c r="RS12" s="34"/>
      <c r="RT12" s="34"/>
      <c r="RU12" s="34"/>
      <c r="RV12" s="34"/>
      <c r="RW12" s="34"/>
      <c r="RX12" s="34"/>
      <c r="RY12" s="34"/>
      <c r="RZ12" s="34"/>
      <c r="SA12" s="34"/>
      <c r="SB12" s="34"/>
      <c r="SC12" s="34"/>
      <c r="SD12" s="34"/>
      <c r="SE12" s="34"/>
      <c r="SF12" s="34"/>
      <c r="SG12" s="34"/>
      <c r="SH12" s="34"/>
      <c r="SI12" s="34"/>
      <c r="SJ12" s="34"/>
      <c r="SK12" s="34"/>
      <c r="SL12" s="34"/>
      <c r="SM12" s="34"/>
      <c r="SN12" s="34"/>
      <c r="SO12" s="34"/>
      <c r="SP12" s="34"/>
      <c r="SQ12" s="34"/>
      <c r="SR12" s="34"/>
      <c r="SS12" s="34"/>
      <c r="ST12" s="34"/>
      <c r="SU12" s="34"/>
      <c r="SV12" s="34"/>
      <c r="SW12" s="34"/>
      <c r="SX12" s="34"/>
      <c r="SY12" s="34"/>
      <c r="SZ12" s="34"/>
      <c r="TA12" s="34"/>
      <c r="TB12" s="34"/>
      <c r="TC12" s="34"/>
      <c r="TD12" s="34"/>
      <c r="TE12" s="34"/>
      <c r="TF12" s="34"/>
      <c r="TG12" s="34"/>
      <c r="TH12" s="34"/>
      <c r="TI12" s="34"/>
      <c r="TJ12" s="34"/>
      <c r="TK12" s="34"/>
      <c r="TL12" s="34"/>
      <c r="TM12" s="34"/>
      <c r="TN12" s="34"/>
      <c r="TO12" s="34"/>
      <c r="TP12" s="34"/>
      <c r="TQ12" s="34"/>
      <c r="TR12" s="34"/>
      <c r="TS12" s="34"/>
      <c r="TT12" s="34"/>
      <c r="TU12" s="34"/>
      <c r="TV12" s="34"/>
      <c r="TW12" s="34"/>
      <c r="TX12" s="34"/>
      <c r="TY12" s="34"/>
      <c r="TZ12" s="34"/>
      <c r="UA12" s="34"/>
      <c r="UB12" s="34"/>
      <c r="UC12" s="34"/>
      <c r="UD12" s="34"/>
      <c r="UE12" s="34"/>
      <c r="UF12" s="34"/>
      <c r="UG12" s="34"/>
      <c r="UH12" s="34"/>
      <c r="UI12" s="34"/>
      <c r="UJ12" s="34"/>
      <c r="UK12" s="34"/>
      <c r="UL12" s="34"/>
      <c r="UM12" s="34"/>
      <c r="UN12" s="34"/>
      <c r="UO12" s="34"/>
      <c r="UP12" s="34"/>
      <c r="UQ12" s="34"/>
      <c r="UR12" s="34"/>
      <c r="US12" s="34"/>
      <c r="UT12" s="34"/>
      <c r="UU12" s="34"/>
      <c r="UV12" s="34"/>
      <c r="UW12" s="34"/>
      <c r="UX12" s="34"/>
      <c r="UY12" s="34"/>
      <c r="UZ12" s="34"/>
      <c r="VA12" s="34"/>
      <c r="VB12" s="34"/>
      <c r="VC12" s="34"/>
      <c r="VD12" s="34"/>
      <c r="VE12" s="34"/>
      <c r="VF12" s="34"/>
      <c r="VG12" s="34"/>
      <c r="VH12" s="34"/>
      <c r="VI12" s="34"/>
      <c r="VJ12" s="34"/>
      <c r="VK12" s="34"/>
      <c r="VL12" s="34"/>
      <c r="VM12" s="34"/>
      <c r="VN12" s="34"/>
      <c r="VO12" s="34"/>
      <c r="VP12" s="34"/>
      <c r="VQ12" s="34"/>
      <c r="VR12" s="34"/>
      <c r="VS12" s="34"/>
      <c r="VT12" s="34"/>
      <c r="VU12" s="34"/>
      <c r="VV12" s="34"/>
      <c r="VW12" s="34"/>
      <c r="VX12" s="34"/>
      <c r="VY12" s="34"/>
      <c r="VZ12" s="34"/>
      <c r="WA12" s="34"/>
      <c r="WB12" s="34"/>
      <c r="WC12" s="34"/>
      <c r="WD12" s="34"/>
      <c r="WE12" s="34"/>
      <c r="WF12" s="34"/>
      <c r="WG12" s="34"/>
      <c r="WH12" s="34"/>
      <c r="WI12" s="34"/>
      <c r="WJ12" s="34"/>
      <c r="WK12" s="34"/>
      <c r="WL12" s="34"/>
      <c r="WM12" s="34"/>
      <c r="WN12" s="34"/>
      <c r="WO12" s="34"/>
      <c r="WP12" s="34"/>
      <c r="WQ12" s="34"/>
      <c r="WR12" s="34"/>
      <c r="WS12" s="34"/>
      <c r="WT12" s="34"/>
      <c r="WU12" s="34"/>
      <c r="WV12" s="34"/>
      <c r="WW12" s="34"/>
      <c r="WX12" s="34"/>
      <c r="WY12" s="34"/>
      <c r="WZ12" s="34"/>
      <c r="XA12" s="34"/>
      <c r="XB12" s="34"/>
      <c r="XC12" s="34"/>
      <c r="XD12" s="34"/>
      <c r="XE12" s="34"/>
      <c r="XF12" s="34"/>
      <c r="XG12" s="34"/>
      <c r="XH12" s="34"/>
      <c r="XI12" s="34"/>
      <c r="XJ12" s="34"/>
      <c r="XK12" s="34"/>
      <c r="XL12" s="34"/>
      <c r="XM12" s="34"/>
      <c r="XN12" s="34"/>
      <c r="XO12" s="34"/>
      <c r="XP12" s="34"/>
      <c r="XQ12" s="34"/>
      <c r="XR12" s="34"/>
      <c r="XS12" s="34"/>
      <c r="XT12" s="34"/>
      <c r="XU12" s="34"/>
      <c r="XV12" s="34"/>
      <c r="XW12" s="34"/>
      <c r="XX12" s="34"/>
      <c r="XY12" s="34"/>
      <c r="XZ12" s="34"/>
      <c r="YA12" s="34"/>
      <c r="YB12" s="34"/>
      <c r="YC12" s="34"/>
      <c r="YD12" s="34"/>
      <c r="YE12" s="34"/>
      <c r="YF12" s="34"/>
      <c r="YG12" s="34"/>
      <c r="YH12" s="34"/>
      <c r="YI12" s="34"/>
      <c r="YJ12" s="34"/>
      <c r="YK12" s="34"/>
      <c r="YL12" s="34"/>
      <c r="YM12" s="34"/>
      <c r="YN12" s="34"/>
      <c r="YO12" s="34"/>
      <c r="YP12" s="34"/>
      <c r="YQ12" s="34"/>
      <c r="YR12" s="34"/>
      <c r="YS12" s="34"/>
      <c r="YT12" s="34"/>
      <c r="YU12" s="34"/>
      <c r="YV12" s="34"/>
      <c r="YW12" s="34"/>
      <c r="YX12" s="34"/>
      <c r="YY12" s="34"/>
      <c r="YZ12" s="34"/>
      <c r="ZA12" s="34"/>
      <c r="ZB12" s="34"/>
      <c r="ZC12" s="34"/>
      <c r="ZD12" s="34"/>
      <c r="ZE12" s="34"/>
      <c r="ZF12" s="34"/>
      <c r="ZG12" s="34"/>
      <c r="ZH12" s="34"/>
      <c r="ZI12" s="34"/>
      <c r="ZJ12" s="34"/>
      <c r="ZK12" s="34"/>
      <c r="ZL12" s="34"/>
      <c r="ZM12" s="34"/>
      <c r="ZN12" s="34"/>
      <c r="ZO12" s="34"/>
      <c r="ZP12" s="34"/>
      <c r="ZQ12" s="34"/>
      <c r="ZR12" s="34"/>
      <c r="ZS12" s="34"/>
      <c r="ZT12" s="34"/>
      <c r="ZU12" s="34"/>
      <c r="ZV12" s="34"/>
      <c r="ZW12" s="34"/>
      <c r="ZX12" s="34"/>
      <c r="ZY12" s="34"/>
      <c r="ZZ12" s="34"/>
      <c r="AAA12" s="34"/>
      <c r="AAB12" s="34"/>
      <c r="AAC12" s="34"/>
      <c r="AAD12" s="34"/>
      <c r="AAE12" s="34"/>
      <c r="AAF12" s="34"/>
      <c r="AAG12" s="34"/>
      <c r="AAH12" s="34"/>
      <c r="AAI12" s="34"/>
      <c r="AAJ12" s="34"/>
      <c r="AAK12" s="34"/>
      <c r="AAL12" s="34"/>
      <c r="AAM12" s="34"/>
      <c r="AAN12" s="34"/>
      <c r="AAO12" s="34"/>
      <c r="AAP12" s="34"/>
      <c r="AAQ12" s="34"/>
      <c r="AAR12" s="34"/>
      <c r="AAS12" s="34"/>
      <c r="AAT12" s="34"/>
      <c r="AAU12" s="34"/>
      <c r="AAV12" s="34"/>
      <c r="AAW12" s="34"/>
      <c r="AAX12" s="34"/>
      <c r="AAY12" s="34"/>
      <c r="AAZ12" s="34"/>
    </row>
    <row r="13" spans="1:728" s="35" customFormat="1" ht="30" customHeight="1" thickBot="1">
      <c r="A13" s="17">
        <v>12</v>
      </c>
      <c r="B13" s="29" t="s">
        <v>12</v>
      </c>
      <c r="C13" s="21" t="s">
        <v>51</v>
      </c>
      <c r="D13" s="33" t="s">
        <v>63</v>
      </c>
      <c r="E13" s="106">
        <v>41948</v>
      </c>
      <c r="F13" s="105">
        <v>42128</v>
      </c>
      <c r="G13" s="32" t="s">
        <v>107</v>
      </c>
      <c r="H13" s="81">
        <v>42485</v>
      </c>
      <c r="I13" s="86">
        <v>42705</v>
      </c>
      <c r="J13" s="6">
        <f t="shared" si="0"/>
        <v>537</v>
      </c>
      <c r="K13" s="6" t="s">
        <v>13</v>
      </c>
      <c r="L13" s="6">
        <v>79</v>
      </c>
      <c r="M13" s="6">
        <v>9</v>
      </c>
      <c r="N13" s="6">
        <f>18 + 274</f>
        <v>292</v>
      </c>
      <c r="O13" s="6" t="s">
        <v>16</v>
      </c>
      <c r="P13" s="6">
        <v>3</v>
      </c>
      <c r="Q13" s="6" t="s">
        <v>33</v>
      </c>
      <c r="R13" s="6">
        <f>37+30+22</f>
        <v>89</v>
      </c>
      <c r="S13" s="94" t="s">
        <v>262</v>
      </c>
      <c r="T13" s="32" t="s">
        <v>108</v>
      </c>
      <c r="U13" s="33" t="s">
        <v>211</v>
      </c>
      <c r="V13" s="36" t="s">
        <v>210</v>
      </c>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c r="IW13" s="34"/>
      <c r="IX13" s="34"/>
      <c r="IY13" s="34"/>
      <c r="IZ13" s="34"/>
      <c r="JA13" s="34"/>
      <c r="JB13" s="34"/>
      <c r="JC13" s="34"/>
      <c r="JD13" s="34"/>
      <c r="JE13" s="34"/>
      <c r="JF13" s="34"/>
      <c r="JG13" s="34"/>
      <c r="JH13" s="34"/>
      <c r="JI13" s="34"/>
      <c r="JJ13" s="34"/>
      <c r="JK13" s="34"/>
      <c r="JL13" s="34"/>
      <c r="JM13" s="34"/>
      <c r="JN13" s="34"/>
      <c r="JO13" s="34"/>
      <c r="JP13" s="34"/>
      <c r="JQ13" s="34"/>
      <c r="JR13" s="34"/>
      <c r="JS13" s="34"/>
      <c r="JT13" s="34"/>
      <c r="JU13" s="34"/>
      <c r="JV13" s="34"/>
      <c r="JW13" s="34"/>
      <c r="JX13" s="34"/>
      <c r="JY13" s="34"/>
      <c r="JZ13" s="34"/>
      <c r="KA13" s="34"/>
      <c r="KB13" s="34"/>
      <c r="KC13" s="34"/>
      <c r="KD13" s="34"/>
      <c r="KE13" s="34"/>
      <c r="KF13" s="34"/>
      <c r="KG13" s="34"/>
      <c r="KH13" s="34"/>
      <c r="KI13" s="34"/>
      <c r="KJ13" s="34"/>
      <c r="KK13" s="34"/>
      <c r="KL13" s="34"/>
      <c r="KM13" s="34"/>
      <c r="KN13" s="34"/>
      <c r="KO13" s="34"/>
      <c r="KP13" s="34"/>
      <c r="KQ13" s="34"/>
      <c r="KR13" s="34"/>
      <c r="KS13" s="34"/>
      <c r="KT13" s="34"/>
      <c r="KU13" s="34"/>
      <c r="KV13" s="34"/>
      <c r="KW13" s="34"/>
      <c r="KX13" s="34"/>
      <c r="KY13" s="34"/>
      <c r="KZ13" s="34"/>
      <c r="LA13" s="34"/>
      <c r="LB13" s="34"/>
      <c r="LC13" s="34"/>
      <c r="LD13" s="34"/>
      <c r="LE13" s="34"/>
      <c r="LF13" s="34"/>
      <c r="LG13" s="34"/>
      <c r="LH13" s="34"/>
      <c r="LI13" s="34"/>
      <c r="LJ13" s="34"/>
      <c r="LK13" s="34"/>
      <c r="LL13" s="34"/>
      <c r="LM13" s="34"/>
      <c r="LN13" s="34"/>
      <c r="LO13" s="34"/>
      <c r="LP13" s="34"/>
      <c r="LQ13" s="34"/>
      <c r="LR13" s="34"/>
      <c r="LS13" s="34"/>
      <c r="LT13" s="34"/>
      <c r="LU13" s="34"/>
      <c r="LV13" s="34"/>
      <c r="LW13" s="34"/>
      <c r="LX13" s="34"/>
      <c r="LY13" s="34"/>
      <c r="LZ13" s="34"/>
      <c r="MA13" s="34"/>
      <c r="MB13" s="34"/>
      <c r="MC13" s="34"/>
      <c r="MD13" s="34"/>
      <c r="ME13" s="34"/>
      <c r="MF13" s="34"/>
      <c r="MG13" s="34"/>
      <c r="MH13" s="34"/>
      <c r="MI13" s="34"/>
      <c r="MJ13" s="34"/>
      <c r="MK13" s="34"/>
      <c r="ML13" s="34"/>
      <c r="MM13" s="34"/>
      <c r="MN13" s="34"/>
      <c r="MO13" s="34"/>
      <c r="MP13" s="34"/>
      <c r="MQ13" s="34"/>
      <c r="MR13" s="34"/>
      <c r="MS13" s="34"/>
      <c r="MT13" s="34"/>
      <c r="MU13" s="34"/>
      <c r="MV13" s="34"/>
      <c r="MW13" s="34"/>
      <c r="MX13" s="34"/>
      <c r="MY13" s="34"/>
      <c r="MZ13" s="34"/>
      <c r="NA13" s="34"/>
      <c r="NB13" s="34"/>
      <c r="NC13" s="34"/>
      <c r="ND13" s="34"/>
      <c r="NE13" s="34"/>
      <c r="NF13" s="34"/>
      <c r="NG13" s="34"/>
      <c r="NH13" s="34"/>
      <c r="NI13" s="34"/>
      <c r="NJ13" s="34"/>
      <c r="NK13" s="34"/>
      <c r="NL13" s="34"/>
      <c r="NM13" s="34"/>
      <c r="NN13" s="34"/>
      <c r="NO13" s="34"/>
      <c r="NP13" s="34"/>
      <c r="NQ13" s="34"/>
      <c r="NR13" s="34"/>
      <c r="NS13" s="34"/>
      <c r="NT13" s="34"/>
      <c r="NU13" s="34"/>
      <c r="NV13" s="34"/>
      <c r="NW13" s="34"/>
      <c r="NX13" s="34"/>
      <c r="NY13" s="34"/>
      <c r="NZ13" s="34"/>
      <c r="OA13" s="34"/>
      <c r="OB13" s="34"/>
      <c r="OC13" s="34"/>
      <c r="OD13" s="34"/>
      <c r="OE13" s="34"/>
      <c r="OF13" s="34"/>
      <c r="OG13" s="34"/>
      <c r="OH13" s="34"/>
      <c r="OI13" s="34"/>
      <c r="OJ13" s="34"/>
      <c r="OK13" s="34"/>
      <c r="OL13" s="34"/>
      <c r="OM13" s="34"/>
      <c r="ON13" s="34"/>
      <c r="OO13" s="34"/>
      <c r="OP13" s="34"/>
      <c r="OQ13" s="34"/>
      <c r="OR13" s="34"/>
      <c r="OS13" s="34"/>
      <c r="OT13" s="34"/>
      <c r="OU13" s="34"/>
      <c r="OV13" s="34"/>
      <c r="OW13" s="34"/>
      <c r="OX13" s="34"/>
      <c r="OY13" s="34"/>
      <c r="OZ13" s="34"/>
      <c r="PA13" s="34"/>
      <c r="PB13" s="34"/>
      <c r="PC13" s="34"/>
      <c r="PD13" s="34"/>
      <c r="PE13" s="34"/>
      <c r="PF13" s="34"/>
      <c r="PG13" s="34"/>
      <c r="PH13" s="34"/>
      <c r="PI13" s="34"/>
      <c r="PJ13" s="34"/>
      <c r="PK13" s="34"/>
      <c r="PL13" s="34"/>
      <c r="PM13" s="34"/>
      <c r="PN13" s="34"/>
      <c r="PO13" s="34"/>
      <c r="PP13" s="34"/>
      <c r="PQ13" s="34"/>
      <c r="PR13" s="34"/>
      <c r="PS13" s="34"/>
      <c r="PT13" s="34"/>
      <c r="PU13" s="34"/>
      <c r="PV13" s="34"/>
      <c r="PW13" s="34"/>
      <c r="PX13" s="34"/>
      <c r="PY13" s="34"/>
      <c r="PZ13" s="34"/>
      <c r="QA13" s="34"/>
      <c r="QB13" s="34"/>
      <c r="QC13" s="34"/>
      <c r="QD13" s="34"/>
      <c r="QE13" s="34"/>
      <c r="QF13" s="34"/>
      <c r="QG13" s="34"/>
      <c r="QH13" s="34"/>
      <c r="QI13" s="34"/>
      <c r="QJ13" s="34"/>
      <c r="QK13" s="34"/>
      <c r="QL13" s="34"/>
      <c r="QM13" s="34"/>
      <c r="QN13" s="34"/>
      <c r="QO13" s="34"/>
      <c r="QP13" s="34"/>
      <c r="QQ13" s="34"/>
      <c r="QR13" s="34"/>
      <c r="QS13" s="34"/>
      <c r="QT13" s="34"/>
      <c r="QU13" s="34"/>
      <c r="QV13" s="34"/>
      <c r="QW13" s="34"/>
      <c r="QX13" s="34"/>
      <c r="QY13" s="34"/>
      <c r="QZ13" s="34"/>
      <c r="RA13" s="34"/>
      <c r="RB13" s="34"/>
      <c r="RC13" s="34"/>
      <c r="RD13" s="34"/>
      <c r="RE13" s="34"/>
      <c r="RF13" s="34"/>
      <c r="RG13" s="34"/>
      <c r="RH13" s="34"/>
      <c r="RI13" s="34"/>
      <c r="RJ13" s="34"/>
      <c r="RK13" s="34"/>
      <c r="RL13" s="34"/>
      <c r="RM13" s="34"/>
      <c r="RN13" s="34"/>
      <c r="RO13" s="34"/>
      <c r="RP13" s="34"/>
      <c r="RQ13" s="34"/>
      <c r="RR13" s="34"/>
      <c r="RS13" s="34"/>
      <c r="RT13" s="34"/>
      <c r="RU13" s="34"/>
      <c r="RV13" s="34"/>
      <c r="RW13" s="34"/>
      <c r="RX13" s="34"/>
      <c r="RY13" s="34"/>
      <c r="RZ13" s="34"/>
      <c r="SA13" s="34"/>
      <c r="SB13" s="34"/>
      <c r="SC13" s="34"/>
      <c r="SD13" s="34"/>
      <c r="SE13" s="34"/>
      <c r="SF13" s="34"/>
      <c r="SG13" s="34"/>
      <c r="SH13" s="34"/>
      <c r="SI13" s="34"/>
      <c r="SJ13" s="34"/>
      <c r="SK13" s="34"/>
      <c r="SL13" s="34"/>
      <c r="SM13" s="34"/>
      <c r="SN13" s="34"/>
      <c r="SO13" s="34"/>
      <c r="SP13" s="34"/>
      <c r="SQ13" s="34"/>
      <c r="SR13" s="34"/>
      <c r="SS13" s="34"/>
      <c r="ST13" s="34"/>
      <c r="SU13" s="34"/>
      <c r="SV13" s="34"/>
      <c r="SW13" s="34"/>
      <c r="SX13" s="34"/>
      <c r="SY13" s="34"/>
      <c r="SZ13" s="34"/>
      <c r="TA13" s="34"/>
      <c r="TB13" s="34"/>
      <c r="TC13" s="34"/>
      <c r="TD13" s="34"/>
      <c r="TE13" s="34"/>
      <c r="TF13" s="34"/>
      <c r="TG13" s="34"/>
      <c r="TH13" s="34"/>
      <c r="TI13" s="34"/>
      <c r="TJ13" s="34"/>
      <c r="TK13" s="34"/>
      <c r="TL13" s="34"/>
      <c r="TM13" s="34"/>
      <c r="TN13" s="34"/>
      <c r="TO13" s="34"/>
      <c r="TP13" s="34"/>
      <c r="TQ13" s="34"/>
      <c r="TR13" s="34"/>
      <c r="TS13" s="34"/>
      <c r="TT13" s="34"/>
      <c r="TU13" s="34"/>
      <c r="TV13" s="34"/>
      <c r="TW13" s="34"/>
      <c r="TX13" s="34"/>
      <c r="TY13" s="34"/>
      <c r="TZ13" s="34"/>
      <c r="UA13" s="34"/>
      <c r="UB13" s="34"/>
      <c r="UC13" s="34"/>
      <c r="UD13" s="34"/>
      <c r="UE13" s="34"/>
      <c r="UF13" s="34"/>
      <c r="UG13" s="34"/>
      <c r="UH13" s="34"/>
      <c r="UI13" s="34"/>
      <c r="UJ13" s="34"/>
      <c r="UK13" s="34"/>
      <c r="UL13" s="34"/>
      <c r="UM13" s="34"/>
      <c r="UN13" s="34"/>
      <c r="UO13" s="34"/>
      <c r="UP13" s="34"/>
      <c r="UQ13" s="34"/>
      <c r="UR13" s="34"/>
      <c r="US13" s="34"/>
      <c r="UT13" s="34"/>
      <c r="UU13" s="34"/>
      <c r="UV13" s="34"/>
      <c r="UW13" s="34"/>
      <c r="UX13" s="34"/>
      <c r="UY13" s="34"/>
      <c r="UZ13" s="34"/>
      <c r="VA13" s="34"/>
      <c r="VB13" s="34"/>
      <c r="VC13" s="34"/>
      <c r="VD13" s="34"/>
      <c r="VE13" s="34"/>
      <c r="VF13" s="34"/>
      <c r="VG13" s="34"/>
      <c r="VH13" s="34"/>
      <c r="VI13" s="34"/>
      <c r="VJ13" s="34"/>
      <c r="VK13" s="34"/>
      <c r="VL13" s="34"/>
      <c r="VM13" s="34"/>
      <c r="VN13" s="34"/>
      <c r="VO13" s="34"/>
      <c r="VP13" s="34"/>
      <c r="VQ13" s="34"/>
      <c r="VR13" s="34"/>
      <c r="VS13" s="34"/>
      <c r="VT13" s="34"/>
      <c r="VU13" s="34"/>
      <c r="VV13" s="34"/>
      <c r="VW13" s="34"/>
      <c r="VX13" s="34"/>
      <c r="VY13" s="34"/>
      <c r="VZ13" s="34"/>
      <c r="WA13" s="34"/>
      <c r="WB13" s="34"/>
      <c r="WC13" s="34"/>
      <c r="WD13" s="34"/>
      <c r="WE13" s="34"/>
      <c r="WF13" s="34"/>
      <c r="WG13" s="34"/>
      <c r="WH13" s="34"/>
      <c r="WI13" s="34"/>
      <c r="WJ13" s="34"/>
      <c r="WK13" s="34"/>
      <c r="WL13" s="34"/>
      <c r="WM13" s="34"/>
      <c r="WN13" s="34"/>
      <c r="WO13" s="34"/>
      <c r="WP13" s="34"/>
      <c r="WQ13" s="34"/>
      <c r="WR13" s="34"/>
      <c r="WS13" s="34"/>
      <c r="WT13" s="34"/>
      <c r="WU13" s="34"/>
      <c r="WV13" s="34"/>
      <c r="WW13" s="34"/>
      <c r="WX13" s="34"/>
      <c r="WY13" s="34"/>
      <c r="WZ13" s="34"/>
      <c r="XA13" s="34"/>
      <c r="XB13" s="34"/>
      <c r="XC13" s="34"/>
      <c r="XD13" s="34"/>
      <c r="XE13" s="34"/>
      <c r="XF13" s="34"/>
      <c r="XG13" s="34"/>
      <c r="XH13" s="34"/>
      <c r="XI13" s="34"/>
      <c r="XJ13" s="34"/>
      <c r="XK13" s="34"/>
      <c r="XL13" s="34"/>
      <c r="XM13" s="34"/>
      <c r="XN13" s="34"/>
      <c r="XO13" s="34"/>
      <c r="XP13" s="34"/>
      <c r="XQ13" s="34"/>
      <c r="XR13" s="34"/>
      <c r="XS13" s="34"/>
      <c r="XT13" s="34"/>
      <c r="XU13" s="34"/>
      <c r="XV13" s="34"/>
      <c r="XW13" s="34"/>
      <c r="XX13" s="34"/>
      <c r="XY13" s="34"/>
      <c r="XZ13" s="34"/>
      <c r="YA13" s="34"/>
      <c r="YB13" s="34"/>
      <c r="YC13" s="34"/>
      <c r="YD13" s="34"/>
      <c r="YE13" s="34"/>
      <c r="YF13" s="34"/>
      <c r="YG13" s="34"/>
      <c r="YH13" s="34"/>
      <c r="YI13" s="34"/>
      <c r="YJ13" s="34"/>
      <c r="YK13" s="34"/>
      <c r="YL13" s="34"/>
      <c r="YM13" s="34"/>
      <c r="YN13" s="34"/>
      <c r="YO13" s="34"/>
      <c r="YP13" s="34"/>
      <c r="YQ13" s="34"/>
      <c r="YR13" s="34"/>
      <c r="YS13" s="34"/>
      <c r="YT13" s="34"/>
      <c r="YU13" s="34"/>
      <c r="YV13" s="34"/>
      <c r="YW13" s="34"/>
      <c r="YX13" s="34"/>
      <c r="YY13" s="34"/>
      <c r="YZ13" s="34"/>
      <c r="ZA13" s="34"/>
      <c r="ZB13" s="34"/>
      <c r="ZC13" s="34"/>
      <c r="ZD13" s="34"/>
      <c r="ZE13" s="34"/>
      <c r="ZF13" s="34"/>
      <c r="ZG13" s="34"/>
      <c r="ZH13" s="34"/>
      <c r="ZI13" s="34"/>
      <c r="ZJ13" s="34"/>
      <c r="ZK13" s="34"/>
      <c r="ZL13" s="34"/>
      <c r="ZM13" s="34"/>
      <c r="ZN13" s="34"/>
      <c r="ZO13" s="34"/>
      <c r="ZP13" s="34"/>
      <c r="ZQ13" s="34"/>
      <c r="ZR13" s="34"/>
      <c r="ZS13" s="34"/>
      <c r="ZT13" s="34"/>
      <c r="ZU13" s="34"/>
      <c r="ZV13" s="34"/>
      <c r="ZW13" s="34"/>
      <c r="ZX13" s="34"/>
      <c r="ZY13" s="34"/>
      <c r="ZZ13" s="34"/>
      <c r="AAA13" s="34"/>
      <c r="AAB13" s="34"/>
      <c r="AAC13" s="34"/>
      <c r="AAD13" s="34"/>
      <c r="AAE13" s="34"/>
      <c r="AAF13" s="34"/>
      <c r="AAG13" s="34"/>
      <c r="AAH13" s="34"/>
      <c r="AAI13" s="34"/>
      <c r="AAJ13" s="34"/>
      <c r="AAK13" s="34"/>
      <c r="AAL13" s="34"/>
      <c r="AAM13" s="34"/>
      <c r="AAN13" s="34"/>
      <c r="AAO13" s="34"/>
      <c r="AAP13" s="34"/>
      <c r="AAQ13" s="34"/>
      <c r="AAR13" s="34"/>
      <c r="AAS13" s="34"/>
      <c r="AAT13" s="34"/>
      <c r="AAU13" s="34"/>
      <c r="AAV13" s="34"/>
      <c r="AAW13" s="34"/>
      <c r="AAX13" s="34"/>
      <c r="AAY13" s="34"/>
      <c r="AAZ13" s="34"/>
    </row>
    <row r="14" spans="1:728" s="35" customFormat="1" ht="53.1" customHeight="1" thickBot="1">
      <c r="A14" s="17">
        <v>13</v>
      </c>
      <c r="B14" s="29" t="s">
        <v>12</v>
      </c>
      <c r="C14" s="21" t="s">
        <v>332</v>
      </c>
      <c r="D14" s="33" t="s">
        <v>64</v>
      </c>
      <c r="E14" s="106">
        <v>42094</v>
      </c>
      <c r="F14" s="105">
        <v>42153</v>
      </c>
      <c r="G14" s="21" t="s">
        <v>19</v>
      </c>
      <c r="H14" s="81">
        <v>42522</v>
      </c>
      <c r="I14" s="85">
        <v>42678</v>
      </c>
      <c r="J14" s="6">
        <f t="shared" si="0"/>
        <v>428</v>
      </c>
      <c r="K14" s="6" t="s">
        <v>13</v>
      </c>
      <c r="L14" s="6">
        <v>44</v>
      </c>
      <c r="M14" s="6">
        <v>4</v>
      </c>
      <c r="N14" s="6">
        <v>208</v>
      </c>
      <c r="O14" s="6" t="s">
        <v>16</v>
      </c>
      <c r="P14" s="6">
        <v>4</v>
      </c>
      <c r="Q14" s="6" t="s">
        <v>34</v>
      </c>
      <c r="R14" s="6">
        <f>36+12+0+0</f>
        <v>48</v>
      </c>
      <c r="S14" s="94">
        <v>42775</v>
      </c>
      <c r="T14" s="32" t="s">
        <v>102</v>
      </c>
      <c r="U14" s="33" t="s">
        <v>198</v>
      </c>
      <c r="V14" s="36" t="s">
        <v>197</v>
      </c>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c r="IV14" s="34"/>
      <c r="IW14" s="34"/>
      <c r="IX14" s="34"/>
      <c r="IY14" s="34"/>
      <c r="IZ14" s="34"/>
      <c r="JA14" s="34"/>
      <c r="JB14" s="34"/>
      <c r="JC14" s="34"/>
      <c r="JD14" s="34"/>
      <c r="JE14" s="34"/>
      <c r="JF14" s="34"/>
      <c r="JG14" s="34"/>
      <c r="JH14" s="34"/>
      <c r="JI14" s="34"/>
      <c r="JJ14" s="34"/>
      <c r="JK14" s="34"/>
      <c r="JL14" s="34"/>
      <c r="JM14" s="34"/>
      <c r="JN14" s="34"/>
      <c r="JO14" s="34"/>
      <c r="JP14" s="34"/>
      <c r="JQ14" s="34"/>
      <c r="JR14" s="34"/>
      <c r="JS14" s="34"/>
      <c r="JT14" s="34"/>
      <c r="JU14" s="34"/>
      <c r="JV14" s="34"/>
      <c r="JW14" s="34"/>
      <c r="JX14" s="34"/>
      <c r="JY14" s="34"/>
      <c r="JZ14" s="34"/>
      <c r="KA14" s="34"/>
      <c r="KB14" s="34"/>
      <c r="KC14" s="34"/>
      <c r="KD14" s="34"/>
      <c r="KE14" s="34"/>
      <c r="KF14" s="34"/>
      <c r="KG14" s="34"/>
      <c r="KH14" s="34"/>
      <c r="KI14" s="34"/>
      <c r="KJ14" s="34"/>
      <c r="KK14" s="34"/>
      <c r="KL14" s="34"/>
      <c r="KM14" s="34"/>
      <c r="KN14" s="34"/>
      <c r="KO14" s="34"/>
      <c r="KP14" s="34"/>
      <c r="KQ14" s="34"/>
      <c r="KR14" s="34"/>
      <c r="KS14" s="34"/>
      <c r="KT14" s="34"/>
      <c r="KU14" s="34"/>
      <c r="KV14" s="34"/>
      <c r="KW14" s="34"/>
      <c r="KX14" s="34"/>
      <c r="KY14" s="34"/>
      <c r="KZ14" s="34"/>
      <c r="LA14" s="34"/>
      <c r="LB14" s="34"/>
      <c r="LC14" s="34"/>
      <c r="LD14" s="34"/>
      <c r="LE14" s="34"/>
      <c r="LF14" s="34"/>
      <c r="LG14" s="34"/>
      <c r="LH14" s="34"/>
      <c r="LI14" s="34"/>
      <c r="LJ14" s="34"/>
      <c r="LK14" s="34"/>
      <c r="LL14" s="34"/>
      <c r="LM14" s="34"/>
      <c r="LN14" s="34"/>
      <c r="LO14" s="34"/>
      <c r="LP14" s="34"/>
      <c r="LQ14" s="34"/>
      <c r="LR14" s="34"/>
      <c r="LS14" s="34"/>
      <c r="LT14" s="34"/>
      <c r="LU14" s="34"/>
      <c r="LV14" s="34"/>
      <c r="LW14" s="34"/>
      <c r="LX14" s="34"/>
      <c r="LY14" s="34"/>
      <c r="LZ14" s="34"/>
      <c r="MA14" s="34"/>
      <c r="MB14" s="34"/>
      <c r="MC14" s="34"/>
      <c r="MD14" s="34"/>
      <c r="ME14" s="34"/>
      <c r="MF14" s="34"/>
      <c r="MG14" s="34"/>
      <c r="MH14" s="34"/>
      <c r="MI14" s="34"/>
      <c r="MJ14" s="34"/>
      <c r="MK14" s="34"/>
      <c r="ML14" s="34"/>
      <c r="MM14" s="34"/>
      <c r="MN14" s="34"/>
      <c r="MO14" s="34"/>
      <c r="MP14" s="34"/>
      <c r="MQ14" s="34"/>
      <c r="MR14" s="34"/>
      <c r="MS14" s="34"/>
      <c r="MT14" s="34"/>
      <c r="MU14" s="34"/>
      <c r="MV14" s="34"/>
      <c r="MW14" s="34"/>
      <c r="MX14" s="34"/>
      <c r="MY14" s="34"/>
      <c r="MZ14" s="34"/>
      <c r="NA14" s="34"/>
      <c r="NB14" s="34"/>
      <c r="NC14" s="34"/>
      <c r="ND14" s="34"/>
      <c r="NE14" s="34"/>
      <c r="NF14" s="34"/>
      <c r="NG14" s="34"/>
      <c r="NH14" s="34"/>
      <c r="NI14" s="34"/>
      <c r="NJ14" s="34"/>
      <c r="NK14" s="34"/>
      <c r="NL14" s="34"/>
      <c r="NM14" s="34"/>
      <c r="NN14" s="34"/>
      <c r="NO14" s="34"/>
      <c r="NP14" s="34"/>
      <c r="NQ14" s="34"/>
      <c r="NR14" s="34"/>
      <c r="NS14" s="34"/>
      <c r="NT14" s="34"/>
      <c r="NU14" s="34"/>
      <c r="NV14" s="34"/>
      <c r="NW14" s="34"/>
      <c r="NX14" s="34"/>
      <c r="NY14" s="34"/>
      <c r="NZ14" s="34"/>
      <c r="OA14" s="34"/>
      <c r="OB14" s="34"/>
      <c r="OC14" s="34"/>
      <c r="OD14" s="34"/>
      <c r="OE14" s="34"/>
      <c r="OF14" s="34"/>
      <c r="OG14" s="34"/>
      <c r="OH14" s="34"/>
      <c r="OI14" s="34"/>
      <c r="OJ14" s="34"/>
      <c r="OK14" s="34"/>
      <c r="OL14" s="34"/>
      <c r="OM14" s="34"/>
      <c r="ON14" s="34"/>
      <c r="OO14" s="34"/>
      <c r="OP14" s="34"/>
      <c r="OQ14" s="34"/>
      <c r="OR14" s="34"/>
      <c r="OS14" s="34"/>
      <c r="OT14" s="34"/>
      <c r="OU14" s="34"/>
      <c r="OV14" s="34"/>
      <c r="OW14" s="34"/>
      <c r="OX14" s="34"/>
      <c r="OY14" s="34"/>
      <c r="OZ14" s="34"/>
      <c r="PA14" s="34"/>
      <c r="PB14" s="34"/>
      <c r="PC14" s="34"/>
      <c r="PD14" s="34"/>
      <c r="PE14" s="34"/>
      <c r="PF14" s="34"/>
      <c r="PG14" s="34"/>
      <c r="PH14" s="34"/>
      <c r="PI14" s="34"/>
      <c r="PJ14" s="34"/>
      <c r="PK14" s="34"/>
      <c r="PL14" s="34"/>
      <c r="PM14" s="34"/>
      <c r="PN14" s="34"/>
      <c r="PO14" s="34"/>
      <c r="PP14" s="34"/>
      <c r="PQ14" s="34"/>
      <c r="PR14" s="34"/>
      <c r="PS14" s="34"/>
      <c r="PT14" s="34"/>
      <c r="PU14" s="34"/>
      <c r="PV14" s="34"/>
      <c r="PW14" s="34"/>
      <c r="PX14" s="34"/>
      <c r="PY14" s="34"/>
      <c r="PZ14" s="34"/>
      <c r="QA14" s="34"/>
      <c r="QB14" s="34"/>
      <c r="QC14" s="34"/>
      <c r="QD14" s="34"/>
      <c r="QE14" s="34"/>
      <c r="QF14" s="34"/>
      <c r="QG14" s="34"/>
      <c r="QH14" s="34"/>
      <c r="QI14" s="34"/>
      <c r="QJ14" s="34"/>
      <c r="QK14" s="34"/>
      <c r="QL14" s="34"/>
      <c r="QM14" s="34"/>
      <c r="QN14" s="34"/>
      <c r="QO14" s="34"/>
      <c r="QP14" s="34"/>
      <c r="QQ14" s="34"/>
      <c r="QR14" s="34"/>
      <c r="QS14" s="34"/>
      <c r="QT14" s="34"/>
      <c r="QU14" s="34"/>
      <c r="QV14" s="34"/>
      <c r="QW14" s="34"/>
      <c r="QX14" s="34"/>
      <c r="QY14" s="34"/>
      <c r="QZ14" s="34"/>
      <c r="RA14" s="34"/>
      <c r="RB14" s="34"/>
      <c r="RC14" s="34"/>
      <c r="RD14" s="34"/>
      <c r="RE14" s="34"/>
      <c r="RF14" s="34"/>
      <c r="RG14" s="34"/>
      <c r="RH14" s="34"/>
      <c r="RI14" s="34"/>
      <c r="RJ14" s="34"/>
      <c r="RK14" s="34"/>
      <c r="RL14" s="34"/>
      <c r="RM14" s="34"/>
      <c r="RN14" s="34"/>
      <c r="RO14" s="34"/>
      <c r="RP14" s="34"/>
      <c r="RQ14" s="34"/>
      <c r="RR14" s="34"/>
      <c r="RS14" s="34"/>
      <c r="RT14" s="34"/>
      <c r="RU14" s="34"/>
      <c r="RV14" s="34"/>
      <c r="RW14" s="34"/>
      <c r="RX14" s="34"/>
      <c r="RY14" s="34"/>
      <c r="RZ14" s="34"/>
      <c r="SA14" s="34"/>
      <c r="SB14" s="34"/>
      <c r="SC14" s="34"/>
      <c r="SD14" s="34"/>
      <c r="SE14" s="34"/>
      <c r="SF14" s="34"/>
      <c r="SG14" s="34"/>
      <c r="SH14" s="34"/>
      <c r="SI14" s="34"/>
      <c r="SJ14" s="34"/>
      <c r="SK14" s="34"/>
      <c r="SL14" s="34"/>
      <c r="SM14" s="34"/>
      <c r="SN14" s="34"/>
      <c r="SO14" s="34"/>
      <c r="SP14" s="34"/>
      <c r="SQ14" s="34"/>
      <c r="SR14" s="34"/>
      <c r="SS14" s="34"/>
      <c r="ST14" s="34"/>
      <c r="SU14" s="34"/>
      <c r="SV14" s="34"/>
      <c r="SW14" s="34"/>
      <c r="SX14" s="34"/>
      <c r="SY14" s="34"/>
      <c r="SZ14" s="34"/>
      <c r="TA14" s="34"/>
      <c r="TB14" s="34"/>
      <c r="TC14" s="34"/>
      <c r="TD14" s="34"/>
      <c r="TE14" s="34"/>
      <c r="TF14" s="34"/>
      <c r="TG14" s="34"/>
      <c r="TH14" s="34"/>
      <c r="TI14" s="34"/>
      <c r="TJ14" s="34"/>
      <c r="TK14" s="34"/>
      <c r="TL14" s="34"/>
      <c r="TM14" s="34"/>
      <c r="TN14" s="34"/>
      <c r="TO14" s="34"/>
      <c r="TP14" s="34"/>
      <c r="TQ14" s="34"/>
      <c r="TR14" s="34"/>
      <c r="TS14" s="34"/>
      <c r="TT14" s="34"/>
      <c r="TU14" s="34"/>
      <c r="TV14" s="34"/>
      <c r="TW14" s="34"/>
      <c r="TX14" s="34"/>
      <c r="TY14" s="34"/>
      <c r="TZ14" s="34"/>
      <c r="UA14" s="34"/>
      <c r="UB14" s="34"/>
      <c r="UC14" s="34"/>
      <c r="UD14" s="34"/>
      <c r="UE14" s="34"/>
      <c r="UF14" s="34"/>
      <c r="UG14" s="34"/>
      <c r="UH14" s="34"/>
      <c r="UI14" s="34"/>
      <c r="UJ14" s="34"/>
      <c r="UK14" s="34"/>
      <c r="UL14" s="34"/>
      <c r="UM14" s="34"/>
      <c r="UN14" s="34"/>
      <c r="UO14" s="34"/>
      <c r="UP14" s="34"/>
      <c r="UQ14" s="34"/>
      <c r="UR14" s="34"/>
      <c r="US14" s="34"/>
      <c r="UT14" s="34"/>
      <c r="UU14" s="34"/>
      <c r="UV14" s="34"/>
      <c r="UW14" s="34"/>
      <c r="UX14" s="34"/>
      <c r="UY14" s="34"/>
      <c r="UZ14" s="34"/>
      <c r="VA14" s="34"/>
      <c r="VB14" s="34"/>
      <c r="VC14" s="34"/>
      <c r="VD14" s="34"/>
      <c r="VE14" s="34"/>
      <c r="VF14" s="34"/>
      <c r="VG14" s="34"/>
      <c r="VH14" s="34"/>
      <c r="VI14" s="34"/>
      <c r="VJ14" s="34"/>
      <c r="VK14" s="34"/>
      <c r="VL14" s="34"/>
      <c r="VM14" s="34"/>
      <c r="VN14" s="34"/>
      <c r="VO14" s="34"/>
      <c r="VP14" s="34"/>
      <c r="VQ14" s="34"/>
      <c r="VR14" s="34"/>
      <c r="VS14" s="34"/>
      <c r="VT14" s="34"/>
      <c r="VU14" s="34"/>
      <c r="VV14" s="34"/>
      <c r="VW14" s="34"/>
      <c r="VX14" s="34"/>
      <c r="VY14" s="34"/>
      <c r="VZ14" s="34"/>
      <c r="WA14" s="34"/>
      <c r="WB14" s="34"/>
      <c r="WC14" s="34"/>
      <c r="WD14" s="34"/>
      <c r="WE14" s="34"/>
      <c r="WF14" s="34"/>
      <c r="WG14" s="34"/>
      <c r="WH14" s="34"/>
      <c r="WI14" s="34"/>
      <c r="WJ14" s="34"/>
      <c r="WK14" s="34"/>
      <c r="WL14" s="34"/>
      <c r="WM14" s="34"/>
      <c r="WN14" s="34"/>
      <c r="WO14" s="34"/>
      <c r="WP14" s="34"/>
      <c r="WQ14" s="34"/>
      <c r="WR14" s="34"/>
      <c r="WS14" s="34"/>
      <c r="WT14" s="34"/>
      <c r="WU14" s="34"/>
      <c r="WV14" s="34"/>
      <c r="WW14" s="34"/>
      <c r="WX14" s="34"/>
      <c r="WY14" s="34"/>
      <c r="WZ14" s="34"/>
      <c r="XA14" s="34"/>
      <c r="XB14" s="34"/>
      <c r="XC14" s="34"/>
      <c r="XD14" s="34"/>
      <c r="XE14" s="34"/>
      <c r="XF14" s="34"/>
      <c r="XG14" s="34"/>
      <c r="XH14" s="34"/>
      <c r="XI14" s="34"/>
      <c r="XJ14" s="34"/>
      <c r="XK14" s="34"/>
      <c r="XL14" s="34"/>
      <c r="XM14" s="34"/>
      <c r="XN14" s="34"/>
      <c r="XO14" s="34"/>
      <c r="XP14" s="34"/>
      <c r="XQ14" s="34"/>
      <c r="XR14" s="34"/>
      <c r="XS14" s="34"/>
      <c r="XT14" s="34"/>
      <c r="XU14" s="34"/>
      <c r="XV14" s="34"/>
      <c r="XW14" s="34"/>
      <c r="XX14" s="34"/>
      <c r="XY14" s="34"/>
      <c r="XZ14" s="34"/>
      <c r="YA14" s="34"/>
      <c r="YB14" s="34"/>
      <c r="YC14" s="34"/>
      <c r="YD14" s="34"/>
      <c r="YE14" s="34"/>
      <c r="YF14" s="34"/>
      <c r="YG14" s="34"/>
      <c r="YH14" s="34"/>
      <c r="YI14" s="34"/>
      <c r="YJ14" s="34"/>
      <c r="YK14" s="34"/>
      <c r="YL14" s="34"/>
      <c r="YM14" s="34"/>
      <c r="YN14" s="34"/>
      <c r="YO14" s="34"/>
      <c r="YP14" s="34"/>
      <c r="YQ14" s="34"/>
      <c r="YR14" s="34"/>
      <c r="YS14" s="34"/>
      <c r="YT14" s="34"/>
      <c r="YU14" s="34"/>
      <c r="YV14" s="34"/>
      <c r="YW14" s="34"/>
      <c r="YX14" s="34"/>
      <c r="YY14" s="34"/>
      <c r="YZ14" s="34"/>
      <c r="ZA14" s="34"/>
      <c r="ZB14" s="34"/>
      <c r="ZC14" s="34"/>
      <c r="ZD14" s="34"/>
      <c r="ZE14" s="34"/>
      <c r="ZF14" s="34"/>
      <c r="ZG14" s="34"/>
      <c r="ZH14" s="34"/>
      <c r="ZI14" s="34"/>
      <c r="ZJ14" s="34"/>
      <c r="ZK14" s="34"/>
      <c r="ZL14" s="34"/>
      <c r="ZM14" s="34"/>
      <c r="ZN14" s="34"/>
      <c r="ZO14" s="34"/>
      <c r="ZP14" s="34"/>
      <c r="ZQ14" s="34"/>
      <c r="ZR14" s="34"/>
      <c r="ZS14" s="34"/>
      <c r="ZT14" s="34"/>
      <c r="ZU14" s="34"/>
      <c r="ZV14" s="34"/>
      <c r="ZW14" s="34"/>
      <c r="ZX14" s="34"/>
      <c r="ZY14" s="34"/>
      <c r="ZZ14" s="34"/>
      <c r="AAA14" s="34"/>
      <c r="AAB14" s="34"/>
      <c r="AAC14" s="34"/>
      <c r="AAD14" s="34"/>
      <c r="AAE14" s="34"/>
      <c r="AAF14" s="34"/>
      <c r="AAG14" s="34"/>
      <c r="AAH14" s="34"/>
      <c r="AAI14" s="34"/>
      <c r="AAJ14" s="34"/>
      <c r="AAK14" s="34"/>
      <c r="AAL14" s="34"/>
      <c r="AAM14" s="34"/>
      <c r="AAN14" s="34"/>
      <c r="AAO14" s="34"/>
      <c r="AAP14" s="34"/>
      <c r="AAQ14" s="34"/>
      <c r="AAR14" s="34"/>
      <c r="AAS14" s="34"/>
      <c r="AAT14" s="34"/>
      <c r="AAU14" s="34"/>
      <c r="AAV14" s="34"/>
      <c r="AAW14" s="34"/>
      <c r="AAX14" s="34"/>
      <c r="AAY14" s="34"/>
      <c r="AAZ14" s="34"/>
    </row>
    <row r="15" spans="1:728" s="35" customFormat="1" ht="51" customHeight="1" thickBot="1">
      <c r="A15" s="17">
        <v>14</v>
      </c>
      <c r="B15" s="29" t="s">
        <v>12</v>
      </c>
      <c r="C15" s="21" t="s">
        <v>333</v>
      </c>
      <c r="D15" s="33" t="s">
        <v>65</v>
      </c>
      <c r="E15" s="104">
        <v>42249</v>
      </c>
      <c r="F15" s="104">
        <v>42360</v>
      </c>
      <c r="G15" s="32" t="s">
        <v>92</v>
      </c>
      <c r="H15" s="81">
        <v>42649</v>
      </c>
      <c r="I15" s="86">
        <v>42810</v>
      </c>
      <c r="J15" s="6">
        <f t="shared" si="0"/>
        <v>400</v>
      </c>
      <c r="K15" s="6" t="s">
        <v>13</v>
      </c>
      <c r="L15" s="6">
        <v>39</v>
      </c>
      <c r="M15" s="6">
        <v>5</v>
      </c>
      <c r="N15" s="6">
        <v>200</v>
      </c>
      <c r="O15" s="6" t="s">
        <v>16</v>
      </c>
      <c r="P15" s="6">
        <v>2</v>
      </c>
      <c r="Q15" s="6" t="s">
        <v>273</v>
      </c>
      <c r="R15" s="6">
        <f>24+12+1</f>
        <v>37</v>
      </c>
      <c r="S15" s="94">
        <v>42935</v>
      </c>
      <c r="T15" s="32" t="s">
        <v>103</v>
      </c>
      <c r="U15" s="33" t="s">
        <v>200</v>
      </c>
      <c r="V15" s="36" t="s">
        <v>199</v>
      </c>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c r="IV15" s="34"/>
      <c r="IW15" s="34"/>
      <c r="IX15" s="34"/>
      <c r="IY15" s="34"/>
      <c r="IZ15" s="34"/>
      <c r="JA15" s="34"/>
      <c r="JB15" s="34"/>
      <c r="JC15" s="34"/>
      <c r="JD15" s="34"/>
      <c r="JE15" s="34"/>
      <c r="JF15" s="34"/>
      <c r="JG15" s="34"/>
      <c r="JH15" s="34"/>
      <c r="JI15" s="34"/>
      <c r="JJ15" s="34"/>
      <c r="JK15" s="34"/>
      <c r="JL15" s="34"/>
      <c r="JM15" s="34"/>
      <c r="JN15" s="34"/>
      <c r="JO15" s="34"/>
      <c r="JP15" s="34"/>
      <c r="JQ15" s="34"/>
      <c r="JR15" s="34"/>
      <c r="JS15" s="34"/>
      <c r="JT15" s="34"/>
      <c r="JU15" s="34"/>
      <c r="JV15" s="34"/>
      <c r="JW15" s="34"/>
      <c r="JX15" s="34"/>
      <c r="JY15" s="34"/>
      <c r="JZ15" s="34"/>
      <c r="KA15" s="34"/>
      <c r="KB15" s="34"/>
      <c r="KC15" s="34"/>
      <c r="KD15" s="34"/>
      <c r="KE15" s="34"/>
      <c r="KF15" s="34"/>
      <c r="KG15" s="34"/>
      <c r="KH15" s="34"/>
      <c r="KI15" s="34"/>
      <c r="KJ15" s="34"/>
      <c r="KK15" s="34"/>
      <c r="KL15" s="34"/>
      <c r="KM15" s="34"/>
      <c r="KN15" s="34"/>
      <c r="KO15" s="34"/>
      <c r="KP15" s="34"/>
      <c r="KQ15" s="34"/>
      <c r="KR15" s="34"/>
      <c r="KS15" s="34"/>
      <c r="KT15" s="34"/>
      <c r="KU15" s="34"/>
      <c r="KV15" s="34"/>
      <c r="KW15" s="34"/>
      <c r="KX15" s="34"/>
      <c r="KY15" s="34"/>
      <c r="KZ15" s="34"/>
      <c r="LA15" s="34"/>
      <c r="LB15" s="34"/>
      <c r="LC15" s="34"/>
      <c r="LD15" s="34"/>
      <c r="LE15" s="34"/>
      <c r="LF15" s="34"/>
      <c r="LG15" s="34"/>
      <c r="LH15" s="34"/>
      <c r="LI15" s="34"/>
      <c r="LJ15" s="34"/>
      <c r="LK15" s="34"/>
      <c r="LL15" s="34"/>
      <c r="LM15" s="34"/>
      <c r="LN15" s="34"/>
      <c r="LO15" s="34"/>
      <c r="LP15" s="34"/>
      <c r="LQ15" s="34"/>
      <c r="LR15" s="34"/>
      <c r="LS15" s="34"/>
      <c r="LT15" s="34"/>
      <c r="LU15" s="34"/>
      <c r="LV15" s="34"/>
      <c r="LW15" s="34"/>
      <c r="LX15" s="34"/>
      <c r="LY15" s="34"/>
      <c r="LZ15" s="34"/>
      <c r="MA15" s="34"/>
      <c r="MB15" s="34"/>
      <c r="MC15" s="34"/>
      <c r="MD15" s="34"/>
      <c r="ME15" s="34"/>
      <c r="MF15" s="34"/>
      <c r="MG15" s="34"/>
      <c r="MH15" s="34"/>
      <c r="MI15" s="34"/>
      <c r="MJ15" s="34"/>
      <c r="MK15" s="34"/>
      <c r="ML15" s="34"/>
      <c r="MM15" s="34"/>
      <c r="MN15" s="34"/>
      <c r="MO15" s="34"/>
      <c r="MP15" s="34"/>
      <c r="MQ15" s="34"/>
      <c r="MR15" s="34"/>
      <c r="MS15" s="34"/>
      <c r="MT15" s="34"/>
      <c r="MU15" s="34"/>
      <c r="MV15" s="34"/>
      <c r="MW15" s="34"/>
      <c r="MX15" s="34"/>
      <c r="MY15" s="34"/>
      <c r="MZ15" s="34"/>
      <c r="NA15" s="34"/>
      <c r="NB15" s="34"/>
      <c r="NC15" s="34"/>
      <c r="ND15" s="34"/>
      <c r="NE15" s="34"/>
      <c r="NF15" s="34"/>
      <c r="NG15" s="34"/>
      <c r="NH15" s="34"/>
      <c r="NI15" s="34"/>
      <c r="NJ15" s="34"/>
      <c r="NK15" s="34"/>
      <c r="NL15" s="34"/>
      <c r="NM15" s="34"/>
      <c r="NN15" s="34"/>
      <c r="NO15" s="34"/>
      <c r="NP15" s="34"/>
      <c r="NQ15" s="34"/>
      <c r="NR15" s="34"/>
      <c r="NS15" s="34"/>
      <c r="NT15" s="34"/>
      <c r="NU15" s="34"/>
      <c r="NV15" s="34"/>
      <c r="NW15" s="34"/>
      <c r="NX15" s="34"/>
      <c r="NY15" s="34"/>
      <c r="NZ15" s="34"/>
      <c r="OA15" s="34"/>
      <c r="OB15" s="34"/>
      <c r="OC15" s="34"/>
      <c r="OD15" s="34"/>
      <c r="OE15" s="34"/>
      <c r="OF15" s="34"/>
      <c r="OG15" s="34"/>
      <c r="OH15" s="34"/>
      <c r="OI15" s="34"/>
      <c r="OJ15" s="34"/>
      <c r="OK15" s="34"/>
      <c r="OL15" s="34"/>
      <c r="OM15" s="34"/>
      <c r="ON15" s="34"/>
      <c r="OO15" s="34"/>
      <c r="OP15" s="34"/>
      <c r="OQ15" s="34"/>
      <c r="OR15" s="34"/>
      <c r="OS15" s="34"/>
      <c r="OT15" s="34"/>
      <c r="OU15" s="34"/>
      <c r="OV15" s="34"/>
      <c r="OW15" s="34"/>
      <c r="OX15" s="34"/>
      <c r="OY15" s="34"/>
      <c r="OZ15" s="34"/>
      <c r="PA15" s="34"/>
      <c r="PB15" s="34"/>
      <c r="PC15" s="34"/>
      <c r="PD15" s="34"/>
      <c r="PE15" s="34"/>
      <c r="PF15" s="34"/>
      <c r="PG15" s="34"/>
      <c r="PH15" s="34"/>
      <c r="PI15" s="34"/>
      <c r="PJ15" s="34"/>
      <c r="PK15" s="34"/>
      <c r="PL15" s="34"/>
      <c r="PM15" s="34"/>
      <c r="PN15" s="34"/>
      <c r="PO15" s="34"/>
      <c r="PP15" s="34"/>
      <c r="PQ15" s="34"/>
      <c r="PR15" s="34"/>
      <c r="PS15" s="34"/>
      <c r="PT15" s="34"/>
      <c r="PU15" s="34"/>
      <c r="PV15" s="34"/>
      <c r="PW15" s="34"/>
      <c r="PX15" s="34"/>
      <c r="PY15" s="34"/>
      <c r="PZ15" s="34"/>
      <c r="QA15" s="34"/>
      <c r="QB15" s="34"/>
      <c r="QC15" s="34"/>
      <c r="QD15" s="34"/>
      <c r="QE15" s="34"/>
      <c r="QF15" s="34"/>
      <c r="QG15" s="34"/>
      <c r="QH15" s="34"/>
      <c r="QI15" s="34"/>
      <c r="QJ15" s="34"/>
      <c r="QK15" s="34"/>
      <c r="QL15" s="34"/>
      <c r="QM15" s="34"/>
      <c r="QN15" s="34"/>
      <c r="QO15" s="34"/>
      <c r="QP15" s="34"/>
      <c r="QQ15" s="34"/>
      <c r="QR15" s="34"/>
      <c r="QS15" s="34"/>
      <c r="QT15" s="34"/>
      <c r="QU15" s="34"/>
      <c r="QV15" s="34"/>
      <c r="QW15" s="34"/>
      <c r="QX15" s="34"/>
      <c r="QY15" s="34"/>
      <c r="QZ15" s="34"/>
      <c r="RA15" s="34"/>
      <c r="RB15" s="34"/>
      <c r="RC15" s="34"/>
      <c r="RD15" s="34"/>
      <c r="RE15" s="34"/>
      <c r="RF15" s="34"/>
      <c r="RG15" s="34"/>
      <c r="RH15" s="34"/>
      <c r="RI15" s="34"/>
      <c r="RJ15" s="34"/>
      <c r="RK15" s="34"/>
      <c r="RL15" s="34"/>
      <c r="RM15" s="34"/>
      <c r="RN15" s="34"/>
      <c r="RO15" s="34"/>
      <c r="RP15" s="34"/>
      <c r="RQ15" s="34"/>
      <c r="RR15" s="34"/>
      <c r="RS15" s="34"/>
      <c r="RT15" s="34"/>
      <c r="RU15" s="34"/>
      <c r="RV15" s="34"/>
      <c r="RW15" s="34"/>
      <c r="RX15" s="34"/>
      <c r="RY15" s="34"/>
      <c r="RZ15" s="34"/>
      <c r="SA15" s="34"/>
      <c r="SB15" s="34"/>
      <c r="SC15" s="34"/>
      <c r="SD15" s="34"/>
      <c r="SE15" s="34"/>
      <c r="SF15" s="34"/>
      <c r="SG15" s="34"/>
      <c r="SH15" s="34"/>
      <c r="SI15" s="34"/>
      <c r="SJ15" s="34"/>
      <c r="SK15" s="34"/>
      <c r="SL15" s="34"/>
      <c r="SM15" s="34"/>
      <c r="SN15" s="34"/>
      <c r="SO15" s="34"/>
      <c r="SP15" s="34"/>
      <c r="SQ15" s="34"/>
      <c r="SR15" s="34"/>
      <c r="SS15" s="34"/>
      <c r="ST15" s="34"/>
      <c r="SU15" s="34"/>
      <c r="SV15" s="34"/>
      <c r="SW15" s="34"/>
      <c r="SX15" s="34"/>
      <c r="SY15" s="34"/>
      <c r="SZ15" s="34"/>
      <c r="TA15" s="34"/>
      <c r="TB15" s="34"/>
      <c r="TC15" s="34"/>
      <c r="TD15" s="34"/>
      <c r="TE15" s="34"/>
      <c r="TF15" s="34"/>
      <c r="TG15" s="34"/>
      <c r="TH15" s="34"/>
      <c r="TI15" s="34"/>
      <c r="TJ15" s="34"/>
      <c r="TK15" s="34"/>
      <c r="TL15" s="34"/>
      <c r="TM15" s="34"/>
      <c r="TN15" s="34"/>
      <c r="TO15" s="34"/>
      <c r="TP15" s="34"/>
      <c r="TQ15" s="34"/>
      <c r="TR15" s="34"/>
      <c r="TS15" s="34"/>
      <c r="TT15" s="34"/>
      <c r="TU15" s="34"/>
      <c r="TV15" s="34"/>
      <c r="TW15" s="34"/>
      <c r="TX15" s="34"/>
      <c r="TY15" s="34"/>
      <c r="TZ15" s="34"/>
      <c r="UA15" s="34"/>
      <c r="UB15" s="34"/>
      <c r="UC15" s="34"/>
      <c r="UD15" s="34"/>
      <c r="UE15" s="34"/>
      <c r="UF15" s="34"/>
      <c r="UG15" s="34"/>
      <c r="UH15" s="34"/>
      <c r="UI15" s="34"/>
      <c r="UJ15" s="34"/>
      <c r="UK15" s="34"/>
      <c r="UL15" s="34"/>
      <c r="UM15" s="34"/>
      <c r="UN15" s="34"/>
      <c r="UO15" s="34"/>
      <c r="UP15" s="34"/>
      <c r="UQ15" s="34"/>
      <c r="UR15" s="34"/>
      <c r="US15" s="34"/>
      <c r="UT15" s="34"/>
      <c r="UU15" s="34"/>
      <c r="UV15" s="34"/>
      <c r="UW15" s="34"/>
      <c r="UX15" s="34"/>
      <c r="UY15" s="34"/>
      <c r="UZ15" s="34"/>
      <c r="VA15" s="34"/>
      <c r="VB15" s="34"/>
      <c r="VC15" s="34"/>
      <c r="VD15" s="34"/>
      <c r="VE15" s="34"/>
      <c r="VF15" s="34"/>
      <c r="VG15" s="34"/>
      <c r="VH15" s="34"/>
      <c r="VI15" s="34"/>
      <c r="VJ15" s="34"/>
      <c r="VK15" s="34"/>
      <c r="VL15" s="34"/>
      <c r="VM15" s="34"/>
      <c r="VN15" s="34"/>
      <c r="VO15" s="34"/>
      <c r="VP15" s="34"/>
      <c r="VQ15" s="34"/>
      <c r="VR15" s="34"/>
      <c r="VS15" s="34"/>
      <c r="VT15" s="34"/>
      <c r="VU15" s="34"/>
      <c r="VV15" s="34"/>
      <c r="VW15" s="34"/>
      <c r="VX15" s="34"/>
      <c r="VY15" s="34"/>
      <c r="VZ15" s="34"/>
      <c r="WA15" s="34"/>
      <c r="WB15" s="34"/>
      <c r="WC15" s="34"/>
      <c r="WD15" s="34"/>
      <c r="WE15" s="34"/>
      <c r="WF15" s="34"/>
      <c r="WG15" s="34"/>
      <c r="WH15" s="34"/>
      <c r="WI15" s="34"/>
      <c r="WJ15" s="34"/>
      <c r="WK15" s="34"/>
      <c r="WL15" s="34"/>
      <c r="WM15" s="34"/>
      <c r="WN15" s="34"/>
      <c r="WO15" s="34"/>
      <c r="WP15" s="34"/>
      <c r="WQ15" s="34"/>
      <c r="WR15" s="34"/>
      <c r="WS15" s="34"/>
      <c r="WT15" s="34"/>
      <c r="WU15" s="34"/>
      <c r="WV15" s="34"/>
      <c r="WW15" s="34"/>
      <c r="WX15" s="34"/>
      <c r="WY15" s="34"/>
      <c r="WZ15" s="34"/>
      <c r="XA15" s="34"/>
      <c r="XB15" s="34"/>
      <c r="XC15" s="34"/>
      <c r="XD15" s="34"/>
      <c r="XE15" s="34"/>
      <c r="XF15" s="34"/>
      <c r="XG15" s="34"/>
      <c r="XH15" s="34"/>
      <c r="XI15" s="34"/>
      <c r="XJ15" s="34"/>
      <c r="XK15" s="34"/>
      <c r="XL15" s="34"/>
      <c r="XM15" s="34"/>
      <c r="XN15" s="34"/>
      <c r="XO15" s="34"/>
      <c r="XP15" s="34"/>
      <c r="XQ15" s="34"/>
      <c r="XR15" s="34"/>
      <c r="XS15" s="34"/>
      <c r="XT15" s="34"/>
      <c r="XU15" s="34"/>
      <c r="XV15" s="34"/>
      <c r="XW15" s="34"/>
      <c r="XX15" s="34"/>
      <c r="XY15" s="34"/>
      <c r="XZ15" s="34"/>
      <c r="YA15" s="34"/>
      <c r="YB15" s="34"/>
      <c r="YC15" s="34"/>
      <c r="YD15" s="34"/>
      <c r="YE15" s="34"/>
      <c r="YF15" s="34"/>
      <c r="YG15" s="34"/>
      <c r="YH15" s="34"/>
      <c r="YI15" s="34"/>
      <c r="YJ15" s="34"/>
      <c r="YK15" s="34"/>
      <c r="YL15" s="34"/>
      <c r="YM15" s="34"/>
      <c r="YN15" s="34"/>
      <c r="YO15" s="34"/>
      <c r="YP15" s="34"/>
      <c r="YQ15" s="34"/>
      <c r="YR15" s="34"/>
      <c r="YS15" s="34"/>
      <c r="YT15" s="34"/>
      <c r="YU15" s="34"/>
      <c r="YV15" s="34"/>
      <c r="YW15" s="34"/>
      <c r="YX15" s="34"/>
      <c r="YY15" s="34"/>
      <c r="YZ15" s="34"/>
      <c r="ZA15" s="34"/>
      <c r="ZB15" s="34"/>
      <c r="ZC15" s="34"/>
      <c r="ZD15" s="34"/>
      <c r="ZE15" s="34"/>
      <c r="ZF15" s="34"/>
      <c r="ZG15" s="34"/>
      <c r="ZH15" s="34"/>
      <c r="ZI15" s="34"/>
      <c r="ZJ15" s="34"/>
      <c r="ZK15" s="34"/>
      <c r="ZL15" s="34"/>
      <c r="ZM15" s="34"/>
      <c r="ZN15" s="34"/>
      <c r="ZO15" s="34"/>
      <c r="ZP15" s="34"/>
      <c r="ZQ15" s="34"/>
      <c r="ZR15" s="34"/>
      <c r="ZS15" s="34"/>
      <c r="ZT15" s="34"/>
      <c r="ZU15" s="34"/>
      <c r="ZV15" s="34"/>
      <c r="ZW15" s="34"/>
      <c r="ZX15" s="34"/>
      <c r="ZY15" s="34"/>
      <c r="ZZ15" s="34"/>
      <c r="AAA15" s="34"/>
      <c r="AAB15" s="34"/>
      <c r="AAC15" s="34"/>
      <c r="AAD15" s="34"/>
      <c r="AAE15" s="34"/>
      <c r="AAF15" s="34"/>
      <c r="AAG15" s="34"/>
      <c r="AAH15" s="34"/>
      <c r="AAI15" s="34"/>
      <c r="AAJ15" s="34"/>
      <c r="AAK15" s="34"/>
      <c r="AAL15" s="34"/>
      <c r="AAM15" s="34"/>
      <c r="AAN15" s="34"/>
      <c r="AAO15" s="34"/>
      <c r="AAP15" s="34"/>
      <c r="AAQ15" s="34"/>
      <c r="AAR15" s="34"/>
      <c r="AAS15" s="34"/>
      <c r="AAT15" s="34"/>
      <c r="AAU15" s="34"/>
      <c r="AAV15" s="34"/>
      <c r="AAW15" s="34"/>
      <c r="AAX15" s="34"/>
      <c r="AAY15" s="34"/>
      <c r="AAZ15" s="34"/>
    </row>
    <row r="16" spans="1:728" s="35" customFormat="1" ht="60.75" thickBot="1">
      <c r="A16" s="17">
        <v>15</v>
      </c>
      <c r="B16" s="29" t="s">
        <v>12</v>
      </c>
      <c r="C16" s="21" t="s">
        <v>334</v>
      </c>
      <c r="D16" s="33" t="s">
        <v>66</v>
      </c>
      <c r="E16" s="104">
        <v>42487</v>
      </c>
      <c r="F16" s="104">
        <v>42695</v>
      </c>
      <c r="G16" s="32" t="s">
        <v>19</v>
      </c>
      <c r="H16" s="81">
        <v>43083</v>
      </c>
      <c r="I16" s="86">
        <v>43168</v>
      </c>
      <c r="J16" s="6">
        <f t="shared" si="0"/>
        <v>596</v>
      </c>
      <c r="K16" s="22" t="s">
        <v>10</v>
      </c>
      <c r="L16" s="6">
        <v>4</v>
      </c>
      <c r="M16" s="6">
        <v>1</v>
      </c>
      <c r="N16" s="6">
        <v>86</v>
      </c>
      <c r="O16" s="6" t="s">
        <v>16</v>
      </c>
      <c r="P16" s="6">
        <v>1</v>
      </c>
      <c r="Q16" s="6" t="s">
        <v>35</v>
      </c>
      <c r="R16" s="6">
        <v>16</v>
      </c>
      <c r="S16" s="96"/>
      <c r="T16" s="32" t="s">
        <v>95</v>
      </c>
      <c r="U16" s="33" t="s">
        <v>202</v>
      </c>
      <c r="V16" s="36" t="s">
        <v>201</v>
      </c>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c r="IV16" s="34"/>
      <c r="IW16" s="34"/>
      <c r="IX16" s="34"/>
      <c r="IY16" s="34"/>
      <c r="IZ16" s="34"/>
      <c r="JA16" s="34"/>
      <c r="JB16" s="34"/>
      <c r="JC16" s="34"/>
      <c r="JD16" s="34"/>
      <c r="JE16" s="34"/>
      <c r="JF16" s="34"/>
      <c r="JG16" s="34"/>
      <c r="JH16" s="34"/>
      <c r="JI16" s="34"/>
      <c r="JJ16" s="34"/>
      <c r="JK16" s="34"/>
      <c r="JL16" s="34"/>
      <c r="JM16" s="34"/>
      <c r="JN16" s="34"/>
      <c r="JO16" s="34"/>
      <c r="JP16" s="34"/>
      <c r="JQ16" s="34"/>
      <c r="JR16" s="34"/>
      <c r="JS16" s="34"/>
      <c r="JT16" s="34"/>
      <c r="JU16" s="34"/>
      <c r="JV16" s="34"/>
      <c r="JW16" s="34"/>
      <c r="JX16" s="34"/>
      <c r="JY16" s="34"/>
      <c r="JZ16" s="34"/>
      <c r="KA16" s="34"/>
      <c r="KB16" s="34"/>
      <c r="KC16" s="34"/>
      <c r="KD16" s="34"/>
      <c r="KE16" s="34"/>
      <c r="KF16" s="34"/>
      <c r="KG16" s="34"/>
      <c r="KH16" s="34"/>
      <c r="KI16" s="34"/>
      <c r="KJ16" s="34"/>
      <c r="KK16" s="34"/>
      <c r="KL16" s="34"/>
      <c r="KM16" s="34"/>
      <c r="KN16" s="34"/>
      <c r="KO16" s="34"/>
      <c r="KP16" s="34"/>
      <c r="KQ16" s="34"/>
      <c r="KR16" s="34"/>
      <c r="KS16" s="34"/>
      <c r="KT16" s="34"/>
      <c r="KU16" s="34"/>
      <c r="KV16" s="34"/>
      <c r="KW16" s="34"/>
      <c r="KX16" s="34"/>
      <c r="KY16" s="34"/>
      <c r="KZ16" s="34"/>
      <c r="LA16" s="34"/>
      <c r="LB16" s="34"/>
      <c r="LC16" s="34"/>
      <c r="LD16" s="34"/>
      <c r="LE16" s="34"/>
      <c r="LF16" s="34"/>
      <c r="LG16" s="34"/>
      <c r="LH16" s="34"/>
      <c r="LI16" s="34"/>
      <c r="LJ16" s="34"/>
      <c r="LK16" s="34"/>
      <c r="LL16" s="34"/>
      <c r="LM16" s="34"/>
      <c r="LN16" s="34"/>
      <c r="LO16" s="34"/>
      <c r="LP16" s="34"/>
      <c r="LQ16" s="34"/>
      <c r="LR16" s="34"/>
      <c r="LS16" s="34"/>
      <c r="LT16" s="34"/>
      <c r="LU16" s="34"/>
      <c r="LV16" s="34"/>
      <c r="LW16" s="34"/>
      <c r="LX16" s="34"/>
      <c r="LY16" s="34"/>
      <c r="LZ16" s="34"/>
      <c r="MA16" s="34"/>
      <c r="MB16" s="34"/>
      <c r="MC16" s="34"/>
      <c r="MD16" s="34"/>
      <c r="ME16" s="34"/>
      <c r="MF16" s="34"/>
      <c r="MG16" s="34"/>
      <c r="MH16" s="34"/>
      <c r="MI16" s="34"/>
      <c r="MJ16" s="34"/>
      <c r="MK16" s="34"/>
      <c r="ML16" s="34"/>
      <c r="MM16" s="34"/>
      <c r="MN16" s="34"/>
      <c r="MO16" s="34"/>
      <c r="MP16" s="34"/>
      <c r="MQ16" s="34"/>
      <c r="MR16" s="34"/>
      <c r="MS16" s="34"/>
      <c r="MT16" s="34"/>
      <c r="MU16" s="34"/>
      <c r="MV16" s="34"/>
      <c r="MW16" s="34"/>
      <c r="MX16" s="34"/>
      <c r="MY16" s="34"/>
      <c r="MZ16" s="34"/>
      <c r="NA16" s="34"/>
      <c r="NB16" s="34"/>
      <c r="NC16" s="34"/>
      <c r="ND16" s="34"/>
      <c r="NE16" s="34"/>
      <c r="NF16" s="34"/>
      <c r="NG16" s="34"/>
      <c r="NH16" s="34"/>
      <c r="NI16" s="34"/>
      <c r="NJ16" s="34"/>
      <c r="NK16" s="34"/>
      <c r="NL16" s="34"/>
      <c r="NM16" s="34"/>
      <c r="NN16" s="34"/>
      <c r="NO16" s="34"/>
      <c r="NP16" s="34"/>
      <c r="NQ16" s="34"/>
      <c r="NR16" s="34"/>
      <c r="NS16" s="34"/>
      <c r="NT16" s="34"/>
      <c r="NU16" s="34"/>
      <c r="NV16" s="34"/>
      <c r="NW16" s="34"/>
      <c r="NX16" s="34"/>
      <c r="NY16" s="34"/>
      <c r="NZ16" s="34"/>
      <c r="OA16" s="34"/>
      <c r="OB16" s="34"/>
      <c r="OC16" s="34"/>
      <c r="OD16" s="34"/>
      <c r="OE16" s="34"/>
      <c r="OF16" s="34"/>
      <c r="OG16" s="34"/>
      <c r="OH16" s="34"/>
      <c r="OI16" s="34"/>
      <c r="OJ16" s="34"/>
      <c r="OK16" s="34"/>
      <c r="OL16" s="34"/>
      <c r="OM16" s="34"/>
      <c r="ON16" s="34"/>
      <c r="OO16" s="34"/>
      <c r="OP16" s="34"/>
      <c r="OQ16" s="34"/>
      <c r="OR16" s="34"/>
      <c r="OS16" s="34"/>
      <c r="OT16" s="34"/>
      <c r="OU16" s="34"/>
      <c r="OV16" s="34"/>
      <c r="OW16" s="34"/>
      <c r="OX16" s="34"/>
      <c r="OY16" s="34"/>
      <c r="OZ16" s="34"/>
      <c r="PA16" s="34"/>
      <c r="PB16" s="34"/>
      <c r="PC16" s="34"/>
      <c r="PD16" s="34"/>
      <c r="PE16" s="34"/>
      <c r="PF16" s="34"/>
      <c r="PG16" s="34"/>
      <c r="PH16" s="34"/>
      <c r="PI16" s="34"/>
      <c r="PJ16" s="34"/>
      <c r="PK16" s="34"/>
      <c r="PL16" s="34"/>
      <c r="PM16" s="34"/>
      <c r="PN16" s="34"/>
      <c r="PO16" s="34"/>
      <c r="PP16" s="34"/>
      <c r="PQ16" s="34"/>
      <c r="PR16" s="34"/>
      <c r="PS16" s="34"/>
      <c r="PT16" s="34"/>
      <c r="PU16" s="34"/>
      <c r="PV16" s="34"/>
      <c r="PW16" s="34"/>
      <c r="PX16" s="34"/>
      <c r="PY16" s="34"/>
      <c r="PZ16" s="34"/>
      <c r="QA16" s="34"/>
      <c r="QB16" s="34"/>
      <c r="QC16" s="34"/>
      <c r="QD16" s="34"/>
      <c r="QE16" s="34"/>
      <c r="QF16" s="34"/>
      <c r="QG16" s="34"/>
      <c r="QH16" s="34"/>
      <c r="QI16" s="34"/>
      <c r="QJ16" s="34"/>
      <c r="QK16" s="34"/>
      <c r="QL16" s="34"/>
      <c r="QM16" s="34"/>
      <c r="QN16" s="34"/>
      <c r="QO16" s="34"/>
      <c r="QP16" s="34"/>
      <c r="QQ16" s="34"/>
      <c r="QR16" s="34"/>
      <c r="QS16" s="34"/>
      <c r="QT16" s="34"/>
      <c r="QU16" s="34"/>
      <c r="QV16" s="34"/>
      <c r="QW16" s="34"/>
      <c r="QX16" s="34"/>
      <c r="QY16" s="34"/>
      <c r="QZ16" s="34"/>
      <c r="RA16" s="34"/>
      <c r="RB16" s="34"/>
      <c r="RC16" s="34"/>
      <c r="RD16" s="34"/>
      <c r="RE16" s="34"/>
      <c r="RF16" s="34"/>
      <c r="RG16" s="34"/>
      <c r="RH16" s="34"/>
      <c r="RI16" s="34"/>
      <c r="RJ16" s="34"/>
      <c r="RK16" s="34"/>
      <c r="RL16" s="34"/>
      <c r="RM16" s="34"/>
      <c r="RN16" s="34"/>
      <c r="RO16" s="34"/>
      <c r="RP16" s="34"/>
      <c r="RQ16" s="34"/>
      <c r="RR16" s="34"/>
      <c r="RS16" s="34"/>
      <c r="RT16" s="34"/>
      <c r="RU16" s="34"/>
      <c r="RV16" s="34"/>
      <c r="RW16" s="34"/>
      <c r="RX16" s="34"/>
      <c r="RY16" s="34"/>
      <c r="RZ16" s="34"/>
      <c r="SA16" s="34"/>
      <c r="SB16" s="34"/>
      <c r="SC16" s="34"/>
      <c r="SD16" s="34"/>
      <c r="SE16" s="34"/>
      <c r="SF16" s="34"/>
      <c r="SG16" s="34"/>
      <c r="SH16" s="34"/>
      <c r="SI16" s="34"/>
      <c r="SJ16" s="34"/>
      <c r="SK16" s="34"/>
      <c r="SL16" s="34"/>
      <c r="SM16" s="34"/>
      <c r="SN16" s="34"/>
      <c r="SO16" s="34"/>
      <c r="SP16" s="34"/>
      <c r="SQ16" s="34"/>
      <c r="SR16" s="34"/>
      <c r="SS16" s="34"/>
      <c r="ST16" s="34"/>
      <c r="SU16" s="34"/>
      <c r="SV16" s="34"/>
      <c r="SW16" s="34"/>
      <c r="SX16" s="34"/>
      <c r="SY16" s="34"/>
      <c r="SZ16" s="34"/>
      <c r="TA16" s="34"/>
      <c r="TB16" s="34"/>
      <c r="TC16" s="34"/>
      <c r="TD16" s="34"/>
      <c r="TE16" s="34"/>
      <c r="TF16" s="34"/>
      <c r="TG16" s="34"/>
      <c r="TH16" s="34"/>
      <c r="TI16" s="34"/>
      <c r="TJ16" s="34"/>
      <c r="TK16" s="34"/>
      <c r="TL16" s="34"/>
      <c r="TM16" s="34"/>
      <c r="TN16" s="34"/>
      <c r="TO16" s="34"/>
      <c r="TP16" s="34"/>
      <c r="TQ16" s="34"/>
      <c r="TR16" s="34"/>
      <c r="TS16" s="34"/>
      <c r="TT16" s="34"/>
      <c r="TU16" s="34"/>
      <c r="TV16" s="34"/>
      <c r="TW16" s="34"/>
      <c r="TX16" s="34"/>
      <c r="TY16" s="34"/>
      <c r="TZ16" s="34"/>
      <c r="UA16" s="34"/>
      <c r="UB16" s="34"/>
      <c r="UC16" s="34"/>
      <c r="UD16" s="34"/>
      <c r="UE16" s="34"/>
      <c r="UF16" s="34"/>
      <c r="UG16" s="34"/>
      <c r="UH16" s="34"/>
      <c r="UI16" s="34"/>
      <c r="UJ16" s="34"/>
      <c r="UK16" s="34"/>
      <c r="UL16" s="34"/>
      <c r="UM16" s="34"/>
      <c r="UN16" s="34"/>
      <c r="UO16" s="34"/>
      <c r="UP16" s="34"/>
      <c r="UQ16" s="34"/>
      <c r="UR16" s="34"/>
      <c r="US16" s="34"/>
      <c r="UT16" s="34"/>
      <c r="UU16" s="34"/>
      <c r="UV16" s="34"/>
      <c r="UW16" s="34"/>
      <c r="UX16" s="34"/>
      <c r="UY16" s="34"/>
      <c r="UZ16" s="34"/>
      <c r="VA16" s="34"/>
      <c r="VB16" s="34"/>
      <c r="VC16" s="34"/>
      <c r="VD16" s="34"/>
      <c r="VE16" s="34"/>
      <c r="VF16" s="34"/>
      <c r="VG16" s="34"/>
      <c r="VH16" s="34"/>
      <c r="VI16" s="34"/>
      <c r="VJ16" s="34"/>
      <c r="VK16" s="34"/>
      <c r="VL16" s="34"/>
      <c r="VM16" s="34"/>
      <c r="VN16" s="34"/>
      <c r="VO16" s="34"/>
      <c r="VP16" s="34"/>
      <c r="VQ16" s="34"/>
      <c r="VR16" s="34"/>
      <c r="VS16" s="34"/>
      <c r="VT16" s="34"/>
      <c r="VU16" s="34"/>
      <c r="VV16" s="34"/>
      <c r="VW16" s="34"/>
      <c r="VX16" s="34"/>
      <c r="VY16" s="34"/>
      <c r="VZ16" s="34"/>
      <c r="WA16" s="34"/>
      <c r="WB16" s="34"/>
      <c r="WC16" s="34"/>
      <c r="WD16" s="34"/>
      <c r="WE16" s="34"/>
      <c r="WF16" s="34"/>
      <c r="WG16" s="34"/>
      <c r="WH16" s="34"/>
      <c r="WI16" s="34"/>
      <c r="WJ16" s="34"/>
      <c r="WK16" s="34"/>
      <c r="WL16" s="34"/>
      <c r="WM16" s="34"/>
      <c r="WN16" s="34"/>
      <c r="WO16" s="34"/>
      <c r="WP16" s="34"/>
      <c r="WQ16" s="34"/>
      <c r="WR16" s="34"/>
      <c r="WS16" s="34"/>
      <c r="WT16" s="34"/>
      <c r="WU16" s="34"/>
      <c r="WV16" s="34"/>
      <c r="WW16" s="34"/>
      <c r="WX16" s="34"/>
      <c r="WY16" s="34"/>
      <c r="WZ16" s="34"/>
      <c r="XA16" s="34"/>
      <c r="XB16" s="34"/>
      <c r="XC16" s="34"/>
      <c r="XD16" s="34"/>
      <c r="XE16" s="34"/>
      <c r="XF16" s="34"/>
      <c r="XG16" s="34"/>
      <c r="XH16" s="34"/>
      <c r="XI16" s="34"/>
      <c r="XJ16" s="34"/>
      <c r="XK16" s="34"/>
      <c r="XL16" s="34"/>
      <c r="XM16" s="34"/>
      <c r="XN16" s="34"/>
      <c r="XO16" s="34"/>
      <c r="XP16" s="34"/>
      <c r="XQ16" s="34"/>
      <c r="XR16" s="34"/>
      <c r="XS16" s="34"/>
      <c r="XT16" s="34"/>
      <c r="XU16" s="34"/>
      <c r="XV16" s="34"/>
      <c r="XW16" s="34"/>
      <c r="XX16" s="34"/>
      <c r="XY16" s="34"/>
      <c r="XZ16" s="34"/>
      <c r="YA16" s="34"/>
      <c r="YB16" s="34"/>
      <c r="YC16" s="34"/>
      <c r="YD16" s="34"/>
      <c r="YE16" s="34"/>
      <c r="YF16" s="34"/>
      <c r="YG16" s="34"/>
      <c r="YH16" s="34"/>
      <c r="YI16" s="34"/>
      <c r="YJ16" s="34"/>
      <c r="YK16" s="34"/>
      <c r="YL16" s="34"/>
      <c r="YM16" s="34"/>
      <c r="YN16" s="34"/>
      <c r="YO16" s="34"/>
      <c r="YP16" s="34"/>
      <c r="YQ16" s="34"/>
      <c r="YR16" s="34"/>
      <c r="YS16" s="34"/>
      <c r="YT16" s="34"/>
      <c r="YU16" s="34"/>
      <c r="YV16" s="34"/>
      <c r="YW16" s="34"/>
      <c r="YX16" s="34"/>
      <c r="YY16" s="34"/>
      <c r="YZ16" s="34"/>
      <c r="ZA16" s="34"/>
      <c r="ZB16" s="34"/>
      <c r="ZC16" s="34"/>
      <c r="ZD16" s="34"/>
      <c r="ZE16" s="34"/>
      <c r="ZF16" s="34"/>
      <c r="ZG16" s="34"/>
      <c r="ZH16" s="34"/>
      <c r="ZI16" s="34"/>
      <c r="ZJ16" s="34"/>
      <c r="ZK16" s="34"/>
      <c r="ZL16" s="34"/>
      <c r="ZM16" s="34"/>
      <c r="ZN16" s="34"/>
      <c r="ZO16" s="34"/>
      <c r="ZP16" s="34"/>
      <c r="ZQ16" s="34"/>
      <c r="ZR16" s="34"/>
      <c r="ZS16" s="34"/>
      <c r="ZT16" s="34"/>
      <c r="ZU16" s="34"/>
      <c r="ZV16" s="34"/>
      <c r="ZW16" s="34"/>
      <c r="ZX16" s="34"/>
      <c r="ZY16" s="34"/>
      <c r="ZZ16" s="34"/>
      <c r="AAA16" s="34"/>
      <c r="AAB16" s="34"/>
      <c r="AAC16" s="34"/>
      <c r="AAD16" s="34"/>
      <c r="AAE16" s="34"/>
      <c r="AAF16" s="34"/>
      <c r="AAG16" s="34"/>
      <c r="AAH16" s="34"/>
      <c r="AAI16" s="34"/>
      <c r="AAJ16" s="34"/>
      <c r="AAK16" s="34"/>
      <c r="AAL16" s="34"/>
      <c r="AAM16" s="34"/>
      <c r="AAN16" s="34"/>
      <c r="AAO16" s="34"/>
      <c r="AAP16" s="34"/>
      <c r="AAQ16" s="34"/>
      <c r="AAR16" s="34"/>
      <c r="AAS16" s="34"/>
      <c r="AAT16" s="34"/>
      <c r="AAU16" s="34"/>
      <c r="AAV16" s="34"/>
      <c r="AAW16" s="34"/>
      <c r="AAX16" s="34"/>
      <c r="AAY16" s="34"/>
      <c r="AAZ16" s="34"/>
    </row>
    <row r="17" spans="1:728" s="35" customFormat="1" ht="42.75" customHeight="1" thickBot="1">
      <c r="A17" s="8">
        <v>16</v>
      </c>
      <c r="B17" s="38" t="s">
        <v>20</v>
      </c>
      <c r="C17" s="21" t="s">
        <v>248</v>
      </c>
      <c r="D17" s="33" t="s">
        <v>67</v>
      </c>
      <c r="E17" s="107">
        <v>42146</v>
      </c>
      <c r="F17" s="105">
        <v>42298</v>
      </c>
      <c r="G17" s="21" t="s">
        <v>114</v>
      </c>
      <c r="H17" s="81">
        <v>42754</v>
      </c>
      <c r="I17" s="85">
        <v>42906</v>
      </c>
      <c r="J17" s="6">
        <f t="shared" si="0"/>
        <v>608</v>
      </c>
      <c r="K17" s="6" t="s">
        <v>10</v>
      </c>
      <c r="L17" s="6">
        <v>11</v>
      </c>
      <c r="M17" s="6">
        <v>0</v>
      </c>
      <c r="N17" s="6">
        <v>170</v>
      </c>
      <c r="O17" s="6" t="s">
        <v>16</v>
      </c>
      <c r="P17" s="6">
        <v>1</v>
      </c>
      <c r="Q17" s="6" t="s">
        <v>270</v>
      </c>
      <c r="R17" s="6">
        <v>42</v>
      </c>
      <c r="S17" s="94" t="s">
        <v>18</v>
      </c>
      <c r="T17" s="32" t="s">
        <v>271</v>
      </c>
      <c r="U17" s="33" t="s">
        <v>250</v>
      </c>
      <c r="V17" s="36" t="s">
        <v>249</v>
      </c>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c r="IV17" s="34"/>
      <c r="IW17" s="34"/>
      <c r="IX17" s="34"/>
      <c r="IY17" s="34"/>
      <c r="IZ17" s="34"/>
      <c r="JA17" s="34"/>
      <c r="JB17" s="34"/>
      <c r="JC17" s="34"/>
      <c r="JD17" s="34"/>
      <c r="JE17" s="34"/>
      <c r="JF17" s="34"/>
      <c r="JG17" s="34"/>
      <c r="JH17" s="34"/>
      <c r="JI17" s="34"/>
      <c r="JJ17" s="34"/>
      <c r="JK17" s="34"/>
      <c r="JL17" s="34"/>
      <c r="JM17" s="34"/>
      <c r="JN17" s="34"/>
      <c r="JO17" s="34"/>
      <c r="JP17" s="34"/>
      <c r="JQ17" s="34"/>
      <c r="JR17" s="34"/>
      <c r="JS17" s="34"/>
      <c r="JT17" s="34"/>
      <c r="JU17" s="34"/>
      <c r="JV17" s="34"/>
      <c r="JW17" s="34"/>
      <c r="JX17" s="34"/>
      <c r="JY17" s="34"/>
      <c r="JZ17" s="34"/>
      <c r="KA17" s="34"/>
      <c r="KB17" s="34"/>
      <c r="KC17" s="34"/>
      <c r="KD17" s="34"/>
      <c r="KE17" s="34"/>
      <c r="KF17" s="34"/>
      <c r="KG17" s="34"/>
      <c r="KH17" s="34"/>
      <c r="KI17" s="34"/>
      <c r="KJ17" s="34"/>
      <c r="KK17" s="34"/>
      <c r="KL17" s="34"/>
      <c r="KM17" s="34"/>
      <c r="KN17" s="34"/>
      <c r="KO17" s="34"/>
      <c r="KP17" s="34"/>
      <c r="KQ17" s="34"/>
      <c r="KR17" s="34"/>
      <c r="KS17" s="34"/>
      <c r="KT17" s="34"/>
      <c r="KU17" s="34"/>
      <c r="KV17" s="34"/>
      <c r="KW17" s="34"/>
      <c r="KX17" s="34"/>
      <c r="KY17" s="34"/>
      <c r="KZ17" s="34"/>
      <c r="LA17" s="34"/>
      <c r="LB17" s="34"/>
      <c r="LC17" s="34"/>
      <c r="LD17" s="34"/>
      <c r="LE17" s="34"/>
      <c r="LF17" s="34"/>
      <c r="LG17" s="34"/>
      <c r="LH17" s="34"/>
      <c r="LI17" s="34"/>
      <c r="LJ17" s="34"/>
      <c r="LK17" s="34"/>
      <c r="LL17" s="34"/>
      <c r="LM17" s="34"/>
      <c r="LN17" s="34"/>
      <c r="LO17" s="34"/>
      <c r="LP17" s="34"/>
      <c r="LQ17" s="34"/>
      <c r="LR17" s="34"/>
      <c r="LS17" s="34"/>
      <c r="LT17" s="34"/>
      <c r="LU17" s="34"/>
      <c r="LV17" s="34"/>
      <c r="LW17" s="34"/>
      <c r="LX17" s="34"/>
      <c r="LY17" s="34"/>
      <c r="LZ17" s="34"/>
      <c r="MA17" s="34"/>
      <c r="MB17" s="34"/>
      <c r="MC17" s="34"/>
      <c r="MD17" s="34"/>
      <c r="ME17" s="34"/>
      <c r="MF17" s="34"/>
      <c r="MG17" s="34"/>
      <c r="MH17" s="34"/>
      <c r="MI17" s="34"/>
      <c r="MJ17" s="34"/>
      <c r="MK17" s="34"/>
      <c r="ML17" s="34"/>
      <c r="MM17" s="34"/>
      <c r="MN17" s="34"/>
      <c r="MO17" s="34"/>
      <c r="MP17" s="34"/>
      <c r="MQ17" s="34"/>
      <c r="MR17" s="34"/>
      <c r="MS17" s="34"/>
      <c r="MT17" s="34"/>
      <c r="MU17" s="34"/>
      <c r="MV17" s="34"/>
      <c r="MW17" s="34"/>
      <c r="MX17" s="34"/>
      <c r="MY17" s="34"/>
      <c r="MZ17" s="34"/>
      <c r="NA17" s="34"/>
      <c r="NB17" s="34"/>
      <c r="NC17" s="34"/>
      <c r="ND17" s="34"/>
      <c r="NE17" s="34"/>
      <c r="NF17" s="34"/>
      <c r="NG17" s="34"/>
      <c r="NH17" s="34"/>
      <c r="NI17" s="34"/>
      <c r="NJ17" s="34"/>
      <c r="NK17" s="34"/>
      <c r="NL17" s="34"/>
      <c r="NM17" s="34"/>
      <c r="NN17" s="34"/>
      <c r="NO17" s="34"/>
      <c r="NP17" s="34"/>
      <c r="NQ17" s="34"/>
      <c r="NR17" s="34"/>
      <c r="NS17" s="34"/>
      <c r="NT17" s="34"/>
      <c r="NU17" s="34"/>
      <c r="NV17" s="34"/>
      <c r="NW17" s="34"/>
      <c r="NX17" s="34"/>
      <c r="NY17" s="34"/>
      <c r="NZ17" s="34"/>
      <c r="OA17" s="34"/>
      <c r="OB17" s="34"/>
      <c r="OC17" s="34"/>
      <c r="OD17" s="34"/>
      <c r="OE17" s="34"/>
      <c r="OF17" s="34"/>
      <c r="OG17" s="34"/>
      <c r="OH17" s="34"/>
      <c r="OI17" s="34"/>
      <c r="OJ17" s="34"/>
      <c r="OK17" s="34"/>
      <c r="OL17" s="34"/>
      <c r="OM17" s="34"/>
      <c r="ON17" s="34"/>
      <c r="OO17" s="34"/>
      <c r="OP17" s="34"/>
      <c r="OQ17" s="34"/>
      <c r="OR17" s="34"/>
      <c r="OS17" s="34"/>
      <c r="OT17" s="34"/>
      <c r="OU17" s="34"/>
      <c r="OV17" s="34"/>
      <c r="OW17" s="34"/>
      <c r="OX17" s="34"/>
      <c r="OY17" s="34"/>
      <c r="OZ17" s="34"/>
      <c r="PA17" s="34"/>
      <c r="PB17" s="34"/>
      <c r="PC17" s="34"/>
      <c r="PD17" s="34"/>
      <c r="PE17" s="34"/>
      <c r="PF17" s="34"/>
      <c r="PG17" s="34"/>
      <c r="PH17" s="34"/>
      <c r="PI17" s="34"/>
      <c r="PJ17" s="34"/>
      <c r="PK17" s="34"/>
      <c r="PL17" s="34"/>
      <c r="PM17" s="34"/>
      <c r="PN17" s="34"/>
      <c r="PO17" s="34"/>
      <c r="PP17" s="34"/>
      <c r="PQ17" s="34"/>
      <c r="PR17" s="34"/>
      <c r="PS17" s="34"/>
      <c r="PT17" s="34"/>
      <c r="PU17" s="34"/>
      <c r="PV17" s="34"/>
      <c r="PW17" s="34"/>
      <c r="PX17" s="34"/>
      <c r="PY17" s="34"/>
      <c r="PZ17" s="34"/>
      <c r="QA17" s="34"/>
      <c r="QB17" s="34"/>
      <c r="QC17" s="34"/>
      <c r="QD17" s="34"/>
      <c r="QE17" s="34"/>
      <c r="QF17" s="34"/>
      <c r="QG17" s="34"/>
      <c r="QH17" s="34"/>
      <c r="QI17" s="34"/>
      <c r="QJ17" s="34"/>
      <c r="QK17" s="34"/>
      <c r="QL17" s="34"/>
      <c r="QM17" s="34"/>
      <c r="QN17" s="34"/>
      <c r="QO17" s="34"/>
      <c r="QP17" s="34"/>
      <c r="QQ17" s="34"/>
      <c r="QR17" s="34"/>
      <c r="QS17" s="34"/>
      <c r="QT17" s="34"/>
      <c r="QU17" s="34"/>
      <c r="QV17" s="34"/>
      <c r="QW17" s="34"/>
      <c r="QX17" s="34"/>
      <c r="QY17" s="34"/>
      <c r="QZ17" s="34"/>
      <c r="RA17" s="34"/>
      <c r="RB17" s="34"/>
      <c r="RC17" s="34"/>
      <c r="RD17" s="34"/>
      <c r="RE17" s="34"/>
      <c r="RF17" s="34"/>
      <c r="RG17" s="34"/>
      <c r="RH17" s="34"/>
      <c r="RI17" s="34"/>
      <c r="RJ17" s="34"/>
      <c r="RK17" s="34"/>
      <c r="RL17" s="34"/>
      <c r="RM17" s="34"/>
      <c r="RN17" s="34"/>
      <c r="RO17" s="34"/>
      <c r="RP17" s="34"/>
      <c r="RQ17" s="34"/>
      <c r="RR17" s="34"/>
      <c r="RS17" s="34"/>
      <c r="RT17" s="34"/>
      <c r="RU17" s="34"/>
      <c r="RV17" s="34"/>
      <c r="RW17" s="34"/>
      <c r="RX17" s="34"/>
      <c r="RY17" s="34"/>
      <c r="RZ17" s="34"/>
      <c r="SA17" s="34"/>
      <c r="SB17" s="34"/>
      <c r="SC17" s="34"/>
      <c r="SD17" s="34"/>
      <c r="SE17" s="34"/>
      <c r="SF17" s="34"/>
      <c r="SG17" s="34"/>
      <c r="SH17" s="34"/>
      <c r="SI17" s="34"/>
      <c r="SJ17" s="34"/>
      <c r="SK17" s="34"/>
      <c r="SL17" s="34"/>
      <c r="SM17" s="34"/>
      <c r="SN17" s="34"/>
      <c r="SO17" s="34"/>
      <c r="SP17" s="34"/>
      <c r="SQ17" s="34"/>
      <c r="SR17" s="34"/>
      <c r="SS17" s="34"/>
      <c r="ST17" s="34"/>
      <c r="SU17" s="34"/>
      <c r="SV17" s="34"/>
      <c r="SW17" s="34"/>
      <c r="SX17" s="34"/>
      <c r="SY17" s="34"/>
      <c r="SZ17" s="34"/>
      <c r="TA17" s="34"/>
      <c r="TB17" s="34"/>
      <c r="TC17" s="34"/>
      <c r="TD17" s="34"/>
      <c r="TE17" s="34"/>
      <c r="TF17" s="34"/>
      <c r="TG17" s="34"/>
      <c r="TH17" s="34"/>
      <c r="TI17" s="34"/>
      <c r="TJ17" s="34"/>
      <c r="TK17" s="34"/>
      <c r="TL17" s="34"/>
      <c r="TM17" s="34"/>
      <c r="TN17" s="34"/>
      <c r="TO17" s="34"/>
      <c r="TP17" s="34"/>
      <c r="TQ17" s="34"/>
      <c r="TR17" s="34"/>
      <c r="TS17" s="34"/>
      <c r="TT17" s="34"/>
      <c r="TU17" s="34"/>
      <c r="TV17" s="34"/>
      <c r="TW17" s="34"/>
      <c r="TX17" s="34"/>
      <c r="TY17" s="34"/>
      <c r="TZ17" s="34"/>
      <c r="UA17" s="34"/>
      <c r="UB17" s="34"/>
      <c r="UC17" s="34"/>
      <c r="UD17" s="34"/>
      <c r="UE17" s="34"/>
      <c r="UF17" s="34"/>
      <c r="UG17" s="34"/>
      <c r="UH17" s="34"/>
      <c r="UI17" s="34"/>
      <c r="UJ17" s="34"/>
      <c r="UK17" s="34"/>
      <c r="UL17" s="34"/>
      <c r="UM17" s="34"/>
      <c r="UN17" s="34"/>
      <c r="UO17" s="34"/>
      <c r="UP17" s="34"/>
      <c r="UQ17" s="34"/>
      <c r="UR17" s="34"/>
      <c r="US17" s="34"/>
      <c r="UT17" s="34"/>
      <c r="UU17" s="34"/>
      <c r="UV17" s="34"/>
      <c r="UW17" s="34"/>
      <c r="UX17" s="34"/>
      <c r="UY17" s="34"/>
      <c r="UZ17" s="34"/>
      <c r="VA17" s="34"/>
      <c r="VB17" s="34"/>
      <c r="VC17" s="34"/>
      <c r="VD17" s="34"/>
      <c r="VE17" s="34"/>
      <c r="VF17" s="34"/>
      <c r="VG17" s="34"/>
      <c r="VH17" s="34"/>
      <c r="VI17" s="34"/>
      <c r="VJ17" s="34"/>
      <c r="VK17" s="34"/>
      <c r="VL17" s="34"/>
      <c r="VM17" s="34"/>
      <c r="VN17" s="34"/>
      <c r="VO17" s="34"/>
      <c r="VP17" s="34"/>
      <c r="VQ17" s="34"/>
      <c r="VR17" s="34"/>
      <c r="VS17" s="34"/>
      <c r="VT17" s="34"/>
      <c r="VU17" s="34"/>
      <c r="VV17" s="34"/>
      <c r="VW17" s="34"/>
      <c r="VX17" s="34"/>
      <c r="VY17" s="34"/>
      <c r="VZ17" s="34"/>
      <c r="WA17" s="34"/>
      <c r="WB17" s="34"/>
      <c r="WC17" s="34"/>
      <c r="WD17" s="34"/>
      <c r="WE17" s="34"/>
      <c r="WF17" s="34"/>
      <c r="WG17" s="34"/>
      <c r="WH17" s="34"/>
      <c r="WI17" s="34"/>
      <c r="WJ17" s="34"/>
      <c r="WK17" s="34"/>
      <c r="WL17" s="34"/>
      <c r="WM17" s="34"/>
      <c r="WN17" s="34"/>
      <c r="WO17" s="34"/>
      <c r="WP17" s="34"/>
      <c r="WQ17" s="34"/>
      <c r="WR17" s="34"/>
      <c r="WS17" s="34"/>
      <c r="WT17" s="34"/>
      <c r="WU17" s="34"/>
      <c r="WV17" s="34"/>
      <c r="WW17" s="34"/>
      <c r="WX17" s="34"/>
      <c r="WY17" s="34"/>
      <c r="WZ17" s="34"/>
      <c r="XA17" s="34"/>
      <c r="XB17" s="34"/>
      <c r="XC17" s="34"/>
      <c r="XD17" s="34"/>
      <c r="XE17" s="34"/>
      <c r="XF17" s="34"/>
      <c r="XG17" s="34"/>
      <c r="XH17" s="34"/>
      <c r="XI17" s="34"/>
      <c r="XJ17" s="34"/>
      <c r="XK17" s="34"/>
      <c r="XL17" s="34"/>
      <c r="XM17" s="34"/>
      <c r="XN17" s="34"/>
      <c r="XO17" s="34"/>
      <c r="XP17" s="34"/>
      <c r="XQ17" s="34"/>
      <c r="XR17" s="34"/>
      <c r="XS17" s="34"/>
      <c r="XT17" s="34"/>
      <c r="XU17" s="34"/>
      <c r="XV17" s="34"/>
      <c r="XW17" s="34"/>
      <c r="XX17" s="34"/>
      <c r="XY17" s="34"/>
      <c r="XZ17" s="34"/>
      <c r="YA17" s="34"/>
      <c r="YB17" s="34"/>
      <c r="YC17" s="34"/>
      <c r="YD17" s="34"/>
      <c r="YE17" s="34"/>
      <c r="YF17" s="34"/>
      <c r="YG17" s="34"/>
      <c r="YH17" s="34"/>
      <c r="YI17" s="34"/>
      <c r="YJ17" s="34"/>
      <c r="YK17" s="34"/>
      <c r="YL17" s="34"/>
      <c r="YM17" s="34"/>
      <c r="YN17" s="34"/>
      <c r="YO17" s="34"/>
      <c r="YP17" s="34"/>
      <c r="YQ17" s="34"/>
      <c r="YR17" s="34"/>
      <c r="YS17" s="34"/>
      <c r="YT17" s="34"/>
      <c r="YU17" s="34"/>
      <c r="YV17" s="34"/>
      <c r="YW17" s="34"/>
      <c r="YX17" s="34"/>
      <c r="YY17" s="34"/>
      <c r="YZ17" s="34"/>
      <c r="ZA17" s="34"/>
      <c r="ZB17" s="34"/>
      <c r="ZC17" s="34"/>
      <c r="ZD17" s="34"/>
      <c r="ZE17" s="34"/>
      <c r="ZF17" s="34"/>
      <c r="ZG17" s="34"/>
      <c r="ZH17" s="34"/>
      <c r="ZI17" s="34"/>
      <c r="ZJ17" s="34"/>
      <c r="ZK17" s="34"/>
      <c r="ZL17" s="34"/>
      <c r="ZM17" s="34"/>
      <c r="ZN17" s="34"/>
      <c r="ZO17" s="34"/>
      <c r="ZP17" s="34"/>
      <c r="ZQ17" s="34"/>
      <c r="ZR17" s="34"/>
      <c r="ZS17" s="34"/>
      <c r="ZT17" s="34"/>
      <c r="ZU17" s="34"/>
      <c r="ZV17" s="34"/>
      <c r="ZW17" s="34"/>
      <c r="ZX17" s="34"/>
      <c r="ZY17" s="34"/>
      <c r="ZZ17" s="34"/>
      <c r="AAA17" s="34"/>
      <c r="AAB17" s="34"/>
      <c r="AAC17" s="34"/>
      <c r="AAD17" s="34"/>
      <c r="AAE17" s="34"/>
      <c r="AAF17" s="34"/>
      <c r="AAG17" s="34"/>
      <c r="AAH17" s="34"/>
      <c r="AAI17" s="34"/>
      <c r="AAJ17" s="34"/>
      <c r="AAK17" s="34"/>
      <c r="AAL17" s="34"/>
      <c r="AAM17" s="34"/>
      <c r="AAN17" s="34"/>
      <c r="AAO17" s="34"/>
      <c r="AAP17" s="34"/>
      <c r="AAQ17" s="34"/>
      <c r="AAR17" s="34"/>
      <c r="AAS17" s="34"/>
      <c r="AAT17" s="34"/>
      <c r="AAU17" s="34"/>
      <c r="AAV17" s="34"/>
      <c r="AAW17" s="34"/>
      <c r="AAX17" s="34"/>
      <c r="AAY17" s="34"/>
      <c r="AAZ17" s="34"/>
    </row>
    <row r="18" spans="1:728" s="35" customFormat="1" ht="35.25" customHeight="1" thickBot="1">
      <c r="A18" s="8">
        <v>17</v>
      </c>
      <c r="B18" s="38" t="s">
        <v>20</v>
      </c>
      <c r="C18" s="21" t="s">
        <v>52</v>
      </c>
      <c r="D18" s="33" t="s">
        <v>68</v>
      </c>
      <c r="E18" s="104">
        <v>42720</v>
      </c>
      <c r="F18" s="104">
        <v>43090</v>
      </c>
      <c r="G18" s="25" t="s">
        <v>11</v>
      </c>
      <c r="H18" s="81" t="s">
        <v>11</v>
      </c>
      <c r="I18" s="90"/>
      <c r="J18" s="6" t="e">
        <f t="shared" si="0"/>
        <v>#VALUE!</v>
      </c>
      <c r="K18" s="6" t="s">
        <v>13</v>
      </c>
      <c r="L18" s="26">
        <f>4+20+4</f>
        <v>28</v>
      </c>
      <c r="M18" s="26">
        <v>10</v>
      </c>
      <c r="N18" s="26" t="s">
        <v>11</v>
      </c>
      <c r="O18" s="26" t="s">
        <v>11</v>
      </c>
      <c r="P18" s="26" t="s">
        <v>11</v>
      </c>
      <c r="Q18" s="26"/>
      <c r="R18" s="26" t="s">
        <v>11</v>
      </c>
      <c r="S18" s="94"/>
      <c r="T18" s="32" t="s">
        <v>272</v>
      </c>
      <c r="U18" s="33" t="s">
        <v>247</v>
      </c>
      <c r="V18" s="36" t="s">
        <v>246</v>
      </c>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c r="JI18" s="34"/>
      <c r="JJ18" s="34"/>
      <c r="JK18" s="34"/>
      <c r="JL18" s="34"/>
      <c r="JM18" s="34"/>
      <c r="JN18" s="34"/>
      <c r="JO18" s="34"/>
      <c r="JP18" s="34"/>
      <c r="JQ18" s="34"/>
      <c r="JR18" s="34"/>
      <c r="JS18" s="34"/>
      <c r="JT18" s="34"/>
      <c r="JU18" s="34"/>
      <c r="JV18" s="34"/>
      <c r="JW18" s="34"/>
      <c r="JX18" s="34"/>
      <c r="JY18" s="34"/>
      <c r="JZ18" s="34"/>
      <c r="KA18" s="34"/>
      <c r="KB18" s="34"/>
      <c r="KC18" s="34"/>
      <c r="KD18" s="34"/>
      <c r="KE18" s="34"/>
      <c r="KF18" s="34"/>
      <c r="KG18" s="34"/>
      <c r="KH18" s="34"/>
      <c r="KI18" s="34"/>
      <c r="KJ18" s="34"/>
      <c r="KK18" s="34"/>
      <c r="KL18" s="34"/>
      <c r="KM18" s="34"/>
      <c r="KN18" s="34"/>
      <c r="KO18" s="34"/>
      <c r="KP18" s="34"/>
      <c r="KQ18" s="34"/>
      <c r="KR18" s="34"/>
      <c r="KS18" s="34"/>
      <c r="KT18" s="34"/>
      <c r="KU18" s="34"/>
      <c r="KV18" s="34"/>
      <c r="KW18" s="34"/>
      <c r="KX18" s="34"/>
      <c r="KY18" s="34"/>
      <c r="KZ18" s="34"/>
      <c r="LA18" s="34"/>
      <c r="LB18" s="34"/>
      <c r="LC18" s="34"/>
      <c r="LD18" s="34"/>
      <c r="LE18" s="34"/>
      <c r="LF18" s="34"/>
      <c r="LG18" s="34"/>
      <c r="LH18" s="34"/>
      <c r="LI18" s="34"/>
      <c r="LJ18" s="34"/>
      <c r="LK18" s="34"/>
      <c r="LL18" s="34"/>
      <c r="LM18" s="34"/>
      <c r="LN18" s="34"/>
      <c r="LO18" s="34"/>
      <c r="LP18" s="34"/>
      <c r="LQ18" s="34"/>
      <c r="LR18" s="34"/>
      <c r="LS18" s="34"/>
      <c r="LT18" s="34"/>
      <c r="LU18" s="34"/>
      <c r="LV18" s="34"/>
      <c r="LW18" s="34"/>
      <c r="LX18" s="34"/>
      <c r="LY18" s="34"/>
      <c r="LZ18" s="34"/>
      <c r="MA18" s="34"/>
      <c r="MB18" s="34"/>
      <c r="MC18" s="34"/>
      <c r="MD18" s="34"/>
      <c r="ME18" s="34"/>
      <c r="MF18" s="34"/>
      <c r="MG18" s="34"/>
      <c r="MH18" s="34"/>
      <c r="MI18" s="34"/>
      <c r="MJ18" s="34"/>
      <c r="MK18" s="34"/>
      <c r="ML18" s="34"/>
      <c r="MM18" s="34"/>
      <c r="MN18" s="34"/>
      <c r="MO18" s="34"/>
      <c r="MP18" s="34"/>
      <c r="MQ18" s="34"/>
      <c r="MR18" s="34"/>
      <c r="MS18" s="34"/>
      <c r="MT18" s="34"/>
      <c r="MU18" s="34"/>
      <c r="MV18" s="34"/>
      <c r="MW18" s="34"/>
      <c r="MX18" s="34"/>
      <c r="MY18" s="34"/>
      <c r="MZ18" s="34"/>
      <c r="NA18" s="34"/>
      <c r="NB18" s="34"/>
      <c r="NC18" s="34"/>
      <c r="ND18" s="34"/>
      <c r="NE18" s="34"/>
      <c r="NF18" s="34"/>
      <c r="NG18" s="34"/>
      <c r="NH18" s="34"/>
      <c r="NI18" s="34"/>
      <c r="NJ18" s="34"/>
      <c r="NK18" s="34"/>
      <c r="NL18" s="34"/>
      <c r="NM18" s="34"/>
      <c r="NN18" s="34"/>
      <c r="NO18" s="34"/>
      <c r="NP18" s="34"/>
      <c r="NQ18" s="34"/>
      <c r="NR18" s="34"/>
      <c r="NS18" s="34"/>
      <c r="NT18" s="34"/>
      <c r="NU18" s="34"/>
      <c r="NV18" s="34"/>
      <c r="NW18" s="34"/>
      <c r="NX18" s="34"/>
      <c r="NY18" s="34"/>
      <c r="NZ18" s="34"/>
      <c r="OA18" s="34"/>
      <c r="OB18" s="34"/>
      <c r="OC18" s="34"/>
      <c r="OD18" s="34"/>
      <c r="OE18" s="34"/>
      <c r="OF18" s="34"/>
      <c r="OG18" s="34"/>
      <c r="OH18" s="34"/>
      <c r="OI18" s="34"/>
      <c r="OJ18" s="34"/>
      <c r="OK18" s="34"/>
      <c r="OL18" s="34"/>
      <c r="OM18" s="34"/>
      <c r="ON18" s="34"/>
      <c r="OO18" s="34"/>
      <c r="OP18" s="34"/>
      <c r="OQ18" s="34"/>
      <c r="OR18" s="34"/>
      <c r="OS18" s="34"/>
      <c r="OT18" s="34"/>
      <c r="OU18" s="34"/>
      <c r="OV18" s="34"/>
      <c r="OW18" s="34"/>
      <c r="OX18" s="34"/>
      <c r="OY18" s="34"/>
      <c r="OZ18" s="34"/>
      <c r="PA18" s="34"/>
      <c r="PB18" s="34"/>
      <c r="PC18" s="34"/>
      <c r="PD18" s="34"/>
      <c r="PE18" s="34"/>
      <c r="PF18" s="34"/>
      <c r="PG18" s="34"/>
      <c r="PH18" s="34"/>
      <c r="PI18" s="34"/>
      <c r="PJ18" s="34"/>
      <c r="PK18" s="34"/>
      <c r="PL18" s="34"/>
      <c r="PM18" s="34"/>
      <c r="PN18" s="34"/>
      <c r="PO18" s="34"/>
      <c r="PP18" s="34"/>
      <c r="PQ18" s="34"/>
      <c r="PR18" s="34"/>
      <c r="PS18" s="34"/>
      <c r="PT18" s="34"/>
      <c r="PU18" s="34"/>
      <c r="PV18" s="34"/>
      <c r="PW18" s="34"/>
      <c r="PX18" s="34"/>
      <c r="PY18" s="34"/>
      <c r="PZ18" s="34"/>
      <c r="QA18" s="34"/>
      <c r="QB18" s="34"/>
      <c r="QC18" s="34"/>
      <c r="QD18" s="34"/>
      <c r="QE18" s="34"/>
      <c r="QF18" s="34"/>
      <c r="QG18" s="34"/>
      <c r="QH18" s="34"/>
      <c r="QI18" s="34"/>
      <c r="QJ18" s="34"/>
      <c r="QK18" s="34"/>
      <c r="QL18" s="34"/>
      <c r="QM18" s="34"/>
      <c r="QN18" s="34"/>
      <c r="QO18" s="34"/>
      <c r="QP18" s="34"/>
      <c r="QQ18" s="34"/>
      <c r="QR18" s="34"/>
      <c r="QS18" s="34"/>
      <c r="QT18" s="34"/>
      <c r="QU18" s="34"/>
      <c r="QV18" s="34"/>
      <c r="QW18" s="34"/>
      <c r="QX18" s="34"/>
      <c r="QY18" s="34"/>
      <c r="QZ18" s="34"/>
      <c r="RA18" s="34"/>
      <c r="RB18" s="34"/>
      <c r="RC18" s="34"/>
      <c r="RD18" s="34"/>
      <c r="RE18" s="34"/>
      <c r="RF18" s="34"/>
      <c r="RG18" s="34"/>
      <c r="RH18" s="34"/>
      <c r="RI18" s="34"/>
      <c r="RJ18" s="34"/>
      <c r="RK18" s="34"/>
      <c r="RL18" s="34"/>
      <c r="RM18" s="34"/>
      <c r="RN18" s="34"/>
      <c r="RO18" s="34"/>
      <c r="RP18" s="34"/>
      <c r="RQ18" s="34"/>
      <c r="RR18" s="34"/>
      <c r="RS18" s="34"/>
      <c r="RT18" s="34"/>
      <c r="RU18" s="34"/>
      <c r="RV18" s="34"/>
      <c r="RW18" s="34"/>
      <c r="RX18" s="34"/>
      <c r="RY18" s="34"/>
      <c r="RZ18" s="34"/>
      <c r="SA18" s="34"/>
      <c r="SB18" s="34"/>
      <c r="SC18" s="34"/>
      <c r="SD18" s="34"/>
      <c r="SE18" s="34"/>
      <c r="SF18" s="34"/>
      <c r="SG18" s="34"/>
      <c r="SH18" s="34"/>
      <c r="SI18" s="34"/>
      <c r="SJ18" s="34"/>
      <c r="SK18" s="34"/>
      <c r="SL18" s="34"/>
      <c r="SM18" s="34"/>
      <c r="SN18" s="34"/>
      <c r="SO18" s="34"/>
      <c r="SP18" s="34"/>
      <c r="SQ18" s="34"/>
      <c r="SR18" s="34"/>
      <c r="SS18" s="34"/>
      <c r="ST18" s="34"/>
      <c r="SU18" s="34"/>
      <c r="SV18" s="34"/>
      <c r="SW18" s="34"/>
      <c r="SX18" s="34"/>
      <c r="SY18" s="34"/>
      <c r="SZ18" s="34"/>
      <c r="TA18" s="34"/>
      <c r="TB18" s="34"/>
      <c r="TC18" s="34"/>
      <c r="TD18" s="34"/>
      <c r="TE18" s="34"/>
      <c r="TF18" s="34"/>
      <c r="TG18" s="34"/>
      <c r="TH18" s="34"/>
      <c r="TI18" s="34"/>
      <c r="TJ18" s="34"/>
      <c r="TK18" s="34"/>
      <c r="TL18" s="34"/>
      <c r="TM18" s="34"/>
      <c r="TN18" s="34"/>
      <c r="TO18" s="34"/>
      <c r="TP18" s="34"/>
      <c r="TQ18" s="34"/>
      <c r="TR18" s="34"/>
      <c r="TS18" s="34"/>
      <c r="TT18" s="34"/>
      <c r="TU18" s="34"/>
      <c r="TV18" s="34"/>
      <c r="TW18" s="34"/>
      <c r="TX18" s="34"/>
      <c r="TY18" s="34"/>
      <c r="TZ18" s="34"/>
      <c r="UA18" s="34"/>
      <c r="UB18" s="34"/>
      <c r="UC18" s="34"/>
      <c r="UD18" s="34"/>
      <c r="UE18" s="34"/>
      <c r="UF18" s="34"/>
      <c r="UG18" s="34"/>
      <c r="UH18" s="34"/>
      <c r="UI18" s="34"/>
      <c r="UJ18" s="34"/>
      <c r="UK18" s="34"/>
      <c r="UL18" s="34"/>
      <c r="UM18" s="34"/>
      <c r="UN18" s="34"/>
      <c r="UO18" s="34"/>
      <c r="UP18" s="34"/>
      <c r="UQ18" s="34"/>
      <c r="UR18" s="34"/>
      <c r="US18" s="34"/>
      <c r="UT18" s="34"/>
      <c r="UU18" s="34"/>
      <c r="UV18" s="34"/>
      <c r="UW18" s="34"/>
      <c r="UX18" s="34"/>
      <c r="UY18" s="34"/>
      <c r="UZ18" s="34"/>
      <c r="VA18" s="34"/>
      <c r="VB18" s="34"/>
      <c r="VC18" s="34"/>
      <c r="VD18" s="34"/>
      <c r="VE18" s="34"/>
      <c r="VF18" s="34"/>
      <c r="VG18" s="34"/>
      <c r="VH18" s="34"/>
      <c r="VI18" s="34"/>
      <c r="VJ18" s="34"/>
      <c r="VK18" s="34"/>
      <c r="VL18" s="34"/>
      <c r="VM18" s="34"/>
      <c r="VN18" s="34"/>
      <c r="VO18" s="34"/>
      <c r="VP18" s="34"/>
      <c r="VQ18" s="34"/>
      <c r="VR18" s="34"/>
      <c r="VS18" s="34"/>
      <c r="VT18" s="34"/>
      <c r="VU18" s="34"/>
      <c r="VV18" s="34"/>
      <c r="VW18" s="34"/>
      <c r="VX18" s="34"/>
      <c r="VY18" s="34"/>
      <c r="VZ18" s="34"/>
      <c r="WA18" s="34"/>
      <c r="WB18" s="34"/>
      <c r="WC18" s="34"/>
      <c r="WD18" s="34"/>
      <c r="WE18" s="34"/>
      <c r="WF18" s="34"/>
      <c r="WG18" s="34"/>
      <c r="WH18" s="34"/>
      <c r="WI18" s="34"/>
      <c r="WJ18" s="34"/>
      <c r="WK18" s="34"/>
      <c r="WL18" s="34"/>
      <c r="WM18" s="34"/>
      <c r="WN18" s="34"/>
      <c r="WO18" s="34"/>
      <c r="WP18" s="34"/>
      <c r="WQ18" s="34"/>
      <c r="WR18" s="34"/>
      <c r="WS18" s="34"/>
      <c r="WT18" s="34"/>
      <c r="WU18" s="34"/>
      <c r="WV18" s="34"/>
      <c r="WW18" s="34"/>
      <c r="WX18" s="34"/>
      <c r="WY18" s="34"/>
      <c r="WZ18" s="34"/>
      <c r="XA18" s="34"/>
      <c r="XB18" s="34"/>
      <c r="XC18" s="34"/>
      <c r="XD18" s="34"/>
      <c r="XE18" s="34"/>
      <c r="XF18" s="34"/>
      <c r="XG18" s="34"/>
      <c r="XH18" s="34"/>
      <c r="XI18" s="34"/>
      <c r="XJ18" s="34"/>
      <c r="XK18" s="34"/>
      <c r="XL18" s="34"/>
      <c r="XM18" s="34"/>
      <c r="XN18" s="34"/>
      <c r="XO18" s="34"/>
      <c r="XP18" s="34"/>
      <c r="XQ18" s="34"/>
      <c r="XR18" s="34"/>
      <c r="XS18" s="34"/>
      <c r="XT18" s="34"/>
      <c r="XU18" s="34"/>
      <c r="XV18" s="34"/>
      <c r="XW18" s="34"/>
      <c r="XX18" s="34"/>
      <c r="XY18" s="34"/>
      <c r="XZ18" s="34"/>
      <c r="YA18" s="34"/>
      <c r="YB18" s="34"/>
      <c r="YC18" s="34"/>
      <c r="YD18" s="34"/>
      <c r="YE18" s="34"/>
      <c r="YF18" s="34"/>
      <c r="YG18" s="34"/>
      <c r="YH18" s="34"/>
      <c r="YI18" s="34"/>
      <c r="YJ18" s="34"/>
      <c r="YK18" s="34"/>
      <c r="YL18" s="34"/>
      <c r="YM18" s="34"/>
      <c r="YN18" s="34"/>
      <c r="YO18" s="34"/>
      <c r="YP18" s="34"/>
      <c r="YQ18" s="34"/>
      <c r="YR18" s="34"/>
      <c r="YS18" s="34"/>
      <c r="YT18" s="34"/>
      <c r="YU18" s="34"/>
      <c r="YV18" s="34"/>
      <c r="YW18" s="34"/>
      <c r="YX18" s="34"/>
      <c r="YY18" s="34"/>
      <c r="YZ18" s="34"/>
      <c r="ZA18" s="34"/>
      <c r="ZB18" s="34"/>
      <c r="ZC18" s="34"/>
      <c r="ZD18" s="34"/>
      <c r="ZE18" s="34"/>
      <c r="ZF18" s="34"/>
      <c r="ZG18" s="34"/>
      <c r="ZH18" s="34"/>
      <c r="ZI18" s="34"/>
      <c r="ZJ18" s="34"/>
      <c r="ZK18" s="34"/>
      <c r="ZL18" s="34"/>
      <c r="ZM18" s="34"/>
      <c r="ZN18" s="34"/>
      <c r="ZO18" s="34"/>
      <c r="ZP18" s="34"/>
      <c r="ZQ18" s="34"/>
      <c r="ZR18" s="34"/>
      <c r="ZS18" s="34"/>
      <c r="ZT18" s="34"/>
      <c r="ZU18" s="34"/>
      <c r="ZV18" s="34"/>
      <c r="ZW18" s="34"/>
      <c r="ZX18" s="34"/>
      <c r="ZY18" s="34"/>
      <c r="ZZ18" s="34"/>
      <c r="AAA18" s="34"/>
      <c r="AAB18" s="34"/>
      <c r="AAC18" s="34"/>
      <c r="AAD18" s="34"/>
      <c r="AAE18" s="34"/>
      <c r="AAF18" s="34"/>
      <c r="AAG18" s="34"/>
      <c r="AAH18" s="34"/>
      <c r="AAI18" s="34"/>
      <c r="AAJ18" s="34"/>
      <c r="AAK18" s="34"/>
      <c r="AAL18" s="34"/>
      <c r="AAM18" s="34"/>
      <c r="AAN18" s="34"/>
      <c r="AAO18" s="34"/>
      <c r="AAP18" s="34"/>
      <c r="AAQ18" s="34"/>
      <c r="AAR18" s="34"/>
      <c r="AAS18" s="34"/>
      <c r="AAT18" s="34"/>
      <c r="AAU18" s="34"/>
      <c r="AAV18" s="34"/>
      <c r="AAW18" s="34"/>
      <c r="AAX18" s="34"/>
      <c r="AAY18" s="34"/>
      <c r="AAZ18" s="34"/>
    </row>
    <row r="19" spans="1:728" s="34" customFormat="1" ht="30.75" thickBot="1">
      <c r="A19" s="8">
        <v>18</v>
      </c>
      <c r="B19" s="39" t="s">
        <v>21</v>
      </c>
      <c r="C19" s="21" t="s">
        <v>53</v>
      </c>
      <c r="D19" s="33" t="s">
        <v>69</v>
      </c>
      <c r="E19" s="104">
        <v>40763</v>
      </c>
      <c r="F19" s="105">
        <v>40882</v>
      </c>
      <c r="G19" s="21" t="s">
        <v>22</v>
      </c>
      <c r="H19" s="81">
        <v>41117</v>
      </c>
      <c r="I19" s="85" t="s">
        <v>18</v>
      </c>
      <c r="J19" s="6">
        <f t="shared" si="0"/>
        <v>354</v>
      </c>
      <c r="K19" s="22" t="s">
        <v>10</v>
      </c>
      <c r="L19" s="6">
        <v>163</v>
      </c>
      <c r="M19" s="6">
        <v>2</v>
      </c>
      <c r="N19" s="6">
        <v>80</v>
      </c>
      <c r="O19" s="6" t="s">
        <v>16</v>
      </c>
      <c r="P19" s="6">
        <v>1</v>
      </c>
      <c r="Q19" s="6" t="s">
        <v>36</v>
      </c>
      <c r="R19" s="6">
        <v>15</v>
      </c>
      <c r="S19" s="94">
        <v>41444</v>
      </c>
      <c r="T19" s="32" t="s">
        <v>96</v>
      </c>
      <c r="U19" s="33" t="s">
        <v>213</v>
      </c>
      <c r="V19" s="36" t="s">
        <v>212</v>
      </c>
    </row>
    <row r="20" spans="1:728" s="43" customFormat="1" ht="36.75" customHeight="1" thickBot="1">
      <c r="A20" s="8">
        <v>19</v>
      </c>
      <c r="B20" s="40" t="s">
        <v>21</v>
      </c>
      <c r="C20" s="21" t="s">
        <v>54</v>
      </c>
      <c r="D20" s="41" t="s">
        <v>70</v>
      </c>
      <c r="E20" s="105">
        <v>41242</v>
      </c>
      <c r="F20" s="105">
        <v>41324</v>
      </c>
      <c r="G20" s="21" t="s">
        <v>114</v>
      </c>
      <c r="H20" s="81">
        <v>41704</v>
      </c>
      <c r="I20" s="85" t="s">
        <v>18</v>
      </c>
      <c r="J20" s="6">
        <f t="shared" si="0"/>
        <v>462</v>
      </c>
      <c r="K20" s="6" t="s">
        <v>10</v>
      </c>
      <c r="L20" s="6">
        <v>171</v>
      </c>
      <c r="M20" s="6">
        <v>7</v>
      </c>
      <c r="N20" s="6">
        <v>158</v>
      </c>
      <c r="O20" s="6" t="s">
        <v>16</v>
      </c>
      <c r="P20" s="6">
        <v>2</v>
      </c>
      <c r="Q20" s="6" t="s">
        <v>37</v>
      </c>
      <c r="R20" s="6">
        <f>30+6</f>
        <v>36</v>
      </c>
      <c r="S20" s="94">
        <v>41781</v>
      </c>
      <c r="T20" s="42" t="s">
        <v>101</v>
      </c>
      <c r="U20" s="33" t="s">
        <v>215</v>
      </c>
      <c r="V20" s="36" t="s">
        <v>214</v>
      </c>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c r="IV20" s="34"/>
      <c r="IW20" s="34"/>
      <c r="IX20" s="34"/>
      <c r="IY20" s="34"/>
      <c r="IZ20" s="34"/>
      <c r="JA20" s="34"/>
      <c r="JB20" s="34"/>
      <c r="JC20" s="34"/>
      <c r="JD20" s="34"/>
      <c r="JE20" s="34"/>
      <c r="JF20" s="34"/>
      <c r="JG20" s="34"/>
      <c r="JH20" s="34"/>
      <c r="JI20" s="34"/>
      <c r="JJ20" s="34"/>
      <c r="JK20" s="34"/>
      <c r="JL20" s="34"/>
      <c r="JM20" s="34"/>
      <c r="JN20" s="34"/>
      <c r="JO20" s="34"/>
      <c r="JP20" s="34"/>
      <c r="JQ20" s="34"/>
      <c r="JR20" s="34"/>
      <c r="JS20" s="34"/>
      <c r="JT20" s="34"/>
      <c r="JU20" s="34"/>
      <c r="JV20" s="34"/>
      <c r="JW20" s="34"/>
      <c r="JX20" s="34"/>
      <c r="JY20" s="34"/>
      <c r="JZ20" s="34"/>
      <c r="KA20" s="34"/>
      <c r="KB20" s="34"/>
      <c r="KC20" s="34"/>
      <c r="KD20" s="34"/>
      <c r="KE20" s="34"/>
      <c r="KF20" s="34"/>
      <c r="KG20" s="34"/>
      <c r="KH20" s="34"/>
      <c r="KI20" s="34"/>
      <c r="KJ20" s="34"/>
      <c r="KK20" s="34"/>
      <c r="KL20" s="34"/>
      <c r="KM20" s="34"/>
      <c r="KN20" s="34"/>
      <c r="KO20" s="34"/>
      <c r="KP20" s="34"/>
      <c r="KQ20" s="34"/>
      <c r="KR20" s="34"/>
      <c r="KS20" s="34"/>
      <c r="KT20" s="34"/>
      <c r="KU20" s="34"/>
      <c r="KV20" s="34"/>
      <c r="KW20" s="34"/>
      <c r="KX20" s="34"/>
      <c r="KY20" s="34"/>
      <c r="KZ20" s="34"/>
      <c r="LA20" s="34"/>
      <c r="LB20" s="34"/>
      <c r="LC20" s="34"/>
      <c r="LD20" s="34"/>
      <c r="LE20" s="34"/>
      <c r="LF20" s="34"/>
      <c r="LG20" s="34"/>
      <c r="LH20" s="34"/>
      <c r="LI20" s="34"/>
      <c r="LJ20" s="34"/>
      <c r="LK20" s="34"/>
      <c r="LL20" s="34"/>
      <c r="LM20" s="34"/>
      <c r="LN20" s="34"/>
      <c r="LO20" s="34"/>
      <c r="LP20" s="34"/>
      <c r="LQ20" s="34"/>
      <c r="LR20" s="34"/>
      <c r="LS20" s="34"/>
      <c r="LT20" s="34"/>
      <c r="LU20" s="34"/>
      <c r="LV20" s="34"/>
      <c r="LW20" s="34"/>
      <c r="LX20" s="34"/>
      <c r="LY20" s="34"/>
      <c r="LZ20" s="34"/>
      <c r="MA20" s="34"/>
      <c r="MB20" s="34"/>
      <c r="MC20" s="34"/>
      <c r="MD20" s="34"/>
      <c r="ME20" s="34"/>
      <c r="MF20" s="34"/>
      <c r="MG20" s="34"/>
      <c r="MH20" s="34"/>
      <c r="MI20" s="34"/>
      <c r="MJ20" s="34"/>
      <c r="MK20" s="34"/>
      <c r="ML20" s="34"/>
      <c r="MM20" s="34"/>
      <c r="MN20" s="34"/>
      <c r="MO20" s="34"/>
      <c r="MP20" s="34"/>
      <c r="MQ20" s="34"/>
      <c r="MR20" s="34"/>
      <c r="MS20" s="34"/>
      <c r="MT20" s="34"/>
      <c r="MU20" s="34"/>
      <c r="MV20" s="34"/>
      <c r="MW20" s="34"/>
      <c r="MX20" s="34"/>
      <c r="MY20" s="34"/>
      <c r="MZ20" s="34"/>
      <c r="NA20" s="34"/>
      <c r="NB20" s="34"/>
      <c r="NC20" s="34"/>
      <c r="ND20" s="34"/>
      <c r="NE20" s="34"/>
      <c r="NF20" s="34"/>
      <c r="NG20" s="34"/>
      <c r="NH20" s="34"/>
      <c r="NI20" s="34"/>
      <c r="NJ20" s="34"/>
      <c r="NK20" s="34"/>
      <c r="NL20" s="34"/>
      <c r="NM20" s="34"/>
      <c r="NN20" s="34"/>
      <c r="NO20" s="34"/>
      <c r="NP20" s="34"/>
      <c r="NQ20" s="34"/>
      <c r="NR20" s="34"/>
      <c r="NS20" s="34"/>
      <c r="NT20" s="34"/>
      <c r="NU20" s="34"/>
      <c r="NV20" s="34"/>
      <c r="NW20" s="34"/>
      <c r="NX20" s="34"/>
      <c r="NY20" s="34"/>
      <c r="NZ20" s="34"/>
      <c r="OA20" s="34"/>
      <c r="OB20" s="34"/>
      <c r="OC20" s="34"/>
      <c r="OD20" s="34"/>
      <c r="OE20" s="34"/>
      <c r="OF20" s="34"/>
      <c r="OG20" s="34"/>
      <c r="OH20" s="34"/>
      <c r="OI20" s="34"/>
      <c r="OJ20" s="34"/>
      <c r="OK20" s="34"/>
      <c r="OL20" s="34"/>
      <c r="OM20" s="34"/>
      <c r="ON20" s="34"/>
      <c r="OO20" s="34"/>
      <c r="OP20" s="34"/>
      <c r="OQ20" s="34"/>
      <c r="OR20" s="34"/>
      <c r="OS20" s="34"/>
      <c r="OT20" s="34"/>
      <c r="OU20" s="34"/>
      <c r="OV20" s="34"/>
      <c r="OW20" s="34"/>
      <c r="OX20" s="34"/>
      <c r="OY20" s="34"/>
      <c r="OZ20" s="34"/>
      <c r="PA20" s="34"/>
      <c r="PB20" s="34"/>
      <c r="PC20" s="34"/>
      <c r="PD20" s="34"/>
      <c r="PE20" s="34"/>
      <c r="PF20" s="34"/>
      <c r="PG20" s="34"/>
      <c r="PH20" s="34"/>
      <c r="PI20" s="34"/>
      <c r="PJ20" s="34"/>
      <c r="PK20" s="34"/>
      <c r="PL20" s="34"/>
      <c r="PM20" s="34"/>
      <c r="PN20" s="34"/>
      <c r="PO20" s="34"/>
      <c r="PP20" s="34"/>
      <c r="PQ20" s="34"/>
      <c r="PR20" s="34"/>
      <c r="PS20" s="34"/>
      <c r="PT20" s="34"/>
      <c r="PU20" s="34"/>
      <c r="PV20" s="34"/>
      <c r="PW20" s="34"/>
      <c r="PX20" s="34"/>
      <c r="PY20" s="34"/>
      <c r="PZ20" s="34"/>
      <c r="QA20" s="34"/>
      <c r="QB20" s="34"/>
      <c r="QC20" s="34"/>
      <c r="QD20" s="34"/>
      <c r="QE20" s="34"/>
      <c r="QF20" s="34"/>
      <c r="QG20" s="34"/>
      <c r="QH20" s="34"/>
      <c r="QI20" s="34"/>
      <c r="QJ20" s="34"/>
      <c r="QK20" s="34"/>
      <c r="QL20" s="34"/>
      <c r="QM20" s="34"/>
      <c r="QN20" s="34"/>
      <c r="QO20" s="34"/>
      <c r="QP20" s="34"/>
      <c r="QQ20" s="34"/>
      <c r="QR20" s="34"/>
      <c r="QS20" s="34"/>
      <c r="QT20" s="34"/>
      <c r="QU20" s="34"/>
      <c r="QV20" s="34"/>
      <c r="QW20" s="34"/>
      <c r="QX20" s="34"/>
      <c r="QY20" s="34"/>
      <c r="QZ20" s="34"/>
      <c r="RA20" s="34"/>
      <c r="RB20" s="34"/>
      <c r="RC20" s="34"/>
      <c r="RD20" s="34"/>
      <c r="RE20" s="34"/>
      <c r="RF20" s="34"/>
      <c r="RG20" s="34"/>
      <c r="RH20" s="34"/>
      <c r="RI20" s="34"/>
      <c r="RJ20" s="34"/>
      <c r="RK20" s="34"/>
      <c r="RL20" s="34"/>
      <c r="RM20" s="34"/>
      <c r="RN20" s="34"/>
      <c r="RO20" s="34"/>
      <c r="RP20" s="34"/>
      <c r="RQ20" s="34"/>
      <c r="RR20" s="34"/>
      <c r="RS20" s="34"/>
      <c r="RT20" s="34"/>
      <c r="RU20" s="34"/>
      <c r="RV20" s="34"/>
      <c r="RW20" s="34"/>
      <c r="RX20" s="34"/>
      <c r="RY20" s="34"/>
      <c r="RZ20" s="34"/>
      <c r="SA20" s="34"/>
      <c r="SB20" s="34"/>
      <c r="SC20" s="34"/>
      <c r="SD20" s="34"/>
      <c r="SE20" s="34"/>
      <c r="SF20" s="34"/>
      <c r="SG20" s="34"/>
      <c r="SH20" s="34"/>
      <c r="SI20" s="34"/>
      <c r="SJ20" s="34"/>
      <c r="SK20" s="34"/>
      <c r="SL20" s="34"/>
      <c r="SM20" s="34"/>
      <c r="SN20" s="34"/>
      <c r="SO20" s="34"/>
      <c r="SP20" s="34"/>
      <c r="SQ20" s="34"/>
      <c r="SR20" s="34"/>
      <c r="SS20" s="34"/>
      <c r="ST20" s="34"/>
      <c r="SU20" s="34"/>
      <c r="SV20" s="34"/>
      <c r="SW20" s="34"/>
      <c r="SX20" s="34"/>
      <c r="SY20" s="34"/>
      <c r="SZ20" s="34"/>
      <c r="TA20" s="34"/>
      <c r="TB20" s="34"/>
      <c r="TC20" s="34"/>
      <c r="TD20" s="34"/>
      <c r="TE20" s="34"/>
      <c r="TF20" s="34"/>
      <c r="TG20" s="34"/>
      <c r="TH20" s="34"/>
      <c r="TI20" s="34"/>
      <c r="TJ20" s="34"/>
      <c r="TK20" s="34"/>
      <c r="TL20" s="34"/>
      <c r="TM20" s="34"/>
      <c r="TN20" s="34"/>
      <c r="TO20" s="34"/>
      <c r="TP20" s="34"/>
      <c r="TQ20" s="34"/>
      <c r="TR20" s="34"/>
      <c r="TS20" s="34"/>
      <c r="TT20" s="34"/>
      <c r="TU20" s="34"/>
      <c r="TV20" s="34"/>
      <c r="TW20" s="34"/>
      <c r="TX20" s="34"/>
      <c r="TY20" s="34"/>
      <c r="TZ20" s="34"/>
      <c r="UA20" s="34"/>
      <c r="UB20" s="34"/>
      <c r="UC20" s="34"/>
      <c r="UD20" s="34"/>
      <c r="UE20" s="34"/>
      <c r="UF20" s="34"/>
      <c r="UG20" s="34"/>
      <c r="UH20" s="34"/>
      <c r="UI20" s="34"/>
      <c r="UJ20" s="34"/>
      <c r="UK20" s="34"/>
      <c r="UL20" s="34"/>
      <c r="UM20" s="34"/>
      <c r="UN20" s="34"/>
      <c r="UO20" s="34"/>
      <c r="UP20" s="34"/>
      <c r="UQ20" s="34"/>
      <c r="UR20" s="34"/>
      <c r="US20" s="34"/>
      <c r="UT20" s="34"/>
      <c r="UU20" s="34"/>
      <c r="UV20" s="34"/>
      <c r="UW20" s="34"/>
      <c r="UX20" s="34"/>
      <c r="UY20" s="34"/>
      <c r="UZ20" s="34"/>
      <c r="VA20" s="34"/>
      <c r="VB20" s="34"/>
      <c r="VC20" s="34"/>
      <c r="VD20" s="34"/>
      <c r="VE20" s="34"/>
      <c r="VF20" s="34"/>
      <c r="VG20" s="34"/>
      <c r="VH20" s="34"/>
      <c r="VI20" s="34"/>
      <c r="VJ20" s="34"/>
      <c r="VK20" s="34"/>
      <c r="VL20" s="34"/>
      <c r="VM20" s="34"/>
      <c r="VN20" s="34"/>
      <c r="VO20" s="34"/>
      <c r="VP20" s="34"/>
      <c r="VQ20" s="34"/>
      <c r="VR20" s="34"/>
      <c r="VS20" s="34"/>
      <c r="VT20" s="34"/>
      <c r="VU20" s="34"/>
      <c r="VV20" s="34"/>
      <c r="VW20" s="34"/>
      <c r="VX20" s="34"/>
      <c r="VY20" s="34"/>
      <c r="VZ20" s="34"/>
      <c r="WA20" s="34"/>
      <c r="WB20" s="34"/>
      <c r="WC20" s="34"/>
      <c r="WD20" s="34"/>
      <c r="WE20" s="34"/>
      <c r="WF20" s="34"/>
      <c r="WG20" s="34"/>
      <c r="WH20" s="34"/>
      <c r="WI20" s="34"/>
      <c r="WJ20" s="34"/>
      <c r="WK20" s="34"/>
      <c r="WL20" s="34"/>
      <c r="WM20" s="34"/>
      <c r="WN20" s="34"/>
      <c r="WO20" s="34"/>
      <c r="WP20" s="34"/>
      <c r="WQ20" s="34"/>
      <c r="WR20" s="34"/>
      <c r="WS20" s="34"/>
      <c r="WT20" s="34"/>
      <c r="WU20" s="34"/>
      <c r="WV20" s="34"/>
      <c r="WW20" s="34"/>
      <c r="WX20" s="34"/>
      <c r="WY20" s="34"/>
      <c r="WZ20" s="34"/>
      <c r="XA20" s="34"/>
      <c r="XB20" s="34"/>
      <c r="XC20" s="34"/>
      <c r="XD20" s="34"/>
      <c r="XE20" s="34"/>
      <c r="XF20" s="34"/>
      <c r="XG20" s="34"/>
      <c r="XH20" s="34"/>
      <c r="XI20" s="34"/>
      <c r="XJ20" s="34"/>
      <c r="XK20" s="34"/>
      <c r="XL20" s="34"/>
      <c r="XM20" s="34"/>
      <c r="XN20" s="34"/>
      <c r="XO20" s="34"/>
      <c r="XP20" s="34"/>
      <c r="XQ20" s="34"/>
      <c r="XR20" s="34"/>
      <c r="XS20" s="34"/>
      <c r="XT20" s="34"/>
      <c r="XU20" s="34"/>
      <c r="XV20" s="34"/>
      <c r="XW20" s="34"/>
      <c r="XX20" s="34"/>
      <c r="XY20" s="34"/>
      <c r="XZ20" s="34"/>
      <c r="YA20" s="34"/>
      <c r="YB20" s="34"/>
      <c r="YC20" s="34"/>
      <c r="YD20" s="34"/>
      <c r="YE20" s="34"/>
      <c r="YF20" s="34"/>
      <c r="YG20" s="34"/>
      <c r="YH20" s="34"/>
      <c r="YI20" s="34"/>
      <c r="YJ20" s="34"/>
      <c r="YK20" s="34"/>
      <c r="YL20" s="34"/>
      <c r="YM20" s="34"/>
      <c r="YN20" s="34"/>
      <c r="YO20" s="34"/>
      <c r="YP20" s="34"/>
      <c r="YQ20" s="34"/>
      <c r="YR20" s="34"/>
      <c r="YS20" s="34"/>
      <c r="YT20" s="34"/>
      <c r="YU20" s="34"/>
      <c r="YV20" s="34"/>
      <c r="YW20" s="34"/>
      <c r="YX20" s="34"/>
      <c r="YY20" s="34"/>
      <c r="YZ20" s="34"/>
      <c r="ZA20" s="34"/>
      <c r="ZB20" s="34"/>
      <c r="ZC20" s="34"/>
      <c r="ZD20" s="34"/>
      <c r="ZE20" s="34"/>
      <c r="ZF20" s="34"/>
      <c r="ZG20" s="34"/>
      <c r="ZH20" s="34"/>
      <c r="ZI20" s="34"/>
      <c r="ZJ20" s="34"/>
      <c r="ZK20" s="34"/>
      <c r="ZL20" s="34"/>
      <c r="ZM20" s="34"/>
      <c r="ZN20" s="34"/>
      <c r="ZO20" s="34"/>
      <c r="ZP20" s="34"/>
      <c r="ZQ20" s="34"/>
      <c r="ZR20" s="34"/>
      <c r="ZS20" s="34"/>
      <c r="ZT20" s="34"/>
      <c r="ZU20" s="34"/>
      <c r="ZV20" s="34"/>
      <c r="ZW20" s="34"/>
      <c r="ZX20" s="34"/>
      <c r="ZY20" s="34"/>
      <c r="ZZ20" s="34"/>
      <c r="AAA20" s="34"/>
      <c r="AAB20" s="34"/>
      <c r="AAC20" s="34"/>
      <c r="AAD20" s="34"/>
      <c r="AAE20" s="34"/>
      <c r="AAF20" s="34"/>
      <c r="AAG20" s="34"/>
      <c r="AAH20" s="34"/>
      <c r="AAI20" s="34"/>
      <c r="AAJ20" s="34"/>
      <c r="AAK20" s="34"/>
      <c r="AAL20" s="34"/>
      <c r="AAM20" s="34"/>
      <c r="AAN20" s="34"/>
      <c r="AAO20" s="34"/>
      <c r="AAP20" s="34"/>
      <c r="AAQ20" s="34"/>
      <c r="AAR20" s="34"/>
      <c r="AAS20" s="34"/>
      <c r="AAT20" s="34"/>
      <c r="AAU20" s="34"/>
      <c r="AAV20" s="34"/>
      <c r="AAW20" s="34"/>
      <c r="AAX20" s="34"/>
      <c r="AAY20" s="34"/>
      <c r="AAZ20" s="34"/>
    </row>
    <row r="21" spans="1:728" s="35" customFormat="1" ht="45.75" thickBot="1">
      <c r="A21" s="8">
        <v>20</v>
      </c>
      <c r="B21" s="39" t="s">
        <v>21</v>
      </c>
      <c r="C21" s="21" t="s">
        <v>55</v>
      </c>
      <c r="D21" s="33" t="s">
        <v>71</v>
      </c>
      <c r="E21" s="105">
        <v>41866</v>
      </c>
      <c r="F21" s="105">
        <v>41956</v>
      </c>
      <c r="G21" s="21" t="s">
        <v>109</v>
      </c>
      <c r="H21" s="100">
        <v>42157</v>
      </c>
      <c r="I21" s="85" t="s">
        <v>18</v>
      </c>
      <c r="J21" s="6">
        <f t="shared" si="0"/>
        <v>291</v>
      </c>
      <c r="K21" s="6" t="s">
        <v>10</v>
      </c>
      <c r="L21" s="6">
        <v>21</v>
      </c>
      <c r="M21" s="6">
        <v>0</v>
      </c>
      <c r="N21" s="6">
        <v>9</v>
      </c>
      <c r="O21" s="6" t="s">
        <v>16</v>
      </c>
      <c r="P21" s="6">
        <v>1</v>
      </c>
      <c r="Q21" s="6" t="s">
        <v>38</v>
      </c>
      <c r="R21" s="6">
        <v>14</v>
      </c>
      <c r="S21" s="97">
        <v>42676</v>
      </c>
      <c r="T21" s="42" t="s">
        <v>110</v>
      </c>
      <c r="U21" s="33" t="s">
        <v>252</v>
      </c>
      <c r="V21" s="36" t="s">
        <v>251</v>
      </c>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4"/>
      <c r="IU21" s="34"/>
      <c r="IV21" s="34"/>
      <c r="IW21" s="34"/>
      <c r="IX21" s="34"/>
      <c r="IY21" s="34"/>
      <c r="IZ21" s="34"/>
      <c r="JA21" s="34"/>
      <c r="JB21" s="34"/>
      <c r="JC21" s="34"/>
      <c r="JD21" s="34"/>
      <c r="JE21" s="34"/>
      <c r="JF21" s="34"/>
      <c r="JG21" s="34"/>
      <c r="JH21" s="34"/>
      <c r="JI21" s="34"/>
      <c r="JJ21" s="34"/>
      <c r="JK21" s="34"/>
      <c r="JL21" s="34"/>
      <c r="JM21" s="34"/>
      <c r="JN21" s="34"/>
      <c r="JO21" s="34"/>
      <c r="JP21" s="34"/>
      <c r="JQ21" s="34"/>
      <c r="JR21" s="34"/>
      <c r="JS21" s="34"/>
      <c r="JT21" s="34"/>
      <c r="JU21" s="34"/>
      <c r="JV21" s="34"/>
      <c r="JW21" s="34"/>
      <c r="JX21" s="34"/>
      <c r="JY21" s="34"/>
      <c r="JZ21" s="34"/>
      <c r="KA21" s="34"/>
      <c r="KB21" s="34"/>
      <c r="KC21" s="34"/>
      <c r="KD21" s="34"/>
      <c r="KE21" s="34"/>
      <c r="KF21" s="34"/>
      <c r="KG21" s="34"/>
      <c r="KH21" s="34"/>
      <c r="KI21" s="34"/>
      <c r="KJ21" s="34"/>
      <c r="KK21" s="34"/>
      <c r="KL21" s="34"/>
      <c r="KM21" s="34"/>
      <c r="KN21" s="34"/>
      <c r="KO21" s="34"/>
      <c r="KP21" s="34"/>
      <c r="KQ21" s="34"/>
      <c r="KR21" s="34"/>
      <c r="KS21" s="34"/>
      <c r="KT21" s="34"/>
      <c r="KU21" s="34"/>
      <c r="KV21" s="34"/>
      <c r="KW21" s="34"/>
      <c r="KX21" s="34"/>
      <c r="KY21" s="34"/>
      <c r="KZ21" s="34"/>
      <c r="LA21" s="34"/>
      <c r="LB21" s="34"/>
      <c r="LC21" s="34"/>
      <c r="LD21" s="34"/>
      <c r="LE21" s="34"/>
      <c r="LF21" s="34"/>
      <c r="LG21" s="34"/>
      <c r="LH21" s="34"/>
      <c r="LI21" s="34"/>
      <c r="LJ21" s="34"/>
      <c r="LK21" s="34"/>
      <c r="LL21" s="34"/>
      <c r="LM21" s="34"/>
      <c r="LN21" s="34"/>
      <c r="LO21" s="34"/>
      <c r="LP21" s="34"/>
      <c r="LQ21" s="34"/>
      <c r="LR21" s="34"/>
      <c r="LS21" s="34"/>
      <c r="LT21" s="34"/>
      <c r="LU21" s="34"/>
      <c r="LV21" s="34"/>
      <c r="LW21" s="34"/>
      <c r="LX21" s="34"/>
      <c r="LY21" s="34"/>
      <c r="LZ21" s="34"/>
      <c r="MA21" s="34"/>
      <c r="MB21" s="34"/>
      <c r="MC21" s="34"/>
      <c r="MD21" s="34"/>
      <c r="ME21" s="34"/>
      <c r="MF21" s="34"/>
      <c r="MG21" s="34"/>
      <c r="MH21" s="34"/>
      <c r="MI21" s="34"/>
      <c r="MJ21" s="34"/>
      <c r="MK21" s="34"/>
      <c r="ML21" s="34"/>
      <c r="MM21" s="34"/>
      <c r="MN21" s="34"/>
      <c r="MO21" s="34"/>
      <c r="MP21" s="34"/>
      <c r="MQ21" s="34"/>
      <c r="MR21" s="34"/>
      <c r="MS21" s="34"/>
      <c r="MT21" s="34"/>
      <c r="MU21" s="34"/>
      <c r="MV21" s="34"/>
      <c r="MW21" s="34"/>
      <c r="MX21" s="34"/>
      <c r="MY21" s="34"/>
      <c r="MZ21" s="34"/>
      <c r="NA21" s="34"/>
      <c r="NB21" s="34"/>
      <c r="NC21" s="34"/>
      <c r="ND21" s="34"/>
      <c r="NE21" s="34"/>
      <c r="NF21" s="34"/>
      <c r="NG21" s="34"/>
      <c r="NH21" s="34"/>
      <c r="NI21" s="34"/>
      <c r="NJ21" s="34"/>
      <c r="NK21" s="34"/>
      <c r="NL21" s="34"/>
      <c r="NM21" s="34"/>
      <c r="NN21" s="34"/>
      <c r="NO21" s="34"/>
      <c r="NP21" s="34"/>
      <c r="NQ21" s="34"/>
      <c r="NR21" s="34"/>
      <c r="NS21" s="34"/>
      <c r="NT21" s="34"/>
      <c r="NU21" s="34"/>
      <c r="NV21" s="34"/>
      <c r="NW21" s="34"/>
      <c r="NX21" s="34"/>
      <c r="NY21" s="34"/>
      <c r="NZ21" s="34"/>
      <c r="OA21" s="34"/>
      <c r="OB21" s="34"/>
      <c r="OC21" s="34"/>
      <c r="OD21" s="34"/>
      <c r="OE21" s="34"/>
      <c r="OF21" s="34"/>
      <c r="OG21" s="34"/>
      <c r="OH21" s="34"/>
      <c r="OI21" s="34"/>
      <c r="OJ21" s="34"/>
      <c r="OK21" s="34"/>
      <c r="OL21" s="34"/>
      <c r="OM21" s="34"/>
      <c r="ON21" s="34"/>
      <c r="OO21" s="34"/>
      <c r="OP21" s="34"/>
      <c r="OQ21" s="34"/>
      <c r="OR21" s="34"/>
      <c r="OS21" s="34"/>
      <c r="OT21" s="34"/>
      <c r="OU21" s="34"/>
      <c r="OV21" s="34"/>
      <c r="OW21" s="34"/>
      <c r="OX21" s="34"/>
      <c r="OY21" s="34"/>
      <c r="OZ21" s="34"/>
      <c r="PA21" s="34"/>
      <c r="PB21" s="34"/>
      <c r="PC21" s="34"/>
      <c r="PD21" s="34"/>
      <c r="PE21" s="34"/>
      <c r="PF21" s="34"/>
      <c r="PG21" s="34"/>
      <c r="PH21" s="34"/>
      <c r="PI21" s="34"/>
      <c r="PJ21" s="34"/>
      <c r="PK21" s="34"/>
      <c r="PL21" s="34"/>
      <c r="PM21" s="34"/>
      <c r="PN21" s="34"/>
      <c r="PO21" s="34"/>
      <c r="PP21" s="34"/>
      <c r="PQ21" s="34"/>
      <c r="PR21" s="34"/>
      <c r="PS21" s="34"/>
      <c r="PT21" s="34"/>
      <c r="PU21" s="34"/>
      <c r="PV21" s="34"/>
      <c r="PW21" s="34"/>
      <c r="PX21" s="34"/>
      <c r="PY21" s="34"/>
      <c r="PZ21" s="34"/>
      <c r="QA21" s="34"/>
      <c r="QB21" s="34"/>
      <c r="QC21" s="34"/>
      <c r="QD21" s="34"/>
      <c r="QE21" s="34"/>
      <c r="QF21" s="34"/>
      <c r="QG21" s="34"/>
      <c r="QH21" s="34"/>
      <c r="QI21" s="34"/>
      <c r="QJ21" s="34"/>
      <c r="QK21" s="34"/>
      <c r="QL21" s="34"/>
      <c r="QM21" s="34"/>
      <c r="QN21" s="34"/>
      <c r="QO21" s="34"/>
      <c r="QP21" s="34"/>
      <c r="QQ21" s="34"/>
      <c r="QR21" s="34"/>
      <c r="QS21" s="34"/>
      <c r="QT21" s="34"/>
      <c r="QU21" s="34"/>
      <c r="QV21" s="34"/>
      <c r="QW21" s="34"/>
      <c r="QX21" s="34"/>
      <c r="QY21" s="34"/>
      <c r="QZ21" s="34"/>
      <c r="RA21" s="34"/>
      <c r="RB21" s="34"/>
      <c r="RC21" s="34"/>
      <c r="RD21" s="34"/>
      <c r="RE21" s="34"/>
      <c r="RF21" s="34"/>
      <c r="RG21" s="34"/>
      <c r="RH21" s="34"/>
      <c r="RI21" s="34"/>
      <c r="RJ21" s="34"/>
      <c r="RK21" s="34"/>
      <c r="RL21" s="34"/>
      <c r="RM21" s="34"/>
      <c r="RN21" s="34"/>
      <c r="RO21" s="34"/>
      <c r="RP21" s="34"/>
      <c r="RQ21" s="34"/>
      <c r="RR21" s="34"/>
      <c r="RS21" s="34"/>
      <c r="RT21" s="34"/>
      <c r="RU21" s="34"/>
      <c r="RV21" s="34"/>
      <c r="RW21" s="34"/>
      <c r="RX21" s="34"/>
      <c r="RY21" s="34"/>
      <c r="RZ21" s="34"/>
      <c r="SA21" s="34"/>
      <c r="SB21" s="34"/>
      <c r="SC21" s="34"/>
      <c r="SD21" s="34"/>
      <c r="SE21" s="34"/>
      <c r="SF21" s="34"/>
      <c r="SG21" s="34"/>
      <c r="SH21" s="34"/>
      <c r="SI21" s="34"/>
      <c r="SJ21" s="34"/>
      <c r="SK21" s="34"/>
      <c r="SL21" s="34"/>
      <c r="SM21" s="34"/>
      <c r="SN21" s="34"/>
      <c r="SO21" s="34"/>
      <c r="SP21" s="34"/>
      <c r="SQ21" s="34"/>
      <c r="SR21" s="34"/>
      <c r="SS21" s="34"/>
      <c r="ST21" s="34"/>
      <c r="SU21" s="34"/>
      <c r="SV21" s="34"/>
      <c r="SW21" s="34"/>
      <c r="SX21" s="34"/>
      <c r="SY21" s="34"/>
      <c r="SZ21" s="34"/>
      <c r="TA21" s="34"/>
      <c r="TB21" s="34"/>
      <c r="TC21" s="34"/>
      <c r="TD21" s="34"/>
      <c r="TE21" s="34"/>
      <c r="TF21" s="34"/>
      <c r="TG21" s="34"/>
      <c r="TH21" s="34"/>
      <c r="TI21" s="34"/>
      <c r="TJ21" s="34"/>
      <c r="TK21" s="34"/>
      <c r="TL21" s="34"/>
      <c r="TM21" s="34"/>
      <c r="TN21" s="34"/>
      <c r="TO21" s="34"/>
      <c r="TP21" s="34"/>
      <c r="TQ21" s="34"/>
      <c r="TR21" s="34"/>
      <c r="TS21" s="34"/>
      <c r="TT21" s="34"/>
      <c r="TU21" s="34"/>
      <c r="TV21" s="34"/>
      <c r="TW21" s="34"/>
      <c r="TX21" s="34"/>
      <c r="TY21" s="34"/>
      <c r="TZ21" s="34"/>
      <c r="UA21" s="34"/>
      <c r="UB21" s="34"/>
      <c r="UC21" s="34"/>
      <c r="UD21" s="34"/>
      <c r="UE21" s="34"/>
      <c r="UF21" s="34"/>
      <c r="UG21" s="34"/>
      <c r="UH21" s="34"/>
      <c r="UI21" s="34"/>
      <c r="UJ21" s="34"/>
      <c r="UK21" s="34"/>
      <c r="UL21" s="34"/>
      <c r="UM21" s="34"/>
      <c r="UN21" s="34"/>
      <c r="UO21" s="34"/>
      <c r="UP21" s="34"/>
      <c r="UQ21" s="34"/>
      <c r="UR21" s="34"/>
      <c r="US21" s="34"/>
      <c r="UT21" s="34"/>
      <c r="UU21" s="34"/>
      <c r="UV21" s="34"/>
      <c r="UW21" s="34"/>
      <c r="UX21" s="34"/>
      <c r="UY21" s="34"/>
      <c r="UZ21" s="34"/>
      <c r="VA21" s="34"/>
      <c r="VB21" s="34"/>
      <c r="VC21" s="34"/>
      <c r="VD21" s="34"/>
      <c r="VE21" s="34"/>
      <c r="VF21" s="34"/>
      <c r="VG21" s="34"/>
      <c r="VH21" s="34"/>
      <c r="VI21" s="34"/>
      <c r="VJ21" s="34"/>
      <c r="VK21" s="34"/>
      <c r="VL21" s="34"/>
      <c r="VM21" s="34"/>
      <c r="VN21" s="34"/>
      <c r="VO21" s="34"/>
      <c r="VP21" s="34"/>
      <c r="VQ21" s="34"/>
      <c r="VR21" s="34"/>
      <c r="VS21" s="34"/>
      <c r="VT21" s="34"/>
      <c r="VU21" s="34"/>
      <c r="VV21" s="34"/>
      <c r="VW21" s="34"/>
      <c r="VX21" s="34"/>
      <c r="VY21" s="34"/>
      <c r="VZ21" s="34"/>
      <c r="WA21" s="34"/>
      <c r="WB21" s="34"/>
      <c r="WC21" s="34"/>
      <c r="WD21" s="34"/>
      <c r="WE21" s="34"/>
      <c r="WF21" s="34"/>
      <c r="WG21" s="34"/>
      <c r="WH21" s="34"/>
      <c r="WI21" s="34"/>
      <c r="WJ21" s="34"/>
      <c r="WK21" s="34"/>
      <c r="WL21" s="34"/>
      <c r="WM21" s="34"/>
      <c r="WN21" s="34"/>
      <c r="WO21" s="34"/>
      <c r="WP21" s="34"/>
      <c r="WQ21" s="34"/>
      <c r="WR21" s="34"/>
      <c r="WS21" s="34"/>
      <c r="WT21" s="34"/>
      <c r="WU21" s="34"/>
      <c r="WV21" s="34"/>
      <c r="WW21" s="34"/>
      <c r="WX21" s="34"/>
      <c r="WY21" s="34"/>
      <c r="WZ21" s="34"/>
      <c r="XA21" s="34"/>
      <c r="XB21" s="34"/>
      <c r="XC21" s="34"/>
      <c r="XD21" s="34"/>
      <c r="XE21" s="34"/>
      <c r="XF21" s="34"/>
      <c r="XG21" s="34"/>
      <c r="XH21" s="34"/>
      <c r="XI21" s="34"/>
      <c r="XJ21" s="34"/>
      <c r="XK21" s="34"/>
      <c r="XL21" s="34"/>
      <c r="XM21" s="34"/>
      <c r="XN21" s="34"/>
      <c r="XO21" s="34"/>
      <c r="XP21" s="34"/>
      <c r="XQ21" s="34"/>
      <c r="XR21" s="34"/>
      <c r="XS21" s="34"/>
      <c r="XT21" s="34"/>
      <c r="XU21" s="34"/>
      <c r="XV21" s="34"/>
      <c r="XW21" s="34"/>
      <c r="XX21" s="34"/>
      <c r="XY21" s="34"/>
      <c r="XZ21" s="34"/>
      <c r="YA21" s="34"/>
      <c r="YB21" s="34"/>
      <c r="YC21" s="34"/>
      <c r="YD21" s="34"/>
      <c r="YE21" s="34"/>
      <c r="YF21" s="34"/>
      <c r="YG21" s="34"/>
      <c r="YH21" s="34"/>
      <c r="YI21" s="34"/>
      <c r="YJ21" s="34"/>
      <c r="YK21" s="34"/>
      <c r="YL21" s="34"/>
      <c r="YM21" s="34"/>
      <c r="YN21" s="34"/>
      <c r="YO21" s="34"/>
      <c r="YP21" s="34"/>
      <c r="YQ21" s="34"/>
      <c r="YR21" s="34"/>
      <c r="YS21" s="34"/>
      <c r="YT21" s="34"/>
      <c r="YU21" s="34"/>
      <c r="YV21" s="34"/>
      <c r="YW21" s="34"/>
      <c r="YX21" s="34"/>
      <c r="YY21" s="34"/>
      <c r="YZ21" s="34"/>
      <c r="ZA21" s="34"/>
      <c r="ZB21" s="34"/>
      <c r="ZC21" s="34"/>
      <c r="ZD21" s="34"/>
      <c r="ZE21" s="34"/>
      <c r="ZF21" s="34"/>
      <c r="ZG21" s="34"/>
      <c r="ZH21" s="34"/>
      <c r="ZI21" s="34"/>
      <c r="ZJ21" s="34"/>
      <c r="ZK21" s="34"/>
      <c r="ZL21" s="34"/>
      <c r="ZM21" s="34"/>
      <c r="ZN21" s="34"/>
      <c r="ZO21" s="34"/>
      <c r="ZP21" s="34"/>
      <c r="ZQ21" s="34"/>
      <c r="ZR21" s="34"/>
      <c r="ZS21" s="34"/>
      <c r="ZT21" s="34"/>
      <c r="ZU21" s="34"/>
      <c r="ZV21" s="34"/>
      <c r="ZW21" s="34"/>
      <c r="ZX21" s="34"/>
      <c r="ZY21" s="34"/>
      <c r="ZZ21" s="34"/>
      <c r="AAA21" s="34"/>
      <c r="AAB21" s="34"/>
      <c r="AAC21" s="34"/>
      <c r="AAD21" s="34"/>
      <c r="AAE21" s="34"/>
      <c r="AAF21" s="34"/>
      <c r="AAG21" s="34"/>
      <c r="AAH21" s="34"/>
      <c r="AAI21" s="34"/>
      <c r="AAJ21" s="34"/>
      <c r="AAK21" s="34"/>
      <c r="AAL21" s="34"/>
      <c r="AAM21" s="34"/>
      <c r="AAN21" s="34"/>
      <c r="AAO21" s="34"/>
      <c r="AAP21" s="34"/>
      <c r="AAQ21" s="34"/>
      <c r="AAR21" s="34"/>
      <c r="AAS21" s="34"/>
      <c r="AAT21" s="34"/>
      <c r="AAU21" s="34"/>
      <c r="AAV21" s="34"/>
      <c r="AAW21" s="34"/>
      <c r="AAX21" s="34"/>
      <c r="AAY21" s="34"/>
      <c r="AAZ21" s="34"/>
    </row>
    <row r="22" spans="1:728" s="44" customFormat="1" ht="45.75" thickBot="1">
      <c r="A22" s="9">
        <v>20</v>
      </c>
      <c r="B22" s="39" t="s">
        <v>21</v>
      </c>
      <c r="C22" s="21" t="s">
        <v>55</v>
      </c>
      <c r="D22" s="33" t="s">
        <v>71</v>
      </c>
      <c r="E22" s="106">
        <v>41866</v>
      </c>
      <c r="F22" s="105">
        <v>41956</v>
      </c>
      <c r="G22" s="21" t="s">
        <v>114</v>
      </c>
      <c r="H22" s="81">
        <v>42215</v>
      </c>
      <c r="I22" s="85" t="s">
        <v>18</v>
      </c>
      <c r="J22" s="6">
        <f t="shared" si="0"/>
        <v>349</v>
      </c>
      <c r="K22" s="6" t="s">
        <v>10</v>
      </c>
      <c r="L22" s="6">
        <v>21</v>
      </c>
      <c r="M22" s="6">
        <v>0</v>
      </c>
      <c r="N22" s="6">
        <v>79</v>
      </c>
      <c r="O22" s="6" t="s">
        <v>16</v>
      </c>
      <c r="P22" s="6">
        <v>1</v>
      </c>
      <c r="Q22" s="6" t="s">
        <v>38</v>
      </c>
      <c r="R22" s="6">
        <v>14</v>
      </c>
      <c r="S22" s="97">
        <v>42676</v>
      </c>
      <c r="T22" s="32"/>
      <c r="U22" s="33" t="s">
        <v>252</v>
      </c>
      <c r="V22" s="36" t="s">
        <v>251</v>
      </c>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c r="IV22" s="34"/>
      <c r="IW22" s="34"/>
      <c r="IX22" s="34"/>
      <c r="IY22" s="34"/>
      <c r="IZ22" s="34"/>
      <c r="JA22" s="34"/>
      <c r="JB22" s="34"/>
      <c r="JC22" s="34"/>
      <c r="JD22" s="34"/>
      <c r="JE22" s="34"/>
      <c r="JF22" s="34"/>
      <c r="JG22" s="34"/>
      <c r="JH22" s="34"/>
      <c r="JI22" s="34"/>
      <c r="JJ22" s="34"/>
      <c r="JK22" s="34"/>
      <c r="JL22" s="34"/>
      <c r="JM22" s="34"/>
      <c r="JN22" s="34"/>
      <c r="JO22" s="34"/>
      <c r="JP22" s="34"/>
      <c r="JQ22" s="34"/>
      <c r="JR22" s="34"/>
      <c r="JS22" s="34"/>
      <c r="JT22" s="34"/>
      <c r="JU22" s="34"/>
      <c r="JV22" s="34"/>
      <c r="JW22" s="34"/>
      <c r="JX22" s="34"/>
      <c r="JY22" s="34"/>
      <c r="JZ22" s="34"/>
      <c r="KA22" s="34"/>
      <c r="KB22" s="34"/>
      <c r="KC22" s="34"/>
      <c r="KD22" s="34"/>
      <c r="KE22" s="34"/>
      <c r="KF22" s="34"/>
      <c r="KG22" s="34"/>
      <c r="KH22" s="34"/>
      <c r="KI22" s="34"/>
      <c r="KJ22" s="34"/>
      <c r="KK22" s="34"/>
      <c r="KL22" s="34"/>
      <c r="KM22" s="34"/>
      <c r="KN22" s="34"/>
      <c r="KO22" s="34"/>
      <c r="KP22" s="34"/>
      <c r="KQ22" s="34"/>
      <c r="KR22" s="34"/>
      <c r="KS22" s="34"/>
      <c r="KT22" s="34"/>
      <c r="KU22" s="34"/>
      <c r="KV22" s="34"/>
      <c r="KW22" s="34"/>
      <c r="KX22" s="34"/>
      <c r="KY22" s="34"/>
      <c r="KZ22" s="34"/>
      <c r="LA22" s="34"/>
      <c r="LB22" s="34"/>
      <c r="LC22" s="34"/>
      <c r="LD22" s="34"/>
      <c r="LE22" s="34"/>
      <c r="LF22" s="34"/>
      <c r="LG22" s="34"/>
      <c r="LH22" s="34"/>
      <c r="LI22" s="34"/>
      <c r="LJ22" s="34"/>
      <c r="LK22" s="34"/>
      <c r="LL22" s="34"/>
      <c r="LM22" s="34"/>
      <c r="LN22" s="34"/>
      <c r="LO22" s="34"/>
      <c r="LP22" s="34"/>
      <c r="LQ22" s="34"/>
      <c r="LR22" s="34"/>
      <c r="LS22" s="34"/>
      <c r="LT22" s="34"/>
      <c r="LU22" s="34"/>
      <c r="LV22" s="34"/>
      <c r="LW22" s="34"/>
      <c r="LX22" s="34"/>
      <c r="LY22" s="34"/>
      <c r="LZ22" s="34"/>
      <c r="MA22" s="34"/>
      <c r="MB22" s="34"/>
      <c r="MC22" s="34"/>
      <c r="MD22" s="34"/>
      <c r="ME22" s="34"/>
      <c r="MF22" s="34"/>
      <c r="MG22" s="34"/>
      <c r="MH22" s="34"/>
      <c r="MI22" s="34"/>
      <c r="MJ22" s="34"/>
      <c r="MK22" s="34"/>
      <c r="ML22" s="34"/>
      <c r="MM22" s="34"/>
      <c r="MN22" s="34"/>
      <c r="MO22" s="34"/>
      <c r="MP22" s="34"/>
      <c r="MQ22" s="34"/>
      <c r="MR22" s="34"/>
      <c r="MS22" s="34"/>
      <c r="MT22" s="34"/>
      <c r="MU22" s="34"/>
      <c r="MV22" s="34"/>
      <c r="MW22" s="34"/>
      <c r="MX22" s="34"/>
      <c r="MY22" s="34"/>
      <c r="MZ22" s="34"/>
      <c r="NA22" s="34"/>
      <c r="NB22" s="34"/>
      <c r="NC22" s="34"/>
      <c r="ND22" s="34"/>
      <c r="NE22" s="34"/>
      <c r="NF22" s="34"/>
      <c r="NG22" s="34"/>
      <c r="NH22" s="34"/>
      <c r="NI22" s="34"/>
      <c r="NJ22" s="34"/>
      <c r="NK22" s="34"/>
      <c r="NL22" s="34"/>
      <c r="NM22" s="34"/>
      <c r="NN22" s="34"/>
      <c r="NO22" s="34"/>
      <c r="NP22" s="34"/>
      <c r="NQ22" s="34"/>
      <c r="NR22" s="34"/>
      <c r="NS22" s="34"/>
      <c r="NT22" s="34"/>
      <c r="NU22" s="34"/>
      <c r="NV22" s="34"/>
      <c r="NW22" s="34"/>
      <c r="NX22" s="34"/>
      <c r="NY22" s="34"/>
      <c r="NZ22" s="34"/>
      <c r="OA22" s="34"/>
      <c r="OB22" s="34"/>
      <c r="OC22" s="34"/>
      <c r="OD22" s="34"/>
      <c r="OE22" s="34"/>
      <c r="OF22" s="34"/>
      <c r="OG22" s="34"/>
      <c r="OH22" s="34"/>
      <c r="OI22" s="34"/>
      <c r="OJ22" s="34"/>
      <c r="OK22" s="34"/>
      <c r="OL22" s="34"/>
      <c r="OM22" s="34"/>
      <c r="ON22" s="34"/>
      <c r="OO22" s="34"/>
      <c r="OP22" s="34"/>
      <c r="OQ22" s="34"/>
      <c r="OR22" s="34"/>
      <c r="OS22" s="34"/>
      <c r="OT22" s="34"/>
      <c r="OU22" s="34"/>
      <c r="OV22" s="34"/>
      <c r="OW22" s="34"/>
      <c r="OX22" s="34"/>
      <c r="OY22" s="34"/>
      <c r="OZ22" s="34"/>
      <c r="PA22" s="34"/>
      <c r="PB22" s="34"/>
      <c r="PC22" s="34"/>
      <c r="PD22" s="34"/>
      <c r="PE22" s="34"/>
      <c r="PF22" s="34"/>
      <c r="PG22" s="34"/>
      <c r="PH22" s="34"/>
      <c r="PI22" s="34"/>
      <c r="PJ22" s="34"/>
      <c r="PK22" s="34"/>
      <c r="PL22" s="34"/>
      <c r="PM22" s="34"/>
      <c r="PN22" s="34"/>
      <c r="PO22" s="34"/>
      <c r="PP22" s="34"/>
      <c r="PQ22" s="34"/>
      <c r="PR22" s="34"/>
      <c r="PS22" s="34"/>
      <c r="PT22" s="34"/>
      <c r="PU22" s="34"/>
      <c r="PV22" s="34"/>
      <c r="PW22" s="34"/>
      <c r="PX22" s="34"/>
      <c r="PY22" s="34"/>
      <c r="PZ22" s="34"/>
      <c r="QA22" s="34"/>
      <c r="QB22" s="34"/>
      <c r="QC22" s="34"/>
      <c r="QD22" s="34"/>
      <c r="QE22" s="34"/>
      <c r="QF22" s="34"/>
      <c r="QG22" s="34"/>
      <c r="QH22" s="34"/>
      <c r="QI22" s="34"/>
      <c r="QJ22" s="34"/>
      <c r="QK22" s="34"/>
      <c r="QL22" s="34"/>
      <c r="QM22" s="34"/>
      <c r="QN22" s="34"/>
      <c r="QO22" s="34"/>
      <c r="QP22" s="34"/>
      <c r="QQ22" s="34"/>
      <c r="QR22" s="34"/>
      <c r="QS22" s="34"/>
      <c r="QT22" s="34"/>
      <c r="QU22" s="34"/>
      <c r="QV22" s="34"/>
      <c r="QW22" s="34"/>
      <c r="QX22" s="34"/>
      <c r="QY22" s="34"/>
      <c r="QZ22" s="34"/>
      <c r="RA22" s="34"/>
      <c r="RB22" s="34"/>
      <c r="RC22" s="34"/>
      <c r="RD22" s="34"/>
      <c r="RE22" s="34"/>
      <c r="RF22" s="34"/>
      <c r="RG22" s="34"/>
      <c r="RH22" s="34"/>
      <c r="RI22" s="34"/>
      <c r="RJ22" s="34"/>
      <c r="RK22" s="34"/>
      <c r="RL22" s="34"/>
      <c r="RM22" s="34"/>
      <c r="RN22" s="34"/>
      <c r="RO22" s="34"/>
      <c r="RP22" s="34"/>
      <c r="RQ22" s="34"/>
      <c r="RR22" s="34"/>
      <c r="RS22" s="34"/>
      <c r="RT22" s="34"/>
      <c r="RU22" s="34"/>
      <c r="RV22" s="34"/>
      <c r="RW22" s="34"/>
      <c r="RX22" s="34"/>
      <c r="RY22" s="34"/>
      <c r="RZ22" s="34"/>
      <c r="SA22" s="34"/>
      <c r="SB22" s="34"/>
      <c r="SC22" s="34"/>
      <c r="SD22" s="34"/>
      <c r="SE22" s="34"/>
      <c r="SF22" s="34"/>
      <c r="SG22" s="34"/>
      <c r="SH22" s="34"/>
      <c r="SI22" s="34"/>
      <c r="SJ22" s="34"/>
      <c r="SK22" s="34"/>
      <c r="SL22" s="34"/>
      <c r="SM22" s="34"/>
      <c r="SN22" s="34"/>
      <c r="SO22" s="34"/>
      <c r="SP22" s="34"/>
      <c r="SQ22" s="34"/>
      <c r="SR22" s="34"/>
      <c r="SS22" s="34"/>
      <c r="ST22" s="34"/>
      <c r="SU22" s="34"/>
      <c r="SV22" s="34"/>
      <c r="SW22" s="34"/>
      <c r="SX22" s="34"/>
      <c r="SY22" s="34"/>
      <c r="SZ22" s="34"/>
      <c r="TA22" s="34"/>
      <c r="TB22" s="34"/>
      <c r="TC22" s="34"/>
      <c r="TD22" s="34"/>
      <c r="TE22" s="34"/>
      <c r="TF22" s="34"/>
      <c r="TG22" s="34"/>
      <c r="TH22" s="34"/>
      <c r="TI22" s="34"/>
      <c r="TJ22" s="34"/>
      <c r="TK22" s="34"/>
      <c r="TL22" s="34"/>
      <c r="TM22" s="34"/>
      <c r="TN22" s="34"/>
      <c r="TO22" s="34"/>
      <c r="TP22" s="34"/>
      <c r="TQ22" s="34"/>
      <c r="TR22" s="34"/>
      <c r="TS22" s="34"/>
      <c r="TT22" s="34"/>
      <c r="TU22" s="34"/>
      <c r="TV22" s="34"/>
      <c r="TW22" s="34"/>
      <c r="TX22" s="34"/>
      <c r="TY22" s="34"/>
      <c r="TZ22" s="34"/>
      <c r="UA22" s="34"/>
      <c r="UB22" s="34"/>
      <c r="UC22" s="34"/>
      <c r="UD22" s="34"/>
      <c r="UE22" s="34"/>
      <c r="UF22" s="34"/>
      <c r="UG22" s="34"/>
      <c r="UH22" s="34"/>
      <c r="UI22" s="34"/>
      <c r="UJ22" s="34"/>
      <c r="UK22" s="34"/>
      <c r="UL22" s="34"/>
      <c r="UM22" s="34"/>
      <c r="UN22" s="34"/>
      <c r="UO22" s="34"/>
      <c r="UP22" s="34"/>
      <c r="UQ22" s="34"/>
      <c r="UR22" s="34"/>
      <c r="US22" s="34"/>
      <c r="UT22" s="34"/>
      <c r="UU22" s="34"/>
      <c r="UV22" s="34"/>
      <c r="UW22" s="34"/>
      <c r="UX22" s="34"/>
      <c r="UY22" s="34"/>
      <c r="UZ22" s="34"/>
      <c r="VA22" s="34"/>
      <c r="VB22" s="34"/>
      <c r="VC22" s="34"/>
      <c r="VD22" s="34"/>
      <c r="VE22" s="34"/>
      <c r="VF22" s="34"/>
      <c r="VG22" s="34"/>
      <c r="VH22" s="34"/>
      <c r="VI22" s="34"/>
      <c r="VJ22" s="34"/>
      <c r="VK22" s="34"/>
      <c r="VL22" s="34"/>
      <c r="VM22" s="34"/>
      <c r="VN22" s="34"/>
      <c r="VO22" s="34"/>
      <c r="VP22" s="34"/>
      <c r="VQ22" s="34"/>
      <c r="VR22" s="34"/>
      <c r="VS22" s="34"/>
      <c r="VT22" s="34"/>
      <c r="VU22" s="34"/>
      <c r="VV22" s="34"/>
      <c r="VW22" s="34"/>
      <c r="VX22" s="34"/>
      <c r="VY22" s="34"/>
      <c r="VZ22" s="34"/>
      <c r="WA22" s="34"/>
      <c r="WB22" s="34"/>
      <c r="WC22" s="34"/>
      <c r="WD22" s="34"/>
      <c r="WE22" s="34"/>
      <c r="WF22" s="34"/>
      <c r="WG22" s="34"/>
      <c r="WH22" s="34"/>
      <c r="WI22" s="34"/>
      <c r="WJ22" s="34"/>
      <c r="WK22" s="34"/>
      <c r="WL22" s="34"/>
      <c r="WM22" s="34"/>
      <c r="WN22" s="34"/>
      <c r="WO22" s="34"/>
      <c r="WP22" s="34"/>
      <c r="WQ22" s="34"/>
      <c r="WR22" s="34"/>
      <c r="WS22" s="34"/>
      <c r="WT22" s="34"/>
      <c r="WU22" s="34"/>
      <c r="WV22" s="34"/>
      <c r="WW22" s="34"/>
      <c r="WX22" s="34"/>
      <c r="WY22" s="34"/>
      <c r="WZ22" s="34"/>
      <c r="XA22" s="34"/>
      <c r="XB22" s="34"/>
      <c r="XC22" s="34"/>
      <c r="XD22" s="34"/>
      <c r="XE22" s="34"/>
      <c r="XF22" s="34"/>
      <c r="XG22" s="34"/>
      <c r="XH22" s="34"/>
      <c r="XI22" s="34"/>
      <c r="XJ22" s="34"/>
      <c r="XK22" s="34"/>
      <c r="XL22" s="34"/>
      <c r="XM22" s="34"/>
      <c r="XN22" s="34"/>
      <c r="XO22" s="34"/>
      <c r="XP22" s="34"/>
      <c r="XQ22" s="34"/>
      <c r="XR22" s="34"/>
      <c r="XS22" s="34"/>
      <c r="XT22" s="34"/>
      <c r="XU22" s="34"/>
      <c r="XV22" s="34"/>
      <c r="XW22" s="34"/>
      <c r="XX22" s="34"/>
      <c r="XY22" s="34"/>
      <c r="XZ22" s="34"/>
      <c r="YA22" s="34"/>
      <c r="YB22" s="34"/>
      <c r="YC22" s="34"/>
      <c r="YD22" s="34"/>
      <c r="YE22" s="34"/>
      <c r="YF22" s="34"/>
      <c r="YG22" s="34"/>
      <c r="YH22" s="34"/>
      <c r="YI22" s="34"/>
      <c r="YJ22" s="34"/>
      <c r="YK22" s="34"/>
      <c r="YL22" s="34"/>
      <c r="YM22" s="34"/>
      <c r="YN22" s="34"/>
      <c r="YO22" s="34"/>
      <c r="YP22" s="34"/>
      <c r="YQ22" s="34"/>
      <c r="YR22" s="34"/>
      <c r="YS22" s="34"/>
      <c r="YT22" s="34"/>
      <c r="YU22" s="34"/>
      <c r="YV22" s="34"/>
      <c r="YW22" s="34"/>
      <c r="YX22" s="34"/>
      <c r="YY22" s="34"/>
      <c r="YZ22" s="34"/>
      <c r="ZA22" s="34"/>
      <c r="ZB22" s="34"/>
      <c r="ZC22" s="34"/>
      <c r="ZD22" s="34"/>
      <c r="ZE22" s="34"/>
      <c r="ZF22" s="34"/>
      <c r="ZG22" s="34"/>
      <c r="ZH22" s="34"/>
      <c r="ZI22" s="34"/>
      <c r="ZJ22" s="34"/>
      <c r="ZK22" s="34"/>
      <c r="ZL22" s="34"/>
      <c r="ZM22" s="34"/>
      <c r="ZN22" s="34"/>
      <c r="ZO22" s="34"/>
      <c r="ZP22" s="34"/>
      <c r="ZQ22" s="34"/>
      <c r="ZR22" s="34"/>
      <c r="ZS22" s="34"/>
      <c r="ZT22" s="34"/>
      <c r="ZU22" s="34"/>
      <c r="ZV22" s="34"/>
      <c r="ZW22" s="34"/>
      <c r="ZX22" s="34"/>
      <c r="ZY22" s="34"/>
      <c r="ZZ22" s="34"/>
      <c r="AAA22" s="34"/>
      <c r="AAB22" s="34"/>
      <c r="AAC22" s="34"/>
      <c r="AAD22" s="34"/>
      <c r="AAE22" s="34"/>
      <c r="AAF22" s="34"/>
      <c r="AAG22" s="34"/>
      <c r="AAH22" s="34"/>
      <c r="AAI22" s="34"/>
      <c r="AAJ22" s="34"/>
      <c r="AAK22" s="34"/>
      <c r="AAL22" s="34"/>
      <c r="AAM22" s="34"/>
      <c r="AAN22" s="34"/>
      <c r="AAO22" s="34"/>
      <c r="AAP22" s="34"/>
      <c r="AAQ22" s="34"/>
      <c r="AAR22" s="34"/>
      <c r="AAS22" s="34"/>
      <c r="AAT22" s="34"/>
      <c r="AAU22" s="34"/>
      <c r="AAV22" s="34"/>
      <c r="AAW22" s="34"/>
      <c r="AAX22" s="34"/>
      <c r="AAY22" s="34"/>
      <c r="AAZ22" s="34"/>
    </row>
    <row r="23" spans="1:728" s="35" customFormat="1" ht="45.75" thickBot="1">
      <c r="A23" s="8">
        <v>21</v>
      </c>
      <c r="B23" s="39" t="s">
        <v>21</v>
      </c>
      <c r="C23" s="21" t="s">
        <v>56</v>
      </c>
      <c r="D23" s="33" t="s">
        <v>72</v>
      </c>
      <c r="E23" s="105">
        <v>42318</v>
      </c>
      <c r="F23" s="105">
        <v>42410</v>
      </c>
      <c r="G23" s="21" t="s">
        <v>23</v>
      </c>
      <c r="H23" s="81">
        <v>42586</v>
      </c>
      <c r="I23" s="85" t="s">
        <v>18</v>
      </c>
      <c r="J23" s="6">
        <f t="shared" si="0"/>
        <v>268</v>
      </c>
      <c r="K23" s="6" t="s">
        <v>10</v>
      </c>
      <c r="L23" s="6">
        <v>23</v>
      </c>
      <c r="M23" s="6">
        <v>3</v>
      </c>
      <c r="N23" s="6">
        <v>13</v>
      </c>
      <c r="O23" s="6" t="s">
        <v>16</v>
      </c>
      <c r="P23" s="6">
        <v>1</v>
      </c>
      <c r="Q23" s="6" t="s">
        <v>39</v>
      </c>
      <c r="R23" s="6">
        <v>19</v>
      </c>
      <c r="S23" s="96">
        <v>43047</v>
      </c>
      <c r="T23" s="32" t="s">
        <v>111</v>
      </c>
      <c r="U23" s="33" t="s">
        <v>254</v>
      </c>
      <c r="V23" s="36" t="s">
        <v>253</v>
      </c>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c r="IV23" s="34"/>
      <c r="IW23" s="34"/>
      <c r="IX23" s="34"/>
      <c r="IY23" s="34"/>
      <c r="IZ23" s="34"/>
      <c r="JA23" s="34"/>
      <c r="JB23" s="34"/>
      <c r="JC23" s="34"/>
      <c r="JD23" s="34"/>
      <c r="JE23" s="34"/>
      <c r="JF23" s="34"/>
      <c r="JG23" s="34"/>
      <c r="JH23" s="34"/>
      <c r="JI23" s="34"/>
      <c r="JJ23" s="34"/>
      <c r="JK23" s="34"/>
      <c r="JL23" s="34"/>
      <c r="JM23" s="34"/>
      <c r="JN23" s="34"/>
      <c r="JO23" s="34"/>
      <c r="JP23" s="34"/>
      <c r="JQ23" s="34"/>
      <c r="JR23" s="34"/>
      <c r="JS23" s="34"/>
      <c r="JT23" s="34"/>
      <c r="JU23" s="34"/>
      <c r="JV23" s="34"/>
      <c r="JW23" s="34"/>
      <c r="JX23" s="34"/>
      <c r="JY23" s="34"/>
      <c r="JZ23" s="34"/>
      <c r="KA23" s="34"/>
      <c r="KB23" s="34"/>
      <c r="KC23" s="34"/>
      <c r="KD23" s="34"/>
      <c r="KE23" s="34"/>
      <c r="KF23" s="34"/>
      <c r="KG23" s="34"/>
      <c r="KH23" s="34"/>
      <c r="KI23" s="34"/>
      <c r="KJ23" s="34"/>
      <c r="KK23" s="34"/>
      <c r="KL23" s="34"/>
      <c r="KM23" s="34"/>
      <c r="KN23" s="34"/>
      <c r="KO23" s="34"/>
      <c r="KP23" s="34"/>
      <c r="KQ23" s="34"/>
      <c r="KR23" s="34"/>
      <c r="KS23" s="34"/>
      <c r="KT23" s="34"/>
      <c r="KU23" s="34"/>
      <c r="KV23" s="34"/>
      <c r="KW23" s="34"/>
      <c r="KX23" s="34"/>
      <c r="KY23" s="34"/>
      <c r="KZ23" s="34"/>
      <c r="LA23" s="34"/>
      <c r="LB23" s="34"/>
      <c r="LC23" s="34"/>
      <c r="LD23" s="34"/>
      <c r="LE23" s="34"/>
      <c r="LF23" s="34"/>
      <c r="LG23" s="34"/>
      <c r="LH23" s="34"/>
      <c r="LI23" s="34"/>
      <c r="LJ23" s="34"/>
      <c r="LK23" s="34"/>
      <c r="LL23" s="34"/>
      <c r="LM23" s="34"/>
      <c r="LN23" s="34"/>
      <c r="LO23" s="34"/>
      <c r="LP23" s="34"/>
      <c r="LQ23" s="34"/>
      <c r="LR23" s="34"/>
      <c r="LS23" s="34"/>
      <c r="LT23" s="34"/>
      <c r="LU23" s="34"/>
      <c r="LV23" s="34"/>
      <c r="LW23" s="34"/>
      <c r="LX23" s="34"/>
      <c r="LY23" s="34"/>
      <c r="LZ23" s="34"/>
      <c r="MA23" s="34"/>
      <c r="MB23" s="34"/>
      <c r="MC23" s="34"/>
      <c r="MD23" s="34"/>
      <c r="ME23" s="34"/>
      <c r="MF23" s="34"/>
      <c r="MG23" s="34"/>
      <c r="MH23" s="34"/>
      <c r="MI23" s="34"/>
      <c r="MJ23" s="34"/>
      <c r="MK23" s="34"/>
      <c r="ML23" s="34"/>
      <c r="MM23" s="34"/>
      <c r="MN23" s="34"/>
      <c r="MO23" s="34"/>
      <c r="MP23" s="34"/>
      <c r="MQ23" s="34"/>
      <c r="MR23" s="34"/>
      <c r="MS23" s="34"/>
      <c r="MT23" s="34"/>
      <c r="MU23" s="34"/>
      <c r="MV23" s="34"/>
      <c r="MW23" s="34"/>
      <c r="MX23" s="34"/>
      <c r="MY23" s="34"/>
      <c r="MZ23" s="34"/>
      <c r="NA23" s="34"/>
      <c r="NB23" s="34"/>
      <c r="NC23" s="34"/>
      <c r="ND23" s="34"/>
      <c r="NE23" s="34"/>
      <c r="NF23" s="34"/>
      <c r="NG23" s="34"/>
      <c r="NH23" s="34"/>
      <c r="NI23" s="34"/>
      <c r="NJ23" s="34"/>
      <c r="NK23" s="34"/>
      <c r="NL23" s="34"/>
      <c r="NM23" s="34"/>
      <c r="NN23" s="34"/>
      <c r="NO23" s="34"/>
      <c r="NP23" s="34"/>
      <c r="NQ23" s="34"/>
      <c r="NR23" s="34"/>
      <c r="NS23" s="34"/>
      <c r="NT23" s="34"/>
      <c r="NU23" s="34"/>
      <c r="NV23" s="34"/>
      <c r="NW23" s="34"/>
      <c r="NX23" s="34"/>
      <c r="NY23" s="34"/>
      <c r="NZ23" s="34"/>
      <c r="OA23" s="34"/>
      <c r="OB23" s="34"/>
      <c r="OC23" s="34"/>
      <c r="OD23" s="34"/>
      <c r="OE23" s="34"/>
      <c r="OF23" s="34"/>
      <c r="OG23" s="34"/>
      <c r="OH23" s="34"/>
      <c r="OI23" s="34"/>
      <c r="OJ23" s="34"/>
      <c r="OK23" s="34"/>
      <c r="OL23" s="34"/>
      <c r="OM23" s="34"/>
      <c r="ON23" s="34"/>
      <c r="OO23" s="34"/>
      <c r="OP23" s="34"/>
      <c r="OQ23" s="34"/>
      <c r="OR23" s="34"/>
      <c r="OS23" s="34"/>
      <c r="OT23" s="34"/>
      <c r="OU23" s="34"/>
      <c r="OV23" s="34"/>
      <c r="OW23" s="34"/>
      <c r="OX23" s="34"/>
      <c r="OY23" s="34"/>
      <c r="OZ23" s="34"/>
      <c r="PA23" s="34"/>
      <c r="PB23" s="34"/>
      <c r="PC23" s="34"/>
      <c r="PD23" s="34"/>
      <c r="PE23" s="34"/>
      <c r="PF23" s="34"/>
      <c r="PG23" s="34"/>
      <c r="PH23" s="34"/>
      <c r="PI23" s="34"/>
      <c r="PJ23" s="34"/>
      <c r="PK23" s="34"/>
      <c r="PL23" s="34"/>
      <c r="PM23" s="34"/>
      <c r="PN23" s="34"/>
      <c r="PO23" s="34"/>
      <c r="PP23" s="34"/>
      <c r="PQ23" s="34"/>
      <c r="PR23" s="34"/>
      <c r="PS23" s="34"/>
      <c r="PT23" s="34"/>
      <c r="PU23" s="34"/>
      <c r="PV23" s="34"/>
      <c r="PW23" s="34"/>
      <c r="PX23" s="34"/>
      <c r="PY23" s="34"/>
      <c r="PZ23" s="34"/>
      <c r="QA23" s="34"/>
      <c r="QB23" s="34"/>
      <c r="QC23" s="34"/>
      <c r="QD23" s="34"/>
      <c r="QE23" s="34"/>
      <c r="QF23" s="34"/>
      <c r="QG23" s="34"/>
      <c r="QH23" s="34"/>
      <c r="QI23" s="34"/>
      <c r="QJ23" s="34"/>
      <c r="QK23" s="34"/>
      <c r="QL23" s="34"/>
      <c r="QM23" s="34"/>
      <c r="QN23" s="34"/>
      <c r="QO23" s="34"/>
      <c r="QP23" s="34"/>
      <c r="QQ23" s="34"/>
      <c r="QR23" s="34"/>
      <c r="QS23" s="34"/>
      <c r="QT23" s="34"/>
      <c r="QU23" s="34"/>
      <c r="QV23" s="34"/>
      <c r="QW23" s="34"/>
      <c r="QX23" s="34"/>
      <c r="QY23" s="34"/>
      <c r="QZ23" s="34"/>
      <c r="RA23" s="34"/>
      <c r="RB23" s="34"/>
      <c r="RC23" s="34"/>
      <c r="RD23" s="34"/>
      <c r="RE23" s="34"/>
      <c r="RF23" s="34"/>
      <c r="RG23" s="34"/>
      <c r="RH23" s="34"/>
      <c r="RI23" s="34"/>
      <c r="RJ23" s="34"/>
      <c r="RK23" s="34"/>
      <c r="RL23" s="34"/>
      <c r="RM23" s="34"/>
      <c r="RN23" s="34"/>
      <c r="RO23" s="34"/>
      <c r="RP23" s="34"/>
      <c r="RQ23" s="34"/>
      <c r="RR23" s="34"/>
      <c r="RS23" s="34"/>
      <c r="RT23" s="34"/>
      <c r="RU23" s="34"/>
      <c r="RV23" s="34"/>
      <c r="RW23" s="34"/>
      <c r="RX23" s="34"/>
      <c r="RY23" s="34"/>
      <c r="RZ23" s="34"/>
      <c r="SA23" s="34"/>
      <c r="SB23" s="34"/>
      <c r="SC23" s="34"/>
      <c r="SD23" s="34"/>
      <c r="SE23" s="34"/>
      <c r="SF23" s="34"/>
      <c r="SG23" s="34"/>
      <c r="SH23" s="34"/>
      <c r="SI23" s="34"/>
      <c r="SJ23" s="34"/>
      <c r="SK23" s="34"/>
      <c r="SL23" s="34"/>
      <c r="SM23" s="34"/>
      <c r="SN23" s="34"/>
      <c r="SO23" s="34"/>
      <c r="SP23" s="34"/>
      <c r="SQ23" s="34"/>
      <c r="SR23" s="34"/>
      <c r="SS23" s="34"/>
      <c r="ST23" s="34"/>
      <c r="SU23" s="34"/>
      <c r="SV23" s="34"/>
      <c r="SW23" s="34"/>
      <c r="SX23" s="34"/>
      <c r="SY23" s="34"/>
      <c r="SZ23" s="34"/>
      <c r="TA23" s="34"/>
      <c r="TB23" s="34"/>
      <c r="TC23" s="34"/>
      <c r="TD23" s="34"/>
      <c r="TE23" s="34"/>
      <c r="TF23" s="34"/>
      <c r="TG23" s="34"/>
      <c r="TH23" s="34"/>
      <c r="TI23" s="34"/>
      <c r="TJ23" s="34"/>
      <c r="TK23" s="34"/>
      <c r="TL23" s="34"/>
      <c r="TM23" s="34"/>
      <c r="TN23" s="34"/>
      <c r="TO23" s="34"/>
      <c r="TP23" s="34"/>
      <c r="TQ23" s="34"/>
      <c r="TR23" s="34"/>
      <c r="TS23" s="34"/>
      <c r="TT23" s="34"/>
      <c r="TU23" s="34"/>
      <c r="TV23" s="34"/>
      <c r="TW23" s="34"/>
      <c r="TX23" s="34"/>
      <c r="TY23" s="34"/>
      <c r="TZ23" s="34"/>
      <c r="UA23" s="34"/>
      <c r="UB23" s="34"/>
      <c r="UC23" s="34"/>
      <c r="UD23" s="34"/>
      <c r="UE23" s="34"/>
      <c r="UF23" s="34"/>
      <c r="UG23" s="34"/>
      <c r="UH23" s="34"/>
      <c r="UI23" s="34"/>
      <c r="UJ23" s="34"/>
      <c r="UK23" s="34"/>
      <c r="UL23" s="34"/>
      <c r="UM23" s="34"/>
      <c r="UN23" s="34"/>
      <c r="UO23" s="34"/>
      <c r="UP23" s="34"/>
      <c r="UQ23" s="34"/>
      <c r="UR23" s="34"/>
      <c r="US23" s="34"/>
      <c r="UT23" s="34"/>
      <c r="UU23" s="34"/>
      <c r="UV23" s="34"/>
      <c r="UW23" s="34"/>
      <c r="UX23" s="34"/>
      <c r="UY23" s="34"/>
      <c r="UZ23" s="34"/>
      <c r="VA23" s="34"/>
      <c r="VB23" s="34"/>
      <c r="VC23" s="34"/>
      <c r="VD23" s="34"/>
      <c r="VE23" s="34"/>
      <c r="VF23" s="34"/>
      <c r="VG23" s="34"/>
      <c r="VH23" s="34"/>
      <c r="VI23" s="34"/>
      <c r="VJ23" s="34"/>
      <c r="VK23" s="34"/>
      <c r="VL23" s="34"/>
      <c r="VM23" s="34"/>
      <c r="VN23" s="34"/>
      <c r="VO23" s="34"/>
      <c r="VP23" s="34"/>
      <c r="VQ23" s="34"/>
      <c r="VR23" s="34"/>
      <c r="VS23" s="34"/>
      <c r="VT23" s="34"/>
      <c r="VU23" s="34"/>
      <c r="VV23" s="34"/>
      <c r="VW23" s="34"/>
      <c r="VX23" s="34"/>
      <c r="VY23" s="34"/>
      <c r="VZ23" s="34"/>
      <c r="WA23" s="34"/>
      <c r="WB23" s="34"/>
      <c r="WC23" s="34"/>
      <c r="WD23" s="34"/>
      <c r="WE23" s="34"/>
      <c r="WF23" s="34"/>
      <c r="WG23" s="34"/>
      <c r="WH23" s="34"/>
      <c r="WI23" s="34"/>
      <c r="WJ23" s="34"/>
      <c r="WK23" s="34"/>
      <c r="WL23" s="34"/>
      <c r="WM23" s="34"/>
      <c r="WN23" s="34"/>
      <c r="WO23" s="34"/>
      <c r="WP23" s="34"/>
      <c r="WQ23" s="34"/>
      <c r="WR23" s="34"/>
      <c r="WS23" s="34"/>
      <c r="WT23" s="34"/>
      <c r="WU23" s="34"/>
      <c r="WV23" s="34"/>
      <c r="WW23" s="34"/>
      <c r="WX23" s="34"/>
      <c r="WY23" s="34"/>
      <c r="WZ23" s="34"/>
      <c r="XA23" s="34"/>
      <c r="XB23" s="34"/>
      <c r="XC23" s="34"/>
      <c r="XD23" s="34"/>
      <c r="XE23" s="34"/>
      <c r="XF23" s="34"/>
      <c r="XG23" s="34"/>
      <c r="XH23" s="34"/>
      <c r="XI23" s="34"/>
      <c r="XJ23" s="34"/>
      <c r="XK23" s="34"/>
      <c r="XL23" s="34"/>
      <c r="XM23" s="34"/>
      <c r="XN23" s="34"/>
      <c r="XO23" s="34"/>
      <c r="XP23" s="34"/>
      <c r="XQ23" s="34"/>
      <c r="XR23" s="34"/>
      <c r="XS23" s="34"/>
      <c r="XT23" s="34"/>
      <c r="XU23" s="34"/>
      <c r="XV23" s="34"/>
      <c r="XW23" s="34"/>
      <c r="XX23" s="34"/>
      <c r="XY23" s="34"/>
      <c r="XZ23" s="34"/>
      <c r="YA23" s="34"/>
      <c r="YB23" s="34"/>
      <c r="YC23" s="34"/>
      <c r="YD23" s="34"/>
      <c r="YE23" s="34"/>
      <c r="YF23" s="34"/>
      <c r="YG23" s="34"/>
      <c r="YH23" s="34"/>
      <c r="YI23" s="34"/>
      <c r="YJ23" s="34"/>
      <c r="YK23" s="34"/>
      <c r="YL23" s="34"/>
      <c r="YM23" s="34"/>
      <c r="YN23" s="34"/>
      <c r="YO23" s="34"/>
      <c r="YP23" s="34"/>
      <c r="YQ23" s="34"/>
      <c r="YR23" s="34"/>
      <c r="YS23" s="34"/>
      <c r="YT23" s="34"/>
      <c r="YU23" s="34"/>
      <c r="YV23" s="34"/>
      <c r="YW23" s="34"/>
      <c r="YX23" s="34"/>
      <c r="YY23" s="34"/>
      <c r="YZ23" s="34"/>
      <c r="ZA23" s="34"/>
      <c r="ZB23" s="34"/>
      <c r="ZC23" s="34"/>
      <c r="ZD23" s="34"/>
      <c r="ZE23" s="34"/>
      <c r="ZF23" s="34"/>
      <c r="ZG23" s="34"/>
      <c r="ZH23" s="34"/>
      <c r="ZI23" s="34"/>
      <c r="ZJ23" s="34"/>
      <c r="ZK23" s="34"/>
      <c r="ZL23" s="34"/>
      <c r="ZM23" s="34"/>
      <c r="ZN23" s="34"/>
      <c r="ZO23" s="34"/>
      <c r="ZP23" s="34"/>
      <c r="ZQ23" s="34"/>
      <c r="ZR23" s="34"/>
      <c r="ZS23" s="34"/>
      <c r="ZT23" s="34"/>
      <c r="ZU23" s="34"/>
      <c r="ZV23" s="34"/>
      <c r="ZW23" s="34"/>
      <c r="ZX23" s="34"/>
      <c r="ZY23" s="34"/>
      <c r="ZZ23" s="34"/>
      <c r="AAA23" s="34"/>
      <c r="AAB23" s="34"/>
      <c r="AAC23" s="34"/>
      <c r="AAD23" s="34"/>
      <c r="AAE23" s="34"/>
      <c r="AAF23" s="34"/>
      <c r="AAG23" s="34"/>
      <c r="AAH23" s="34"/>
      <c r="AAI23" s="34"/>
      <c r="AAJ23" s="34"/>
      <c r="AAK23" s="34"/>
      <c r="AAL23" s="34"/>
      <c r="AAM23" s="34"/>
      <c r="AAN23" s="34"/>
      <c r="AAO23" s="34"/>
      <c r="AAP23" s="34"/>
      <c r="AAQ23" s="34"/>
      <c r="AAR23" s="34"/>
      <c r="AAS23" s="34"/>
      <c r="AAT23" s="34"/>
      <c r="AAU23" s="34"/>
      <c r="AAV23" s="34"/>
      <c r="AAW23" s="34"/>
      <c r="AAX23" s="34"/>
      <c r="AAY23" s="34"/>
      <c r="AAZ23" s="34"/>
    </row>
    <row r="24" spans="1:728" s="35" customFormat="1" ht="45.75" thickBot="1">
      <c r="A24" s="8">
        <v>21</v>
      </c>
      <c r="B24" s="39" t="s">
        <v>21</v>
      </c>
      <c r="C24" s="21" t="s">
        <v>56</v>
      </c>
      <c r="D24" s="33" t="s">
        <v>72</v>
      </c>
      <c r="E24" s="105">
        <v>42318</v>
      </c>
      <c r="F24" s="105">
        <v>42410</v>
      </c>
      <c r="G24" s="21" t="s">
        <v>114</v>
      </c>
      <c r="H24" s="81">
        <v>42614</v>
      </c>
      <c r="I24" s="85" t="s">
        <v>18</v>
      </c>
      <c r="J24" s="6">
        <f t="shared" si="0"/>
        <v>296</v>
      </c>
      <c r="K24" s="6" t="s">
        <v>10</v>
      </c>
      <c r="L24" s="6">
        <v>23</v>
      </c>
      <c r="M24" s="6">
        <v>3</v>
      </c>
      <c r="N24" s="6">
        <v>113</v>
      </c>
      <c r="O24" s="6" t="s">
        <v>16</v>
      </c>
      <c r="P24" s="6">
        <v>1</v>
      </c>
      <c r="Q24" s="6" t="s">
        <v>39</v>
      </c>
      <c r="R24" s="6">
        <v>19</v>
      </c>
      <c r="S24" s="94">
        <v>43047</v>
      </c>
      <c r="T24" s="32"/>
      <c r="U24" s="33" t="s">
        <v>254</v>
      </c>
      <c r="V24" s="36" t="s">
        <v>253</v>
      </c>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c r="IV24" s="34"/>
      <c r="IW24" s="34"/>
      <c r="IX24" s="34"/>
      <c r="IY24" s="34"/>
      <c r="IZ24" s="34"/>
      <c r="JA24" s="34"/>
      <c r="JB24" s="34"/>
      <c r="JC24" s="34"/>
      <c r="JD24" s="34"/>
      <c r="JE24" s="34"/>
      <c r="JF24" s="34"/>
      <c r="JG24" s="34"/>
      <c r="JH24" s="34"/>
      <c r="JI24" s="34"/>
      <c r="JJ24" s="34"/>
      <c r="JK24" s="34"/>
      <c r="JL24" s="34"/>
      <c r="JM24" s="34"/>
      <c r="JN24" s="34"/>
      <c r="JO24" s="34"/>
      <c r="JP24" s="34"/>
      <c r="JQ24" s="34"/>
      <c r="JR24" s="34"/>
      <c r="JS24" s="34"/>
      <c r="JT24" s="34"/>
      <c r="JU24" s="34"/>
      <c r="JV24" s="34"/>
      <c r="JW24" s="34"/>
      <c r="JX24" s="34"/>
      <c r="JY24" s="34"/>
      <c r="JZ24" s="34"/>
      <c r="KA24" s="34"/>
      <c r="KB24" s="34"/>
      <c r="KC24" s="34"/>
      <c r="KD24" s="34"/>
      <c r="KE24" s="34"/>
      <c r="KF24" s="34"/>
      <c r="KG24" s="34"/>
      <c r="KH24" s="34"/>
      <c r="KI24" s="34"/>
      <c r="KJ24" s="34"/>
      <c r="KK24" s="34"/>
      <c r="KL24" s="34"/>
      <c r="KM24" s="34"/>
      <c r="KN24" s="34"/>
      <c r="KO24" s="34"/>
      <c r="KP24" s="34"/>
      <c r="KQ24" s="34"/>
      <c r="KR24" s="34"/>
      <c r="KS24" s="34"/>
      <c r="KT24" s="34"/>
      <c r="KU24" s="34"/>
      <c r="KV24" s="34"/>
      <c r="KW24" s="34"/>
      <c r="KX24" s="34"/>
      <c r="KY24" s="34"/>
      <c r="KZ24" s="34"/>
      <c r="LA24" s="34"/>
      <c r="LB24" s="34"/>
      <c r="LC24" s="34"/>
      <c r="LD24" s="34"/>
      <c r="LE24" s="34"/>
      <c r="LF24" s="34"/>
      <c r="LG24" s="34"/>
      <c r="LH24" s="34"/>
      <c r="LI24" s="34"/>
      <c r="LJ24" s="34"/>
      <c r="LK24" s="34"/>
      <c r="LL24" s="34"/>
      <c r="LM24" s="34"/>
      <c r="LN24" s="34"/>
      <c r="LO24" s="34"/>
      <c r="LP24" s="34"/>
      <c r="LQ24" s="34"/>
      <c r="LR24" s="34"/>
      <c r="LS24" s="34"/>
      <c r="LT24" s="34"/>
      <c r="LU24" s="34"/>
      <c r="LV24" s="34"/>
      <c r="LW24" s="34"/>
      <c r="LX24" s="34"/>
      <c r="LY24" s="34"/>
      <c r="LZ24" s="34"/>
      <c r="MA24" s="34"/>
      <c r="MB24" s="34"/>
      <c r="MC24" s="34"/>
      <c r="MD24" s="34"/>
      <c r="ME24" s="34"/>
      <c r="MF24" s="34"/>
      <c r="MG24" s="34"/>
      <c r="MH24" s="34"/>
      <c r="MI24" s="34"/>
      <c r="MJ24" s="34"/>
      <c r="MK24" s="34"/>
      <c r="ML24" s="34"/>
      <c r="MM24" s="34"/>
      <c r="MN24" s="34"/>
      <c r="MO24" s="34"/>
      <c r="MP24" s="34"/>
      <c r="MQ24" s="34"/>
      <c r="MR24" s="34"/>
      <c r="MS24" s="34"/>
      <c r="MT24" s="34"/>
      <c r="MU24" s="34"/>
      <c r="MV24" s="34"/>
      <c r="MW24" s="34"/>
      <c r="MX24" s="34"/>
      <c r="MY24" s="34"/>
      <c r="MZ24" s="34"/>
      <c r="NA24" s="34"/>
      <c r="NB24" s="34"/>
      <c r="NC24" s="34"/>
      <c r="ND24" s="34"/>
      <c r="NE24" s="34"/>
      <c r="NF24" s="34"/>
      <c r="NG24" s="34"/>
      <c r="NH24" s="34"/>
      <c r="NI24" s="34"/>
      <c r="NJ24" s="34"/>
      <c r="NK24" s="34"/>
      <c r="NL24" s="34"/>
      <c r="NM24" s="34"/>
      <c r="NN24" s="34"/>
      <c r="NO24" s="34"/>
      <c r="NP24" s="34"/>
      <c r="NQ24" s="34"/>
      <c r="NR24" s="34"/>
      <c r="NS24" s="34"/>
      <c r="NT24" s="34"/>
      <c r="NU24" s="34"/>
      <c r="NV24" s="34"/>
      <c r="NW24" s="34"/>
      <c r="NX24" s="34"/>
      <c r="NY24" s="34"/>
      <c r="NZ24" s="34"/>
      <c r="OA24" s="34"/>
      <c r="OB24" s="34"/>
      <c r="OC24" s="34"/>
      <c r="OD24" s="34"/>
      <c r="OE24" s="34"/>
      <c r="OF24" s="34"/>
      <c r="OG24" s="34"/>
      <c r="OH24" s="34"/>
      <c r="OI24" s="34"/>
      <c r="OJ24" s="34"/>
      <c r="OK24" s="34"/>
      <c r="OL24" s="34"/>
      <c r="OM24" s="34"/>
      <c r="ON24" s="34"/>
      <c r="OO24" s="34"/>
      <c r="OP24" s="34"/>
      <c r="OQ24" s="34"/>
      <c r="OR24" s="34"/>
      <c r="OS24" s="34"/>
      <c r="OT24" s="34"/>
      <c r="OU24" s="34"/>
      <c r="OV24" s="34"/>
      <c r="OW24" s="34"/>
      <c r="OX24" s="34"/>
      <c r="OY24" s="34"/>
      <c r="OZ24" s="34"/>
      <c r="PA24" s="34"/>
      <c r="PB24" s="34"/>
      <c r="PC24" s="34"/>
      <c r="PD24" s="34"/>
      <c r="PE24" s="34"/>
      <c r="PF24" s="34"/>
      <c r="PG24" s="34"/>
      <c r="PH24" s="34"/>
      <c r="PI24" s="34"/>
      <c r="PJ24" s="34"/>
      <c r="PK24" s="34"/>
      <c r="PL24" s="34"/>
      <c r="PM24" s="34"/>
      <c r="PN24" s="34"/>
      <c r="PO24" s="34"/>
      <c r="PP24" s="34"/>
      <c r="PQ24" s="34"/>
      <c r="PR24" s="34"/>
      <c r="PS24" s="34"/>
      <c r="PT24" s="34"/>
      <c r="PU24" s="34"/>
      <c r="PV24" s="34"/>
      <c r="PW24" s="34"/>
      <c r="PX24" s="34"/>
      <c r="PY24" s="34"/>
      <c r="PZ24" s="34"/>
      <c r="QA24" s="34"/>
      <c r="QB24" s="34"/>
      <c r="QC24" s="34"/>
      <c r="QD24" s="34"/>
      <c r="QE24" s="34"/>
      <c r="QF24" s="34"/>
      <c r="QG24" s="34"/>
      <c r="QH24" s="34"/>
      <c r="QI24" s="34"/>
      <c r="QJ24" s="34"/>
      <c r="QK24" s="34"/>
      <c r="QL24" s="34"/>
      <c r="QM24" s="34"/>
      <c r="QN24" s="34"/>
      <c r="QO24" s="34"/>
      <c r="QP24" s="34"/>
      <c r="QQ24" s="34"/>
      <c r="QR24" s="34"/>
      <c r="QS24" s="34"/>
      <c r="QT24" s="34"/>
      <c r="QU24" s="34"/>
      <c r="QV24" s="34"/>
      <c r="QW24" s="34"/>
      <c r="QX24" s="34"/>
      <c r="QY24" s="34"/>
      <c r="QZ24" s="34"/>
      <c r="RA24" s="34"/>
      <c r="RB24" s="34"/>
      <c r="RC24" s="34"/>
      <c r="RD24" s="34"/>
      <c r="RE24" s="34"/>
      <c r="RF24" s="34"/>
      <c r="RG24" s="34"/>
      <c r="RH24" s="34"/>
      <c r="RI24" s="34"/>
      <c r="RJ24" s="34"/>
      <c r="RK24" s="34"/>
      <c r="RL24" s="34"/>
      <c r="RM24" s="34"/>
      <c r="RN24" s="34"/>
      <c r="RO24" s="34"/>
      <c r="RP24" s="34"/>
      <c r="RQ24" s="34"/>
      <c r="RR24" s="34"/>
      <c r="RS24" s="34"/>
      <c r="RT24" s="34"/>
      <c r="RU24" s="34"/>
      <c r="RV24" s="34"/>
      <c r="RW24" s="34"/>
      <c r="RX24" s="34"/>
      <c r="RY24" s="34"/>
      <c r="RZ24" s="34"/>
      <c r="SA24" s="34"/>
      <c r="SB24" s="34"/>
      <c r="SC24" s="34"/>
      <c r="SD24" s="34"/>
      <c r="SE24" s="34"/>
      <c r="SF24" s="34"/>
      <c r="SG24" s="34"/>
      <c r="SH24" s="34"/>
      <c r="SI24" s="34"/>
      <c r="SJ24" s="34"/>
      <c r="SK24" s="34"/>
      <c r="SL24" s="34"/>
      <c r="SM24" s="34"/>
      <c r="SN24" s="34"/>
      <c r="SO24" s="34"/>
      <c r="SP24" s="34"/>
      <c r="SQ24" s="34"/>
      <c r="SR24" s="34"/>
      <c r="SS24" s="34"/>
      <c r="ST24" s="34"/>
      <c r="SU24" s="34"/>
      <c r="SV24" s="34"/>
      <c r="SW24" s="34"/>
      <c r="SX24" s="34"/>
      <c r="SY24" s="34"/>
      <c r="SZ24" s="34"/>
      <c r="TA24" s="34"/>
      <c r="TB24" s="34"/>
      <c r="TC24" s="34"/>
      <c r="TD24" s="34"/>
      <c r="TE24" s="34"/>
      <c r="TF24" s="34"/>
      <c r="TG24" s="34"/>
      <c r="TH24" s="34"/>
      <c r="TI24" s="34"/>
      <c r="TJ24" s="34"/>
      <c r="TK24" s="34"/>
      <c r="TL24" s="34"/>
      <c r="TM24" s="34"/>
      <c r="TN24" s="34"/>
      <c r="TO24" s="34"/>
      <c r="TP24" s="34"/>
      <c r="TQ24" s="34"/>
      <c r="TR24" s="34"/>
      <c r="TS24" s="34"/>
      <c r="TT24" s="34"/>
      <c r="TU24" s="34"/>
      <c r="TV24" s="34"/>
      <c r="TW24" s="34"/>
      <c r="TX24" s="34"/>
      <c r="TY24" s="34"/>
      <c r="TZ24" s="34"/>
      <c r="UA24" s="34"/>
      <c r="UB24" s="34"/>
      <c r="UC24" s="34"/>
      <c r="UD24" s="34"/>
      <c r="UE24" s="34"/>
      <c r="UF24" s="34"/>
      <c r="UG24" s="34"/>
      <c r="UH24" s="34"/>
      <c r="UI24" s="34"/>
      <c r="UJ24" s="34"/>
      <c r="UK24" s="34"/>
      <c r="UL24" s="34"/>
      <c r="UM24" s="34"/>
      <c r="UN24" s="34"/>
      <c r="UO24" s="34"/>
      <c r="UP24" s="34"/>
      <c r="UQ24" s="34"/>
      <c r="UR24" s="34"/>
      <c r="US24" s="34"/>
      <c r="UT24" s="34"/>
      <c r="UU24" s="34"/>
      <c r="UV24" s="34"/>
      <c r="UW24" s="34"/>
      <c r="UX24" s="34"/>
      <c r="UY24" s="34"/>
      <c r="UZ24" s="34"/>
      <c r="VA24" s="34"/>
      <c r="VB24" s="34"/>
      <c r="VC24" s="34"/>
      <c r="VD24" s="34"/>
      <c r="VE24" s="34"/>
      <c r="VF24" s="34"/>
      <c r="VG24" s="34"/>
      <c r="VH24" s="34"/>
      <c r="VI24" s="34"/>
      <c r="VJ24" s="34"/>
      <c r="VK24" s="34"/>
      <c r="VL24" s="34"/>
      <c r="VM24" s="34"/>
      <c r="VN24" s="34"/>
      <c r="VO24" s="34"/>
      <c r="VP24" s="34"/>
      <c r="VQ24" s="34"/>
      <c r="VR24" s="34"/>
      <c r="VS24" s="34"/>
      <c r="VT24" s="34"/>
      <c r="VU24" s="34"/>
      <c r="VV24" s="34"/>
      <c r="VW24" s="34"/>
      <c r="VX24" s="34"/>
      <c r="VY24" s="34"/>
      <c r="VZ24" s="34"/>
      <c r="WA24" s="34"/>
      <c r="WB24" s="34"/>
      <c r="WC24" s="34"/>
      <c r="WD24" s="34"/>
      <c r="WE24" s="34"/>
      <c r="WF24" s="34"/>
      <c r="WG24" s="34"/>
      <c r="WH24" s="34"/>
      <c r="WI24" s="34"/>
      <c r="WJ24" s="34"/>
      <c r="WK24" s="34"/>
      <c r="WL24" s="34"/>
      <c r="WM24" s="34"/>
      <c r="WN24" s="34"/>
      <c r="WO24" s="34"/>
      <c r="WP24" s="34"/>
      <c r="WQ24" s="34"/>
      <c r="WR24" s="34"/>
      <c r="WS24" s="34"/>
      <c r="WT24" s="34"/>
      <c r="WU24" s="34"/>
      <c r="WV24" s="34"/>
      <c r="WW24" s="34"/>
      <c r="WX24" s="34"/>
      <c r="WY24" s="34"/>
      <c r="WZ24" s="34"/>
      <c r="XA24" s="34"/>
      <c r="XB24" s="34"/>
      <c r="XC24" s="34"/>
      <c r="XD24" s="34"/>
      <c r="XE24" s="34"/>
      <c r="XF24" s="34"/>
      <c r="XG24" s="34"/>
      <c r="XH24" s="34"/>
      <c r="XI24" s="34"/>
      <c r="XJ24" s="34"/>
      <c r="XK24" s="34"/>
      <c r="XL24" s="34"/>
      <c r="XM24" s="34"/>
      <c r="XN24" s="34"/>
      <c r="XO24" s="34"/>
      <c r="XP24" s="34"/>
      <c r="XQ24" s="34"/>
      <c r="XR24" s="34"/>
      <c r="XS24" s="34"/>
      <c r="XT24" s="34"/>
      <c r="XU24" s="34"/>
      <c r="XV24" s="34"/>
      <c r="XW24" s="34"/>
      <c r="XX24" s="34"/>
      <c r="XY24" s="34"/>
      <c r="XZ24" s="34"/>
      <c r="YA24" s="34"/>
      <c r="YB24" s="34"/>
      <c r="YC24" s="34"/>
      <c r="YD24" s="34"/>
      <c r="YE24" s="34"/>
      <c r="YF24" s="34"/>
      <c r="YG24" s="34"/>
      <c r="YH24" s="34"/>
      <c r="YI24" s="34"/>
      <c r="YJ24" s="34"/>
      <c r="YK24" s="34"/>
      <c r="YL24" s="34"/>
      <c r="YM24" s="34"/>
      <c r="YN24" s="34"/>
      <c r="YO24" s="34"/>
      <c r="YP24" s="34"/>
      <c r="YQ24" s="34"/>
      <c r="YR24" s="34"/>
      <c r="YS24" s="34"/>
      <c r="YT24" s="34"/>
      <c r="YU24" s="34"/>
      <c r="YV24" s="34"/>
      <c r="YW24" s="34"/>
      <c r="YX24" s="34"/>
      <c r="YY24" s="34"/>
      <c r="YZ24" s="34"/>
      <c r="ZA24" s="34"/>
      <c r="ZB24" s="34"/>
      <c r="ZC24" s="34"/>
      <c r="ZD24" s="34"/>
      <c r="ZE24" s="34"/>
      <c r="ZF24" s="34"/>
      <c r="ZG24" s="34"/>
      <c r="ZH24" s="34"/>
      <c r="ZI24" s="34"/>
      <c r="ZJ24" s="34"/>
      <c r="ZK24" s="34"/>
      <c r="ZL24" s="34"/>
      <c r="ZM24" s="34"/>
      <c r="ZN24" s="34"/>
      <c r="ZO24" s="34"/>
      <c r="ZP24" s="34"/>
      <c r="ZQ24" s="34"/>
      <c r="ZR24" s="34"/>
      <c r="ZS24" s="34"/>
      <c r="ZT24" s="34"/>
      <c r="ZU24" s="34"/>
      <c r="ZV24" s="34"/>
      <c r="ZW24" s="34"/>
      <c r="ZX24" s="34"/>
      <c r="ZY24" s="34"/>
      <c r="ZZ24" s="34"/>
      <c r="AAA24" s="34"/>
      <c r="AAB24" s="34"/>
      <c r="AAC24" s="34"/>
      <c r="AAD24" s="34"/>
      <c r="AAE24" s="34"/>
      <c r="AAF24" s="34"/>
      <c r="AAG24" s="34"/>
      <c r="AAH24" s="34"/>
      <c r="AAI24" s="34"/>
      <c r="AAJ24" s="34"/>
      <c r="AAK24" s="34"/>
      <c r="AAL24" s="34"/>
      <c r="AAM24" s="34"/>
      <c r="AAN24" s="34"/>
      <c r="AAO24" s="34"/>
      <c r="AAP24" s="34"/>
      <c r="AAQ24" s="34"/>
      <c r="AAR24" s="34"/>
      <c r="AAS24" s="34"/>
      <c r="AAT24" s="34"/>
      <c r="AAU24" s="34"/>
      <c r="AAV24" s="34"/>
      <c r="AAW24" s="34"/>
      <c r="AAX24" s="34"/>
      <c r="AAY24" s="34"/>
      <c r="AAZ24" s="34"/>
    </row>
    <row r="25" spans="1:728" s="35" customFormat="1" ht="57" customHeight="1" thickBot="1">
      <c r="A25" s="8">
        <v>22</v>
      </c>
      <c r="B25" s="39" t="s">
        <v>21</v>
      </c>
      <c r="C25" s="21" t="s">
        <v>57</v>
      </c>
      <c r="D25" s="33" t="s">
        <v>73</v>
      </c>
      <c r="E25" s="105">
        <v>42342</v>
      </c>
      <c r="F25" s="105">
        <v>42417</v>
      </c>
      <c r="G25" s="21" t="s">
        <v>114</v>
      </c>
      <c r="H25" s="81">
        <v>42761</v>
      </c>
      <c r="I25" s="85" t="s">
        <v>18</v>
      </c>
      <c r="J25" s="6">
        <f t="shared" si="0"/>
        <v>419</v>
      </c>
      <c r="K25" s="6" t="s">
        <v>10</v>
      </c>
      <c r="L25" s="6">
        <v>15</v>
      </c>
      <c r="M25" s="6">
        <v>3</v>
      </c>
      <c r="N25" s="6">
        <v>165</v>
      </c>
      <c r="O25" s="6" t="s">
        <v>16</v>
      </c>
      <c r="P25" s="6">
        <v>2</v>
      </c>
      <c r="Q25" s="6" t="s">
        <v>99</v>
      </c>
      <c r="R25" s="6">
        <f>32+14</f>
        <v>46</v>
      </c>
      <c r="S25" s="97">
        <v>43167</v>
      </c>
      <c r="T25" s="32" t="s">
        <v>100</v>
      </c>
      <c r="U25" s="33" t="s">
        <v>217</v>
      </c>
      <c r="V25" s="36" t="s">
        <v>216</v>
      </c>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4"/>
      <c r="IU25" s="34"/>
      <c r="IV25" s="34"/>
      <c r="IW25" s="34"/>
      <c r="IX25" s="34"/>
      <c r="IY25" s="34"/>
      <c r="IZ25" s="34"/>
      <c r="JA25" s="34"/>
      <c r="JB25" s="34"/>
      <c r="JC25" s="34"/>
      <c r="JD25" s="34"/>
      <c r="JE25" s="34"/>
      <c r="JF25" s="34"/>
      <c r="JG25" s="34"/>
      <c r="JH25" s="34"/>
      <c r="JI25" s="34"/>
      <c r="JJ25" s="34"/>
      <c r="JK25" s="34"/>
      <c r="JL25" s="34"/>
      <c r="JM25" s="34"/>
      <c r="JN25" s="34"/>
      <c r="JO25" s="34"/>
      <c r="JP25" s="34"/>
      <c r="JQ25" s="34"/>
      <c r="JR25" s="34"/>
      <c r="JS25" s="34"/>
      <c r="JT25" s="34"/>
      <c r="JU25" s="34"/>
      <c r="JV25" s="34"/>
      <c r="JW25" s="34"/>
      <c r="JX25" s="34"/>
      <c r="JY25" s="34"/>
      <c r="JZ25" s="34"/>
      <c r="KA25" s="34"/>
      <c r="KB25" s="34"/>
      <c r="KC25" s="34"/>
      <c r="KD25" s="34"/>
      <c r="KE25" s="34"/>
      <c r="KF25" s="34"/>
      <c r="KG25" s="34"/>
      <c r="KH25" s="34"/>
      <c r="KI25" s="34"/>
      <c r="KJ25" s="34"/>
      <c r="KK25" s="34"/>
      <c r="KL25" s="34"/>
      <c r="KM25" s="34"/>
      <c r="KN25" s="34"/>
      <c r="KO25" s="34"/>
      <c r="KP25" s="34"/>
      <c r="KQ25" s="34"/>
      <c r="KR25" s="34"/>
      <c r="KS25" s="34"/>
      <c r="KT25" s="34"/>
      <c r="KU25" s="34"/>
      <c r="KV25" s="34"/>
      <c r="KW25" s="34"/>
      <c r="KX25" s="34"/>
      <c r="KY25" s="34"/>
      <c r="KZ25" s="34"/>
      <c r="LA25" s="34"/>
      <c r="LB25" s="34"/>
      <c r="LC25" s="34"/>
      <c r="LD25" s="34"/>
      <c r="LE25" s="34"/>
      <c r="LF25" s="34"/>
      <c r="LG25" s="34"/>
      <c r="LH25" s="34"/>
      <c r="LI25" s="34"/>
      <c r="LJ25" s="34"/>
      <c r="LK25" s="34"/>
      <c r="LL25" s="34"/>
      <c r="LM25" s="34"/>
      <c r="LN25" s="34"/>
      <c r="LO25" s="34"/>
      <c r="LP25" s="34"/>
      <c r="LQ25" s="34"/>
      <c r="LR25" s="34"/>
      <c r="LS25" s="34"/>
      <c r="LT25" s="34"/>
      <c r="LU25" s="34"/>
      <c r="LV25" s="34"/>
      <c r="LW25" s="34"/>
      <c r="LX25" s="34"/>
      <c r="LY25" s="34"/>
      <c r="LZ25" s="34"/>
      <c r="MA25" s="34"/>
      <c r="MB25" s="34"/>
      <c r="MC25" s="34"/>
      <c r="MD25" s="34"/>
      <c r="ME25" s="34"/>
      <c r="MF25" s="34"/>
      <c r="MG25" s="34"/>
      <c r="MH25" s="34"/>
      <c r="MI25" s="34"/>
      <c r="MJ25" s="34"/>
      <c r="MK25" s="34"/>
      <c r="ML25" s="34"/>
      <c r="MM25" s="34"/>
      <c r="MN25" s="34"/>
      <c r="MO25" s="34"/>
      <c r="MP25" s="34"/>
      <c r="MQ25" s="34"/>
      <c r="MR25" s="34"/>
      <c r="MS25" s="34"/>
      <c r="MT25" s="34"/>
      <c r="MU25" s="34"/>
      <c r="MV25" s="34"/>
      <c r="MW25" s="34"/>
      <c r="MX25" s="34"/>
      <c r="MY25" s="34"/>
      <c r="MZ25" s="34"/>
      <c r="NA25" s="34"/>
      <c r="NB25" s="34"/>
      <c r="NC25" s="34"/>
      <c r="ND25" s="34"/>
      <c r="NE25" s="34"/>
      <c r="NF25" s="34"/>
      <c r="NG25" s="34"/>
      <c r="NH25" s="34"/>
      <c r="NI25" s="34"/>
      <c r="NJ25" s="34"/>
      <c r="NK25" s="34"/>
      <c r="NL25" s="34"/>
      <c r="NM25" s="34"/>
      <c r="NN25" s="34"/>
      <c r="NO25" s="34"/>
      <c r="NP25" s="34"/>
      <c r="NQ25" s="34"/>
      <c r="NR25" s="34"/>
      <c r="NS25" s="34"/>
      <c r="NT25" s="34"/>
      <c r="NU25" s="34"/>
      <c r="NV25" s="34"/>
      <c r="NW25" s="34"/>
      <c r="NX25" s="34"/>
      <c r="NY25" s="34"/>
      <c r="NZ25" s="34"/>
      <c r="OA25" s="34"/>
      <c r="OB25" s="34"/>
      <c r="OC25" s="34"/>
      <c r="OD25" s="34"/>
      <c r="OE25" s="34"/>
      <c r="OF25" s="34"/>
      <c r="OG25" s="34"/>
      <c r="OH25" s="34"/>
      <c r="OI25" s="34"/>
      <c r="OJ25" s="34"/>
      <c r="OK25" s="34"/>
      <c r="OL25" s="34"/>
      <c r="OM25" s="34"/>
      <c r="ON25" s="34"/>
      <c r="OO25" s="34"/>
      <c r="OP25" s="34"/>
      <c r="OQ25" s="34"/>
      <c r="OR25" s="34"/>
      <c r="OS25" s="34"/>
      <c r="OT25" s="34"/>
      <c r="OU25" s="34"/>
      <c r="OV25" s="34"/>
      <c r="OW25" s="34"/>
      <c r="OX25" s="34"/>
      <c r="OY25" s="34"/>
      <c r="OZ25" s="34"/>
      <c r="PA25" s="34"/>
      <c r="PB25" s="34"/>
      <c r="PC25" s="34"/>
      <c r="PD25" s="34"/>
      <c r="PE25" s="34"/>
      <c r="PF25" s="34"/>
      <c r="PG25" s="34"/>
      <c r="PH25" s="34"/>
      <c r="PI25" s="34"/>
      <c r="PJ25" s="34"/>
      <c r="PK25" s="34"/>
      <c r="PL25" s="34"/>
      <c r="PM25" s="34"/>
      <c r="PN25" s="34"/>
      <c r="PO25" s="34"/>
      <c r="PP25" s="34"/>
      <c r="PQ25" s="34"/>
      <c r="PR25" s="34"/>
      <c r="PS25" s="34"/>
      <c r="PT25" s="34"/>
      <c r="PU25" s="34"/>
      <c r="PV25" s="34"/>
      <c r="PW25" s="34"/>
      <c r="PX25" s="34"/>
      <c r="PY25" s="34"/>
      <c r="PZ25" s="34"/>
      <c r="QA25" s="34"/>
      <c r="QB25" s="34"/>
      <c r="QC25" s="34"/>
      <c r="QD25" s="34"/>
      <c r="QE25" s="34"/>
      <c r="QF25" s="34"/>
      <c r="QG25" s="34"/>
      <c r="QH25" s="34"/>
      <c r="QI25" s="34"/>
      <c r="QJ25" s="34"/>
      <c r="QK25" s="34"/>
      <c r="QL25" s="34"/>
      <c r="QM25" s="34"/>
      <c r="QN25" s="34"/>
      <c r="QO25" s="34"/>
      <c r="QP25" s="34"/>
      <c r="QQ25" s="34"/>
      <c r="QR25" s="34"/>
      <c r="QS25" s="34"/>
      <c r="QT25" s="34"/>
      <c r="QU25" s="34"/>
      <c r="QV25" s="34"/>
      <c r="QW25" s="34"/>
      <c r="QX25" s="34"/>
      <c r="QY25" s="34"/>
      <c r="QZ25" s="34"/>
      <c r="RA25" s="34"/>
      <c r="RB25" s="34"/>
      <c r="RC25" s="34"/>
      <c r="RD25" s="34"/>
      <c r="RE25" s="34"/>
      <c r="RF25" s="34"/>
      <c r="RG25" s="34"/>
      <c r="RH25" s="34"/>
      <c r="RI25" s="34"/>
      <c r="RJ25" s="34"/>
      <c r="RK25" s="34"/>
      <c r="RL25" s="34"/>
      <c r="RM25" s="34"/>
      <c r="RN25" s="34"/>
      <c r="RO25" s="34"/>
      <c r="RP25" s="34"/>
      <c r="RQ25" s="34"/>
      <c r="RR25" s="34"/>
      <c r="RS25" s="34"/>
      <c r="RT25" s="34"/>
      <c r="RU25" s="34"/>
      <c r="RV25" s="34"/>
      <c r="RW25" s="34"/>
      <c r="RX25" s="34"/>
      <c r="RY25" s="34"/>
      <c r="RZ25" s="34"/>
      <c r="SA25" s="34"/>
      <c r="SB25" s="34"/>
      <c r="SC25" s="34"/>
      <c r="SD25" s="34"/>
      <c r="SE25" s="34"/>
      <c r="SF25" s="34"/>
      <c r="SG25" s="34"/>
      <c r="SH25" s="34"/>
      <c r="SI25" s="34"/>
      <c r="SJ25" s="34"/>
      <c r="SK25" s="34"/>
      <c r="SL25" s="34"/>
      <c r="SM25" s="34"/>
      <c r="SN25" s="34"/>
      <c r="SO25" s="34"/>
      <c r="SP25" s="34"/>
      <c r="SQ25" s="34"/>
      <c r="SR25" s="34"/>
      <c r="SS25" s="34"/>
      <c r="ST25" s="34"/>
      <c r="SU25" s="34"/>
      <c r="SV25" s="34"/>
      <c r="SW25" s="34"/>
      <c r="SX25" s="34"/>
      <c r="SY25" s="34"/>
      <c r="SZ25" s="34"/>
      <c r="TA25" s="34"/>
      <c r="TB25" s="34"/>
      <c r="TC25" s="34"/>
      <c r="TD25" s="34"/>
      <c r="TE25" s="34"/>
      <c r="TF25" s="34"/>
      <c r="TG25" s="34"/>
      <c r="TH25" s="34"/>
      <c r="TI25" s="34"/>
      <c r="TJ25" s="34"/>
      <c r="TK25" s="34"/>
      <c r="TL25" s="34"/>
      <c r="TM25" s="34"/>
      <c r="TN25" s="34"/>
      <c r="TO25" s="34"/>
      <c r="TP25" s="34"/>
      <c r="TQ25" s="34"/>
      <c r="TR25" s="34"/>
      <c r="TS25" s="34"/>
      <c r="TT25" s="34"/>
      <c r="TU25" s="34"/>
      <c r="TV25" s="34"/>
      <c r="TW25" s="34"/>
      <c r="TX25" s="34"/>
      <c r="TY25" s="34"/>
      <c r="TZ25" s="34"/>
      <c r="UA25" s="34"/>
      <c r="UB25" s="34"/>
      <c r="UC25" s="34"/>
      <c r="UD25" s="34"/>
      <c r="UE25" s="34"/>
      <c r="UF25" s="34"/>
      <c r="UG25" s="34"/>
      <c r="UH25" s="34"/>
      <c r="UI25" s="34"/>
      <c r="UJ25" s="34"/>
      <c r="UK25" s="34"/>
      <c r="UL25" s="34"/>
      <c r="UM25" s="34"/>
      <c r="UN25" s="34"/>
      <c r="UO25" s="34"/>
      <c r="UP25" s="34"/>
      <c r="UQ25" s="34"/>
      <c r="UR25" s="34"/>
      <c r="US25" s="34"/>
      <c r="UT25" s="34"/>
      <c r="UU25" s="34"/>
      <c r="UV25" s="34"/>
      <c r="UW25" s="34"/>
      <c r="UX25" s="34"/>
      <c r="UY25" s="34"/>
      <c r="UZ25" s="34"/>
      <c r="VA25" s="34"/>
      <c r="VB25" s="34"/>
      <c r="VC25" s="34"/>
      <c r="VD25" s="34"/>
      <c r="VE25" s="34"/>
      <c r="VF25" s="34"/>
      <c r="VG25" s="34"/>
      <c r="VH25" s="34"/>
      <c r="VI25" s="34"/>
      <c r="VJ25" s="34"/>
      <c r="VK25" s="34"/>
      <c r="VL25" s="34"/>
      <c r="VM25" s="34"/>
      <c r="VN25" s="34"/>
      <c r="VO25" s="34"/>
      <c r="VP25" s="34"/>
      <c r="VQ25" s="34"/>
      <c r="VR25" s="34"/>
      <c r="VS25" s="34"/>
      <c r="VT25" s="34"/>
      <c r="VU25" s="34"/>
      <c r="VV25" s="34"/>
      <c r="VW25" s="34"/>
      <c r="VX25" s="34"/>
      <c r="VY25" s="34"/>
      <c r="VZ25" s="34"/>
      <c r="WA25" s="34"/>
      <c r="WB25" s="34"/>
      <c r="WC25" s="34"/>
      <c r="WD25" s="34"/>
      <c r="WE25" s="34"/>
      <c r="WF25" s="34"/>
      <c r="WG25" s="34"/>
      <c r="WH25" s="34"/>
      <c r="WI25" s="34"/>
      <c r="WJ25" s="34"/>
      <c r="WK25" s="34"/>
      <c r="WL25" s="34"/>
      <c r="WM25" s="34"/>
      <c r="WN25" s="34"/>
      <c r="WO25" s="34"/>
      <c r="WP25" s="34"/>
      <c r="WQ25" s="34"/>
      <c r="WR25" s="34"/>
      <c r="WS25" s="34"/>
      <c r="WT25" s="34"/>
      <c r="WU25" s="34"/>
      <c r="WV25" s="34"/>
      <c r="WW25" s="34"/>
      <c r="WX25" s="34"/>
      <c r="WY25" s="34"/>
      <c r="WZ25" s="34"/>
      <c r="XA25" s="34"/>
      <c r="XB25" s="34"/>
      <c r="XC25" s="34"/>
      <c r="XD25" s="34"/>
      <c r="XE25" s="34"/>
      <c r="XF25" s="34"/>
      <c r="XG25" s="34"/>
      <c r="XH25" s="34"/>
      <c r="XI25" s="34"/>
      <c r="XJ25" s="34"/>
      <c r="XK25" s="34"/>
      <c r="XL25" s="34"/>
      <c r="XM25" s="34"/>
      <c r="XN25" s="34"/>
      <c r="XO25" s="34"/>
      <c r="XP25" s="34"/>
      <c r="XQ25" s="34"/>
      <c r="XR25" s="34"/>
      <c r="XS25" s="34"/>
      <c r="XT25" s="34"/>
      <c r="XU25" s="34"/>
      <c r="XV25" s="34"/>
      <c r="XW25" s="34"/>
      <c r="XX25" s="34"/>
      <c r="XY25" s="34"/>
      <c r="XZ25" s="34"/>
      <c r="YA25" s="34"/>
      <c r="YB25" s="34"/>
      <c r="YC25" s="34"/>
      <c r="YD25" s="34"/>
      <c r="YE25" s="34"/>
      <c r="YF25" s="34"/>
      <c r="YG25" s="34"/>
      <c r="YH25" s="34"/>
      <c r="YI25" s="34"/>
      <c r="YJ25" s="34"/>
      <c r="YK25" s="34"/>
      <c r="YL25" s="34"/>
      <c r="YM25" s="34"/>
      <c r="YN25" s="34"/>
      <c r="YO25" s="34"/>
      <c r="YP25" s="34"/>
      <c r="YQ25" s="34"/>
      <c r="YR25" s="34"/>
      <c r="YS25" s="34"/>
      <c r="YT25" s="34"/>
      <c r="YU25" s="34"/>
      <c r="YV25" s="34"/>
      <c r="YW25" s="34"/>
      <c r="YX25" s="34"/>
      <c r="YY25" s="34"/>
      <c r="YZ25" s="34"/>
      <c r="ZA25" s="34"/>
      <c r="ZB25" s="34"/>
      <c r="ZC25" s="34"/>
      <c r="ZD25" s="34"/>
      <c r="ZE25" s="34"/>
      <c r="ZF25" s="34"/>
      <c r="ZG25" s="34"/>
      <c r="ZH25" s="34"/>
      <c r="ZI25" s="34"/>
      <c r="ZJ25" s="34"/>
      <c r="ZK25" s="34"/>
      <c r="ZL25" s="34"/>
      <c r="ZM25" s="34"/>
      <c r="ZN25" s="34"/>
      <c r="ZO25" s="34"/>
      <c r="ZP25" s="34"/>
      <c r="ZQ25" s="34"/>
      <c r="ZR25" s="34"/>
      <c r="ZS25" s="34"/>
      <c r="ZT25" s="34"/>
      <c r="ZU25" s="34"/>
      <c r="ZV25" s="34"/>
      <c r="ZW25" s="34"/>
      <c r="ZX25" s="34"/>
      <c r="ZY25" s="34"/>
      <c r="ZZ25" s="34"/>
      <c r="AAA25" s="34"/>
      <c r="AAB25" s="34"/>
      <c r="AAC25" s="34"/>
      <c r="AAD25" s="34"/>
      <c r="AAE25" s="34"/>
      <c r="AAF25" s="34"/>
      <c r="AAG25" s="34"/>
      <c r="AAH25" s="34"/>
      <c r="AAI25" s="34"/>
      <c r="AAJ25" s="34"/>
      <c r="AAK25" s="34"/>
      <c r="AAL25" s="34"/>
      <c r="AAM25" s="34"/>
      <c r="AAN25" s="34"/>
      <c r="AAO25" s="34"/>
      <c r="AAP25" s="34"/>
      <c r="AAQ25" s="34"/>
      <c r="AAR25" s="34"/>
      <c r="AAS25" s="34"/>
      <c r="AAT25" s="34"/>
      <c r="AAU25" s="34"/>
      <c r="AAV25" s="34"/>
      <c r="AAW25" s="34"/>
      <c r="AAX25" s="34"/>
      <c r="AAY25" s="34"/>
      <c r="AAZ25" s="34"/>
    </row>
    <row r="26" spans="1:728" s="35" customFormat="1" ht="45" customHeight="1" thickBot="1">
      <c r="A26" s="8">
        <v>23</v>
      </c>
      <c r="B26" s="39" t="s">
        <v>21</v>
      </c>
      <c r="C26" s="21" t="s">
        <v>233</v>
      </c>
      <c r="D26" s="33" t="s">
        <v>74</v>
      </c>
      <c r="E26" s="105">
        <v>42664</v>
      </c>
      <c r="F26" s="105">
        <v>42780</v>
      </c>
      <c r="G26" s="21" t="s">
        <v>112</v>
      </c>
      <c r="H26" s="81">
        <v>42592</v>
      </c>
      <c r="I26" s="85" t="s">
        <v>18</v>
      </c>
      <c r="J26" s="6">
        <f t="shared" si="0"/>
        <v>-72</v>
      </c>
      <c r="K26" s="6" t="s">
        <v>10</v>
      </c>
      <c r="L26" s="6">
        <v>15</v>
      </c>
      <c r="M26" s="6">
        <v>3</v>
      </c>
      <c r="N26" s="6">
        <v>22</v>
      </c>
      <c r="O26" s="6" t="s">
        <v>16</v>
      </c>
      <c r="P26" s="6">
        <v>1</v>
      </c>
      <c r="Q26" s="6" t="s">
        <v>113</v>
      </c>
      <c r="R26" s="6">
        <v>31</v>
      </c>
      <c r="S26" s="96">
        <v>43216</v>
      </c>
      <c r="T26" s="32" t="s">
        <v>111</v>
      </c>
      <c r="U26" s="33" t="s">
        <v>232</v>
      </c>
      <c r="V26" s="36" t="s">
        <v>231</v>
      </c>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c r="IV26" s="34"/>
      <c r="IW26" s="34"/>
      <c r="IX26" s="34"/>
      <c r="IY26" s="34"/>
      <c r="IZ26" s="34"/>
      <c r="JA26" s="34"/>
      <c r="JB26" s="34"/>
      <c r="JC26" s="34"/>
      <c r="JD26" s="34"/>
      <c r="JE26" s="34"/>
      <c r="JF26" s="34"/>
      <c r="JG26" s="34"/>
      <c r="JH26" s="34"/>
      <c r="JI26" s="34"/>
      <c r="JJ26" s="34"/>
      <c r="JK26" s="34"/>
      <c r="JL26" s="34"/>
      <c r="JM26" s="34"/>
      <c r="JN26" s="34"/>
      <c r="JO26" s="34"/>
      <c r="JP26" s="34"/>
      <c r="JQ26" s="34"/>
      <c r="JR26" s="34"/>
      <c r="JS26" s="34"/>
      <c r="JT26" s="34"/>
      <c r="JU26" s="34"/>
      <c r="JV26" s="34"/>
      <c r="JW26" s="34"/>
      <c r="JX26" s="34"/>
      <c r="JY26" s="34"/>
      <c r="JZ26" s="34"/>
      <c r="KA26" s="34"/>
      <c r="KB26" s="34"/>
      <c r="KC26" s="34"/>
      <c r="KD26" s="34"/>
      <c r="KE26" s="34"/>
      <c r="KF26" s="34"/>
      <c r="KG26" s="34"/>
      <c r="KH26" s="34"/>
      <c r="KI26" s="34"/>
      <c r="KJ26" s="34"/>
      <c r="KK26" s="34"/>
      <c r="KL26" s="34"/>
      <c r="KM26" s="34"/>
      <c r="KN26" s="34"/>
      <c r="KO26" s="34"/>
      <c r="KP26" s="34"/>
      <c r="KQ26" s="34"/>
      <c r="KR26" s="34"/>
      <c r="KS26" s="34"/>
      <c r="KT26" s="34"/>
      <c r="KU26" s="34"/>
      <c r="KV26" s="34"/>
      <c r="KW26" s="34"/>
      <c r="KX26" s="34"/>
      <c r="KY26" s="34"/>
      <c r="KZ26" s="34"/>
      <c r="LA26" s="34"/>
      <c r="LB26" s="34"/>
      <c r="LC26" s="34"/>
      <c r="LD26" s="34"/>
      <c r="LE26" s="34"/>
      <c r="LF26" s="34"/>
      <c r="LG26" s="34"/>
      <c r="LH26" s="34"/>
      <c r="LI26" s="34"/>
      <c r="LJ26" s="34"/>
      <c r="LK26" s="34"/>
      <c r="LL26" s="34"/>
      <c r="LM26" s="34"/>
      <c r="LN26" s="34"/>
      <c r="LO26" s="34"/>
      <c r="LP26" s="34"/>
      <c r="LQ26" s="34"/>
      <c r="LR26" s="34"/>
      <c r="LS26" s="34"/>
      <c r="LT26" s="34"/>
      <c r="LU26" s="34"/>
      <c r="LV26" s="34"/>
      <c r="LW26" s="34"/>
      <c r="LX26" s="34"/>
      <c r="LY26" s="34"/>
      <c r="LZ26" s="34"/>
      <c r="MA26" s="34"/>
      <c r="MB26" s="34"/>
      <c r="MC26" s="34"/>
      <c r="MD26" s="34"/>
      <c r="ME26" s="34"/>
      <c r="MF26" s="34"/>
      <c r="MG26" s="34"/>
      <c r="MH26" s="34"/>
      <c r="MI26" s="34"/>
      <c r="MJ26" s="34"/>
      <c r="MK26" s="34"/>
      <c r="ML26" s="34"/>
      <c r="MM26" s="34"/>
      <c r="MN26" s="34"/>
      <c r="MO26" s="34"/>
      <c r="MP26" s="34"/>
      <c r="MQ26" s="34"/>
      <c r="MR26" s="34"/>
      <c r="MS26" s="34"/>
      <c r="MT26" s="34"/>
      <c r="MU26" s="34"/>
      <c r="MV26" s="34"/>
      <c r="MW26" s="34"/>
      <c r="MX26" s="34"/>
      <c r="MY26" s="34"/>
      <c r="MZ26" s="34"/>
      <c r="NA26" s="34"/>
      <c r="NB26" s="34"/>
      <c r="NC26" s="34"/>
      <c r="ND26" s="34"/>
      <c r="NE26" s="34"/>
      <c r="NF26" s="34"/>
      <c r="NG26" s="34"/>
      <c r="NH26" s="34"/>
      <c r="NI26" s="34"/>
      <c r="NJ26" s="34"/>
      <c r="NK26" s="34"/>
      <c r="NL26" s="34"/>
      <c r="NM26" s="34"/>
      <c r="NN26" s="34"/>
      <c r="NO26" s="34"/>
      <c r="NP26" s="34"/>
      <c r="NQ26" s="34"/>
      <c r="NR26" s="34"/>
      <c r="NS26" s="34"/>
      <c r="NT26" s="34"/>
      <c r="NU26" s="34"/>
      <c r="NV26" s="34"/>
      <c r="NW26" s="34"/>
      <c r="NX26" s="34"/>
      <c r="NY26" s="34"/>
      <c r="NZ26" s="34"/>
      <c r="OA26" s="34"/>
      <c r="OB26" s="34"/>
      <c r="OC26" s="34"/>
      <c r="OD26" s="34"/>
      <c r="OE26" s="34"/>
      <c r="OF26" s="34"/>
      <c r="OG26" s="34"/>
      <c r="OH26" s="34"/>
      <c r="OI26" s="34"/>
      <c r="OJ26" s="34"/>
      <c r="OK26" s="34"/>
      <c r="OL26" s="34"/>
      <c r="OM26" s="34"/>
      <c r="ON26" s="34"/>
      <c r="OO26" s="34"/>
      <c r="OP26" s="34"/>
      <c r="OQ26" s="34"/>
      <c r="OR26" s="34"/>
      <c r="OS26" s="34"/>
      <c r="OT26" s="34"/>
      <c r="OU26" s="34"/>
      <c r="OV26" s="34"/>
      <c r="OW26" s="34"/>
      <c r="OX26" s="34"/>
      <c r="OY26" s="34"/>
      <c r="OZ26" s="34"/>
      <c r="PA26" s="34"/>
      <c r="PB26" s="34"/>
      <c r="PC26" s="34"/>
      <c r="PD26" s="34"/>
      <c r="PE26" s="34"/>
      <c r="PF26" s="34"/>
      <c r="PG26" s="34"/>
      <c r="PH26" s="34"/>
      <c r="PI26" s="34"/>
      <c r="PJ26" s="34"/>
      <c r="PK26" s="34"/>
      <c r="PL26" s="34"/>
      <c r="PM26" s="34"/>
      <c r="PN26" s="34"/>
      <c r="PO26" s="34"/>
      <c r="PP26" s="34"/>
      <c r="PQ26" s="34"/>
      <c r="PR26" s="34"/>
      <c r="PS26" s="34"/>
      <c r="PT26" s="34"/>
      <c r="PU26" s="34"/>
      <c r="PV26" s="34"/>
      <c r="PW26" s="34"/>
      <c r="PX26" s="34"/>
      <c r="PY26" s="34"/>
      <c r="PZ26" s="34"/>
      <c r="QA26" s="34"/>
      <c r="QB26" s="34"/>
      <c r="QC26" s="34"/>
      <c r="QD26" s="34"/>
      <c r="QE26" s="34"/>
      <c r="QF26" s="34"/>
      <c r="QG26" s="34"/>
      <c r="QH26" s="34"/>
      <c r="QI26" s="34"/>
      <c r="QJ26" s="34"/>
      <c r="QK26" s="34"/>
      <c r="QL26" s="34"/>
      <c r="QM26" s="34"/>
      <c r="QN26" s="34"/>
      <c r="QO26" s="34"/>
      <c r="QP26" s="34"/>
      <c r="QQ26" s="34"/>
      <c r="QR26" s="34"/>
      <c r="QS26" s="34"/>
      <c r="QT26" s="34"/>
      <c r="QU26" s="34"/>
      <c r="QV26" s="34"/>
      <c r="QW26" s="34"/>
      <c r="QX26" s="34"/>
      <c r="QY26" s="34"/>
      <c r="QZ26" s="34"/>
      <c r="RA26" s="34"/>
      <c r="RB26" s="34"/>
      <c r="RC26" s="34"/>
      <c r="RD26" s="34"/>
      <c r="RE26" s="34"/>
      <c r="RF26" s="34"/>
      <c r="RG26" s="34"/>
      <c r="RH26" s="34"/>
      <c r="RI26" s="34"/>
      <c r="RJ26" s="34"/>
      <c r="RK26" s="34"/>
      <c r="RL26" s="34"/>
      <c r="RM26" s="34"/>
      <c r="RN26" s="34"/>
      <c r="RO26" s="34"/>
      <c r="RP26" s="34"/>
      <c r="RQ26" s="34"/>
      <c r="RR26" s="34"/>
      <c r="RS26" s="34"/>
      <c r="RT26" s="34"/>
      <c r="RU26" s="34"/>
      <c r="RV26" s="34"/>
      <c r="RW26" s="34"/>
      <c r="RX26" s="34"/>
      <c r="RY26" s="34"/>
      <c r="RZ26" s="34"/>
      <c r="SA26" s="34"/>
      <c r="SB26" s="34"/>
      <c r="SC26" s="34"/>
      <c r="SD26" s="34"/>
      <c r="SE26" s="34"/>
      <c r="SF26" s="34"/>
      <c r="SG26" s="34"/>
      <c r="SH26" s="34"/>
      <c r="SI26" s="34"/>
      <c r="SJ26" s="34"/>
      <c r="SK26" s="34"/>
      <c r="SL26" s="34"/>
      <c r="SM26" s="34"/>
      <c r="SN26" s="34"/>
      <c r="SO26" s="34"/>
      <c r="SP26" s="34"/>
      <c r="SQ26" s="34"/>
      <c r="SR26" s="34"/>
      <c r="SS26" s="34"/>
      <c r="ST26" s="34"/>
      <c r="SU26" s="34"/>
      <c r="SV26" s="34"/>
      <c r="SW26" s="34"/>
      <c r="SX26" s="34"/>
      <c r="SY26" s="34"/>
      <c r="SZ26" s="34"/>
      <c r="TA26" s="34"/>
      <c r="TB26" s="34"/>
      <c r="TC26" s="34"/>
      <c r="TD26" s="34"/>
      <c r="TE26" s="34"/>
      <c r="TF26" s="34"/>
      <c r="TG26" s="34"/>
      <c r="TH26" s="34"/>
      <c r="TI26" s="34"/>
      <c r="TJ26" s="34"/>
      <c r="TK26" s="34"/>
      <c r="TL26" s="34"/>
      <c r="TM26" s="34"/>
      <c r="TN26" s="34"/>
      <c r="TO26" s="34"/>
      <c r="TP26" s="34"/>
      <c r="TQ26" s="34"/>
      <c r="TR26" s="34"/>
      <c r="TS26" s="34"/>
      <c r="TT26" s="34"/>
      <c r="TU26" s="34"/>
      <c r="TV26" s="34"/>
      <c r="TW26" s="34"/>
      <c r="TX26" s="34"/>
      <c r="TY26" s="34"/>
      <c r="TZ26" s="34"/>
      <c r="UA26" s="34"/>
      <c r="UB26" s="34"/>
      <c r="UC26" s="34"/>
      <c r="UD26" s="34"/>
      <c r="UE26" s="34"/>
      <c r="UF26" s="34"/>
      <c r="UG26" s="34"/>
      <c r="UH26" s="34"/>
      <c r="UI26" s="34"/>
      <c r="UJ26" s="34"/>
      <c r="UK26" s="34"/>
      <c r="UL26" s="34"/>
      <c r="UM26" s="34"/>
      <c r="UN26" s="34"/>
      <c r="UO26" s="34"/>
      <c r="UP26" s="34"/>
      <c r="UQ26" s="34"/>
      <c r="UR26" s="34"/>
      <c r="US26" s="34"/>
      <c r="UT26" s="34"/>
      <c r="UU26" s="34"/>
      <c r="UV26" s="34"/>
      <c r="UW26" s="34"/>
      <c r="UX26" s="34"/>
      <c r="UY26" s="34"/>
      <c r="UZ26" s="34"/>
      <c r="VA26" s="34"/>
      <c r="VB26" s="34"/>
      <c r="VC26" s="34"/>
      <c r="VD26" s="34"/>
      <c r="VE26" s="34"/>
      <c r="VF26" s="34"/>
      <c r="VG26" s="34"/>
      <c r="VH26" s="34"/>
      <c r="VI26" s="34"/>
      <c r="VJ26" s="34"/>
      <c r="VK26" s="34"/>
      <c r="VL26" s="34"/>
      <c r="VM26" s="34"/>
      <c r="VN26" s="34"/>
      <c r="VO26" s="34"/>
      <c r="VP26" s="34"/>
      <c r="VQ26" s="34"/>
      <c r="VR26" s="34"/>
      <c r="VS26" s="34"/>
      <c r="VT26" s="34"/>
      <c r="VU26" s="34"/>
      <c r="VV26" s="34"/>
      <c r="VW26" s="34"/>
      <c r="VX26" s="34"/>
      <c r="VY26" s="34"/>
      <c r="VZ26" s="34"/>
      <c r="WA26" s="34"/>
      <c r="WB26" s="34"/>
      <c r="WC26" s="34"/>
      <c r="WD26" s="34"/>
      <c r="WE26" s="34"/>
      <c r="WF26" s="34"/>
      <c r="WG26" s="34"/>
      <c r="WH26" s="34"/>
      <c r="WI26" s="34"/>
      <c r="WJ26" s="34"/>
      <c r="WK26" s="34"/>
      <c r="WL26" s="34"/>
      <c r="WM26" s="34"/>
      <c r="WN26" s="34"/>
      <c r="WO26" s="34"/>
      <c r="WP26" s="34"/>
      <c r="WQ26" s="34"/>
      <c r="WR26" s="34"/>
      <c r="WS26" s="34"/>
      <c r="WT26" s="34"/>
      <c r="WU26" s="34"/>
      <c r="WV26" s="34"/>
      <c r="WW26" s="34"/>
      <c r="WX26" s="34"/>
      <c r="WY26" s="34"/>
      <c r="WZ26" s="34"/>
      <c r="XA26" s="34"/>
      <c r="XB26" s="34"/>
      <c r="XC26" s="34"/>
      <c r="XD26" s="34"/>
      <c r="XE26" s="34"/>
      <c r="XF26" s="34"/>
      <c r="XG26" s="34"/>
      <c r="XH26" s="34"/>
      <c r="XI26" s="34"/>
      <c r="XJ26" s="34"/>
      <c r="XK26" s="34"/>
      <c r="XL26" s="34"/>
      <c r="XM26" s="34"/>
      <c r="XN26" s="34"/>
      <c r="XO26" s="34"/>
      <c r="XP26" s="34"/>
      <c r="XQ26" s="34"/>
      <c r="XR26" s="34"/>
      <c r="XS26" s="34"/>
      <c r="XT26" s="34"/>
      <c r="XU26" s="34"/>
      <c r="XV26" s="34"/>
      <c r="XW26" s="34"/>
      <c r="XX26" s="34"/>
      <c r="XY26" s="34"/>
      <c r="XZ26" s="34"/>
      <c r="YA26" s="34"/>
      <c r="YB26" s="34"/>
      <c r="YC26" s="34"/>
      <c r="YD26" s="34"/>
      <c r="YE26" s="34"/>
      <c r="YF26" s="34"/>
      <c r="YG26" s="34"/>
      <c r="YH26" s="34"/>
      <c r="YI26" s="34"/>
      <c r="YJ26" s="34"/>
      <c r="YK26" s="34"/>
      <c r="YL26" s="34"/>
      <c r="YM26" s="34"/>
      <c r="YN26" s="34"/>
      <c r="YO26" s="34"/>
      <c r="YP26" s="34"/>
      <c r="YQ26" s="34"/>
      <c r="YR26" s="34"/>
      <c r="YS26" s="34"/>
      <c r="YT26" s="34"/>
      <c r="YU26" s="34"/>
      <c r="YV26" s="34"/>
      <c r="YW26" s="34"/>
      <c r="YX26" s="34"/>
      <c r="YY26" s="34"/>
      <c r="YZ26" s="34"/>
      <c r="ZA26" s="34"/>
      <c r="ZB26" s="34"/>
      <c r="ZC26" s="34"/>
      <c r="ZD26" s="34"/>
      <c r="ZE26" s="34"/>
      <c r="ZF26" s="34"/>
      <c r="ZG26" s="34"/>
      <c r="ZH26" s="34"/>
      <c r="ZI26" s="34"/>
      <c r="ZJ26" s="34"/>
      <c r="ZK26" s="34"/>
      <c r="ZL26" s="34"/>
      <c r="ZM26" s="34"/>
      <c r="ZN26" s="34"/>
      <c r="ZO26" s="34"/>
      <c r="ZP26" s="34"/>
      <c r="ZQ26" s="34"/>
      <c r="ZR26" s="34"/>
      <c r="ZS26" s="34"/>
      <c r="ZT26" s="34"/>
      <c r="ZU26" s="34"/>
      <c r="ZV26" s="34"/>
      <c r="ZW26" s="34"/>
      <c r="ZX26" s="34"/>
      <c r="ZY26" s="34"/>
      <c r="ZZ26" s="34"/>
      <c r="AAA26" s="34"/>
      <c r="AAB26" s="34"/>
      <c r="AAC26" s="34"/>
      <c r="AAD26" s="34"/>
      <c r="AAE26" s="34"/>
      <c r="AAF26" s="34"/>
      <c r="AAG26" s="34"/>
      <c r="AAH26" s="34"/>
      <c r="AAI26" s="34"/>
      <c r="AAJ26" s="34"/>
      <c r="AAK26" s="34"/>
      <c r="AAL26" s="34"/>
      <c r="AAM26" s="34"/>
      <c r="AAN26" s="34"/>
      <c r="AAO26" s="34"/>
      <c r="AAP26" s="34"/>
      <c r="AAQ26" s="34"/>
      <c r="AAR26" s="34"/>
      <c r="AAS26" s="34"/>
      <c r="AAT26" s="34"/>
      <c r="AAU26" s="34"/>
      <c r="AAV26" s="34"/>
      <c r="AAW26" s="34"/>
      <c r="AAX26" s="34"/>
      <c r="AAY26" s="34"/>
      <c r="AAZ26" s="34"/>
    </row>
    <row r="27" spans="1:728" s="35" customFormat="1" ht="45.75" thickBot="1">
      <c r="A27" s="8">
        <v>23</v>
      </c>
      <c r="B27" s="39" t="s">
        <v>21</v>
      </c>
      <c r="C27" s="21" t="s">
        <v>233</v>
      </c>
      <c r="D27" s="33" t="s">
        <v>74</v>
      </c>
      <c r="E27" s="105">
        <v>42664</v>
      </c>
      <c r="F27" s="105">
        <v>42780</v>
      </c>
      <c r="G27" s="21" t="s">
        <v>115</v>
      </c>
      <c r="H27" s="81">
        <v>43006</v>
      </c>
      <c r="I27" s="85" t="s">
        <v>18</v>
      </c>
      <c r="J27" s="6">
        <f t="shared" si="0"/>
        <v>342</v>
      </c>
      <c r="K27" s="6" t="s">
        <v>10</v>
      </c>
      <c r="L27" s="6">
        <v>15</v>
      </c>
      <c r="M27" s="6">
        <v>3</v>
      </c>
      <c r="N27" s="6">
        <v>188</v>
      </c>
      <c r="O27" s="6" t="s">
        <v>16</v>
      </c>
      <c r="P27" s="6">
        <v>1</v>
      </c>
      <c r="Q27" s="6" t="s">
        <v>113</v>
      </c>
      <c r="R27" s="6">
        <v>31</v>
      </c>
      <c r="S27" s="94">
        <v>43216</v>
      </c>
      <c r="T27" s="32"/>
      <c r="U27" s="33" t="s">
        <v>232</v>
      </c>
      <c r="V27" s="33" t="s">
        <v>231</v>
      </c>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c r="IV27" s="34"/>
      <c r="IW27" s="34"/>
      <c r="IX27" s="34"/>
      <c r="IY27" s="34"/>
      <c r="IZ27" s="34"/>
      <c r="JA27" s="34"/>
      <c r="JB27" s="34"/>
      <c r="JC27" s="34"/>
      <c r="JD27" s="34"/>
      <c r="JE27" s="34"/>
      <c r="JF27" s="34"/>
      <c r="JG27" s="34"/>
      <c r="JH27" s="34"/>
      <c r="JI27" s="34"/>
      <c r="JJ27" s="34"/>
      <c r="JK27" s="34"/>
      <c r="JL27" s="34"/>
      <c r="JM27" s="34"/>
      <c r="JN27" s="34"/>
      <c r="JO27" s="34"/>
      <c r="JP27" s="34"/>
      <c r="JQ27" s="34"/>
      <c r="JR27" s="34"/>
      <c r="JS27" s="34"/>
      <c r="JT27" s="34"/>
      <c r="JU27" s="34"/>
      <c r="JV27" s="34"/>
      <c r="JW27" s="34"/>
      <c r="JX27" s="34"/>
      <c r="JY27" s="34"/>
      <c r="JZ27" s="34"/>
      <c r="KA27" s="34"/>
      <c r="KB27" s="34"/>
      <c r="KC27" s="34"/>
      <c r="KD27" s="34"/>
      <c r="KE27" s="34"/>
      <c r="KF27" s="34"/>
      <c r="KG27" s="34"/>
      <c r="KH27" s="34"/>
      <c r="KI27" s="34"/>
      <c r="KJ27" s="34"/>
      <c r="KK27" s="34"/>
      <c r="KL27" s="34"/>
      <c r="KM27" s="34"/>
      <c r="KN27" s="34"/>
      <c r="KO27" s="34"/>
      <c r="KP27" s="34"/>
      <c r="KQ27" s="34"/>
      <c r="KR27" s="34"/>
      <c r="KS27" s="34"/>
      <c r="KT27" s="34"/>
      <c r="KU27" s="34"/>
      <c r="KV27" s="34"/>
      <c r="KW27" s="34"/>
      <c r="KX27" s="34"/>
      <c r="KY27" s="34"/>
      <c r="KZ27" s="34"/>
      <c r="LA27" s="34"/>
      <c r="LB27" s="34"/>
      <c r="LC27" s="34"/>
      <c r="LD27" s="34"/>
      <c r="LE27" s="34"/>
      <c r="LF27" s="34"/>
      <c r="LG27" s="34"/>
      <c r="LH27" s="34"/>
      <c r="LI27" s="34"/>
      <c r="LJ27" s="34"/>
      <c r="LK27" s="34"/>
      <c r="LL27" s="34"/>
      <c r="LM27" s="34"/>
      <c r="LN27" s="34"/>
      <c r="LO27" s="34"/>
      <c r="LP27" s="34"/>
      <c r="LQ27" s="34"/>
      <c r="LR27" s="34"/>
      <c r="LS27" s="34"/>
      <c r="LT27" s="34"/>
      <c r="LU27" s="34"/>
      <c r="LV27" s="34"/>
      <c r="LW27" s="34"/>
      <c r="LX27" s="34"/>
      <c r="LY27" s="34"/>
      <c r="LZ27" s="34"/>
      <c r="MA27" s="34"/>
      <c r="MB27" s="34"/>
      <c r="MC27" s="34"/>
      <c r="MD27" s="34"/>
      <c r="ME27" s="34"/>
      <c r="MF27" s="34"/>
      <c r="MG27" s="34"/>
      <c r="MH27" s="34"/>
      <c r="MI27" s="34"/>
      <c r="MJ27" s="34"/>
      <c r="MK27" s="34"/>
      <c r="ML27" s="34"/>
      <c r="MM27" s="34"/>
      <c r="MN27" s="34"/>
      <c r="MO27" s="34"/>
      <c r="MP27" s="34"/>
      <c r="MQ27" s="34"/>
      <c r="MR27" s="34"/>
      <c r="MS27" s="34"/>
      <c r="MT27" s="34"/>
      <c r="MU27" s="34"/>
      <c r="MV27" s="34"/>
      <c r="MW27" s="34"/>
      <c r="MX27" s="34"/>
      <c r="MY27" s="34"/>
      <c r="MZ27" s="34"/>
      <c r="NA27" s="34"/>
      <c r="NB27" s="34"/>
      <c r="NC27" s="34"/>
      <c r="ND27" s="34"/>
      <c r="NE27" s="34"/>
      <c r="NF27" s="34"/>
      <c r="NG27" s="34"/>
      <c r="NH27" s="34"/>
      <c r="NI27" s="34"/>
      <c r="NJ27" s="34"/>
      <c r="NK27" s="34"/>
      <c r="NL27" s="34"/>
      <c r="NM27" s="34"/>
      <c r="NN27" s="34"/>
      <c r="NO27" s="34"/>
      <c r="NP27" s="34"/>
      <c r="NQ27" s="34"/>
      <c r="NR27" s="34"/>
      <c r="NS27" s="34"/>
      <c r="NT27" s="34"/>
      <c r="NU27" s="34"/>
      <c r="NV27" s="34"/>
      <c r="NW27" s="34"/>
      <c r="NX27" s="34"/>
      <c r="NY27" s="34"/>
      <c r="NZ27" s="34"/>
      <c r="OA27" s="34"/>
      <c r="OB27" s="34"/>
      <c r="OC27" s="34"/>
      <c r="OD27" s="34"/>
      <c r="OE27" s="34"/>
      <c r="OF27" s="34"/>
      <c r="OG27" s="34"/>
      <c r="OH27" s="34"/>
      <c r="OI27" s="34"/>
      <c r="OJ27" s="34"/>
      <c r="OK27" s="34"/>
      <c r="OL27" s="34"/>
      <c r="OM27" s="34"/>
      <c r="ON27" s="34"/>
      <c r="OO27" s="34"/>
      <c r="OP27" s="34"/>
      <c r="OQ27" s="34"/>
      <c r="OR27" s="34"/>
      <c r="OS27" s="34"/>
      <c r="OT27" s="34"/>
      <c r="OU27" s="34"/>
      <c r="OV27" s="34"/>
      <c r="OW27" s="34"/>
      <c r="OX27" s="34"/>
      <c r="OY27" s="34"/>
      <c r="OZ27" s="34"/>
      <c r="PA27" s="34"/>
      <c r="PB27" s="34"/>
      <c r="PC27" s="34"/>
      <c r="PD27" s="34"/>
      <c r="PE27" s="34"/>
      <c r="PF27" s="34"/>
      <c r="PG27" s="34"/>
      <c r="PH27" s="34"/>
      <c r="PI27" s="34"/>
      <c r="PJ27" s="34"/>
      <c r="PK27" s="34"/>
      <c r="PL27" s="34"/>
      <c r="PM27" s="34"/>
      <c r="PN27" s="34"/>
      <c r="PO27" s="34"/>
      <c r="PP27" s="34"/>
      <c r="PQ27" s="34"/>
      <c r="PR27" s="34"/>
      <c r="PS27" s="34"/>
      <c r="PT27" s="34"/>
      <c r="PU27" s="34"/>
      <c r="PV27" s="34"/>
      <c r="PW27" s="34"/>
      <c r="PX27" s="34"/>
      <c r="PY27" s="34"/>
      <c r="PZ27" s="34"/>
      <c r="QA27" s="34"/>
      <c r="QB27" s="34"/>
      <c r="QC27" s="34"/>
      <c r="QD27" s="34"/>
      <c r="QE27" s="34"/>
      <c r="QF27" s="34"/>
      <c r="QG27" s="34"/>
      <c r="QH27" s="34"/>
      <c r="QI27" s="34"/>
      <c r="QJ27" s="34"/>
      <c r="QK27" s="34"/>
      <c r="QL27" s="34"/>
      <c r="QM27" s="34"/>
      <c r="QN27" s="34"/>
      <c r="QO27" s="34"/>
      <c r="QP27" s="34"/>
      <c r="QQ27" s="34"/>
      <c r="QR27" s="34"/>
      <c r="QS27" s="34"/>
      <c r="QT27" s="34"/>
      <c r="QU27" s="34"/>
      <c r="QV27" s="34"/>
      <c r="QW27" s="34"/>
      <c r="QX27" s="34"/>
      <c r="QY27" s="34"/>
      <c r="QZ27" s="34"/>
      <c r="RA27" s="34"/>
      <c r="RB27" s="34"/>
      <c r="RC27" s="34"/>
      <c r="RD27" s="34"/>
      <c r="RE27" s="34"/>
      <c r="RF27" s="34"/>
      <c r="RG27" s="34"/>
      <c r="RH27" s="34"/>
      <c r="RI27" s="34"/>
      <c r="RJ27" s="34"/>
      <c r="RK27" s="34"/>
      <c r="RL27" s="34"/>
      <c r="RM27" s="34"/>
      <c r="RN27" s="34"/>
      <c r="RO27" s="34"/>
      <c r="RP27" s="34"/>
      <c r="RQ27" s="34"/>
      <c r="RR27" s="34"/>
      <c r="RS27" s="34"/>
      <c r="RT27" s="34"/>
      <c r="RU27" s="34"/>
      <c r="RV27" s="34"/>
      <c r="RW27" s="34"/>
      <c r="RX27" s="34"/>
      <c r="RY27" s="34"/>
      <c r="RZ27" s="34"/>
      <c r="SA27" s="34"/>
      <c r="SB27" s="34"/>
      <c r="SC27" s="34"/>
      <c r="SD27" s="34"/>
      <c r="SE27" s="34"/>
      <c r="SF27" s="34"/>
      <c r="SG27" s="34"/>
      <c r="SH27" s="34"/>
      <c r="SI27" s="34"/>
      <c r="SJ27" s="34"/>
      <c r="SK27" s="34"/>
      <c r="SL27" s="34"/>
      <c r="SM27" s="34"/>
      <c r="SN27" s="34"/>
      <c r="SO27" s="34"/>
      <c r="SP27" s="34"/>
      <c r="SQ27" s="34"/>
      <c r="SR27" s="34"/>
      <c r="SS27" s="34"/>
      <c r="ST27" s="34"/>
      <c r="SU27" s="34"/>
      <c r="SV27" s="34"/>
      <c r="SW27" s="34"/>
      <c r="SX27" s="34"/>
      <c r="SY27" s="34"/>
      <c r="SZ27" s="34"/>
      <c r="TA27" s="34"/>
      <c r="TB27" s="34"/>
      <c r="TC27" s="34"/>
      <c r="TD27" s="34"/>
      <c r="TE27" s="34"/>
      <c r="TF27" s="34"/>
      <c r="TG27" s="34"/>
      <c r="TH27" s="34"/>
      <c r="TI27" s="34"/>
      <c r="TJ27" s="34"/>
      <c r="TK27" s="34"/>
      <c r="TL27" s="34"/>
      <c r="TM27" s="34"/>
      <c r="TN27" s="34"/>
      <c r="TO27" s="34"/>
      <c r="TP27" s="34"/>
      <c r="TQ27" s="34"/>
      <c r="TR27" s="34"/>
      <c r="TS27" s="34"/>
      <c r="TT27" s="34"/>
      <c r="TU27" s="34"/>
      <c r="TV27" s="34"/>
      <c r="TW27" s="34"/>
      <c r="TX27" s="34"/>
      <c r="TY27" s="34"/>
      <c r="TZ27" s="34"/>
      <c r="UA27" s="34"/>
      <c r="UB27" s="34"/>
      <c r="UC27" s="34"/>
      <c r="UD27" s="34"/>
      <c r="UE27" s="34"/>
      <c r="UF27" s="34"/>
      <c r="UG27" s="34"/>
      <c r="UH27" s="34"/>
      <c r="UI27" s="34"/>
      <c r="UJ27" s="34"/>
      <c r="UK27" s="34"/>
      <c r="UL27" s="34"/>
      <c r="UM27" s="34"/>
      <c r="UN27" s="34"/>
      <c r="UO27" s="34"/>
      <c r="UP27" s="34"/>
      <c r="UQ27" s="34"/>
      <c r="UR27" s="34"/>
      <c r="US27" s="34"/>
      <c r="UT27" s="34"/>
      <c r="UU27" s="34"/>
      <c r="UV27" s="34"/>
      <c r="UW27" s="34"/>
      <c r="UX27" s="34"/>
      <c r="UY27" s="34"/>
      <c r="UZ27" s="34"/>
      <c r="VA27" s="34"/>
      <c r="VB27" s="34"/>
      <c r="VC27" s="34"/>
      <c r="VD27" s="34"/>
      <c r="VE27" s="34"/>
      <c r="VF27" s="34"/>
      <c r="VG27" s="34"/>
      <c r="VH27" s="34"/>
      <c r="VI27" s="34"/>
      <c r="VJ27" s="34"/>
      <c r="VK27" s="34"/>
      <c r="VL27" s="34"/>
      <c r="VM27" s="34"/>
      <c r="VN27" s="34"/>
      <c r="VO27" s="34"/>
      <c r="VP27" s="34"/>
      <c r="VQ27" s="34"/>
      <c r="VR27" s="34"/>
      <c r="VS27" s="34"/>
      <c r="VT27" s="34"/>
      <c r="VU27" s="34"/>
      <c r="VV27" s="34"/>
      <c r="VW27" s="34"/>
      <c r="VX27" s="34"/>
      <c r="VY27" s="34"/>
      <c r="VZ27" s="34"/>
      <c r="WA27" s="34"/>
      <c r="WB27" s="34"/>
      <c r="WC27" s="34"/>
      <c r="WD27" s="34"/>
      <c r="WE27" s="34"/>
      <c r="WF27" s="34"/>
      <c r="WG27" s="34"/>
      <c r="WH27" s="34"/>
      <c r="WI27" s="34"/>
      <c r="WJ27" s="34"/>
      <c r="WK27" s="34"/>
      <c r="WL27" s="34"/>
      <c r="WM27" s="34"/>
      <c r="WN27" s="34"/>
      <c r="WO27" s="34"/>
      <c r="WP27" s="34"/>
      <c r="WQ27" s="34"/>
      <c r="WR27" s="34"/>
      <c r="WS27" s="34"/>
      <c r="WT27" s="34"/>
      <c r="WU27" s="34"/>
      <c r="WV27" s="34"/>
      <c r="WW27" s="34"/>
      <c r="WX27" s="34"/>
      <c r="WY27" s="34"/>
      <c r="WZ27" s="34"/>
      <c r="XA27" s="34"/>
      <c r="XB27" s="34"/>
      <c r="XC27" s="34"/>
      <c r="XD27" s="34"/>
      <c r="XE27" s="34"/>
      <c r="XF27" s="34"/>
      <c r="XG27" s="34"/>
      <c r="XH27" s="34"/>
      <c r="XI27" s="34"/>
      <c r="XJ27" s="34"/>
      <c r="XK27" s="34"/>
      <c r="XL27" s="34"/>
      <c r="XM27" s="34"/>
      <c r="XN27" s="34"/>
      <c r="XO27" s="34"/>
      <c r="XP27" s="34"/>
      <c r="XQ27" s="34"/>
      <c r="XR27" s="34"/>
      <c r="XS27" s="34"/>
      <c r="XT27" s="34"/>
      <c r="XU27" s="34"/>
      <c r="XV27" s="34"/>
      <c r="XW27" s="34"/>
      <c r="XX27" s="34"/>
      <c r="XY27" s="34"/>
      <c r="XZ27" s="34"/>
      <c r="YA27" s="34"/>
      <c r="YB27" s="34"/>
      <c r="YC27" s="34"/>
      <c r="YD27" s="34"/>
      <c r="YE27" s="34"/>
      <c r="YF27" s="34"/>
      <c r="YG27" s="34"/>
      <c r="YH27" s="34"/>
      <c r="YI27" s="34"/>
      <c r="YJ27" s="34"/>
      <c r="YK27" s="34"/>
      <c r="YL27" s="34"/>
      <c r="YM27" s="34"/>
      <c r="YN27" s="34"/>
      <c r="YO27" s="34"/>
      <c r="YP27" s="34"/>
      <c r="YQ27" s="34"/>
      <c r="YR27" s="34"/>
      <c r="YS27" s="34"/>
      <c r="YT27" s="34"/>
      <c r="YU27" s="34"/>
      <c r="YV27" s="34"/>
      <c r="YW27" s="34"/>
      <c r="YX27" s="34"/>
      <c r="YY27" s="34"/>
      <c r="YZ27" s="34"/>
      <c r="ZA27" s="34"/>
      <c r="ZB27" s="34"/>
      <c r="ZC27" s="34"/>
      <c r="ZD27" s="34"/>
      <c r="ZE27" s="34"/>
      <c r="ZF27" s="34"/>
      <c r="ZG27" s="34"/>
      <c r="ZH27" s="34"/>
      <c r="ZI27" s="34"/>
      <c r="ZJ27" s="34"/>
      <c r="ZK27" s="34"/>
      <c r="ZL27" s="34"/>
      <c r="ZM27" s="34"/>
      <c r="ZN27" s="34"/>
      <c r="ZO27" s="34"/>
      <c r="ZP27" s="34"/>
      <c r="ZQ27" s="34"/>
      <c r="ZR27" s="34"/>
      <c r="ZS27" s="34"/>
      <c r="ZT27" s="34"/>
      <c r="ZU27" s="34"/>
      <c r="ZV27" s="34"/>
      <c r="ZW27" s="34"/>
      <c r="ZX27" s="34"/>
      <c r="ZY27" s="34"/>
      <c r="ZZ27" s="34"/>
      <c r="AAA27" s="34"/>
      <c r="AAB27" s="34"/>
      <c r="AAC27" s="34"/>
      <c r="AAD27" s="34"/>
      <c r="AAE27" s="34"/>
      <c r="AAF27" s="34"/>
      <c r="AAG27" s="34"/>
      <c r="AAH27" s="34"/>
      <c r="AAI27" s="34"/>
      <c r="AAJ27" s="34"/>
      <c r="AAK27" s="34"/>
      <c r="AAL27" s="34"/>
      <c r="AAM27" s="34"/>
      <c r="AAN27" s="34"/>
      <c r="AAO27" s="34"/>
      <c r="AAP27" s="34"/>
      <c r="AAQ27" s="34"/>
      <c r="AAR27" s="34"/>
      <c r="AAS27" s="34"/>
      <c r="AAT27" s="34"/>
      <c r="AAU27" s="34"/>
      <c r="AAV27" s="34"/>
      <c r="AAW27" s="34"/>
      <c r="AAX27" s="34"/>
      <c r="AAY27" s="34"/>
      <c r="AAZ27" s="34"/>
    </row>
    <row r="28" spans="1:728" s="35" customFormat="1" ht="81.95" customHeight="1" thickBot="1">
      <c r="A28" s="8">
        <v>24</v>
      </c>
      <c r="B28" s="39" t="s">
        <v>21</v>
      </c>
      <c r="C28" s="21" t="s">
        <v>90</v>
      </c>
      <c r="D28" s="33" t="s">
        <v>87</v>
      </c>
      <c r="E28" s="104">
        <v>42783</v>
      </c>
      <c r="F28" s="104">
        <v>42971</v>
      </c>
      <c r="G28" s="21" t="s">
        <v>114</v>
      </c>
      <c r="H28" s="81">
        <v>43063</v>
      </c>
      <c r="I28" s="86" t="s">
        <v>18</v>
      </c>
      <c r="J28" s="6">
        <f t="shared" si="0"/>
        <v>280</v>
      </c>
      <c r="K28" s="6" t="s">
        <v>10</v>
      </c>
      <c r="L28" s="6">
        <v>4</v>
      </c>
      <c r="M28" s="6">
        <v>0</v>
      </c>
      <c r="N28" s="24">
        <v>38</v>
      </c>
      <c r="O28" s="6" t="s">
        <v>16</v>
      </c>
      <c r="P28" s="24">
        <v>5</v>
      </c>
      <c r="Q28" s="24" t="s">
        <v>98</v>
      </c>
      <c r="R28" s="24">
        <v>37</v>
      </c>
      <c r="S28" s="94" t="s">
        <v>265</v>
      </c>
      <c r="T28" s="32"/>
      <c r="U28" s="33" t="s">
        <v>223</v>
      </c>
      <c r="V28" s="36" t="s">
        <v>255</v>
      </c>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c r="IV28" s="34"/>
      <c r="IW28" s="34"/>
      <c r="IX28" s="34"/>
      <c r="IY28" s="34"/>
      <c r="IZ28" s="34"/>
      <c r="JA28" s="34"/>
      <c r="JB28" s="34"/>
      <c r="JC28" s="34"/>
      <c r="JD28" s="34"/>
      <c r="JE28" s="34"/>
      <c r="JF28" s="34"/>
      <c r="JG28" s="34"/>
      <c r="JH28" s="34"/>
      <c r="JI28" s="34"/>
      <c r="JJ28" s="34"/>
      <c r="JK28" s="34"/>
      <c r="JL28" s="34"/>
      <c r="JM28" s="34"/>
      <c r="JN28" s="34"/>
      <c r="JO28" s="34"/>
      <c r="JP28" s="34"/>
      <c r="JQ28" s="34"/>
      <c r="JR28" s="34"/>
      <c r="JS28" s="34"/>
      <c r="JT28" s="34"/>
      <c r="JU28" s="34"/>
      <c r="JV28" s="34"/>
      <c r="JW28" s="34"/>
      <c r="JX28" s="34"/>
      <c r="JY28" s="34"/>
      <c r="JZ28" s="34"/>
      <c r="KA28" s="34"/>
      <c r="KB28" s="34"/>
      <c r="KC28" s="34"/>
      <c r="KD28" s="34"/>
      <c r="KE28" s="34"/>
      <c r="KF28" s="34"/>
      <c r="KG28" s="34"/>
      <c r="KH28" s="34"/>
      <c r="KI28" s="34"/>
      <c r="KJ28" s="34"/>
      <c r="KK28" s="34"/>
      <c r="KL28" s="34"/>
      <c r="KM28" s="34"/>
      <c r="KN28" s="34"/>
      <c r="KO28" s="34"/>
      <c r="KP28" s="34"/>
      <c r="KQ28" s="34"/>
      <c r="KR28" s="34"/>
      <c r="KS28" s="34"/>
      <c r="KT28" s="34"/>
      <c r="KU28" s="34"/>
      <c r="KV28" s="34"/>
      <c r="KW28" s="34"/>
      <c r="KX28" s="34"/>
      <c r="KY28" s="34"/>
      <c r="KZ28" s="34"/>
      <c r="LA28" s="34"/>
      <c r="LB28" s="34"/>
      <c r="LC28" s="34"/>
      <c r="LD28" s="34"/>
      <c r="LE28" s="34"/>
      <c r="LF28" s="34"/>
      <c r="LG28" s="34"/>
      <c r="LH28" s="34"/>
      <c r="LI28" s="34"/>
      <c r="LJ28" s="34"/>
      <c r="LK28" s="34"/>
      <c r="LL28" s="34"/>
      <c r="LM28" s="34"/>
      <c r="LN28" s="34"/>
      <c r="LO28" s="34"/>
      <c r="LP28" s="34"/>
      <c r="LQ28" s="34"/>
      <c r="LR28" s="34"/>
      <c r="LS28" s="34"/>
      <c r="LT28" s="34"/>
      <c r="LU28" s="34"/>
      <c r="LV28" s="34"/>
      <c r="LW28" s="34"/>
      <c r="LX28" s="34"/>
      <c r="LY28" s="34"/>
      <c r="LZ28" s="34"/>
      <c r="MA28" s="34"/>
      <c r="MB28" s="34"/>
      <c r="MC28" s="34"/>
      <c r="MD28" s="34"/>
      <c r="ME28" s="34"/>
      <c r="MF28" s="34"/>
      <c r="MG28" s="34"/>
      <c r="MH28" s="34"/>
      <c r="MI28" s="34"/>
      <c r="MJ28" s="34"/>
      <c r="MK28" s="34"/>
      <c r="ML28" s="34"/>
      <c r="MM28" s="34"/>
      <c r="MN28" s="34"/>
      <c r="MO28" s="34"/>
      <c r="MP28" s="34"/>
      <c r="MQ28" s="34"/>
      <c r="MR28" s="34"/>
      <c r="MS28" s="34"/>
      <c r="MT28" s="34"/>
      <c r="MU28" s="34"/>
      <c r="MV28" s="34"/>
      <c r="MW28" s="34"/>
      <c r="MX28" s="34"/>
      <c r="MY28" s="34"/>
      <c r="MZ28" s="34"/>
      <c r="NA28" s="34"/>
      <c r="NB28" s="34"/>
      <c r="NC28" s="34"/>
      <c r="ND28" s="34"/>
      <c r="NE28" s="34"/>
      <c r="NF28" s="34"/>
      <c r="NG28" s="34"/>
      <c r="NH28" s="34"/>
      <c r="NI28" s="34"/>
      <c r="NJ28" s="34"/>
      <c r="NK28" s="34"/>
      <c r="NL28" s="34"/>
      <c r="NM28" s="34"/>
      <c r="NN28" s="34"/>
      <c r="NO28" s="34"/>
      <c r="NP28" s="34"/>
      <c r="NQ28" s="34"/>
      <c r="NR28" s="34"/>
      <c r="NS28" s="34"/>
      <c r="NT28" s="34"/>
      <c r="NU28" s="34"/>
      <c r="NV28" s="34"/>
      <c r="NW28" s="34"/>
      <c r="NX28" s="34"/>
      <c r="NY28" s="34"/>
      <c r="NZ28" s="34"/>
      <c r="OA28" s="34"/>
      <c r="OB28" s="34"/>
      <c r="OC28" s="34"/>
      <c r="OD28" s="34"/>
      <c r="OE28" s="34"/>
      <c r="OF28" s="34"/>
      <c r="OG28" s="34"/>
      <c r="OH28" s="34"/>
      <c r="OI28" s="34"/>
      <c r="OJ28" s="34"/>
      <c r="OK28" s="34"/>
      <c r="OL28" s="34"/>
      <c r="OM28" s="34"/>
      <c r="ON28" s="34"/>
      <c r="OO28" s="34"/>
      <c r="OP28" s="34"/>
      <c r="OQ28" s="34"/>
      <c r="OR28" s="34"/>
      <c r="OS28" s="34"/>
      <c r="OT28" s="34"/>
      <c r="OU28" s="34"/>
      <c r="OV28" s="34"/>
      <c r="OW28" s="34"/>
      <c r="OX28" s="34"/>
      <c r="OY28" s="34"/>
      <c r="OZ28" s="34"/>
      <c r="PA28" s="34"/>
      <c r="PB28" s="34"/>
      <c r="PC28" s="34"/>
      <c r="PD28" s="34"/>
      <c r="PE28" s="34"/>
      <c r="PF28" s="34"/>
      <c r="PG28" s="34"/>
      <c r="PH28" s="34"/>
      <c r="PI28" s="34"/>
      <c r="PJ28" s="34"/>
      <c r="PK28" s="34"/>
      <c r="PL28" s="34"/>
      <c r="PM28" s="34"/>
      <c r="PN28" s="34"/>
      <c r="PO28" s="34"/>
      <c r="PP28" s="34"/>
      <c r="PQ28" s="34"/>
      <c r="PR28" s="34"/>
      <c r="PS28" s="34"/>
      <c r="PT28" s="34"/>
      <c r="PU28" s="34"/>
      <c r="PV28" s="34"/>
      <c r="PW28" s="34"/>
      <c r="PX28" s="34"/>
      <c r="PY28" s="34"/>
      <c r="PZ28" s="34"/>
      <c r="QA28" s="34"/>
      <c r="QB28" s="34"/>
      <c r="QC28" s="34"/>
      <c r="QD28" s="34"/>
      <c r="QE28" s="34"/>
      <c r="QF28" s="34"/>
      <c r="QG28" s="34"/>
      <c r="QH28" s="34"/>
      <c r="QI28" s="34"/>
      <c r="QJ28" s="34"/>
      <c r="QK28" s="34"/>
      <c r="QL28" s="34"/>
      <c r="QM28" s="34"/>
      <c r="QN28" s="34"/>
      <c r="QO28" s="34"/>
      <c r="QP28" s="34"/>
      <c r="QQ28" s="34"/>
      <c r="QR28" s="34"/>
      <c r="QS28" s="34"/>
      <c r="QT28" s="34"/>
      <c r="QU28" s="34"/>
      <c r="QV28" s="34"/>
      <c r="QW28" s="34"/>
      <c r="QX28" s="34"/>
      <c r="QY28" s="34"/>
      <c r="QZ28" s="34"/>
      <c r="RA28" s="34"/>
      <c r="RB28" s="34"/>
      <c r="RC28" s="34"/>
      <c r="RD28" s="34"/>
      <c r="RE28" s="34"/>
      <c r="RF28" s="34"/>
      <c r="RG28" s="34"/>
      <c r="RH28" s="34"/>
      <c r="RI28" s="34"/>
      <c r="RJ28" s="34"/>
      <c r="RK28" s="34"/>
      <c r="RL28" s="34"/>
      <c r="RM28" s="34"/>
      <c r="RN28" s="34"/>
      <c r="RO28" s="34"/>
      <c r="RP28" s="34"/>
      <c r="RQ28" s="34"/>
      <c r="RR28" s="34"/>
      <c r="RS28" s="34"/>
      <c r="RT28" s="34"/>
      <c r="RU28" s="34"/>
      <c r="RV28" s="34"/>
      <c r="RW28" s="34"/>
      <c r="RX28" s="34"/>
      <c r="RY28" s="34"/>
      <c r="RZ28" s="34"/>
      <c r="SA28" s="34"/>
      <c r="SB28" s="34"/>
      <c r="SC28" s="34"/>
      <c r="SD28" s="34"/>
      <c r="SE28" s="34"/>
      <c r="SF28" s="34"/>
      <c r="SG28" s="34"/>
      <c r="SH28" s="34"/>
      <c r="SI28" s="34"/>
      <c r="SJ28" s="34"/>
      <c r="SK28" s="34"/>
      <c r="SL28" s="34"/>
      <c r="SM28" s="34"/>
      <c r="SN28" s="34"/>
      <c r="SO28" s="34"/>
      <c r="SP28" s="34"/>
      <c r="SQ28" s="34"/>
      <c r="SR28" s="34"/>
      <c r="SS28" s="34"/>
      <c r="ST28" s="34"/>
      <c r="SU28" s="34"/>
      <c r="SV28" s="34"/>
      <c r="SW28" s="34"/>
      <c r="SX28" s="34"/>
      <c r="SY28" s="34"/>
      <c r="SZ28" s="34"/>
      <c r="TA28" s="34"/>
      <c r="TB28" s="34"/>
      <c r="TC28" s="34"/>
      <c r="TD28" s="34"/>
      <c r="TE28" s="34"/>
      <c r="TF28" s="34"/>
      <c r="TG28" s="34"/>
      <c r="TH28" s="34"/>
      <c r="TI28" s="34"/>
      <c r="TJ28" s="34"/>
      <c r="TK28" s="34"/>
      <c r="TL28" s="34"/>
      <c r="TM28" s="34"/>
      <c r="TN28" s="34"/>
      <c r="TO28" s="34"/>
      <c r="TP28" s="34"/>
      <c r="TQ28" s="34"/>
      <c r="TR28" s="34"/>
      <c r="TS28" s="34"/>
      <c r="TT28" s="34"/>
      <c r="TU28" s="34"/>
      <c r="TV28" s="34"/>
      <c r="TW28" s="34"/>
      <c r="TX28" s="34"/>
      <c r="TY28" s="34"/>
      <c r="TZ28" s="34"/>
      <c r="UA28" s="34"/>
      <c r="UB28" s="34"/>
      <c r="UC28" s="34"/>
      <c r="UD28" s="34"/>
      <c r="UE28" s="34"/>
      <c r="UF28" s="34"/>
      <c r="UG28" s="34"/>
      <c r="UH28" s="34"/>
      <c r="UI28" s="34"/>
      <c r="UJ28" s="34"/>
      <c r="UK28" s="34"/>
      <c r="UL28" s="34"/>
      <c r="UM28" s="34"/>
      <c r="UN28" s="34"/>
      <c r="UO28" s="34"/>
      <c r="UP28" s="34"/>
      <c r="UQ28" s="34"/>
      <c r="UR28" s="34"/>
      <c r="US28" s="34"/>
      <c r="UT28" s="34"/>
      <c r="UU28" s="34"/>
      <c r="UV28" s="34"/>
      <c r="UW28" s="34"/>
      <c r="UX28" s="34"/>
      <c r="UY28" s="34"/>
      <c r="UZ28" s="34"/>
      <c r="VA28" s="34"/>
      <c r="VB28" s="34"/>
      <c r="VC28" s="34"/>
      <c r="VD28" s="34"/>
      <c r="VE28" s="34"/>
      <c r="VF28" s="34"/>
      <c r="VG28" s="34"/>
      <c r="VH28" s="34"/>
      <c r="VI28" s="34"/>
      <c r="VJ28" s="34"/>
      <c r="VK28" s="34"/>
      <c r="VL28" s="34"/>
      <c r="VM28" s="34"/>
      <c r="VN28" s="34"/>
      <c r="VO28" s="34"/>
      <c r="VP28" s="34"/>
      <c r="VQ28" s="34"/>
      <c r="VR28" s="34"/>
      <c r="VS28" s="34"/>
      <c r="VT28" s="34"/>
      <c r="VU28" s="34"/>
      <c r="VV28" s="34"/>
      <c r="VW28" s="34"/>
      <c r="VX28" s="34"/>
      <c r="VY28" s="34"/>
      <c r="VZ28" s="34"/>
      <c r="WA28" s="34"/>
      <c r="WB28" s="34"/>
      <c r="WC28" s="34"/>
      <c r="WD28" s="34"/>
      <c r="WE28" s="34"/>
      <c r="WF28" s="34"/>
      <c r="WG28" s="34"/>
      <c r="WH28" s="34"/>
      <c r="WI28" s="34"/>
      <c r="WJ28" s="34"/>
      <c r="WK28" s="34"/>
      <c r="WL28" s="34"/>
      <c r="WM28" s="34"/>
      <c r="WN28" s="34"/>
      <c r="WO28" s="34"/>
      <c r="WP28" s="34"/>
      <c r="WQ28" s="34"/>
      <c r="WR28" s="34"/>
      <c r="WS28" s="34"/>
      <c r="WT28" s="34"/>
      <c r="WU28" s="34"/>
      <c r="WV28" s="34"/>
      <c r="WW28" s="34"/>
      <c r="WX28" s="34"/>
      <c r="WY28" s="34"/>
      <c r="WZ28" s="34"/>
      <c r="XA28" s="34"/>
      <c r="XB28" s="34"/>
      <c r="XC28" s="34"/>
      <c r="XD28" s="34"/>
      <c r="XE28" s="34"/>
      <c r="XF28" s="34"/>
      <c r="XG28" s="34"/>
      <c r="XH28" s="34"/>
      <c r="XI28" s="34"/>
      <c r="XJ28" s="34"/>
      <c r="XK28" s="34"/>
      <c r="XL28" s="34"/>
      <c r="XM28" s="34"/>
      <c r="XN28" s="34"/>
      <c r="XO28" s="34"/>
      <c r="XP28" s="34"/>
      <c r="XQ28" s="34"/>
      <c r="XR28" s="34"/>
      <c r="XS28" s="34"/>
      <c r="XT28" s="34"/>
      <c r="XU28" s="34"/>
      <c r="XV28" s="34"/>
      <c r="XW28" s="34"/>
      <c r="XX28" s="34"/>
      <c r="XY28" s="34"/>
      <c r="XZ28" s="34"/>
      <c r="YA28" s="34"/>
      <c r="YB28" s="34"/>
      <c r="YC28" s="34"/>
      <c r="YD28" s="34"/>
      <c r="YE28" s="34"/>
      <c r="YF28" s="34"/>
      <c r="YG28" s="34"/>
      <c r="YH28" s="34"/>
      <c r="YI28" s="34"/>
      <c r="YJ28" s="34"/>
      <c r="YK28" s="34"/>
      <c r="YL28" s="34"/>
      <c r="YM28" s="34"/>
      <c r="YN28" s="34"/>
      <c r="YO28" s="34"/>
      <c r="YP28" s="34"/>
      <c r="YQ28" s="34"/>
      <c r="YR28" s="34"/>
      <c r="YS28" s="34"/>
      <c r="YT28" s="34"/>
      <c r="YU28" s="34"/>
      <c r="YV28" s="34"/>
      <c r="YW28" s="34"/>
      <c r="YX28" s="34"/>
      <c r="YY28" s="34"/>
      <c r="YZ28" s="34"/>
      <c r="ZA28" s="34"/>
      <c r="ZB28" s="34"/>
      <c r="ZC28" s="34"/>
      <c r="ZD28" s="34"/>
      <c r="ZE28" s="34"/>
      <c r="ZF28" s="34"/>
      <c r="ZG28" s="34"/>
      <c r="ZH28" s="34"/>
      <c r="ZI28" s="34"/>
      <c r="ZJ28" s="34"/>
      <c r="ZK28" s="34"/>
      <c r="ZL28" s="34"/>
      <c r="ZM28" s="34"/>
      <c r="ZN28" s="34"/>
      <c r="ZO28" s="34"/>
      <c r="ZP28" s="34"/>
      <c r="ZQ28" s="34"/>
      <c r="ZR28" s="34"/>
      <c r="ZS28" s="34"/>
      <c r="ZT28" s="34"/>
      <c r="ZU28" s="34"/>
      <c r="ZV28" s="34"/>
      <c r="ZW28" s="34"/>
      <c r="ZX28" s="34"/>
      <c r="ZY28" s="34"/>
      <c r="ZZ28" s="34"/>
      <c r="AAA28" s="34"/>
      <c r="AAB28" s="34"/>
      <c r="AAC28" s="34"/>
      <c r="AAD28" s="34"/>
      <c r="AAE28" s="34"/>
      <c r="AAF28" s="34"/>
      <c r="AAG28" s="34"/>
      <c r="AAH28" s="34"/>
      <c r="AAI28" s="34"/>
      <c r="AAJ28" s="34"/>
      <c r="AAK28" s="34"/>
      <c r="AAL28" s="34"/>
      <c r="AAM28" s="34"/>
      <c r="AAN28" s="34"/>
      <c r="AAO28" s="34"/>
      <c r="AAP28" s="34"/>
      <c r="AAQ28" s="34"/>
      <c r="AAR28" s="34"/>
      <c r="AAS28" s="34"/>
      <c r="AAT28" s="34"/>
      <c r="AAU28" s="34"/>
      <c r="AAV28" s="34"/>
      <c r="AAW28" s="34"/>
      <c r="AAX28" s="34"/>
      <c r="AAY28" s="34"/>
      <c r="AAZ28" s="34"/>
    </row>
    <row r="29" spans="1:728" s="35" customFormat="1" ht="45.75" thickBot="1">
      <c r="A29" s="8">
        <v>25</v>
      </c>
      <c r="B29" s="39" t="s">
        <v>21</v>
      </c>
      <c r="C29" s="21" t="s">
        <v>58</v>
      </c>
      <c r="D29" s="33" t="s">
        <v>75</v>
      </c>
      <c r="E29" s="106">
        <v>42804</v>
      </c>
      <c r="F29" s="105">
        <v>42873</v>
      </c>
      <c r="G29" s="21" t="s">
        <v>114</v>
      </c>
      <c r="H29" s="81">
        <v>43125</v>
      </c>
      <c r="I29" s="86" t="s">
        <v>18</v>
      </c>
      <c r="J29" s="6">
        <f t="shared" si="0"/>
        <v>321</v>
      </c>
      <c r="K29" s="6" t="s">
        <v>10</v>
      </c>
      <c r="L29" s="24">
        <v>15</v>
      </c>
      <c r="M29" s="6">
        <v>4</v>
      </c>
      <c r="N29" s="24">
        <v>142</v>
      </c>
      <c r="O29" s="6" t="s">
        <v>16</v>
      </c>
      <c r="P29" s="24">
        <v>1</v>
      </c>
      <c r="Q29" s="24" t="s">
        <v>97</v>
      </c>
      <c r="R29" s="24">
        <v>19</v>
      </c>
      <c r="S29" s="31" t="s">
        <v>268</v>
      </c>
      <c r="T29" s="32"/>
      <c r="U29" s="33" t="s">
        <v>219</v>
      </c>
      <c r="V29" s="36" t="s">
        <v>218</v>
      </c>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4"/>
      <c r="IU29" s="34"/>
      <c r="IV29" s="34"/>
      <c r="IW29" s="34"/>
      <c r="IX29" s="34"/>
      <c r="IY29" s="34"/>
      <c r="IZ29" s="34"/>
      <c r="JA29" s="34"/>
      <c r="JB29" s="34"/>
      <c r="JC29" s="34"/>
      <c r="JD29" s="34"/>
      <c r="JE29" s="34"/>
      <c r="JF29" s="34"/>
      <c r="JG29" s="34"/>
      <c r="JH29" s="34"/>
      <c r="JI29" s="34"/>
      <c r="JJ29" s="34"/>
      <c r="JK29" s="34"/>
      <c r="JL29" s="34"/>
      <c r="JM29" s="34"/>
      <c r="JN29" s="34"/>
      <c r="JO29" s="34"/>
      <c r="JP29" s="34"/>
      <c r="JQ29" s="34"/>
      <c r="JR29" s="34"/>
      <c r="JS29" s="34"/>
      <c r="JT29" s="34"/>
      <c r="JU29" s="34"/>
      <c r="JV29" s="34"/>
      <c r="JW29" s="34"/>
      <c r="JX29" s="34"/>
      <c r="JY29" s="34"/>
      <c r="JZ29" s="34"/>
      <c r="KA29" s="34"/>
      <c r="KB29" s="34"/>
      <c r="KC29" s="34"/>
      <c r="KD29" s="34"/>
      <c r="KE29" s="34"/>
      <c r="KF29" s="34"/>
      <c r="KG29" s="34"/>
      <c r="KH29" s="34"/>
      <c r="KI29" s="34"/>
      <c r="KJ29" s="34"/>
      <c r="KK29" s="34"/>
      <c r="KL29" s="34"/>
      <c r="KM29" s="34"/>
      <c r="KN29" s="34"/>
      <c r="KO29" s="34"/>
      <c r="KP29" s="34"/>
      <c r="KQ29" s="34"/>
      <c r="KR29" s="34"/>
      <c r="KS29" s="34"/>
      <c r="KT29" s="34"/>
      <c r="KU29" s="34"/>
      <c r="KV29" s="34"/>
      <c r="KW29" s="34"/>
      <c r="KX29" s="34"/>
      <c r="KY29" s="34"/>
      <c r="KZ29" s="34"/>
      <c r="LA29" s="34"/>
      <c r="LB29" s="34"/>
      <c r="LC29" s="34"/>
      <c r="LD29" s="34"/>
      <c r="LE29" s="34"/>
      <c r="LF29" s="34"/>
      <c r="LG29" s="34"/>
      <c r="LH29" s="34"/>
      <c r="LI29" s="34"/>
      <c r="LJ29" s="34"/>
      <c r="LK29" s="34"/>
      <c r="LL29" s="34"/>
      <c r="LM29" s="34"/>
      <c r="LN29" s="34"/>
      <c r="LO29" s="34"/>
      <c r="LP29" s="34"/>
      <c r="LQ29" s="34"/>
      <c r="LR29" s="34"/>
      <c r="LS29" s="34"/>
      <c r="LT29" s="34"/>
      <c r="LU29" s="34"/>
      <c r="LV29" s="34"/>
      <c r="LW29" s="34"/>
      <c r="LX29" s="34"/>
      <c r="LY29" s="34"/>
      <c r="LZ29" s="34"/>
      <c r="MA29" s="34"/>
      <c r="MB29" s="34"/>
      <c r="MC29" s="34"/>
      <c r="MD29" s="34"/>
      <c r="ME29" s="34"/>
      <c r="MF29" s="34"/>
      <c r="MG29" s="34"/>
      <c r="MH29" s="34"/>
      <c r="MI29" s="34"/>
      <c r="MJ29" s="34"/>
      <c r="MK29" s="34"/>
      <c r="ML29" s="34"/>
      <c r="MM29" s="34"/>
      <c r="MN29" s="34"/>
      <c r="MO29" s="34"/>
      <c r="MP29" s="34"/>
      <c r="MQ29" s="34"/>
      <c r="MR29" s="34"/>
      <c r="MS29" s="34"/>
      <c r="MT29" s="34"/>
      <c r="MU29" s="34"/>
      <c r="MV29" s="34"/>
      <c r="MW29" s="34"/>
      <c r="MX29" s="34"/>
      <c r="MY29" s="34"/>
      <c r="MZ29" s="34"/>
      <c r="NA29" s="34"/>
      <c r="NB29" s="34"/>
      <c r="NC29" s="34"/>
      <c r="ND29" s="34"/>
      <c r="NE29" s="34"/>
      <c r="NF29" s="34"/>
      <c r="NG29" s="34"/>
      <c r="NH29" s="34"/>
      <c r="NI29" s="34"/>
      <c r="NJ29" s="34"/>
      <c r="NK29" s="34"/>
      <c r="NL29" s="34"/>
      <c r="NM29" s="34"/>
      <c r="NN29" s="34"/>
      <c r="NO29" s="34"/>
      <c r="NP29" s="34"/>
      <c r="NQ29" s="34"/>
      <c r="NR29" s="34"/>
      <c r="NS29" s="34"/>
      <c r="NT29" s="34"/>
      <c r="NU29" s="34"/>
      <c r="NV29" s="34"/>
      <c r="NW29" s="34"/>
      <c r="NX29" s="34"/>
      <c r="NY29" s="34"/>
      <c r="NZ29" s="34"/>
      <c r="OA29" s="34"/>
      <c r="OB29" s="34"/>
      <c r="OC29" s="34"/>
      <c r="OD29" s="34"/>
      <c r="OE29" s="34"/>
      <c r="OF29" s="34"/>
      <c r="OG29" s="34"/>
      <c r="OH29" s="34"/>
      <c r="OI29" s="34"/>
      <c r="OJ29" s="34"/>
      <c r="OK29" s="34"/>
      <c r="OL29" s="34"/>
      <c r="OM29" s="34"/>
      <c r="ON29" s="34"/>
      <c r="OO29" s="34"/>
      <c r="OP29" s="34"/>
      <c r="OQ29" s="34"/>
      <c r="OR29" s="34"/>
      <c r="OS29" s="34"/>
      <c r="OT29" s="34"/>
      <c r="OU29" s="34"/>
      <c r="OV29" s="34"/>
      <c r="OW29" s="34"/>
      <c r="OX29" s="34"/>
      <c r="OY29" s="34"/>
      <c r="OZ29" s="34"/>
      <c r="PA29" s="34"/>
      <c r="PB29" s="34"/>
      <c r="PC29" s="34"/>
      <c r="PD29" s="34"/>
      <c r="PE29" s="34"/>
      <c r="PF29" s="34"/>
      <c r="PG29" s="34"/>
      <c r="PH29" s="34"/>
      <c r="PI29" s="34"/>
      <c r="PJ29" s="34"/>
      <c r="PK29" s="34"/>
      <c r="PL29" s="34"/>
      <c r="PM29" s="34"/>
      <c r="PN29" s="34"/>
      <c r="PO29" s="34"/>
      <c r="PP29" s="34"/>
      <c r="PQ29" s="34"/>
      <c r="PR29" s="34"/>
      <c r="PS29" s="34"/>
      <c r="PT29" s="34"/>
      <c r="PU29" s="34"/>
      <c r="PV29" s="34"/>
      <c r="PW29" s="34"/>
      <c r="PX29" s="34"/>
      <c r="PY29" s="34"/>
      <c r="PZ29" s="34"/>
      <c r="QA29" s="34"/>
      <c r="QB29" s="34"/>
      <c r="QC29" s="34"/>
      <c r="QD29" s="34"/>
      <c r="QE29" s="34"/>
      <c r="QF29" s="34"/>
      <c r="QG29" s="34"/>
      <c r="QH29" s="34"/>
      <c r="QI29" s="34"/>
      <c r="QJ29" s="34"/>
      <c r="QK29" s="34"/>
      <c r="QL29" s="34"/>
      <c r="QM29" s="34"/>
      <c r="QN29" s="34"/>
      <c r="QO29" s="34"/>
      <c r="QP29" s="34"/>
      <c r="QQ29" s="34"/>
      <c r="QR29" s="34"/>
      <c r="QS29" s="34"/>
      <c r="QT29" s="34"/>
      <c r="QU29" s="34"/>
      <c r="QV29" s="34"/>
      <c r="QW29" s="34"/>
      <c r="QX29" s="34"/>
      <c r="QY29" s="34"/>
      <c r="QZ29" s="34"/>
      <c r="RA29" s="34"/>
      <c r="RB29" s="34"/>
      <c r="RC29" s="34"/>
      <c r="RD29" s="34"/>
      <c r="RE29" s="34"/>
      <c r="RF29" s="34"/>
      <c r="RG29" s="34"/>
      <c r="RH29" s="34"/>
      <c r="RI29" s="34"/>
      <c r="RJ29" s="34"/>
      <c r="RK29" s="34"/>
      <c r="RL29" s="34"/>
      <c r="RM29" s="34"/>
      <c r="RN29" s="34"/>
      <c r="RO29" s="34"/>
      <c r="RP29" s="34"/>
      <c r="RQ29" s="34"/>
      <c r="RR29" s="34"/>
      <c r="RS29" s="34"/>
      <c r="RT29" s="34"/>
      <c r="RU29" s="34"/>
      <c r="RV29" s="34"/>
      <c r="RW29" s="34"/>
      <c r="RX29" s="34"/>
      <c r="RY29" s="34"/>
      <c r="RZ29" s="34"/>
      <c r="SA29" s="34"/>
      <c r="SB29" s="34"/>
      <c r="SC29" s="34"/>
      <c r="SD29" s="34"/>
      <c r="SE29" s="34"/>
      <c r="SF29" s="34"/>
      <c r="SG29" s="34"/>
      <c r="SH29" s="34"/>
      <c r="SI29" s="34"/>
      <c r="SJ29" s="34"/>
      <c r="SK29" s="34"/>
      <c r="SL29" s="34"/>
      <c r="SM29" s="34"/>
      <c r="SN29" s="34"/>
      <c r="SO29" s="34"/>
      <c r="SP29" s="34"/>
      <c r="SQ29" s="34"/>
      <c r="SR29" s="34"/>
      <c r="SS29" s="34"/>
      <c r="ST29" s="34"/>
      <c r="SU29" s="34"/>
      <c r="SV29" s="34"/>
      <c r="SW29" s="34"/>
      <c r="SX29" s="34"/>
      <c r="SY29" s="34"/>
      <c r="SZ29" s="34"/>
      <c r="TA29" s="34"/>
      <c r="TB29" s="34"/>
      <c r="TC29" s="34"/>
      <c r="TD29" s="34"/>
      <c r="TE29" s="34"/>
      <c r="TF29" s="34"/>
      <c r="TG29" s="34"/>
      <c r="TH29" s="34"/>
      <c r="TI29" s="34"/>
      <c r="TJ29" s="34"/>
      <c r="TK29" s="34"/>
      <c r="TL29" s="34"/>
      <c r="TM29" s="34"/>
      <c r="TN29" s="34"/>
      <c r="TO29" s="34"/>
      <c r="TP29" s="34"/>
      <c r="TQ29" s="34"/>
      <c r="TR29" s="34"/>
      <c r="TS29" s="34"/>
      <c r="TT29" s="34"/>
      <c r="TU29" s="34"/>
      <c r="TV29" s="34"/>
      <c r="TW29" s="34"/>
      <c r="TX29" s="34"/>
      <c r="TY29" s="34"/>
      <c r="TZ29" s="34"/>
      <c r="UA29" s="34"/>
      <c r="UB29" s="34"/>
      <c r="UC29" s="34"/>
      <c r="UD29" s="34"/>
      <c r="UE29" s="34"/>
      <c r="UF29" s="34"/>
      <c r="UG29" s="34"/>
      <c r="UH29" s="34"/>
      <c r="UI29" s="34"/>
      <c r="UJ29" s="34"/>
      <c r="UK29" s="34"/>
      <c r="UL29" s="34"/>
      <c r="UM29" s="34"/>
      <c r="UN29" s="34"/>
      <c r="UO29" s="34"/>
      <c r="UP29" s="34"/>
      <c r="UQ29" s="34"/>
      <c r="UR29" s="34"/>
      <c r="US29" s="34"/>
      <c r="UT29" s="34"/>
      <c r="UU29" s="34"/>
      <c r="UV29" s="34"/>
      <c r="UW29" s="34"/>
      <c r="UX29" s="34"/>
      <c r="UY29" s="34"/>
      <c r="UZ29" s="34"/>
      <c r="VA29" s="34"/>
      <c r="VB29" s="34"/>
      <c r="VC29" s="34"/>
      <c r="VD29" s="34"/>
      <c r="VE29" s="34"/>
      <c r="VF29" s="34"/>
      <c r="VG29" s="34"/>
      <c r="VH29" s="34"/>
      <c r="VI29" s="34"/>
      <c r="VJ29" s="34"/>
      <c r="VK29" s="34"/>
      <c r="VL29" s="34"/>
      <c r="VM29" s="34"/>
      <c r="VN29" s="34"/>
      <c r="VO29" s="34"/>
      <c r="VP29" s="34"/>
      <c r="VQ29" s="34"/>
      <c r="VR29" s="34"/>
      <c r="VS29" s="34"/>
      <c r="VT29" s="34"/>
      <c r="VU29" s="34"/>
      <c r="VV29" s="34"/>
      <c r="VW29" s="34"/>
      <c r="VX29" s="34"/>
      <c r="VY29" s="34"/>
      <c r="VZ29" s="34"/>
      <c r="WA29" s="34"/>
      <c r="WB29" s="34"/>
      <c r="WC29" s="34"/>
      <c r="WD29" s="34"/>
      <c r="WE29" s="34"/>
      <c r="WF29" s="34"/>
      <c r="WG29" s="34"/>
      <c r="WH29" s="34"/>
      <c r="WI29" s="34"/>
      <c r="WJ29" s="34"/>
      <c r="WK29" s="34"/>
      <c r="WL29" s="34"/>
      <c r="WM29" s="34"/>
      <c r="WN29" s="34"/>
      <c r="WO29" s="34"/>
      <c r="WP29" s="34"/>
      <c r="WQ29" s="34"/>
      <c r="WR29" s="34"/>
      <c r="WS29" s="34"/>
      <c r="WT29" s="34"/>
      <c r="WU29" s="34"/>
      <c r="WV29" s="34"/>
      <c r="WW29" s="34"/>
      <c r="WX29" s="34"/>
      <c r="WY29" s="34"/>
      <c r="WZ29" s="34"/>
      <c r="XA29" s="34"/>
      <c r="XB29" s="34"/>
      <c r="XC29" s="34"/>
      <c r="XD29" s="34"/>
      <c r="XE29" s="34"/>
      <c r="XF29" s="34"/>
      <c r="XG29" s="34"/>
      <c r="XH29" s="34"/>
      <c r="XI29" s="34"/>
      <c r="XJ29" s="34"/>
      <c r="XK29" s="34"/>
      <c r="XL29" s="34"/>
      <c r="XM29" s="34"/>
      <c r="XN29" s="34"/>
      <c r="XO29" s="34"/>
      <c r="XP29" s="34"/>
      <c r="XQ29" s="34"/>
      <c r="XR29" s="34"/>
      <c r="XS29" s="34"/>
      <c r="XT29" s="34"/>
      <c r="XU29" s="34"/>
      <c r="XV29" s="34"/>
      <c r="XW29" s="34"/>
      <c r="XX29" s="34"/>
      <c r="XY29" s="34"/>
      <c r="XZ29" s="34"/>
      <c r="YA29" s="34"/>
      <c r="YB29" s="34"/>
      <c r="YC29" s="34"/>
      <c r="YD29" s="34"/>
      <c r="YE29" s="34"/>
      <c r="YF29" s="34"/>
      <c r="YG29" s="34"/>
      <c r="YH29" s="34"/>
      <c r="YI29" s="34"/>
      <c r="YJ29" s="34"/>
      <c r="YK29" s="34"/>
      <c r="YL29" s="34"/>
      <c r="YM29" s="34"/>
      <c r="YN29" s="34"/>
      <c r="YO29" s="34"/>
      <c r="YP29" s="34"/>
      <c r="YQ29" s="34"/>
      <c r="YR29" s="34"/>
      <c r="YS29" s="34"/>
      <c r="YT29" s="34"/>
      <c r="YU29" s="34"/>
      <c r="YV29" s="34"/>
      <c r="YW29" s="34"/>
      <c r="YX29" s="34"/>
      <c r="YY29" s="34"/>
      <c r="YZ29" s="34"/>
      <c r="ZA29" s="34"/>
      <c r="ZB29" s="34"/>
      <c r="ZC29" s="34"/>
      <c r="ZD29" s="34"/>
      <c r="ZE29" s="34"/>
      <c r="ZF29" s="34"/>
      <c r="ZG29" s="34"/>
      <c r="ZH29" s="34"/>
      <c r="ZI29" s="34"/>
      <c r="ZJ29" s="34"/>
      <c r="ZK29" s="34"/>
      <c r="ZL29" s="34"/>
      <c r="ZM29" s="34"/>
      <c r="ZN29" s="34"/>
      <c r="ZO29" s="34"/>
      <c r="ZP29" s="34"/>
      <c r="ZQ29" s="34"/>
      <c r="ZR29" s="34"/>
      <c r="ZS29" s="34"/>
      <c r="ZT29" s="34"/>
      <c r="ZU29" s="34"/>
      <c r="ZV29" s="34"/>
      <c r="ZW29" s="34"/>
      <c r="ZX29" s="34"/>
      <c r="ZY29" s="34"/>
      <c r="ZZ29" s="34"/>
      <c r="AAA29" s="34"/>
      <c r="AAB29" s="34"/>
      <c r="AAC29" s="34"/>
      <c r="AAD29" s="34"/>
      <c r="AAE29" s="34"/>
      <c r="AAF29" s="34"/>
      <c r="AAG29" s="34"/>
      <c r="AAH29" s="34"/>
      <c r="AAI29" s="34"/>
      <c r="AAJ29" s="34"/>
      <c r="AAK29" s="34"/>
      <c r="AAL29" s="34"/>
      <c r="AAM29" s="34"/>
      <c r="AAN29" s="34"/>
      <c r="AAO29" s="34"/>
      <c r="AAP29" s="34"/>
      <c r="AAQ29" s="34"/>
      <c r="AAR29" s="34"/>
      <c r="AAS29" s="34"/>
      <c r="AAT29" s="34"/>
      <c r="AAU29" s="34"/>
      <c r="AAV29" s="34"/>
      <c r="AAW29" s="34"/>
      <c r="AAX29" s="34"/>
      <c r="AAY29" s="34"/>
      <c r="AAZ29" s="34"/>
    </row>
    <row r="30" spans="1:728" s="35" customFormat="1" ht="30" customHeight="1" thickBot="1">
      <c r="A30" s="8">
        <v>26</v>
      </c>
      <c r="B30" s="39" t="s">
        <v>21</v>
      </c>
      <c r="C30" s="21" t="s">
        <v>335</v>
      </c>
      <c r="D30" s="33" t="s">
        <v>76</v>
      </c>
      <c r="E30" s="105">
        <v>42818</v>
      </c>
      <c r="F30" s="105">
        <v>42984</v>
      </c>
      <c r="G30" s="32" t="s">
        <v>116</v>
      </c>
      <c r="H30" s="81">
        <v>43097</v>
      </c>
      <c r="I30" s="86" t="s">
        <v>18</v>
      </c>
      <c r="J30" s="6">
        <f t="shared" si="0"/>
        <v>279</v>
      </c>
      <c r="K30" s="6" t="s">
        <v>10</v>
      </c>
      <c r="L30" s="6">
        <v>15</v>
      </c>
      <c r="M30" s="24">
        <v>1</v>
      </c>
      <c r="N30" s="24">
        <v>2</v>
      </c>
      <c r="O30" s="6" t="s">
        <v>16</v>
      </c>
      <c r="P30" s="24">
        <v>1</v>
      </c>
      <c r="Q30" s="24" t="s">
        <v>117</v>
      </c>
      <c r="R30" s="24">
        <v>14</v>
      </c>
      <c r="S30" s="31">
        <v>43137</v>
      </c>
      <c r="T30" s="32"/>
      <c r="U30" s="33" t="s">
        <v>204</v>
      </c>
      <c r="V30" s="36" t="s">
        <v>203</v>
      </c>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c r="IV30" s="34"/>
      <c r="IW30" s="34"/>
      <c r="IX30" s="34"/>
      <c r="IY30" s="34"/>
      <c r="IZ30" s="34"/>
      <c r="JA30" s="34"/>
      <c r="JB30" s="34"/>
      <c r="JC30" s="34"/>
      <c r="JD30" s="34"/>
      <c r="JE30" s="34"/>
      <c r="JF30" s="34"/>
      <c r="JG30" s="34"/>
      <c r="JH30" s="34"/>
      <c r="JI30" s="34"/>
      <c r="JJ30" s="34"/>
      <c r="JK30" s="34"/>
      <c r="JL30" s="34"/>
      <c r="JM30" s="34"/>
      <c r="JN30" s="34"/>
      <c r="JO30" s="34"/>
      <c r="JP30" s="34"/>
      <c r="JQ30" s="34"/>
      <c r="JR30" s="34"/>
      <c r="JS30" s="34"/>
      <c r="JT30" s="34"/>
      <c r="JU30" s="34"/>
      <c r="JV30" s="34"/>
      <c r="JW30" s="34"/>
      <c r="JX30" s="34"/>
      <c r="JY30" s="34"/>
      <c r="JZ30" s="34"/>
      <c r="KA30" s="34"/>
      <c r="KB30" s="34"/>
      <c r="KC30" s="34"/>
      <c r="KD30" s="34"/>
      <c r="KE30" s="34"/>
      <c r="KF30" s="34"/>
      <c r="KG30" s="34"/>
      <c r="KH30" s="34"/>
      <c r="KI30" s="34"/>
      <c r="KJ30" s="34"/>
      <c r="KK30" s="34"/>
      <c r="KL30" s="34"/>
      <c r="KM30" s="34"/>
      <c r="KN30" s="34"/>
      <c r="KO30" s="34"/>
      <c r="KP30" s="34"/>
      <c r="KQ30" s="34"/>
      <c r="KR30" s="34"/>
      <c r="KS30" s="34"/>
      <c r="KT30" s="34"/>
      <c r="KU30" s="34"/>
      <c r="KV30" s="34"/>
      <c r="KW30" s="34"/>
      <c r="KX30" s="34"/>
      <c r="KY30" s="34"/>
      <c r="KZ30" s="34"/>
      <c r="LA30" s="34"/>
      <c r="LB30" s="34"/>
      <c r="LC30" s="34"/>
      <c r="LD30" s="34"/>
      <c r="LE30" s="34"/>
      <c r="LF30" s="34"/>
      <c r="LG30" s="34"/>
      <c r="LH30" s="34"/>
      <c r="LI30" s="34"/>
      <c r="LJ30" s="34"/>
      <c r="LK30" s="34"/>
      <c r="LL30" s="34"/>
      <c r="LM30" s="34"/>
      <c r="LN30" s="34"/>
      <c r="LO30" s="34"/>
      <c r="LP30" s="34"/>
      <c r="LQ30" s="34"/>
      <c r="LR30" s="34"/>
      <c r="LS30" s="34"/>
      <c r="LT30" s="34"/>
      <c r="LU30" s="34"/>
      <c r="LV30" s="34"/>
      <c r="LW30" s="34"/>
      <c r="LX30" s="34"/>
      <c r="LY30" s="34"/>
      <c r="LZ30" s="34"/>
      <c r="MA30" s="34"/>
      <c r="MB30" s="34"/>
      <c r="MC30" s="34"/>
      <c r="MD30" s="34"/>
      <c r="ME30" s="34"/>
      <c r="MF30" s="34"/>
      <c r="MG30" s="34"/>
      <c r="MH30" s="34"/>
      <c r="MI30" s="34"/>
      <c r="MJ30" s="34"/>
      <c r="MK30" s="34"/>
      <c r="ML30" s="34"/>
      <c r="MM30" s="34"/>
      <c r="MN30" s="34"/>
      <c r="MO30" s="34"/>
      <c r="MP30" s="34"/>
      <c r="MQ30" s="34"/>
      <c r="MR30" s="34"/>
      <c r="MS30" s="34"/>
      <c r="MT30" s="34"/>
      <c r="MU30" s="34"/>
      <c r="MV30" s="34"/>
      <c r="MW30" s="34"/>
      <c r="MX30" s="34"/>
      <c r="MY30" s="34"/>
      <c r="MZ30" s="34"/>
      <c r="NA30" s="34"/>
      <c r="NB30" s="34"/>
      <c r="NC30" s="34"/>
      <c r="ND30" s="34"/>
      <c r="NE30" s="34"/>
      <c r="NF30" s="34"/>
      <c r="NG30" s="34"/>
      <c r="NH30" s="34"/>
      <c r="NI30" s="34"/>
      <c r="NJ30" s="34"/>
      <c r="NK30" s="34"/>
      <c r="NL30" s="34"/>
      <c r="NM30" s="34"/>
      <c r="NN30" s="34"/>
      <c r="NO30" s="34"/>
      <c r="NP30" s="34"/>
      <c r="NQ30" s="34"/>
      <c r="NR30" s="34"/>
      <c r="NS30" s="34"/>
      <c r="NT30" s="34"/>
      <c r="NU30" s="34"/>
      <c r="NV30" s="34"/>
      <c r="NW30" s="34"/>
      <c r="NX30" s="34"/>
      <c r="NY30" s="34"/>
      <c r="NZ30" s="34"/>
      <c r="OA30" s="34"/>
      <c r="OB30" s="34"/>
      <c r="OC30" s="34"/>
      <c r="OD30" s="34"/>
      <c r="OE30" s="34"/>
      <c r="OF30" s="34"/>
      <c r="OG30" s="34"/>
      <c r="OH30" s="34"/>
      <c r="OI30" s="34"/>
      <c r="OJ30" s="34"/>
      <c r="OK30" s="34"/>
      <c r="OL30" s="34"/>
      <c r="OM30" s="34"/>
      <c r="ON30" s="34"/>
      <c r="OO30" s="34"/>
      <c r="OP30" s="34"/>
      <c r="OQ30" s="34"/>
      <c r="OR30" s="34"/>
      <c r="OS30" s="34"/>
      <c r="OT30" s="34"/>
      <c r="OU30" s="34"/>
      <c r="OV30" s="34"/>
      <c r="OW30" s="34"/>
      <c r="OX30" s="34"/>
      <c r="OY30" s="34"/>
      <c r="OZ30" s="34"/>
      <c r="PA30" s="34"/>
      <c r="PB30" s="34"/>
      <c r="PC30" s="34"/>
      <c r="PD30" s="34"/>
      <c r="PE30" s="34"/>
      <c r="PF30" s="34"/>
      <c r="PG30" s="34"/>
      <c r="PH30" s="34"/>
      <c r="PI30" s="34"/>
      <c r="PJ30" s="34"/>
      <c r="PK30" s="34"/>
      <c r="PL30" s="34"/>
      <c r="PM30" s="34"/>
      <c r="PN30" s="34"/>
      <c r="PO30" s="34"/>
      <c r="PP30" s="34"/>
      <c r="PQ30" s="34"/>
      <c r="PR30" s="34"/>
      <c r="PS30" s="34"/>
      <c r="PT30" s="34"/>
      <c r="PU30" s="34"/>
      <c r="PV30" s="34"/>
      <c r="PW30" s="34"/>
      <c r="PX30" s="34"/>
      <c r="PY30" s="34"/>
      <c r="PZ30" s="34"/>
      <c r="QA30" s="34"/>
      <c r="QB30" s="34"/>
      <c r="QC30" s="34"/>
      <c r="QD30" s="34"/>
      <c r="QE30" s="34"/>
      <c r="QF30" s="34"/>
      <c r="QG30" s="34"/>
      <c r="QH30" s="34"/>
      <c r="QI30" s="34"/>
      <c r="QJ30" s="34"/>
      <c r="QK30" s="34"/>
      <c r="QL30" s="34"/>
      <c r="QM30" s="34"/>
      <c r="QN30" s="34"/>
      <c r="QO30" s="34"/>
      <c r="QP30" s="34"/>
      <c r="QQ30" s="34"/>
      <c r="QR30" s="34"/>
      <c r="QS30" s="34"/>
      <c r="QT30" s="34"/>
      <c r="QU30" s="34"/>
      <c r="QV30" s="34"/>
      <c r="QW30" s="34"/>
      <c r="QX30" s="34"/>
      <c r="QY30" s="34"/>
      <c r="QZ30" s="34"/>
      <c r="RA30" s="34"/>
      <c r="RB30" s="34"/>
      <c r="RC30" s="34"/>
      <c r="RD30" s="34"/>
      <c r="RE30" s="34"/>
      <c r="RF30" s="34"/>
      <c r="RG30" s="34"/>
      <c r="RH30" s="34"/>
      <c r="RI30" s="34"/>
      <c r="RJ30" s="34"/>
      <c r="RK30" s="34"/>
      <c r="RL30" s="34"/>
      <c r="RM30" s="34"/>
      <c r="RN30" s="34"/>
      <c r="RO30" s="34"/>
      <c r="RP30" s="34"/>
      <c r="RQ30" s="34"/>
      <c r="RR30" s="34"/>
      <c r="RS30" s="34"/>
      <c r="RT30" s="34"/>
      <c r="RU30" s="34"/>
      <c r="RV30" s="34"/>
      <c r="RW30" s="34"/>
      <c r="RX30" s="34"/>
      <c r="RY30" s="34"/>
      <c r="RZ30" s="34"/>
      <c r="SA30" s="34"/>
      <c r="SB30" s="34"/>
      <c r="SC30" s="34"/>
      <c r="SD30" s="34"/>
      <c r="SE30" s="34"/>
      <c r="SF30" s="34"/>
      <c r="SG30" s="34"/>
      <c r="SH30" s="34"/>
      <c r="SI30" s="34"/>
      <c r="SJ30" s="34"/>
      <c r="SK30" s="34"/>
      <c r="SL30" s="34"/>
      <c r="SM30" s="34"/>
      <c r="SN30" s="34"/>
      <c r="SO30" s="34"/>
      <c r="SP30" s="34"/>
      <c r="SQ30" s="34"/>
      <c r="SR30" s="34"/>
      <c r="SS30" s="34"/>
      <c r="ST30" s="34"/>
      <c r="SU30" s="34"/>
      <c r="SV30" s="34"/>
      <c r="SW30" s="34"/>
      <c r="SX30" s="34"/>
      <c r="SY30" s="34"/>
      <c r="SZ30" s="34"/>
      <c r="TA30" s="34"/>
      <c r="TB30" s="34"/>
      <c r="TC30" s="34"/>
      <c r="TD30" s="34"/>
      <c r="TE30" s="34"/>
      <c r="TF30" s="34"/>
      <c r="TG30" s="34"/>
      <c r="TH30" s="34"/>
      <c r="TI30" s="34"/>
      <c r="TJ30" s="34"/>
      <c r="TK30" s="34"/>
      <c r="TL30" s="34"/>
      <c r="TM30" s="34"/>
      <c r="TN30" s="34"/>
      <c r="TO30" s="34"/>
      <c r="TP30" s="34"/>
      <c r="TQ30" s="34"/>
      <c r="TR30" s="34"/>
      <c r="TS30" s="34"/>
      <c r="TT30" s="34"/>
      <c r="TU30" s="34"/>
      <c r="TV30" s="34"/>
      <c r="TW30" s="34"/>
      <c r="TX30" s="34"/>
      <c r="TY30" s="34"/>
      <c r="TZ30" s="34"/>
      <c r="UA30" s="34"/>
      <c r="UB30" s="34"/>
      <c r="UC30" s="34"/>
      <c r="UD30" s="34"/>
      <c r="UE30" s="34"/>
      <c r="UF30" s="34"/>
      <c r="UG30" s="34"/>
      <c r="UH30" s="34"/>
      <c r="UI30" s="34"/>
      <c r="UJ30" s="34"/>
      <c r="UK30" s="34"/>
      <c r="UL30" s="34"/>
      <c r="UM30" s="34"/>
      <c r="UN30" s="34"/>
      <c r="UO30" s="34"/>
      <c r="UP30" s="34"/>
      <c r="UQ30" s="34"/>
      <c r="UR30" s="34"/>
      <c r="US30" s="34"/>
      <c r="UT30" s="34"/>
      <c r="UU30" s="34"/>
      <c r="UV30" s="34"/>
      <c r="UW30" s="34"/>
      <c r="UX30" s="34"/>
      <c r="UY30" s="34"/>
      <c r="UZ30" s="34"/>
      <c r="VA30" s="34"/>
      <c r="VB30" s="34"/>
      <c r="VC30" s="34"/>
      <c r="VD30" s="34"/>
      <c r="VE30" s="34"/>
      <c r="VF30" s="34"/>
      <c r="VG30" s="34"/>
      <c r="VH30" s="34"/>
      <c r="VI30" s="34"/>
      <c r="VJ30" s="34"/>
      <c r="VK30" s="34"/>
      <c r="VL30" s="34"/>
      <c r="VM30" s="34"/>
      <c r="VN30" s="34"/>
      <c r="VO30" s="34"/>
      <c r="VP30" s="34"/>
      <c r="VQ30" s="34"/>
      <c r="VR30" s="34"/>
      <c r="VS30" s="34"/>
      <c r="VT30" s="34"/>
      <c r="VU30" s="34"/>
      <c r="VV30" s="34"/>
      <c r="VW30" s="34"/>
      <c r="VX30" s="34"/>
      <c r="VY30" s="34"/>
      <c r="VZ30" s="34"/>
      <c r="WA30" s="34"/>
      <c r="WB30" s="34"/>
      <c r="WC30" s="34"/>
      <c r="WD30" s="34"/>
      <c r="WE30" s="34"/>
      <c r="WF30" s="34"/>
      <c r="WG30" s="34"/>
      <c r="WH30" s="34"/>
      <c r="WI30" s="34"/>
      <c r="WJ30" s="34"/>
      <c r="WK30" s="34"/>
      <c r="WL30" s="34"/>
      <c r="WM30" s="34"/>
      <c r="WN30" s="34"/>
      <c r="WO30" s="34"/>
      <c r="WP30" s="34"/>
      <c r="WQ30" s="34"/>
      <c r="WR30" s="34"/>
      <c r="WS30" s="34"/>
      <c r="WT30" s="34"/>
      <c r="WU30" s="34"/>
      <c r="WV30" s="34"/>
      <c r="WW30" s="34"/>
      <c r="WX30" s="34"/>
      <c r="WY30" s="34"/>
      <c r="WZ30" s="34"/>
      <c r="XA30" s="34"/>
      <c r="XB30" s="34"/>
      <c r="XC30" s="34"/>
      <c r="XD30" s="34"/>
      <c r="XE30" s="34"/>
      <c r="XF30" s="34"/>
      <c r="XG30" s="34"/>
      <c r="XH30" s="34"/>
      <c r="XI30" s="34"/>
      <c r="XJ30" s="34"/>
      <c r="XK30" s="34"/>
      <c r="XL30" s="34"/>
      <c r="XM30" s="34"/>
      <c r="XN30" s="34"/>
      <c r="XO30" s="34"/>
      <c r="XP30" s="34"/>
      <c r="XQ30" s="34"/>
      <c r="XR30" s="34"/>
      <c r="XS30" s="34"/>
      <c r="XT30" s="34"/>
      <c r="XU30" s="34"/>
      <c r="XV30" s="34"/>
      <c r="XW30" s="34"/>
      <c r="XX30" s="34"/>
      <c r="XY30" s="34"/>
      <c r="XZ30" s="34"/>
      <c r="YA30" s="34"/>
      <c r="YB30" s="34"/>
      <c r="YC30" s="34"/>
      <c r="YD30" s="34"/>
      <c r="YE30" s="34"/>
      <c r="YF30" s="34"/>
      <c r="YG30" s="34"/>
      <c r="YH30" s="34"/>
      <c r="YI30" s="34"/>
      <c r="YJ30" s="34"/>
      <c r="YK30" s="34"/>
      <c r="YL30" s="34"/>
      <c r="YM30" s="34"/>
      <c r="YN30" s="34"/>
      <c r="YO30" s="34"/>
      <c r="YP30" s="34"/>
      <c r="YQ30" s="34"/>
      <c r="YR30" s="34"/>
      <c r="YS30" s="34"/>
      <c r="YT30" s="34"/>
      <c r="YU30" s="34"/>
      <c r="YV30" s="34"/>
      <c r="YW30" s="34"/>
      <c r="YX30" s="34"/>
      <c r="YY30" s="34"/>
      <c r="YZ30" s="34"/>
      <c r="ZA30" s="34"/>
      <c r="ZB30" s="34"/>
      <c r="ZC30" s="34"/>
      <c r="ZD30" s="34"/>
      <c r="ZE30" s="34"/>
      <c r="ZF30" s="34"/>
      <c r="ZG30" s="34"/>
      <c r="ZH30" s="34"/>
      <c r="ZI30" s="34"/>
      <c r="ZJ30" s="34"/>
      <c r="ZK30" s="34"/>
      <c r="ZL30" s="34"/>
      <c r="ZM30" s="34"/>
      <c r="ZN30" s="34"/>
      <c r="ZO30" s="34"/>
      <c r="ZP30" s="34"/>
      <c r="ZQ30" s="34"/>
      <c r="ZR30" s="34"/>
      <c r="ZS30" s="34"/>
      <c r="ZT30" s="34"/>
      <c r="ZU30" s="34"/>
      <c r="ZV30" s="34"/>
      <c r="ZW30" s="34"/>
      <c r="ZX30" s="34"/>
      <c r="ZY30" s="34"/>
      <c r="ZZ30" s="34"/>
      <c r="AAA30" s="34"/>
      <c r="AAB30" s="34"/>
      <c r="AAC30" s="34"/>
      <c r="AAD30" s="34"/>
      <c r="AAE30" s="34"/>
      <c r="AAF30" s="34"/>
      <c r="AAG30" s="34"/>
      <c r="AAH30" s="34"/>
      <c r="AAI30" s="34"/>
      <c r="AAJ30" s="34"/>
      <c r="AAK30" s="34"/>
      <c r="AAL30" s="34"/>
      <c r="AAM30" s="34"/>
      <c r="AAN30" s="34"/>
      <c r="AAO30" s="34"/>
      <c r="AAP30" s="34"/>
      <c r="AAQ30" s="34"/>
      <c r="AAR30" s="34"/>
      <c r="AAS30" s="34"/>
      <c r="AAT30" s="34"/>
      <c r="AAU30" s="34"/>
      <c r="AAV30" s="34"/>
      <c r="AAW30" s="34"/>
      <c r="AAX30" s="34"/>
      <c r="AAY30" s="34"/>
      <c r="AAZ30" s="34"/>
    </row>
    <row r="31" spans="1:728" s="35" customFormat="1" ht="45.75" thickBot="1">
      <c r="A31" s="8">
        <v>26</v>
      </c>
      <c r="B31" s="39" t="s">
        <v>21</v>
      </c>
      <c r="C31" s="21" t="s">
        <v>335</v>
      </c>
      <c r="D31" s="33" t="s">
        <v>76</v>
      </c>
      <c r="E31" s="105">
        <v>42818</v>
      </c>
      <c r="F31" s="104">
        <v>42984</v>
      </c>
      <c r="G31" s="32" t="s">
        <v>115</v>
      </c>
      <c r="H31" s="81">
        <v>43181</v>
      </c>
      <c r="I31" s="86" t="s">
        <v>18</v>
      </c>
      <c r="J31" s="6">
        <f t="shared" si="0"/>
        <v>363</v>
      </c>
      <c r="K31" s="6" t="s">
        <v>10</v>
      </c>
      <c r="L31" s="6">
        <v>15</v>
      </c>
      <c r="M31" s="24">
        <v>1</v>
      </c>
      <c r="N31" s="24">
        <v>16</v>
      </c>
      <c r="O31" s="6" t="s">
        <v>16</v>
      </c>
      <c r="P31" s="24">
        <v>1</v>
      </c>
      <c r="Q31" s="24" t="s">
        <v>117</v>
      </c>
      <c r="R31" s="24">
        <v>14</v>
      </c>
      <c r="S31" s="31">
        <v>43137</v>
      </c>
      <c r="T31" s="32"/>
      <c r="U31" s="33" t="s">
        <v>204</v>
      </c>
      <c r="V31" s="33" t="s">
        <v>203</v>
      </c>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c r="IV31" s="34"/>
      <c r="IW31" s="34"/>
      <c r="IX31" s="34"/>
      <c r="IY31" s="34"/>
      <c r="IZ31" s="34"/>
      <c r="JA31" s="34"/>
      <c r="JB31" s="34"/>
      <c r="JC31" s="34"/>
      <c r="JD31" s="34"/>
      <c r="JE31" s="34"/>
      <c r="JF31" s="34"/>
      <c r="JG31" s="34"/>
      <c r="JH31" s="34"/>
      <c r="JI31" s="34"/>
      <c r="JJ31" s="34"/>
      <c r="JK31" s="34"/>
      <c r="JL31" s="34"/>
      <c r="JM31" s="34"/>
      <c r="JN31" s="34"/>
      <c r="JO31" s="34"/>
      <c r="JP31" s="34"/>
      <c r="JQ31" s="34"/>
      <c r="JR31" s="34"/>
      <c r="JS31" s="34"/>
      <c r="JT31" s="34"/>
      <c r="JU31" s="34"/>
      <c r="JV31" s="34"/>
      <c r="JW31" s="34"/>
      <c r="JX31" s="34"/>
      <c r="JY31" s="34"/>
      <c r="JZ31" s="34"/>
      <c r="KA31" s="34"/>
      <c r="KB31" s="34"/>
      <c r="KC31" s="34"/>
      <c r="KD31" s="34"/>
      <c r="KE31" s="34"/>
      <c r="KF31" s="34"/>
      <c r="KG31" s="34"/>
      <c r="KH31" s="34"/>
      <c r="KI31" s="34"/>
      <c r="KJ31" s="34"/>
      <c r="KK31" s="34"/>
      <c r="KL31" s="34"/>
      <c r="KM31" s="34"/>
      <c r="KN31" s="34"/>
      <c r="KO31" s="34"/>
      <c r="KP31" s="34"/>
      <c r="KQ31" s="34"/>
      <c r="KR31" s="34"/>
      <c r="KS31" s="34"/>
      <c r="KT31" s="34"/>
      <c r="KU31" s="34"/>
      <c r="KV31" s="34"/>
      <c r="KW31" s="34"/>
      <c r="KX31" s="34"/>
      <c r="KY31" s="34"/>
      <c r="KZ31" s="34"/>
      <c r="LA31" s="34"/>
      <c r="LB31" s="34"/>
      <c r="LC31" s="34"/>
      <c r="LD31" s="34"/>
      <c r="LE31" s="34"/>
      <c r="LF31" s="34"/>
      <c r="LG31" s="34"/>
      <c r="LH31" s="34"/>
      <c r="LI31" s="34"/>
      <c r="LJ31" s="34"/>
      <c r="LK31" s="34"/>
      <c r="LL31" s="34"/>
      <c r="LM31" s="34"/>
      <c r="LN31" s="34"/>
      <c r="LO31" s="34"/>
      <c r="LP31" s="34"/>
      <c r="LQ31" s="34"/>
      <c r="LR31" s="34"/>
      <c r="LS31" s="34"/>
      <c r="LT31" s="34"/>
      <c r="LU31" s="34"/>
      <c r="LV31" s="34"/>
      <c r="LW31" s="34"/>
      <c r="LX31" s="34"/>
      <c r="LY31" s="34"/>
      <c r="LZ31" s="34"/>
      <c r="MA31" s="34"/>
      <c r="MB31" s="34"/>
      <c r="MC31" s="34"/>
      <c r="MD31" s="34"/>
      <c r="ME31" s="34"/>
      <c r="MF31" s="34"/>
      <c r="MG31" s="34"/>
      <c r="MH31" s="34"/>
      <c r="MI31" s="34"/>
      <c r="MJ31" s="34"/>
      <c r="MK31" s="34"/>
      <c r="ML31" s="34"/>
      <c r="MM31" s="34"/>
      <c r="MN31" s="34"/>
      <c r="MO31" s="34"/>
      <c r="MP31" s="34"/>
      <c r="MQ31" s="34"/>
      <c r="MR31" s="34"/>
      <c r="MS31" s="34"/>
      <c r="MT31" s="34"/>
      <c r="MU31" s="34"/>
      <c r="MV31" s="34"/>
      <c r="MW31" s="34"/>
      <c r="MX31" s="34"/>
      <c r="MY31" s="34"/>
      <c r="MZ31" s="34"/>
      <c r="NA31" s="34"/>
      <c r="NB31" s="34"/>
      <c r="NC31" s="34"/>
      <c r="ND31" s="34"/>
      <c r="NE31" s="34"/>
      <c r="NF31" s="34"/>
      <c r="NG31" s="34"/>
      <c r="NH31" s="34"/>
      <c r="NI31" s="34"/>
      <c r="NJ31" s="34"/>
      <c r="NK31" s="34"/>
      <c r="NL31" s="34"/>
      <c r="NM31" s="34"/>
      <c r="NN31" s="34"/>
      <c r="NO31" s="34"/>
      <c r="NP31" s="34"/>
      <c r="NQ31" s="34"/>
      <c r="NR31" s="34"/>
      <c r="NS31" s="34"/>
      <c r="NT31" s="34"/>
      <c r="NU31" s="34"/>
      <c r="NV31" s="34"/>
      <c r="NW31" s="34"/>
      <c r="NX31" s="34"/>
      <c r="NY31" s="34"/>
      <c r="NZ31" s="34"/>
      <c r="OA31" s="34"/>
      <c r="OB31" s="34"/>
      <c r="OC31" s="34"/>
      <c r="OD31" s="34"/>
      <c r="OE31" s="34"/>
      <c r="OF31" s="34"/>
      <c r="OG31" s="34"/>
      <c r="OH31" s="34"/>
      <c r="OI31" s="34"/>
      <c r="OJ31" s="34"/>
      <c r="OK31" s="34"/>
      <c r="OL31" s="34"/>
      <c r="OM31" s="34"/>
      <c r="ON31" s="34"/>
      <c r="OO31" s="34"/>
      <c r="OP31" s="34"/>
      <c r="OQ31" s="34"/>
      <c r="OR31" s="34"/>
      <c r="OS31" s="34"/>
      <c r="OT31" s="34"/>
      <c r="OU31" s="34"/>
      <c r="OV31" s="34"/>
      <c r="OW31" s="34"/>
      <c r="OX31" s="34"/>
      <c r="OY31" s="34"/>
      <c r="OZ31" s="34"/>
      <c r="PA31" s="34"/>
      <c r="PB31" s="34"/>
      <c r="PC31" s="34"/>
      <c r="PD31" s="34"/>
      <c r="PE31" s="34"/>
      <c r="PF31" s="34"/>
      <c r="PG31" s="34"/>
      <c r="PH31" s="34"/>
      <c r="PI31" s="34"/>
      <c r="PJ31" s="34"/>
      <c r="PK31" s="34"/>
      <c r="PL31" s="34"/>
      <c r="PM31" s="34"/>
      <c r="PN31" s="34"/>
      <c r="PO31" s="34"/>
      <c r="PP31" s="34"/>
      <c r="PQ31" s="34"/>
      <c r="PR31" s="34"/>
      <c r="PS31" s="34"/>
      <c r="PT31" s="34"/>
      <c r="PU31" s="34"/>
      <c r="PV31" s="34"/>
      <c r="PW31" s="34"/>
      <c r="PX31" s="34"/>
      <c r="PY31" s="34"/>
      <c r="PZ31" s="34"/>
      <c r="QA31" s="34"/>
      <c r="QB31" s="34"/>
      <c r="QC31" s="34"/>
      <c r="QD31" s="34"/>
      <c r="QE31" s="34"/>
      <c r="QF31" s="34"/>
      <c r="QG31" s="34"/>
      <c r="QH31" s="34"/>
      <c r="QI31" s="34"/>
      <c r="QJ31" s="34"/>
      <c r="QK31" s="34"/>
      <c r="QL31" s="34"/>
      <c r="QM31" s="34"/>
      <c r="QN31" s="34"/>
      <c r="QO31" s="34"/>
      <c r="QP31" s="34"/>
      <c r="QQ31" s="34"/>
      <c r="QR31" s="34"/>
      <c r="QS31" s="34"/>
      <c r="QT31" s="34"/>
      <c r="QU31" s="34"/>
      <c r="QV31" s="34"/>
      <c r="QW31" s="34"/>
      <c r="QX31" s="34"/>
      <c r="QY31" s="34"/>
      <c r="QZ31" s="34"/>
      <c r="RA31" s="34"/>
      <c r="RB31" s="34"/>
      <c r="RC31" s="34"/>
      <c r="RD31" s="34"/>
      <c r="RE31" s="34"/>
      <c r="RF31" s="34"/>
      <c r="RG31" s="34"/>
      <c r="RH31" s="34"/>
      <c r="RI31" s="34"/>
      <c r="RJ31" s="34"/>
      <c r="RK31" s="34"/>
      <c r="RL31" s="34"/>
      <c r="RM31" s="34"/>
      <c r="RN31" s="34"/>
      <c r="RO31" s="34"/>
      <c r="RP31" s="34"/>
      <c r="RQ31" s="34"/>
      <c r="RR31" s="34"/>
      <c r="RS31" s="34"/>
      <c r="RT31" s="34"/>
      <c r="RU31" s="34"/>
      <c r="RV31" s="34"/>
      <c r="RW31" s="34"/>
      <c r="RX31" s="34"/>
      <c r="RY31" s="34"/>
      <c r="RZ31" s="34"/>
      <c r="SA31" s="34"/>
      <c r="SB31" s="34"/>
      <c r="SC31" s="34"/>
      <c r="SD31" s="34"/>
      <c r="SE31" s="34"/>
      <c r="SF31" s="34"/>
      <c r="SG31" s="34"/>
      <c r="SH31" s="34"/>
      <c r="SI31" s="34"/>
      <c r="SJ31" s="34"/>
      <c r="SK31" s="34"/>
      <c r="SL31" s="34"/>
      <c r="SM31" s="34"/>
      <c r="SN31" s="34"/>
      <c r="SO31" s="34"/>
      <c r="SP31" s="34"/>
      <c r="SQ31" s="34"/>
      <c r="SR31" s="34"/>
      <c r="SS31" s="34"/>
      <c r="ST31" s="34"/>
      <c r="SU31" s="34"/>
      <c r="SV31" s="34"/>
      <c r="SW31" s="34"/>
      <c r="SX31" s="34"/>
      <c r="SY31" s="34"/>
      <c r="SZ31" s="34"/>
      <c r="TA31" s="34"/>
      <c r="TB31" s="34"/>
      <c r="TC31" s="34"/>
      <c r="TD31" s="34"/>
      <c r="TE31" s="34"/>
      <c r="TF31" s="34"/>
      <c r="TG31" s="34"/>
      <c r="TH31" s="34"/>
      <c r="TI31" s="34"/>
      <c r="TJ31" s="34"/>
      <c r="TK31" s="34"/>
      <c r="TL31" s="34"/>
      <c r="TM31" s="34"/>
      <c r="TN31" s="34"/>
      <c r="TO31" s="34"/>
      <c r="TP31" s="34"/>
      <c r="TQ31" s="34"/>
      <c r="TR31" s="34"/>
      <c r="TS31" s="34"/>
      <c r="TT31" s="34"/>
      <c r="TU31" s="34"/>
      <c r="TV31" s="34"/>
      <c r="TW31" s="34"/>
      <c r="TX31" s="34"/>
      <c r="TY31" s="34"/>
      <c r="TZ31" s="34"/>
      <c r="UA31" s="34"/>
      <c r="UB31" s="34"/>
      <c r="UC31" s="34"/>
      <c r="UD31" s="34"/>
      <c r="UE31" s="34"/>
      <c r="UF31" s="34"/>
      <c r="UG31" s="34"/>
      <c r="UH31" s="34"/>
      <c r="UI31" s="34"/>
      <c r="UJ31" s="34"/>
      <c r="UK31" s="34"/>
      <c r="UL31" s="34"/>
      <c r="UM31" s="34"/>
      <c r="UN31" s="34"/>
      <c r="UO31" s="34"/>
      <c r="UP31" s="34"/>
      <c r="UQ31" s="34"/>
      <c r="UR31" s="34"/>
      <c r="US31" s="34"/>
      <c r="UT31" s="34"/>
      <c r="UU31" s="34"/>
      <c r="UV31" s="34"/>
      <c r="UW31" s="34"/>
      <c r="UX31" s="34"/>
      <c r="UY31" s="34"/>
      <c r="UZ31" s="34"/>
      <c r="VA31" s="34"/>
      <c r="VB31" s="34"/>
      <c r="VC31" s="34"/>
      <c r="VD31" s="34"/>
      <c r="VE31" s="34"/>
      <c r="VF31" s="34"/>
      <c r="VG31" s="34"/>
      <c r="VH31" s="34"/>
      <c r="VI31" s="34"/>
      <c r="VJ31" s="34"/>
      <c r="VK31" s="34"/>
      <c r="VL31" s="34"/>
      <c r="VM31" s="34"/>
      <c r="VN31" s="34"/>
      <c r="VO31" s="34"/>
      <c r="VP31" s="34"/>
      <c r="VQ31" s="34"/>
      <c r="VR31" s="34"/>
      <c r="VS31" s="34"/>
      <c r="VT31" s="34"/>
      <c r="VU31" s="34"/>
      <c r="VV31" s="34"/>
      <c r="VW31" s="34"/>
      <c r="VX31" s="34"/>
      <c r="VY31" s="34"/>
      <c r="VZ31" s="34"/>
      <c r="WA31" s="34"/>
      <c r="WB31" s="34"/>
      <c r="WC31" s="34"/>
      <c r="WD31" s="34"/>
      <c r="WE31" s="34"/>
      <c r="WF31" s="34"/>
      <c r="WG31" s="34"/>
      <c r="WH31" s="34"/>
      <c r="WI31" s="34"/>
      <c r="WJ31" s="34"/>
      <c r="WK31" s="34"/>
      <c r="WL31" s="34"/>
      <c r="WM31" s="34"/>
      <c r="WN31" s="34"/>
      <c r="WO31" s="34"/>
      <c r="WP31" s="34"/>
      <c r="WQ31" s="34"/>
      <c r="WR31" s="34"/>
      <c r="WS31" s="34"/>
      <c r="WT31" s="34"/>
      <c r="WU31" s="34"/>
      <c r="WV31" s="34"/>
      <c r="WW31" s="34"/>
      <c r="WX31" s="34"/>
      <c r="WY31" s="34"/>
      <c r="WZ31" s="34"/>
      <c r="XA31" s="34"/>
      <c r="XB31" s="34"/>
      <c r="XC31" s="34"/>
      <c r="XD31" s="34"/>
      <c r="XE31" s="34"/>
      <c r="XF31" s="34"/>
      <c r="XG31" s="34"/>
      <c r="XH31" s="34"/>
      <c r="XI31" s="34"/>
      <c r="XJ31" s="34"/>
      <c r="XK31" s="34"/>
      <c r="XL31" s="34"/>
      <c r="XM31" s="34"/>
      <c r="XN31" s="34"/>
      <c r="XO31" s="34"/>
      <c r="XP31" s="34"/>
      <c r="XQ31" s="34"/>
      <c r="XR31" s="34"/>
      <c r="XS31" s="34"/>
      <c r="XT31" s="34"/>
      <c r="XU31" s="34"/>
      <c r="XV31" s="34"/>
      <c r="XW31" s="34"/>
      <c r="XX31" s="34"/>
      <c r="XY31" s="34"/>
      <c r="XZ31" s="34"/>
      <c r="YA31" s="34"/>
      <c r="YB31" s="34"/>
      <c r="YC31" s="34"/>
      <c r="YD31" s="34"/>
      <c r="YE31" s="34"/>
      <c r="YF31" s="34"/>
      <c r="YG31" s="34"/>
      <c r="YH31" s="34"/>
      <c r="YI31" s="34"/>
      <c r="YJ31" s="34"/>
      <c r="YK31" s="34"/>
      <c r="YL31" s="34"/>
      <c r="YM31" s="34"/>
      <c r="YN31" s="34"/>
      <c r="YO31" s="34"/>
      <c r="YP31" s="34"/>
      <c r="YQ31" s="34"/>
      <c r="YR31" s="34"/>
      <c r="YS31" s="34"/>
      <c r="YT31" s="34"/>
      <c r="YU31" s="34"/>
      <c r="YV31" s="34"/>
      <c r="YW31" s="34"/>
      <c r="YX31" s="34"/>
      <c r="YY31" s="34"/>
      <c r="YZ31" s="34"/>
      <c r="ZA31" s="34"/>
      <c r="ZB31" s="34"/>
      <c r="ZC31" s="34"/>
      <c r="ZD31" s="34"/>
      <c r="ZE31" s="34"/>
      <c r="ZF31" s="34"/>
      <c r="ZG31" s="34"/>
      <c r="ZH31" s="34"/>
      <c r="ZI31" s="34"/>
      <c r="ZJ31" s="34"/>
      <c r="ZK31" s="34"/>
      <c r="ZL31" s="34"/>
      <c r="ZM31" s="34"/>
      <c r="ZN31" s="34"/>
      <c r="ZO31" s="34"/>
      <c r="ZP31" s="34"/>
      <c r="ZQ31" s="34"/>
      <c r="ZR31" s="34"/>
      <c r="ZS31" s="34"/>
      <c r="ZT31" s="34"/>
      <c r="ZU31" s="34"/>
      <c r="ZV31" s="34"/>
      <c r="ZW31" s="34"/>
      <c r="ZX31" s="34"/>
      <c r="ZY31" s="34"/>
      <c r="ZZ31" s="34"/>
      <c r="AAA31" s="34"/>
      <c r="AAB31" s="34"/>
      <c r="AAC31" s="34"/>
      <c r="AAD31" s="34"/>
      <c r="AAE31" s="34"/>
      <c r="AAF31" s="34"/>
      <c r="AAG31" s="34"/>
      <c r="AAH31" s="34"/>
      <c r="AAI31" s="34"/>
      <c r="AAJ31" s="34"/>
      <c r="AAK31" s="34"/>
      <c r="AAL31" s="34"/>
      <c r="AAM31" s="34"/>
      <c r="AAN31" s="34"/>
      <c r="AAO31" s="34"/>
      <c r="AAP31" s="34"/>
      <c r="AAQ31" s="34"/>
      <c r="AAR31" s="34"/>
      <c r="AAS31" s="34"/>
      <c r="AAT31" s="34"/>
      <c r="AAU31" s="34"/>
      <c r="AAV31" s="34"/>
      <c r="AAW31" s="34"/>
      <c r="AAX31" s="34"/>
      <c r="AAY31" s="34"/>
      <c r="AAZ31" s="34"/>
    </row>
    <row r="32" spans="1:728" s="35" customFormat="1" ht="33.950000000000003" customHeight="1" thickBot="1">
      <c r="A32" s="8">
        <v>27</v>
      </c>
      <c r="B32" s="39" t="s">
        <v>21</v>
      </c>
      <c r="C32" s="21" t="s">
        <v>230</v>
      </c>
      <c r="D32" s="33" t="s">
        <v>77</v>
      </c>
      <c r="E32" s="107">
        <v>43027</v>
      </c>
      <c r="F32" s="105">
        <v>43216</v>
      </c>
      <c r="G32" s="25" t="s">
        <v>11</v>
      </c>
      <c r="H32" s="81"/>
      <c r="I32" s="90"/>
      <c r="J32" s="26" t="s">
        <v>11</v>
      </c>
      <c r="K32" s="6" t="s">
        <v>10</v>
      </c>
      <c r="L32" s="26" t="s">
        <v>11</v>
      </c>
      <c r="M32" s="26" t="s">
        <v>11</v>
      </c>
      <c r="N32" s="26" t="s">
        <v>11</v>
      </c>
      <c r="O32" s="26" t="s">
        <v>11</v>
      </c>
      <c r="P32" s="26" t="s">
        <v>11</v>
      </c>
      <c r="Q32" s="26"/>
      <c r="R32" s="26" t="s">
        <v>11</v>
      </c>
      <c r="S32" s="31" t="s">
        <v>268</v>
      </c>
      <c r="T32" s="32"/>
      <c r="U32" s="33" t="s">
        <v>229</v>
      </c>
      <c r="V32" s="36" t="s">
        <v>228</v>
      </c>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c r="IV32" s="34"/>
      <c r="IW32" s="34"/>
      <c r="IX32" s="34"/>
      <c r="IY32" s="34"/>
      <c r="IZ32" s="34"/>
      <c r="JA32" s="34"/>
      <c r="JB32" s="34"/>
      <c r="JC32" s="34"/>
      <c r="JD32" s="34"/>
      <c r="JE32" s="34"/>
      <c r="JF32" s="34"/>
      <c r="JG32" s="34"/>
      <c r="JH32" s="34"/>
      <c r="JI32" s="34"/>
      <c r="JJ32" s="34"/>
      <c r="JK32" s="34"/>
      <c r="JL32" s="34"/>
      <c r="JM32" s="34"/>
      <c r="JN32" s="34"/>
      <c r="JO32" s="34"/>
      <c r="JP32" s="34"/>
      <c r="JQ32" s="34"/>
      <c r="JR32" s="34"/>
      <c r="JS32" s="34"/>
      <c r="JT32" s="34"/>
      <c r="JU32" s="34"/>
      <c r="JV32" s="34"/>
      <c r="JW32" s="34"/>
      <c r="JX32" s="34"/>
      <c r="JY32" s="34"/>
      <c r="JZ32" s="34"/>
      <c r="KA32" s="34"/>
      <c r="KB32" s="34"/>
      <c r="KC32" s="34"/>
      <c r="KD32" s="34"/>
      <c r="KE32" s="34"/>
      <c r="KF32" s="34"/>
      <c r="KG32" s="34"/>
      <c r="KH32" s="34"/>
      <c r="KI32" s="34"/>
      <c r="KJ32" s="34"/>
      <c r="KK32" s="34"/>
      <c r="KL32" s="34"/>
      <c r="KM32" s="34"/>
      <c r="KN32" s="34"/>
      <c r="KO32" s="34"/>
      <c r="KP32" s="34"/>
      <c r="KQ32" s="34"/>
      <c r="KR32" s="34"/>
      <c r="KS32" s="34"/>
      <c r="KT32" s="34"/>
      <c r="KU32" s="34"/>
      <c r="KV32" s="34"/>
      <c r="KW32" s="34"/>
      <c r="KX32" s="34"/>
      <c r="KY32" s="34"/>
      <c r="KZ32" s="34"/>
      <c r="LA32" s="34"/>
      <c r="LB32" s="34"/>
      <c r="LC32" s="34"/>
      <c r="LD32" s="34"/>
      <c r="LE32" s="34"/>
      <c r="LF32" s="34"/>
      <c r="LG32" s="34"/>
      <c r="LH32" s="34"/>
      <c r="LI32" s="34"/>
      <c r="LJ32" s="34"/>
      <c r="LK32" s="34"/>
      <c r="LL32" s="34"/>
      <c r="LM32" s="34"/>
      <c r="LN32" s="34"/>
      <c r="LO32" s="34"/>
      <c r="LP32" s="34"/>
      <c r="LQ32" s="34"/>
      <c r="LR32" s="34"/>
      <c r="LS32" s="34"/>
      <c r="LT32" s="34"/>
      <c r="LU32" s="34"/>
      <c r="LV32" s="34"/>
      <c r="LW32" s="34"/>
      <c r="LX32" s="34"/>
      <c r="LY32" s="34"/>
      <c r="LZ32" s="34"/>
      <c r="MA32" s="34"/>
      <c r="MB32" s="34"/>
      <c r="MC32" s="34"/>
      <c r="MD32" s="34"/>
      <c r="ME32" s="34"/>
      <c r="MF32" s="34"/>
      <c r="MG32" s="34"/>
      <c r="MH32" s="34"/>
      <c r="MI32" s="34"/>
      <c r="MJ32" s="34"/>
      <c r="MK32" s="34"/>
      <c r="ML32" s="34"/>
      <c r="MM32" s="34"/>
      <c r="MN32" s="34"/>
      <c r="MO32" s="34"/>
      <c r="MP32" s="34"/>
      <c r="MQ32" s="34"/>
      <c r="MR32" s="34"/>
      <c r="MS32" s="34"/>
      <c r="MT32" s="34"/>
      <c r="MU32" s="34"/>
      <c r="MV32" s="34"/>
      <c r="MW32" s="34"/>
      <c r="MX32" s="34"/>
      <c r="MY32" s="34"/>
      <c r="MZ32" s="34"/>
      <c r="NA32" s="34"/>
      <c r="NB32" s="34"/>
      <c r="NC32" s="34"/>
      <c r="ND32" s="34"/>
      <c r="NE32" s="34"/>
      <c r="NF32" s="34"/>
      <c r="NG32" s="34"/>
      <c r="NH32" s="34"/>
      <c r="NI32" s="34"/>
      <c r="NJ32" s="34"/>
      <c r="NK32" s="34"/>
      <c r="NL32" s="34"/>
      <c r="NM32" s="34"/>
      <c r="NN32" s="34"/>
      <c r="NO32" s="34"/>
      <c r="NP32" s="34"/>
      <c r="NQ32" s="34"/>
      <c r="NR32" s="34"/>
      <c r="NS32" s="34"/>
      <c r="NT32" s="34"/>
      <c r="NU32" s="34"/>
      <c r="NV32" s="34"/>
      <c r="NW32" s="34"/>
      <c r="NX32" s="34"/>
      <c r="NY32" s="34"/>
      <c r="NZ32" s="34"/>
      <c r="OA32" s="34"/>
      <c r="OB32" s="34"/>
      <c r="OC32" s="34"/>
      <c r="OD32" s="34"/>
      <c r="OE32" s="34"/>
      <c r="OF32" s="34"/>
      <c r="OG32" s="34"/>
      <c r="OH32" s="34"/>
      <c r="OI32" s="34"/>
      <c r="OJ32" s="34"/>
      <c r="OK32" s="34"/>
      <c r="OL32" s="34"/>
      <c r="OM32" s="34"/>
      <c r="ON32" s="34"/>
      <c r="OO32" s="34"/>
      <c r="OP32" s="34"/>
      <c r="OQ32" s="34"/>
      <c r="OR32" s="34"/>
      <c r="OS32" s="34"/>
      <c r="OT32" s="34"/>
      <c r="OU32" s="34"/>
      <c r="OV32" s="34"/>
      <c r="OW32" s="34"/>
      <c r="OX32" s="34"/>
      <c r="OY32" s="34"/>
      <c r="OZ32" s="34"/>
      <c r="PA32" s="34"/>
      <c r="PB32" s="34"/>
      <c r="PC32" s="34"/>
      <c r="PD32" s="34"/>
      <c r="PE32" s="34"/>
      <c r="PF32" s="34"/>
      <c r="PG32" s="34"/>
      <c r="PH32" s="34"/>
      <c r="PI32" s="34"/>
      <c r="PJ32" s="34"/>
      <c r="PK32" s="34"/>
      <c r="PL32" s="34"/>
      <c r="PM32" s="34"/>
      <c r="PN32" s="34"/>
      <c r="PO32" s="34"/>
      <c r="PP32" s="34"/>
      <c r="PQ32" s="34"/>
      <c r="PR32" s="34"/>
      <c r="PS32" s="34"/>
      <c r="PT32" s="34"/>
      <c r="PU32" s="34"/>
      <c r="PV32" s="34"/>
      <c r="PW32" s="34"/>
      <c r="PX32" s="34"/>
      <c r="PY32" s="34"/>
      <c r="PZ32" s="34"/>
      <c r="QA32" s="34"/>
      <c r="QB32" s="34"/>
      <c r="QC32" s="34"/>
      <c r="QD32" s="34"/>
      <c r="QE32" s="34"/>
      <c r="QF32" s="34"/>
      <c r="QG32" s="34"/>
      <c r="QH32" s="34"/>
      <c r="QI32" s="34"/>
      <c r="QJ32" s="34"/>
      <c r="QK32" s="34"/>
      <c r="QL32" s="34"/>
      <c r="QM32" s="34"/>
      <c r="QN32" s="34"/>
      <c r="QO32" s="34"/>
      <c r="QP32" s="34"/>
      <c r="QQ32" s="34"/>
      <c r="QR32" s="34"/>
      <c r="QS32" s="34"/>
      <c r="QT32" s="34"/>
      <c r="QU32" s="34"/>
      <c r="QV32" s="34"/>
      <c r="QW32" s="34"/>
      <c r="QX32" s="34"/>
      <c r="QY32" s="34"/>
      <c r="QZ32" s="34"/>
      <c r="RA32" s="34"/>
      <c r="RB32" s="34"/>
      <c r="RC32" s="34"/>
      <c r="RD32" s="34"/>
      <c r="RE32" s="34"/>
      <c r="RF32" s="34"/>
      <c r="RG32" s="34"/>
      <c r="RH32" s="34"/>
      <c r="RI32" s="34"/>
      <c r="RJ32" s="34"/>
      <c r="RK32" s="34"/>
      <c r="RL32" s="34"/>
      <c r="RM32" s="34"/>
      <c r="RN32" s="34"/>
      <c r="RO32" s="34"/>
      <c r="RP32" s="34"/>
      <c r="RQ32" s="34"/>
      <c r="RR32" s="34"/>
      <c r="RS32" s="34"/>
      <c r="RT32" s="34"/>
      <c r="RU32" s="34"/>
      <c r="RV32" s="34"/>
      <c r="RW32" s="34"/>
      <c r="RX32" s="34"/>
      <c r="RY32" s="34"/>
      <c r="RZ32" s="34"/>
      <c r="SA32" s="34"/>
      <c r="SB32" s="34"/>
      <c r="SC32" s="34"/>
      <c r="SD32" s="34"/>
      <c r="SE32" s="34"/>
      <c r="SF32" s="34"/>
      <c r="SG32" s="34"/>
      <c r="SH32" s="34"/>
      <c r="SI32" s="34"/>
      <c r="SJ32" s="34"/>
      <c r="SK32" s="34"/>
      <c r="SL32" s="34"/>
      <c r="SM32" s="34"/>
      <c r="SN32" s="34"/>
      <c r="SO32" s="34"/>
      <c r="SP32" s="34"/>
      <c r="SQ32" s="34"/>
      <c r="SR32" s="34"/>
      <c r="SS32" s="34"/>
      <c r="ST32" s="34"/>
      <c r="SU32" s="34"/>
      <c r="SV32" s="34"/>
      <c r="SW32" s="34"/>
      <c r="SX32" s="34"/>
      <c r="SY32" s="34"/>
      <c r="SZ32" s="34"/>
      <c r="TA32" s="34"/>
      <c r="TB32" s="34"/>
      <c r="TC32" s="34"/>
      <c r="TD32" s="34"/>
      <c r="TE32" s="34"/>
      <c r="TF32" s="34"/>
      <c r="TG32" s="34"/>
      <c r="TH32" s="34"/>
      <c r="TI32" s="34"/>
      <c r="TJ32" s="34"/>
      <c r="TK32" s="34"/>
      <c r="TL32" s="34"/>
      <c r="TM32" s="34"/>
      <c r="TN32" s="34"/>
      <c r="TO32" s="34"/>
      <c r="TP32" s="34"/>
      <c r="TQ32" s="34"/>
      <c r="TR32" s="34"/>
      <c r="TS32" s="34"/>
      <c r="TT32" s="34"/>
      <c r="TU32" s="34"/>
      <c r="TV32" s="34"/>
      <c r="TW32" s="34"/>
      <c r="TX32" s="34"/>
      <c r="TY32" s="34"/>
      <c r="TZ32" s="34"/>
      <c r="UA32" s="34"/>
      <c r="UB32" s="34"/>
      <c r="UC32" s="34"/>
      <c r="UD32" s="34"/>
      <c r="UE32" s="34"/>
      <c r="UF32" s="34"/>
      <c r="UG32" s="34"/>
      <c r="UH32" s="34"/>
      <c r="UI32" s="34"/>
      <c r="UJ32" s="34"/>
      <c r="UK32" s="34"/>
      <c r="UL32" s="34"/>
      <c r="UM32" s="34"/>
      <c r="UN32" s="34"/>
      <c r="UO32" s="34"/>
      <c r="UP32" s="34"/>
      <c r="UQ32" s="34"/>
      <c r="UR32" s="34"/>
      <c r="US32" s="34"/>
      <c r="UT32" s="34"/>
      <c r="UU32" s="34"/>
      <c r="UV32" s="34"/>
      <c r="UW32" s="34"/>
      <c r="UX32" s="34"/>
      <c r="UY32" s="34"/>
      <c r="UZ32" s="34"/>
      <c r="VA32" s="34"/>
      <c r="VB32" s="34"/>
      <c r="VC32" s="34"/>
      <c r="VD32" s="34"/>
      <c r="VE32" s="34"/>
      <c r="VF32" s="34"/>
      <c r="VG32" s="34"/>
      <c r="VH32" s="34"/>
      <c r="VI32" s="34"/>
      <c r="VJ32" s="34"/>
      <c r="VK32" s="34"/>
      <c r="VL32" s="34"/>
      <c r="VM32" s="34"/>
      <c r="VN32" s="34"/>
      <c r="VO32" s="34"/>
      <c r="VP32" s="34"/>
      <c r="VQ32" s="34"/>
      <c r="VR32" s="34"/>
      <c r="VS32" s="34"/>
      <c r="VT32" s="34"/>
      <c r="VU32" s="34"/>
      <c r="VV32" s="34"/>
      <c r="VW32" s="34"/>
      <c r="VX32" s="34"/>
      <c r="VY32" s="34"/>
      <c r="VZ32" s="34"/>
      <c r="WA32" s="34"/>
      <c r="WB32" s="34"/>
      <c r="WC32" s="34"/>
      <c r="WD32" s="34"/>
      <c r="WE32" s="34"/>
      <c r="WF32" s="34"/>
      <c r="WG32" s="34"/>
      <c r="WH32" s="34"/>
      <c r="WI32" s="34"/>
      <c r="WJ32" s="34"/>
      <c r="WK32" s="34"/>
      <c r="WL32" s="34"/>
      <c r="WM32" s="34"/>
      <c r="WN32" s="34"/>
      <c r="WO32" s="34"/>
      <c r="WP32" s="34"/>
      <c r="WQ32" s="34"/>
      <c r="WR32" s="34"/>
      <c r="WS32" s="34"/>
      <c r="WT32" s="34"/>
      <c r="WU32" s="34"/>
      <c r="WV32" s="34"/>
      <c r="WW32" s="34"/>
      <c r="WX32" s="34"/>
      <c r="WY32" s="34"/>
      <c r="WZ32" s="34"/>
      <c r="XA32" s="34"/>
      <c r="XB32" s="34"/>
      <c r="XC32" s="34"/>
      <c r="XD32" s="34"/>
      <c r="XE32" s="34"/>
      <c r="XF32" s="34"/>
      <c r="XG32" s="34"/>
      <c r="XH32" s="34"/>
      <c r="XI32" s="34"/>
      <c r="XJ32" s="34"/>
      <c r="XK32" s="34"/>
      <c r="XL32" s="34"/>
      <c r="XM32" s="34"/>
      <c r="XN32" s="34"/>
      <c r="XO32" s="34"/>
      <c r="XP32" s="34"/>
      <c r="XQ32" s="34"/>
      <c r="XR32" s="34"/>
      <c r="XS32" s="34"/>
      <c r="XT32" s="34"/>
      <c r="XU32" s="34"/>
      <c r="XV32" s="34"/>
      <c r="XW32" s="34"/>
      <c r="XX32" s="34"/>
      <c r="XY32" s="34"/>
      <c r="XZ32" s="34"/>
      <c r="YA32" s="34"/>
      <c r="YB32" s="34"/>
      <c r="YC32" s="34"/>
      <c r="YD32" s="34"/>
      <c r="YE32" s="34"/>
      <c r="YF32" s="34"/>
      <c r="YG32" s="34"/>
      <c r="YH32" s="34"/>
      <c r="YI32" s="34"/>
      <c r="YJ32" s="34"/>
      <c r="YK32" s="34"/>
      <c r="YL32" s="34"/>
      <c r="YM32" s="34"/>
      <c r="YN32" s="34"/>
      <c r="YO32" s="34"/>
      <c r="YP32" s="34"/>
      <c r="YQ32" s="34"/>
      <c r="YR32" s="34"/>
      <c r="YS32" s="34"/>
      <c r="YT32" s="34"/>
      <c r="YU32" s="34"/>
      <c r="YV32" s="34"/>
      <c r="YW32" s="34"/>
      <c r="YX32" s="34"/>
      <c r="YY32" s="34"/>
      <c r="YZ32" s="34"/>
      <c r="ZA32" s="34"/>
      <c r="ZB32" s="34"/>
      <c r="ZC32" s="34"/>
      <c r="ZD32" s="34"/>
      <c r="ZE32" s="34"/>
      <c r="ZF32" s="34"/>
      <c r="ZG32" s="34"/>
      <c r="ZH32" s="34"/>
      <c r="ZI32" s="34"/>
      <c r="ZJ32" s="34"/>
      <c r="ZK32" s="34"/>
      <c r="ZL32" s="34"/>
      <c r="ZM32" s="34"/>
      <c r="ZN32" s="34"/>
      <c r="ZO32" s="34"/>
      <c r="ZP32" s="34"/>
      <c r="ZQ32" s="34"/>
      <c r="ZR32" s="34"/>
      <c r="ZS32" s="34"/>
      <c r="ZT32" s="34"/>
      <c r="ZU32" s="34"/>
      <c r="ZV32" s="34"/>
      <c r="ZW32" s="34"/>
      <c r="ZX32" s="34"/>
      <c r="ZY32" s="34"/>
      <c r="ZZ32" s="34"/>
      <c r="AAA32" s="34"/>
      <c r="AAB32" s="34"/>
      <c r="AAC32" s="34"/>
      <c r="AAD32" s="34"/>
      <c r="AAE32" s="34"/>
      <c r="AAF32" s="34"/>
      <c r="AAG32" s="34"/>
      <c r="AAH32" s="34"/>
      <c r="AAI32" s="34"/>
      <c r="AAJ32" s="34"/>
      <c r="AAK32" s="34"/>
      <c r="AAL32" s="34"/>
      <c r="AAM32" s="34"/>
      <c r="AAN32" s="34"/>
      <c r="AAO32" s="34"/>
      <c r="AAP32" s="34"/>
      <c r="AAQ32" s="34"/>
      <c r="AAR32" s="34"/>
      <c r="AAS32" s="34"/>
      <c r="AAT32" s="34"/>
      <c r="AAU32" s="34"/>
      <c r="AAV32" s="34"/>
      <c r="AAW32" s="34"/>
      <c r="AAX32" s="34"/>
      <c r="AAY32" s="34"/>
      <c r="AAZ32" s="34"/>
    </row>
    <row r="33" spans="1:728" s="35" customFormat="1" ht="51.95" customHeight="1" thickBot="1">
      <c r="A33" s="8">
        <v>28</v>
      </c>
      <c r="B33" s="39" t="s">
        <v>21</v>
      </c>
      <c r="C33" s="21" t="s">
        <v>336</v>
      </c>
      <c r="D33" s="33" t="s">
        <v>88</v>
      </c>
      <c r="E33" s="107">
        <v>43084</v>
      </c>
      <c r="F33" s="105">
        <v>43228</v>
      </c>
      <c r="G33" s="25" t="s">
        <v>112</v>
      </c>
      <c r="H33" s="81">
        <v>43308</v>
      </c>
      <c r="I33" s="90" t="s">
        <v>18</v>
      </c>
      <c r="J33" s="6">
        <f t="shared" si="0"/>
        <v>224</v>
      </c>
      <c r="K33" s="6" t="s">
        <v>10</v>
      </c>
      <c r="L33" s="26">
        <v>4</v>
      </c>
      <c r="M33" s="26">
        <v>0</v>
      </c>
      <c r="N33" s="26">
        <v>23</v>
      </c>
      <c r="O33" s="26" t="s">
        <v>16</v>
      </c>
      <c r="P33" s="26">
        <v>1</v>
      </c>
      <c r="Q33" s="26" t="s">
        <v>364</v>
      </c>
      <c r="R33" s="26">
        <v>15</v>
      </c>
      <c r="S33" s="31" t="s">
        <v>268</v>
      </c>
      <c r="T33" s="32" t="s">
        <v>365</v>
      </c>
      <c r="U33" s="33" t="s">
        <v>223</v>
      </c>
      <c r="V33" s="36" t="s">
        <v>205</v>
      </c>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c r="IV33" s="34"/>
      <c r="IW33" s="34"/>
      <c r="IX33" s="34"/>
      <c r="IY33" s="34"/>
      <c r="IZ33" s="34"/>
      <c r="JA33" s="34"/>
      <c r="JB33" s="34"/>
      <c r="JC33" s="34"/>
      <c r="JD33" s="34"/>
      <c r="JE33" s="34"/>
      <c r="JF33" s="34"/>
      <c r="JG33" s="34"/>
      <c r="JH33" s="34"/>
      <c r="JI33" s="34"/>
      <c r="JJ33" s="34"/>
      <c r="JK33" s="34"/>
      <c r="JL33" s="34"/>
      <c r="JM33" s="34"/>
      <c r="JN33" s="34"/>
      <c r="JO33" s="34"/>
      <c r="JP33" s="34"/>
      <c r="JQ33" s="34"/>
      <c r="JR33" s="34"/>
      <c r="JS33" s="34"/>
      <c r="JT33" s="34"/>
      <c r="JU33" s="34"/>
      <c r="JV33" s="34"/>
      <c r="JW33" s="34"/>
      <c r="JX33" s="34"/>
      <c r="JY33" s="34"/>
      <c r="JZ33" s="34"/>
      <c r="KA33" s="34"/>
      <c r="KB33" s="34"/>
      <c r="KC33" s="34"/>
      <c r="KD33" s="34"/>
      <c r="KE33" s="34"/>
      <c r="KF33" s="34"/>
      <c r="KG33" s="34"/>
      <c r="KH33" s="34"/>
      <c r="KI33" s="34"/>
      <c r="KJ33" s="34"/>
      <c r="KK33" s="34"/>
      <c r="KL33" s="34"/>
      <c r="KM33" s="34"/>
      <c r="KN33" s="34"/>
      <c r="KO33" s="34"/>
      <c r="KP33" s="34"/>
      <c r="KQ33" s="34"/>
      <c r="KR33" s="34"/>
      <c r="KS33" s="34"/>
      <c r="KT33" s="34"/>
      <c r="KU33" s="34"/>
      <c r="KV33" s="34"/>
      <c r="KW33" s="34"/>
      <c r="KX33" s="34"/>
      <c r="KY33" s="34"/>
      <c r="KZ33" s="34"/>
      <c r="LA33" s="34"/>
      <c r="LB33" s="34"/>
      <c r="LC33" s="34"/>
      <c r="LD33" s="34"/>
      <c r="LE33" s="34"/>
      <c r="LF33" s="34"/>
      <c r="LG33" s="34"/>
      <c r="LH33" s="34"/>
      <c r="LI33" s="34"/>
      <c r="LJ33" s="34"/>
      <c r="LK33" s="34"/>
      <c r="LL33" s="34"/>
      <c r="LM33" s="34"/>
      <c r="LN33" s="34"/>
      <c r="LO33" s="34"/>
      <c r="LP33" s="34"/>
      <c r="LQ33" s="34"/>
      <c r="LR33" s="34"/>
      <c r="LS33" s="34"/>
      <c r="LT33" s="34"/>
      <c r="LU33" s="34"/>
      <c r="LV33" s="34"/>
      <c r="LW33" s="34"/>
      <c r="LX33" s="34"/>
      <c r="LY33" s="34"/>
      <c r="LZ33" s="34"/>
      <c r="MA33" s="34"/>
      <c r="MB33" s="34"/>
      <c r="MC33" s="34"/>
      <c r="MD33" s="34"/>
      <c r="ME33" s="34"/>
      <c r="MF33" s="34"/>
      <c r="MG33" s="34"/>
      <c r="MH33" s="34"/>
      <c r="MI33" s="34"/>
      <c r="MJ33" s="34"/>
      <c r="MK33" s="34"/>
      <c r="ML33" s="34"/>
      <c r="MM33" s="34"/>
      <c r="MN33" s="34"/>
      <c r="MO33" s="34"/>
      <c r="MP33" s="34"/>
      <c r="MQ33" s="34"/>
      <c r="MR33" s="34"/>
      <c r="MS33" s="34"/>
      <c r="MT33" s="34"/>
      <c r="MU33" s="34"/>
      <c r="MV33" s="34"/>
      <c r="MW33" s="34"/>
      <c r="MX33" s="34"/>
      <c r="MY33" s="34"/>
      <c r="MZ33" s="34"/>
      <c r="NA33" s="34"/>
      <c r="NB33" s="34"/>
      <c r="NC33" s="34"/>
      <c r="ND33" s="34"/>
      <c r="NE33" s="34"/>
      <c r="NF33" s="34"/>
      <c r="NG33" s="34"/>
      <c r="NH33" s="34"/>
      <c r="NI33" s="34"/>
      <c r="NJ33" s="34"/>
      <c r="NK33" s="34"/>
      <c r="NL33" s="34"/>
      <c r="NM33" s="34"/>
      <c r="NN33" s="34"/>
      <c r="NO33" s="34"/>
      <c r="NP33" s="34"/>
      <c r="NQ33" s="34"/>
      <c r="NR33" s="34"/>
      <c r="NS33" s="34"/>
      <c r="NT33" s="34"/>
      <c r="NU33" s="34"/>
      <c r="NV33" s="34"/>
      <c r="NW33" s="34"/>
      <c r="NX33" s="34"/>
      <c r="NY33" s="34"/>
      <c r="NZ33" s="34"/>
      <c r="OA33" s="34"/>
      <c r="OB33" s="34"/>
      <c r="OC33" s="34"/>
      <c r="OD33" s="34"/>
      <c r="OE33" s="34"/>
      <c r="OF33" s="34"/>
      <c r="OG33" s="34"/>
      <c r="OH33" s="34"/>
      <c r="OI33" s="34"/>
      <c r="OJ33" s="34"/>
      <c r="OK33" s="34"/>
      <c r="OL33" s="34"/>
      <c r="OM33" s="34"/>
      <c r="ON33" s="34"/>
      <c r="OO33" s="34"/>
      <c r="OP33" s="34"/>
      <c r="OQ33" s="34"/>
      <c r="OR33" s="34"/>
      <c r="OS33" s="34"/>
      <c r="OT33" s="34"/>
      <c r="OU33" s="34"/>
      <c r="OV33" s="34"/>
      <c r="OW33" s="34"/>
      <c r="OX33" s="34"/>
      <c r="OY33" s="34"/>
      <c r="OZ33" s="34"/>
      <c r="PA33" s="34"/>
      <c r="PB33" s="34"/>
      <c r="PC33" s="34"/>
      <c r="PD33" s="34"/>
      <c r="PE33" s="34"/>
      <c r="PF33" s="34"/>
      <c r="PG33" s="34"/>
      <c r="PH33" s="34"/>
      <c r="PI33" s="34"/>
      <c r="PJ33" s="34"/>
      <c r="PK33" s="34"/>
      <c r="PL33" s="34"/>
      <c r="PM33" s="34"/>
      <c r="PN33" s="34"/>
      <c r="PO33" s="34"/>
      <c r="PP33" s="34"/>
      <c r="PQ33" s="34"/>
      <c r="PR33" s="34"/>
      <c r="PS33" s="34"/>
      <c r="PT33" s="34"/>
      <c r="PU33" s="34"/>
      <c r="PV33" s="34"/>
      <c r="PW33" s="34"/>
      <c r="PX33" s="34"/>
      <c r="PY33" s="34"/>
      <c r="PZ33" s="34"/>
      <c r="QA33" s="34"/>
      <c r="QB33" s="34"/>
      <c r="QC33" s="34"/>
      <c r="QD33" s="34"/>
      <c r="QE33" s="34"/>
      <c r="QF33" s="34"/>
      <c r="QG33" s="34"/>
      <c r="QH33" s="34"/>
      <c r="QI33" s="34"/>
      <c r="QJ33" s="34"/>
      <c r="QK33" s="34"/>
      <c r="QL33" s="34"/>
      <c r="QM33" s="34"/>
      <c r="QN33" s="34"/>
      <c r="QO33" s="34"/>
      <c r="QP33" s="34"/>
      <c r="QQ33" s="34"/>
      <c r="QR33" s="34"/>
      <c r="QS33" s="34"/>
      <c r="QT33" s="34"/>
      <c r="QU33" s="34"/>
      <c r="QV33" s="34"/>
      <c r="QW33" s="34"/>
      <c r="QX33" s="34"/>
      <c r="QY33" s="34"/>
      <c r="QZ33" s="34"/>
      <c r="RA33" s="34"/>
      <c r="RB33" s="34"/>
      <c r="RC33" s="34"/>
      <c r="RD33" s="34"/>
      <c r="RE33" s="34"/>
      <c r="RF33" s="34"/>
      <c r="RG33" s="34"/>
      <c r="RH33" s="34"/>
      <c r="RI33" s="34"/>
      <c r="RJ33" s="34"/>
      <c r="RK33" s="34"/>
      <c r="RL33" s="34"/>
      <c r="RM33" s="34"/>
      <c r="RN33" s="34"/>
      <c r="RO33" s="34"/>
      <c r="RP33" s="34"/>
      <c r="RQ33" s="34"/>
      <c r="RR33" s="34"/>
      <c r="RS33" s="34"/>
      <c r="RT33" s="34"/>
      <c r="RU33" s="34"/>
      <c r="RV33" s="34"/>
      <c r="RW33" s="34"/>
      <c r="RX33" s="34"/>
      <c r="RY33" s="34"/>
      <c r="RZ33" s="34"/>
      <c r="SA33" s="34"/>
      <c r="SB33" s="34"/>
      <c r="SC33" s="34"/>
      <c r="SD33" s="34"/>
      <c r="SE33" s="34"/>
      <c r="SF33" s="34"/>
      <c r="SG33" s="34"/>
      <c r="SH33" s="34"/>
      <c r="SI33" s="34"/>
      <c r="SJ33" s="34"/>
      <c r="SK33" s="34"/>
      <c r="SL33" s="34"/>
      <c r="SM33" s="34"/>
      <c r="SN33" s="34"/>
      <c r="SO33" s="34"/>
      <c r="SP33" s="34"/>
      <c r="SQ33" s="34"/>
      <c r="SR33" s="34"/>
      <c r="SS33" s="34"/>
      <c r="ST33" s="34"/>
      <c r="SU33" s="34"/>
      <c r="SV33" s="34"/>
      <c r="SW33" s="34"/>
      <c r="SX33" s="34"/>
      <c r="SY33" s="34"/>
      <c r="SZ33" s="34"/>
      <c r="TA33" s="34"/>
      <c r="TB33" s="34"/>
      <c r="TC33" s="34"/>
      <c r="TD33" s="34"/>
      <c r="TE33" s="34"/>
      <c r="TF33" s="34"/>
      <c r="TG33" s="34"/>
      <c r="TH33" s="34"/>
      <c r="TI33" s="34"/>
      <c r="TJ33" s="34"/>
      <c r="TK33" s="34"/>
      <c r="TL33" s="34"/>
      <c r="TM33" s="34"/>
      <c r="TN33" s="34"/>
      <c r="TO33" s="34"/>
      <c r="TP33" s="34"/>
      <c r="TQ33" s="34"/>
      <c r="TR33" s="34"/>
      <c r="TS33" s="34"/>
      <c r="TT33" s="34"/>
      <c r="TU33" s="34"/>
      <c r="TV33" s="34"/>
      <c r="TW33" s="34"/>
      <c r="TX33" s="34"/>
      <c r="TY33" s="34"/>
      <c r="TZ33" s="34"/>
      <c r="UA33" s="34"/>
      <c r="UB33" s="34"/>
      <c r="UC33" s="34"/>
      <c r="UD33" s="34"/>
      <c r="UE33" s="34"/>
      <c r="UF33" s="34"/>
      <c r="UG33" s="34"/>
      <c r="UH33" s="34"/>
      <c r="UI33" s="34"/>
      <c r="UJ33" s="34"/>
      <c r="UK33" s="34"/>
      <c r="UL33" s="34"/>
      <c r="UM33" s="34"/>
      <c r="UN33" s="34"/>
      <c r="UO33" s="34"/>
      <c r="UP33" s="34"/>
      <c r="UQ33" s="34"/>
      <c r="UR33" s="34"/>
      <c r="US33" s="34"/>
      <c r="UT33" s="34"/>
      <c r="UU33" s="34"/>
      <c r="UV33" s="34"/>
      <c r="UW33" s="34"/>
      <c r="UX33" s="34"/>
      <c r="UY33" s="34"/>
      <c r="UZ33" s="34"/>
      <c r="VA33" s="34"/>
      <c r="VB33" s="34"/>
      <c r="VC33" s="34"/>
      <c r="VD33" s="34"/>
      <c r="VE33" s="34"/>
      <c r="VF33" s="34"/>
      <c r="VG33" s="34"/>
      <c r="VH33" s="34"/>
      <c r="VI33" s="34"/>
      <c r="VJ33" s="34"/>
      <c r="VK33" s="34"/>
      <c r="VL33" s="34"/>
      <c r="VM33" s="34"/>
      <c r="VN33" s="34"/>
      <c r="VO33" s="34"/>
      <c r="VP33" s="34"/>
      <c r="VQ33" s="34"/>
      <c r="VR33" s="34"/>
      <c r="VS33" s="34"/>
      <c r="VT33" s="34"/>
      <c r="VU33" s="34"/>
      <c r="VV33" s="34"/>
      <c r="VW33" s="34"/>
      <c r="VX33" s="34"/>
      <c r="VY33" s="34"/>
      <c r="VZ33" s="34"/>
      <c r="WA33" s="34"/>
      <c r="WB33" s="34"/>
      <c r="WC33" s="34"/>
      <c r="WD33" s="34"/>
      <c r="WE33" s="34"/>
      <c r="WF33" s="34"/>
      <c r="WG33" s="34"/>
      <c r="WH33" s="34"/>
      <c r="WI33" s="34"/>
      <c r="WJ33" s="34"/>
      <c r="WK33" s="34"/>
      <c r="WL33" s="34"/>
      <c r="WM33" s="34"/>
      <c r="WN33" s="34"/>
      <c r="WO33" s="34"/>
      <c r="WP33" s="34"/>
      <c r="WQ33" s="34"/>
      <c r="WR33" s="34"/>
      <c r="WS33" s="34"/>
      <c r="WT33" s="34"/>
      <c r="WU33" s="34"/>
      <c r="WV33" s="34"/>
      <c r="WW33" s="34"/>
      <c r="WX33" s="34"/>
      <c r="WY33" s="34"/>
      <c r="WZ33" s="34"/>
      <c r="XA33" s="34"/>
      <c r="XB33" s="34"/>
      <c r="XC33" s="34"/>
      <c r="XD33" s="34"/>
      <c r="XE33" s="34"/>
      <c r="XF33" s="34"/>
      <c r="XG33" s="34"/>
      <c r="XH33" s="34"/>
      <c r="XI33" s="34"/>
      <c r="XJ33" s="34"/>
      <c r="XK33" s="34"/>
      <c r="XL33" s="34"/>
      <c r="XM33" s="34"/>
      <c r="XN33" s="34"/>
      <c r="XO33" s="34"/>
      <c r="XP33" s="34"/>
      <c r="XQ33" s="34"/>
      <c r="XR33" s="34"/>
      <c r="XS33" s="34"/>
      <c r="XT33" s="34"/>
      <c r="XU33" s="34"/>
      <c r="XV33" s="34"/>
      <c r="XW33" s="34"/>
      <c r="XX33" s="34"/>
      <c r="XY33" s="34"/>
      <c r="XZ33" s="34"/>
      <c r="YA33" s="34"/>
      <c r="YB33" s="34"/>
      <c r="YC33" s="34"/>
      <c r="YD33" s="34"/>
      <c r="YE33" s="34"/>
      <c r="YF33" s="34"/>
      <c r="YG33" s="34"/>
      <c r="YH33" s="34"/>
      <c r="YI33" s="34"/>
      <c r="YJ33" s="34"/>
      <c r="YK33" s="34"/>
      <c r="YL33" s="34"/>
      <c r="YM33" s="34"/>
      <c r="YN33" s="34"/>
      <c r="YO33" s="34"/>
      <c r="YP33" s="34"/>
      <c r="YQ33" s="34"/>
      <c r="YR33" s="34"/>
      <c r="YS33" s="34"/>
      <c r="YT33" s="34"/>
      <c r="YU33" s="34"/>
      <c r="YV33" s="34"/>
      <c r="YW33" s="34"/>
      <c r="YX33" s="34"/>
      <c r="YY33" s="34"/>
      <c r="YZ33" s="34"/>
      <c r="ZA33" s="34"/>
      <c r="ZB33" s="34"/>
      <c r="ZC33" s="34"/>
      <c r="ZD33" s="34"/>
      <c r="ZE33" s="34"/>
      <c r="ZF33" s="34"/>
      <c r="ZG33" s="34"/>
      <c r="ZH33" s="34"/>
      <c r="ZI33" s="34"/>
      <c r="ZJ33" s="34"/>
      <c r="ZK33" s="34"/>
      <c r="ZL33" s="34"/>
      <c r="ZM33" s="34"/>
      <c r="ZN33" s="34"/>
      <c r="ZO33" s="34"/>
      <c r="ZP33" s="34"/>
      <c r="ZQ33" s="34"/>
      <c r="ZR33" s="34"/>
      <c r="ZS33" s="34"/>
      <c r="ZT33" s="34"/>
      <c r="ZU33" s="34"/>
      <c r="ZV33" s="34"/>
      <c r="ZW33" s="34"/>
      <c r="ZX33" s="34"/>
      <c r="ZY33" s="34"/>
      <c r="ZZ33" s="34"/>
      <c r="AAA33" s="34"/>
      <c r="AAB33" s="34"/>
      <c r="AAC33" s="34"/>
      <c r="AAD33" s="34"/>
      <c r="AAE33" s="34"/>
      <c r="AAF33" s="34"/>
      <c r="AAG33" s="34"/>
      <c r="AAH33" s="34"/>
      <c r="AAI33" s="34"/>
      <c r="AAJ33" s="34"/>
      <c r="AAK33" s="34"/>
      <c r="AAL33" s="34"/>
      <c r="AAM33" s="34"/>
      <c r="AAN33" s="34"/>
      <c r="AAO33" s="34"/>
      <c r="AAP33" s="34"/>
      <c r="AAQ33" s="34"/>
      <c r="AAR33" s="34"/>
      <c r="AAS33" s="34"/>
      <c r="AAT33" s="34"/>
      <c r="AAU33" s="34"/>
      <c r="AAV33" s="34"/>
      <c r="AAW33" s="34"/>
      <c r="AAX33" s="34"/>
      <c r="AAY33" s="34"/>
      <c r="AAZ33" s="34"/>
    </row>
    <row r="34" spans="1:728" s="35" customFormat="1" ht="33.950000000000003" customHeight="1" thickBot="1">
      <c r="A34" s="8">
        <v>29</v>
      </c>
      <c r="B34" s="39" t="s">
        <v>21</v>
      </c>
      <c r="C34" s="21" t="s">
        <v>235</v>
      </c>
      <c r="D34" s="33" t="s">
        <v>78</v>
      </c>
      <c r="E34" s="104">
        <v>43090</v>
      </c>
      <c r="F34" s="104">
        <v>43238</v>
      </c>
      <c r="G34" s="25" t="s">
        <v>11</v>
      </c>
      <c r="H34" s="81"/>
      <c r="I34" s="90"/>
      <c r="J34" s="26" t="s">
        <v>11</v>
      </c>
      <c r="K34" s="6" t="s">
        <v>10</v>
      </c>
      <c r="L34" s="26" t="s">
        <v>11</v>
      </c>
      <c r="M34" s="26" t="s">
        <v>11</v>
      </c>
      <c r="N34" s="26" t="s">
        <v>11</v>
      </c>
      <c r="O34" s="26" t="s">
        <v>11</v>
      </c>
      <c r="P34" s="26" t="s">
        <v>11</v>
      </c>
      <c r="Q34" s="26"/>
      <c r="R34" s="26" t="s">
        <v>11</v>
      </c>
      <c r="S34" s="31" t="s">
        <v>268</v>
      </c>
      <c r="T34" s="32"/>
      <c r="U34" s="33" t="s">
        <v>236</v>
      </c>
      <c r="V34" s="36" t="s">
        <v>234</v>
      </c>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4"/>
      <c r="IU34" s="34"/>
      <c r="IV34" s="34"/>
      <c r="IW34" s="34"/>
      <c r="IX34" s="34"/>
      <c r="IY34" s="34"/>
      <c r="IZ34" s="34"/>
      <c r="JA34" s="34"/>
      <c r="JB34" s="34"/>
      <c r="JC34" s="34"/>
      <c r="JD34" s="34"/>
      <c r="JE34" s="34"/>
      <c r="JF34" s="34"/>
      <c r="JG34" s="34"/>
      <c r="JH34" s="34"/>
      <c r="JI34" s="34"/>
      <c r="JJ34" s="34"/>
      <c r="JK34" s="34"/>
      <c r="JL34" s="34"/>
      <c r="JM34" s="34"/>
      <c r="JN34" s="34"/>
      <c r="JO34" s="34"/>
      <c r="JP34" s="34"/>
      <c r="JQ34" s="34"/>
      <c r="JR34" s="34"/>
      <c r="JS34" s="34"/>
      <c r="JT34" s="34"/>
      <c r="JU34" s="34"/>
      <c r="JV34" s="34"/>
      <c r="JW34" s="34"/>
      <c r="JX34" s="34"/>
      <c r="JY34" s="34"/>
      <c r="JZ34" s="34"/>
      <c r="KA34" s="34"/>
      <c r="KB34" s="34"/>
      <c r="KC34" s="34"/>
      <c r="KD34" s="34"/>
      <c r="KE34" s="34"/>
      <c r="KF34" s="34"/>
      <c r="KG34" s="34"/>
      <c r="KH34" s="34"/>
      <c r="KI34" s="34"/>
      <c r="KJ34" s="34"/>
      <c r="KK34" s="34"/>
      <c r="KL34" s="34"/>
      <c r="KM34" s="34"/>
      <c r="KN34" s="34"/>
      <c r="KO34" s="34"/>
      <c r="KP34" s="34"/>
      <c r="KQ34" s="34"/>
      <c r="KR34" s="34"/>
      <c r="KS34" s="34"/>
      <c r="KT34" s="34"/>
      <c r="KU34" s="34"/>
      <c r="KV34" s="34"/>
      <c r="KW34" s="34"/>
      <c r="KX34" s="34"/>
      <c r="KY34" s="34"/>
      <c r="KZ34" s="34"/>
      <c r="LA34" s="34"/>
      <c r="LB34" s="34"/>
      <c r="LC34" s="34"/>
      <c r="LD34" s="34"/>
      <c r="LE34" s="34"/>
      <c r="LF34" s="34"/>
      <c r="LG34" s="34"/>
      <c r="LH34" s="34"/>
      <c r="LI34" s="34"/>
      <c r="LJ34" s="34"/>
      <c r="LK34" s="34"/>
      <c r="LL34" s="34"/>
      <c r="LM34" s="34"/>
      <c r="LN34" s="34"/>
      <c r="LO34" s="34"/>
      <c r="LP34" s="34"/>
      <c r="LQ34" s="34"/>
      <c r="LR34" s="34"/>
      <c r="LS34" s="34"/>
      <c r="LT34" s="34"/>
      <c r="LU34" s="34"/>
      <c r="LV34" s="34"/>
      <c r="LW34" s="34"/>
      <c r="LX34" s="34"/>
      <c r="LY34" s="34"/>
      <c r="LZ34" s="34"/>
      <c r="MA34" s="34"/>
      <c r="MB34" s="34"/>
      <c r="MC34" s="34"/>
      <c r="MD34" s="34"/>
      <c r="ME34" s="34"/>
      <c r="MF34" s="34"/>
      <c r="MG34" s="34"/>
      <c r="MH34" s="34"/>
      <c r="MI34" s="34"/>
      <c r="MJ34" s="34"/>
      <c r="MK34" s="34"/>
      <c r="ML34" s="34"/>
      <c r="MM34" s="34"/>
      <c r="MN34" s="34"/>
      <c r="MO34" s="34"/>
      <c r="MP34" s="34"/>
      <c r="MQ34" s="34"/>
      <c r="MR34" s="34"/>
      <c r="MS34" s="34"/>
      <c r="MT34" s="34"/>
      <c r="MU34" s="34"/>
      <c r="MV34" s="34"/>
      <c r="MW34" s="34"/>
      <c r="MX34" s="34"/>
      <c r="MY34" s="34"/>
      <c r="MZ34" s="34"/>
      <c r="NA34" s="34"/>
      <c r="NB34" s="34"/>
      <c r="NC34" s="34"/>
      <c r="ND34" s="34"/>
      <c r="NE34" s="34"/>
      <c r="NF34" s="34"/>
      <c r="NG34" s="34"/>
      <c r="NH34" s="34"/>
      <c r="NI34" s="34"/>
      <c r="NJ34" s="34"/>
      <c r="NK34" s="34"/>
      <c r="NL34" s="34"/>
      <c r="NM34" s="34"/>
      <c r="NN34" s="34"/>
      <c r="NO34" s="34"/>
      <c r="NP34" s="34"/>
      <c r="NQ34" s="34"/>
      <c r="NR34" s="34"/>
      <c r="NS34" s="34"/>
      <c r="NT34" s="34"/>
      <c r="NU34" s="34"/>
      <c r="NV34" s="34"/>
      <c r="NW34" s="34"/>
      <c r="NX34" s="34"/>
      <c r="NY34" s="34"/>
      <c r="NZ34" s="34"/>
      <c r="OA34" s="34"/>
      <c r="OB34" s="34"/>
      <c r="OC34" s="34"/>
      <c r="OD34" s="34"/>
      <c r="OE34" s="34"/>
      <c r="OF34" s="34"/>
      <c r="OG34" s="34"/>
      <c r="OH34" s="34"/>
      <c r="OI34" s="34"/>
      <c r="OJ34" s="34"/>
      <c r="OK34" s="34"/>
      <c r="OL34" s="34"/>
      <c r="OM34" s="34"/>
      <c r="ON34" s="34"/>
      <c r="OO34" s="34"/>
      <c r="OP34" s="34"/>
      <c r="OQ34" s="34"/>
      <c r="OR34" s="34"/>
      <c r="OS34" s="34"/>
      <c r="OT34" s="34"/>
      <c r="OU34" s="34"/>
      <c r="OV34" s="34"/>
      <c r="OW34" s="34"/>
      <c r="OX34" s="34"/>
      <c r="OY34" s="34"/>
      <c r="OZ34" s="34"/>
      <c r="PA34" s="34"/>
      <c r="PB34" s="34"/>
      <c r="PC34" s="34"/>
      <c r="PD34" s="34"/>
      <c r="PE34" s="34"/>
      <c r="PF34" s="34"/>
      <c r="PG34" s="34"/>
      <c r="PH34" s="34"/>
      <c r="PI34" s="34"/>
      <c r="PJ34" s="34"/>
      <c r="PK34" s="34"/>
      <c r="PL34" s="34"/>
      <c r="PM34" s="34"/>
      <c r="PN34" s="34"/>
      <c r="PO34" s="34"/>
      <c r="PP34" s="34"/>
      <c r="PQ34" s="34"/>
      <c r="PR34" s="34"/>
      <c r="PS34" s="34"/>
      <c r="PT34" s="34"/>
      <c r="PU34" s="34"/>
      <c r="PV34" s="34"/>
      <c r="PW34" s="34"/>
      <c r="PX34" s="34"/>
      <c r="PY34" s="34"/>
      <c r="PZ34" s="34"/>
      <c r="QA34" s="34"/>
      <c r="QB34" s="34"/>
      <c r="QC34" s="34"/>
      <c r="QD34" s="34"/>
      <c r="QE34" s="34"/>
      <c r="QF34" s="34"/>
      <c r="QG34" s="34"/>
      <c r="QH34" s="34"/>
      <c r="QI34" s="34"/>
      <c r="QJ34" s="34"/>
      <c r="QK34" s="34"/>
      <c r="QL34" s="34"/>
      <c r="QM34" s="34"/>
      <c r="QN34" s="34"/>
      <c r="QO34" s="34"/>
      <c r="QP34" s="34"/>
      <c r="QQ34" s="34"/>
      <c r="QR34" s="34"/>
      <c r="QS34" s="34"/>
      <c r="QT34" s="34"/>
      <c r="QU34" s="34"/>
      <c r="QV34" s="34"/>
      <c r="QW34" s="34"/>
      <c r="QX34" s="34"/>
      <c r="QY34" s="34"/>
      <c r="QZ34" s="34"/>
      <c r="RA34" s="34"/>
      <c r="RB34" s="34"/>
      <c r="RC34" s="34"/>
      <c r="RD34" s="34"/>
      <c r="RE34" s="34"/>
      <c r="RF34" s="34"/>
      <c r="RG34" s="34"/>
      <c r="RH34" s="34"/>
      <c r="RI34" s="34"/>
      <c r="RJ34" s="34"/>
      <c r="RK34" s="34"/>
      <c r="RL34" s="34"/>
      <c r="RM34" s="34"/>
      <c r="RN34" s="34"/>
      <c r="RO34" s="34"/>
      <c r="RP34" s="34"/>
      <c r="RQ34" s="34"/>
      <c r="RR34" s="34"/>
      <c r="RS34" s="34"/>
      <c r="RT34" s="34"/>
      <c r="RU34" s="34"/>
      <c r="RV34" s="34"/>
      <c r="RW34" s="34"/>
      <c r="RX34" s="34"/>
      <c r="RY34" s="34"/>
      <c r="RZ34" s="34"/>
      <c r="SA34" s="34"/>
      <c r="SB34" s="34"/>
      <c r="SC34" s="34"/>
      <c r="SD34" s="34"/>
      <c r="SE34" s="34"/>
      <c r="SF34" s="34"/>
      <c r="SG34" s="34"/>
      <c r="SH34" s="34"/>
      <c r="SI34" s="34"/>
      <c r="SJ34" s="34"/>
      <c r="SK34" s="34"/>
      <c r="SL34" s="34"/>
      <c r="SM34" s="34"/>
      <c r="SN34" s="34"/>
      <c r="SO34" s="34"/>
      <c r="SP34" s="34"/>
      <c r="SQ34" s="34"/>
      <c r="SR34" s="34"/>
      <c r="SS34" s="34"/>
      <c r="ST34" s="34"/>
      <c r="SU34" s="34"/>
      <c r="SV34" s="34"/>
      <c r="SW34" s="34"/>
      <c r="SX34" s="34"/>
      <c r="SY34" s="34"/>
      <c r="SZ34" s="34"/>
      <c r="TA34" s="34"/>
      <c r="TB34" s="34"/>
      <c r="TC34" s="34"/>
      <c r="TD34" s="34"/>
      <c r="TE34" s="34"/>
      <c r="TF34" s="34"/>
      <c r="TG34" s="34"/>
      <c r="TH34" s="34"/>
      <c r="TI34" s="34"/>
      <c r="TJ34" s="34"/>
      <c r="TK34" s="34"/>
      <c r="TL34" s="34"/>
      <c r="TM34" s="34"/>
      <c r="TN34" s="34"/>
      <c r="TO34" s="34"/>
      <c r="TP34" s="34"/>
      <c r="TQ34" s="34"/>
      <c r="TR34" s="34"/>
      <c r="TS34" s="34"/>
      <c r="TT34" s="34"/>
      <c r="TU34" s="34"/>
      <c r="TV34" s="34"/>
      <c r="TW34" s="34"/>
      <c r="TX34" s="34"/>
      <c r="TY34" s="34"/>
      <c r="TZ34" s="34"/>
      <c r="UA34" s="34"/>
      <c r="UB34" s="34"/>
      <c r="UC34" s="34"/>
      <c r="UD34" s="34"/>
      <c r="UE34" s="34"/>
      <c r="UF34" s="34"/>
      <c r="UG34" s="34"/>
      <c r="UH34" s="34"/>
      <c r="UI34" s="34"/>
      <c r="UJ34" s="34"/>
      <c r="UK34" s="34"/>
      <c r="UL34" s="34"/>
      <c r="UM34" s="34"/>
      <c r="UN34" s="34"/>
      <c r="UO34" s="34"/>
      <c r="UP34" s="34"/>
      <c r="UQ34" s="34"/>
      <c r="UR34" s="34"/>
      <c r="US34" s="34"/>
      <c r="UT34" s="34"/>
      <c r="UU34" s="34"/>
      <c r="UV34" s="34"/>
      <c r="UW34" s="34"/>
      <c r="UX34" s="34"/>
      <c r="UY34" s="34"/>
      <c r="UZ34" s="34"/>
      <c r="VA34" s="34"/>
      <c r="VB34" s="34"/>
      <c r="VC34" s="34"/>
      <c r="VD34" s="34"/>
      <c r="VE34" s="34"/>
      <c r="VF34" s="34"/>
      <c r="VG34" s="34"/>
      <c r="VH34" s="34"/>
      <c r="VI34" s="34"/>
      <c r="VJ34" s="34"/>
      <c r="VK34" s="34"/>
      <c r="VL34" s="34"/>
      <c r="VM34" s="34"/>
      <c r="VN34" s="34"/>
      <c r="VO34" s="34"/>
      <c r="VP34" s="34"/>
      <c r="VQ34" s="34"/>
      <c r="VR34" s="34"/>
      <c r="VS34" s="34"/>
      <c r="VT34" s="34"/>
      <c r="VU34" s="34"/>
      <c r="VV34" s="34"/>
      <c r="VW34" s="34"/>
      <c r="VX34" s="34"/>
      <c r="VY34" s="34"/>
      <c r="VZ34" s="34"/>
      <c r="WA34" s="34"/>
      <c r="WB34" s="34"/>
      <c r="WC34" s="34"/>
      <c r="WD34" s="34"/>
      <c r="WE34" s="34"/>
      <c r="WF34" s="34"/>
      <c r="WG34" s="34"/>
      <c r="WH34" s="34"/>
      <c r="WI34" s="34"/>
      <c r="WJ34" s="34"/>
      <c r="WK34" s="34"/>
      <c r="WL34" s="34"/>
      <c r="WM34" s="34"/>
      <c r="WN34" s="34"/>
      <c r="WO34" s="34"/>
      <c r="WP34" s="34"/>
      <c r="WQ34" s="34"/>
      <c r="WR34" s="34"/>
      <c r="WS34" s="34"/>
      <c r="WT34" s="34"/>
      <c r="WU34" s="34"/>
      <c r="WV34" s="34"/>
      <c r="WW34" s="34"/>
      <c r="WX34" s="34"/>
      <c r="WY34" s="34"/>
      <c r="WZ34" s="34"/>
      <c r="XA34" s="34"/>
      <c r="XB34" s="34"/>
      <c r="XC34" s="34"/>
      <c r="XD34" s="34"/>
      <c r="XE34" s="34"/>
      <c r="XF34" s="34"/>
      <c r="XG34" s="34"/>
      <c r="XH34" s="34"/>
      <c r="XI34" s="34"/>
      <c r="XJ34" s="34"/>
      <c r="XK34" s="34"/>
      <c r="XL34" s="34"/>
      <c r="XM34" s="34"/>
      <c r="XN34" s="34"/>
      <c r="XO34" s="34"/>
      <c r="XP34" s="34"/>
      <c r="XQ34" s="34"/>
      <c r="XR34" s="34"/>
      <c r="XS34" s="34"/>
      <c r="XT34" s="34"/>
      <c r="XU34" s="34"/>
      <c r="XV34" s="34"/>
      <c r="XW34" s="34"/>
      <c r="XX34" s="34"/>
      <c r="XY34" s="34"/>
      <c r="XZ34" s="34"/>
      <c r="YA34" s="34"/>
      <c r="YB34" s="34"/>
      <c r="YC34" s="34"/>
      <c r="YD34" s="34"/>
      <c r="YE34" s="34"/>
      <c r="YF34" s="34"/>
      <c r="YG34" s="34"/>
      <c r="YH34" s="34"/>
      <c r="YI34" s="34"/>
      <c r="YJ34" s="34"/>
      <c r="YK34" s="34"/>
      <c r="YL34" s="34"/>
      <c r="YM34" s="34"/>
      <c r="YN34" s="34"/>
      <c r="YO34" s="34"/>
      <c r="YP34" s="34"/>
      <c r="YQ34" s="34"/>
      <c r="YR34" s="34"/>
      <c r="YS34" s="34"/>
      <c r="YT34" s="34"/>
      <c r="YU34" s="34"/>
      <c r="YV34" s="34"/>
      <c r="YW34" s="34"/>
      <c r="YX34" s="34"/>
      <c r="YY34" s="34"/>
      <c r="YZ34" s="34"/>
      <c r="ZA34" s="34"/>
      <c r="ZB34" s="34"/>
      <c r="ZC34" s="34"/>
      <c r="ZD34" s="34"/>
      <c r="ZE34" s="34"/>
      <c r="ZF34" s="34"/>
      <c r="ZG34" s="34"/>
      <c r="ZH34" s="34"/>
      <c r="ZI34" s="34"/>
      <c r="ZJ34" s="34"/>
      <c r="ZK34" s="34"/>
      <c r="ZL34" s="34"/>
      <c r="ZM34" s="34"/>
      <c r="ZN34" s="34"/>
      <c r="ZO34" s="34"/>
      <c r="ZP34" s="34"/>
      <c r="ZQ34" s="34"/>
      <c r="ZR34" s="34"/>
      <c r="ZS34" s="34"/>
      <c r="ZT34" s="34"/>
      <c r="ZU34" s="34"/>
      <c r="ZV34" s="34"/>
      <c r="ZW34" s="34"/>
      <c r="ZX34" s="34"/>
      <c r="ZY34" s="34"/>
      <c r="ZZ34" s="34"/>
      <c r="AAA34" s="34"/>
      <c r="AAB34" s="34"/>
      <c r="AAC34" s="34"/>
      <c r="AAD34" s="34"/>
      <c r="AAE34" s="34"/>
      <c r="AAF34" s="34"/>
      <c r="AAG34" s="34"/>
      <c r="AAH34" s="34"/>
      <c r="AAI34" s="34"/>
      <c r="AAJ34" s="34"/>
      <c r="AAK34" s="34"/>
      <c r="AAL34" s="34"/>
      <c r="AAM34" s="34"/>
      <c r="AAN34" s="34"/>
      <c r="AAO34" s="34"/>
      <c r="AAP34" s="34"/>
      <c r="AAQ34" s="34"/>
      <c r="AAR34" s="34"/>
      <c r="AAS34" s="34"/>
      <c r="AAT34" s="34"/>
      <c r="AAU34" s="34"/>
      <c r="AAV34" s="34"/>
      <c r="AAW34" s="34"/>
      <c r="AAX34" s="34"/>
      <c r="AAY34" s="34"/>
      <c r="AAZ34" s="34"/>
    </row>
    <row r="35" spans="1:728" s="35" customFormat="1" ht="33.950000000000003" customHeight="1" thickBot="1">
      <c r="A35" s="8">
        <v>30</v>
      </c>
      <c r="B35" s="39" t="s">
        <v>21</v>
      </c>
      <c r="C35" s="21" t="s">
        <v>337</v>
      </c>
      <c r="D35" s="33" t="s">
        <v>207</v>
      </c>
      <c r="E35" s="107">
        <v>43143</v>
      </c>
      <c r="F35" s="105">
        <v>43279</v>
      </c>
      <c r="G35" s="25" t="s">
        <v>11</v>
      </c>
      <c r="H35" s="81"/>
      <c r="I35" s="90"/>
      <c r="J35" s="26" t="s">
        <v>11</v>
      </c>
      <c r="K35" s="6" t="s">
        <v>10</v>
      </c>
      <c r="L35" s="26" t="s">
        <v>11</v>
      </c>
      <c r="M35" s="26" t="s">
        <v>11</v>
      </c>
      <c r="N35" s="26" t="s">
        <v>11</v>
      </c>
      <c r="O35" s="26" t="s">
        <v>11</v>
      </c>
      <c r="P35" s="26" t="s">
        <v>11</v>
      </c>
      <c r="Q35" s="26"/>
      <c r="R35" s="26" t="s">
        <v>11</v>
      </c>
      <c r="S35" s="31" t="s">
        <v>268</v>
      </c>
      <c r="T35" s="32"/>
      <c r="U35" s="33" t="s">
        <v>224</v>
      </c>
      <c r="V35" s="36" t="s">
        <v>206</v>
      </c>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c r="IV35" s="34"/>
      <c r="IW35" s="34"/>
      <c r="IX35" s="34"/>
      <c r="IY35" s="34"/>
      <c r="IZ35" s="34"/>
      <c r="JA35" s="34"/>
      <c r="JB35" s="34"/>
      <c r="JC35" s="34"/>
      <c r="JD35" s="34"/>
      <c r="JE35" s="34"/>
      <c r="JF35" s="34"/>
      <c r="JG35" s="34"/>
      <c r="JH35" s="34"/>
      <c r="JI35" s="34"/>
      <c r="JJ35" s="34"/>
      <c r="JK35" s="34"/>
      <c r="JL35" s="34"/>
      <c r="JM35" s="34"/>
      <c r="JN35" s="34"/>
      <c r="JO35" s="34"/>
      <c r="JP35" s="34"/>
      <c r="JQ35" s="34"/>
      <c r="JR35" s="34"/>
      <c r="JS35" s="34"/>
      <c r="JT35" s="34"/>
      <c r="JU35" s="34"/>
      <c r="JV35" s="34"/>
      <c r="JW35" s="34"/>
      <c r="JX35" s="34"/>
      <c r="JY35" s="34"/>
      <c r="JZ35" s="34"/>
      <c r="KA35" s="34"/>
      <c r="KB35" s="34"/>
      <c r="KC35" s="34"/>
      <c r="KD35" s="34"/>
      <c r="KE35" s="34"/>
      <c r="KF35" s="34"/>
      <c r="KG35" s="34"/>
      <c r="KH35" s="34"/>
      <c r="KI35" s="34"/>
      <c r="KJ35" s="34"/>
      <c r="KK35" s="34"/>
      <c r="KL35" s="34"/>
      <c r="KM35" s="34"/>
      <c r="KN35" s="34"/>
      <c r="KO35" s="34"/>
      <c r="KP35" s="34"/>
      <c r="KQ35" s="34"/>
      <c r="KR35" s="34"/>
      <c r="KS35" s="34"/>
      <c r="KT35" s="34"/>
      <c r="KU35" s="34"/>
      <c r="KV35" s="34"/>
      <c r="KW35" s="34"/>
      <c r="KX35" s="34"/>
      <c r="KY35" s="34"/>
      <c r="KZ35" s="34"/>
      <c r="LA35" s="34"/>
      <c r="LB35" s="34"/>
      <c r="LC35" s="34"/>
      <c r="LD35" s="34"/>
      <c r="LE35" s="34"/>
      <c r="LF35" s="34"/>
      <c r="LG35" s="34"/>
      <c r="LH35" s="34"/>
      <c r="LI35" s="34"/>
      <c r="LJ35" s="34"/>
      <c r="LK35" s="34"/>
      <c r="LL35" s="34"/>
      <c r="LM35" s="34"/>
      <c r="LN35" s="34"/>
      <c r="LO35" s="34"/>
      <c r="LP35" s="34"/>
      <c r="LQ35" s="34"/>
      <c r="LR35" s="34"/>
      <c r="LS35" s="34"/>
      <c r="LT35" s="34"/>
      <c r="LU35" s="34"/>
      <c r="LV35" s="34"/>
      <c r="LW35" s="34"/>
      <c r="LX35" s="34"/>
      <c r="LY35" s="34"/>
      <c r="LZ35" s="34"/>
      <c r="MA35" s="34"/>
      <c r="MB35" s="34"/>
      <c r="MC35" s="34"/>
      <c r="MD35" s="34"/>
      <c r="ME35" s="34"/>
      <c r="MF35" s="34"/>
      <c r="MG35" s="34"/>
      <c r="MH35" s="34"/>
      <c r="MI35" s="34"/>
      <c r="MJ35" s="34"/>
      <c r="MK35" s="34"/>
      <c r="ML35" s="34"/>
      <c r="MM35" s="34"/>
      <c r="MN35" s="34"/>
      <c r="MO35" s="34"/>
      <c r="MP35" s="34"/>
      <c r="MQ35" s="34"/>
      <c r="MR35" s="34"/>
      <c r="MS35" s="34"/>
      <c r="MT35" s="34"/>
      <c r="MU35" s="34"/>
      <c r="MV35" s="34"/>
      <c r="MW35" s="34"/>
      <c r="MX35" s="34"/>
      <c r="MY35" s="34"/>
      <c r="MZ35" s="34"/>
      <c r="NA35" s="34"/>
      <c r="NB35" s="34"/>
      <c r="NC35" s="34"/>
      <c r="ND35" s="34"/>
      <c r="NE35" s="34"/>
      <c r="NF35" s="34"/>
      <c r="NG35" s="34"/>
      <c r="NH35" s="34"/>
      <c r="NI35" s="34"/>
      <c r="NJ35" s="34"/>
      <c r="NK35" s="34"/>
      <c r="NL35" s="34"/>
      <c r="NM35" s="34"/>
      <c r="NN35" s="34"/>
      <c r="NO35" s="34"/>
      <c r="NP35" s="34"/>
      <c r="NQ35" s="34"/>
      <c r="NR35" s="34"/>
      <c r="NS35" s="34"/>
      <c r="NT35" s="34"/>
      <c r="NU35" s="34"/>
      <c r="NV35" s="34"/>
      <c r="NW35" s="34"/>
      <c r="NX35" s="34"/>
      <c r="NY35" s="34"/>
      <c r="NZ35" s="34"/>
      <c r="OA35" s="34"/>
      <c r="OB35" s="34"/>
      <c r="OC35" s="34"/>
      <c r="OD35" s="34"/>
      <c r="OE35" s="34"/>
      <c r="OF35" s="34"/>
      <c r="OG35" s="34"/>
      <c r="OH35" s="34"/>
      <c r="OI35" s="34"/>
      <c r="OJ35" s="34"/>
      <c r="OK35" s="34"/>
      <c r="OL35" s="34"/>
      <c r="OM35" s="34"/>
      <c r="ON35" s="34"/>
      <c r="OO35" s="34"/>
      <c r="OP35" s="34"/>
      <c r="OQ35" s="34"/>
      <c r="OR35" s="34"/>
      <c r="OS35" s="34"/>
      <c r="OT35" s="34"/>
      <c r="OU35" s="34"/>
      <c r="OV35" s="34"/>
      <c r="OW35" s="34"/>
      <c r="OX35" s="34"/>
      <c r="OY35" s="34"/>
      <c r="OZ35" s="34"/>
      <c r="PA35" s="34"/>
      <c r="PB35" s="34"/>
      <c r="PC35" s="34"/>
      <c r="PD35" s="34"/>
      <c r="PE35" s="34"/>
      <c r="PF35" s="34"/>
      <c r="PG35" s="34"/>
      <c r="PH35" s="34"/>
      <c r="PI35" s="34"/>
      <c r="PJ35" s="34"/>
      <c r="PK35" s="34"/>
      <c r="PL35" s="34"/>
      <c r="PM35" s="34"/>
      <c r="PN35" s="34"/>
      <c r="PO35" s="34"/>
      <c r="PP35" s="34"/>
      <c r="PQ35" s="34"/>
      <c r="PR35" s="34"/>
      <c r="PS35" s="34"/>
      <c r="PT35" s="34"/>
      <c r="PU35" s="34"/>
      <c r="PV35" s="34"/>
      <c r="PW35" s="34"/>
      <c r="PX35" s="34"/>
      <c r="PY35" s="34"/>
      <c r="PZ35" s="34"/>
      <c r="QA35" s="34"/>
      <c r="QB35" s="34"/>
      <c r="QC35" s="34"/>
      <c r="QD35" s="34"/>
      <c r="QE35" s="34"/>
      <c r="QF35" s="34"/>
      <c r="QG35" s="34"/>
      <c r="QH35" s="34"/>
      <c r="QI35" s="34"/>
      <c r="QJ35" s="34"/>
      <c r="QK35" s="34"/>
      <c r="QL35" s="34"/>
      <c r="QM35" s="34"/>
      <c r="QN35" s="34"/>
      <c r="QO35" s="34"/>
      <c r="QP35" s="34"/>
      <c r="QQ35" s="34"/>
      <c r="QR35" s="34"/>
      <c r="QS35" s="34"/>
      <c r="QT35" s="34"/>
      <c r="QU35" s="34"/>
      <c r="QV35" s="34"/>
      <c r="QW35" s="34"/>
      <c r="QX35" s="34"/>
      <c r="QY35" s="34"/>
      <c r="QZ35" s="34"/>
      <c r="RA35" s="34"/>
      <c r="RB35" s="34"/>
      <c r="RC35" s="34"/>
      <c r="RD35" s="34"/>
      <c r="RE35" s="34"/>
      <c r="RF35" s="34"/>
      <c r="RG35" s="34"/>
      <c r="RH35" s="34"/>
      <c r="RI35" s="34"/>
      <c r="RJ35" s="34"/>
      <c r="RK35" s="34"/>
      <c r="RL35" s="34"/>
      <c r="RM35" s="34"/>
      <c r="RN35" s="34"/>
      <c r="RO35" s="34"/>
      <c r="RP35" s="34"/>
      <c r="RQ35" s="34"/>
      <c r="RR35" s="34"/>
      <c r="RS35" s="34"/>
      <c r="RT35" s="34"/>
      <c r="RU35" s="34"/>
      <c r="RV35" s="34"/>
      <c r="RW35" s="34"/>
      <c r="RX35" s="34"/>
      <c r="RY35" s="34"/>
      <c r="RZ35" s="34"/>
      <c r="SA35" s="34"/>
      <c r="SB35" s="34"/>
      <c r="SC35" s="34"/>
      <c r="SD35" s="34"/>
      <c r="SE35" s="34"/>
      <c r="SF35" s="34"/>
      <c r="SG35" s="34"/>
      <c r="SH35" s="34"/>
      <c r="SI35" s="34"/>
      <c r="SJ35" s="34"/>
      <c r="SK35" s="34"/>
      <c r="SL35" s="34"/>
      <c r="SM35" s="34"/>
      <c r="SN35" s="34"/>
      <c r="SO35" s="34"/>
      <c r="SP35" s="34"/>
      <c r="SQ35" s="34"/>
      <c r="SR35" s="34"/>
      <c r="SS35" s="34"/>
      <c r="ST35" s="34"/>
      <c r="SU35" s="34"/>
      <c r="SV35" s="34"/>
      <c r="SW35" s="34"/>
      <c r="SX35" s="34"/>
      <c r="SY35" s="34"/>
      <c r="SZ35" s="34"/>
      <c r="TA35" s="34"/>
      <c r="TB35" s="34"/>
      <c r="TC35" s="34"/>
      <c r="TD35" s="34"/>
      <c r="TE35" s="34"/>
      <c r="TF35" s="34"/>
      <c r="TG35" s="34"/>
      <c r="TH35" s="34"/>
      <c r="TI35" s="34"/>
      <c r="TJ35" s="34"/>
      <c r="TK35" s="34"/>
      <c r="TL35" s="34"/>
      <c r="TM35" s="34"/>
      <c r="TN35" s="34"/>
      <c r="TO35" s="34"/>
      <c r="TP35" s="34"/>
      <c r="TQ35" s="34"/>
      <c r="TR35" s="34"/>
      <c r="TS35" s="34"/>
      <c r="TT35" s="34"/>
      <c r="TU35" s="34"/>
      <c r="TV35" s="34"/>
      <c r="TW35" s="34"/>
      <c r="TX35" s="34"/>
      <c r="TY35" s="34"/>
      <c r="TZ35" s="34"/>
      <c r="UA35" s="34"/>
      <c r="UB35" s="34"/>
      <c r="UC35" s="34"/>
      <c r="UD35" s="34"/>
      <c r="UE35" s="34"/>
      <c r="UF35" s="34"/>
      <c r="UG35" s="34"/>
      <c r="UH35" s="34"/>
      <c r="UI35" s="34"/>
      <c r="UJ35" s="34"/>
      <c r="UK35" s="34"/>
      <c r="UL35" s="34"/>
      <c r="UM35" s="34"/>
      <c r="UN35" s="34"/>
      <c r="UO35" s="34"/>
      <c r="UP35" s="34"/>
      <c r="UQ35" s="34"/>
      <c r="UR35" s="34"/>
      <c r="US35" s="34"/>
      <c r="UT35" s="34"/>
      <c r="UU35" s="34"/>
      <c r="UV35" s="34"/>
      <c r="UW35" s="34"/>
      <c r="UX35" s="34"/>
      <c r="UY35" s="34"/>
      <c r="UZ35" s="34"/>
      <c r="VA35" s="34"/>
      <c r="VB35" s="34"/>
      <c r="VC35" s="34"/>
      <c r="VD35" s="34"/>
      <c r="VE35" s="34"/>
      <c r="VF35" s="34"/>
      <c r="VG35" s="34"/>
      <c r="VH35" s="34"/>
      <c r="VI35" s="34"/>
      <c r="VJ35" s="34"/>
      <c r="VK35" s="34"/>
      <c r="VL35" s="34"/>
      <c r="VM35" s="34"/>
      <c r="VN35" s="34"/>
      <c r="VO35" s="34"/>
      <c r="VP35" s="34"/>
      <c r="VQ35" s="34"/>
      <c r="VR35" s="34"/>
      <c r="VS35" s="34"/>
      <c r="VT35" s="34"/>
      <c r="VU35" s="34"/>
      <c r="VV35" s="34"/>
      <c r="VW35" s="34"/>
      <c r="VX35" s="34"/>
      <c r="VY35" s="34"/>
      <c r="VZ35" s="34"/>
      <c r="WA35" s="34"/>
      <c r="WB35" s="34"/>
      <c r="WC35" s="34"/>
      <c r="WD35" s="34"/>
      <c r="WE35" s="34"/>
      <c r="WF35" s="34"/>
      <c r="WG35" s="34"/>
      <c r="WH35" s="34"/>
      <c r="WI35" s="34"/>
      <c r="WJ35" s="34"/>
      <c r="WK35" s="34"/>
      <c r="WL35" s="34"/>
      <c r="WM35" s="34"/>
      <c r="WN35" s="34"/>
      <c r="WO35" s="34"/>
      <c r="WP35" s="34"/>
      <c r="WQ35" s="34"/>
      <c r="WR35" s="34"/>
      <c r="WS35" s="34"/>
      <c r="WT35" s="34"/>
      <c r="WU35" s="34"/>
      <c r="WV35" s="34"/>
      <c r="WW35" s="34"/>
      <c r="WX35" s="34"/>
      <c r="WY35" s="34"/>
      <c r="WZ35" s="34"/>
      <c r="XA35" s="34"/>
      <c r="XB35" s="34"/>
      <c r="XC35" s="34"/>
      <c r="XD35" s="34"/>
      <c r="XE35" s="34"/>
      <c r="XF35" s="34"/>
      <c r="XG35" s="34"/>
      <c r="XH35" s="34"/>
      <c r="XI35" s="34"/>
      <c r="XJ35" s="34"/>
      <c r="XK35" s="34"/>
      <c r="XL35" s="34"/>
      <c r="XM35" s="34"/>
      <c r="XN35" s="34"/>
      <c r="XO35" s="34"/>
      <c r="XP35" s="34"/>
      <c r="XQ35" s="34"/>
      <c r="XR35" s="34"/>
      <c r="XS35" s="34"/>
      <c r="XT35" s="34"/>
      <c r="XU35" s="34"/>
      <c r="XV35" s="34"/>
      <c r="XW35" s="34"/>
      <c r="XX35" s="34"/>
      <c r="XY35" s="34"/>
      <c r="XZ35" s="34"/>
      <c r="YA35" s="34"/>
      <c r="YB35" s="34"/>
      <c r="YC35" s="34"/>
      <c r="YD35" s="34"/>
      <c r="YE35" s="34"/>
      <c r="YF35" s="34"/>
      <c r="YG35" s="34"/>
      <c r="YH35" s="34"/>
      <c r="YI35" s="34"/>
      <c r="YJ35" s="34"/>
      <c r="YK35" s="34"/>
      <c r="YL35" s="34"/>
      <c r="YM35" s="34"/>
      <c r="YN35" s="34"/>
      <c r="YO35" s="34"/>
      <c r="YP35" s="34"/>
      <c r="YQ35" s="34"/>
      <c r="YR35" s="34"/>
      <c r="YS35" s="34"/>
      <c r="YT35" s="34"/>
      <c r="YU35" s="34"/>
      <c r="YV35" s="34"/>
      <c r="YW35" s="34"/>
      <c r="YX35" s="34"/>
      <c r="YY35" s="34"/>
      <c r="YZ35" s="34"/>
      <c r="ZA35" s="34"/>
      <c r="ZB35" s="34"/>
      <c r="ZC35" s="34"/>
      <c r="ZD35" s="34"/>
      <c r="ZE35" s="34"/>
      <c r="ZF35" s="34"/>
      <c r="ZG35" s="34"/>
      <c r="ZH35" s="34"/>
      <c r="ZI35" s="34"/>
      <c r="ZJ35" s="34"/>
      <c r="ZK35" s="34"/>
      <c r="ZL35" s="34"/>
      <c r="ZM35" s="34"/>
      <c r="ZN35" s="34"/>
      <c r="ZO35" s="34"/>
      <c r="ZP35" s="34"/>
      <c r="ZQ35" s="34"/>
      <c r="ZR35" s="34"/>
      <c r="ZS35" s="34"/>
      <c r="ZT35" s="34"/>
      <c r="ZU35" s="34"/>
      <c r="ZV35" s="34"/>
      <c r="ZW35" s="34"/>
      <c r="ZX35" s="34"/>
      <c r="ZY35" s="34"/>
      <c r="ZZ35" s="34"/>
      <c r="AAA35" s="34"/>
      <c r="AAB35" s="34"/>
      <c r="AAC35" s="34"/>
      <c r="AAD35" s="34"/>
      <c r="AAE35" s="34"/>
      <c r="AAF35" s="34"/>
      <c r="AAG35" s="34"/>
      <c r="AAH35" s="34"/>
      <c r="AAI35" s="34"/>
      <c r="AAJ35" s="34"/>
      <c r="AAK35" s="34"/>
      <c r="AAL35" s="34"/>
      <c r="AAM35" s="34"/>
      <c r="AAN35" s="34"/>
      <c r="AAO35" s="34"/>
      <c r="AAP35" s="34"/>
      <c r="AAQ35" s="34"/>
      <c r="AAR35" s="34"/>
      <c r="AAS35" s="34"/>
      <c r="AAT35" s="34"/>
      <c r="AAU35" s="34"/>
      <c r="AAV35" s="34"/>
      <c r="AAW35" s="34"/>
      <c r="AAX35" s="34"/>
      <c r="AAY35" s="34"/>
      <c r="AAZ35" s="34"/>
    </row>
    <row r="36" spans="1:728" s="35" customFormat="1" ht="45.75" customHeight="1" thickBot="1">
      <c r="A36" s="8">
        <v>31</v>
      </c>
      <c r="B36" s="39" t="s">
        <v>21</v>
      </c>
      <c r="C36" s="42" t="s">
        <v>243</v>
      </c>
      <c r="D36" s="33" t="s">
        <v>79</v>
      </c>
      <c r="E36" s="107">
        <v>39141</v>
      </c>
      <c r="F36" s="99">
        <v>39185</v>
      </c>
      <c r="G36" s="42" t="s">
        <v>115</v>
      </c>
      <c r="H36" s="81">
        <v>39336</v>
      </c>
      <c r="J36" s="6">
        <f>H36-E36</f>
        <v>195</v>
      </c>
      <c r="K36" s="37" t="s">
        <v>10</v>
      </c>
      <c r="L36" s="41">
        <v>15</v>
      </c>
      <c r="M36" s="41">
        <v>0</v>
      </c>
      <c r="N36" s="41">
        <v>33</v>
      </c>
      <c r="O36" s="37" t="s">
        <v>16</v>
      </c>
      <c r="P36" s="41">
        <v>1</v>
      </c>
      <c r="Q36" s="37" t="s">
        <v>26</v>
      </c>
      <c r="R36" s="41">
        <v>6</v>
      </c>
      <c r="S36" s="91" t="s">
        <v>18</v>
      </c>
      <c r="T36" s="32" t="s">
        <v>269</v>
      </c>
      <c r="U36" s="33" t="s">
        <v>245</v>
      </c>
      <c r="V36" s="36" t="s">
        <v>244</v>
      </c>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c r="IV36" s="34"/>
      <c r="IW36" s="34"/>
      <c r="IX36" s="34"/>
      <c r="IY36" s="34"/>
      <c r="IZ36" s="34"/>
      <c r="JA36" s="34"/>
      <c r="JB36" s="34"/>
      <c r="JC36" s="34"/>
      <c r="JD36" s="34"/>
      <c r="JE36" s="34"/>
      <c r="JF36" s="34"/>
      <c r="JG36" s="34"/>
      <c r="JH36" s="34"/>
      <c r="JI36" s="34"/>
      <c r="JJ36" s="34"/>
      <c r="JK36" s="34"/>
      <c r="JL36" s="34"/>
      <c r="JM36" s="34"/>
      <c r="JN36" s="34"/>
      <c r="JO36" s="34"/>
      <c r="JP36" s="34"/>
      <c r="JQ36" s="34"/>
      <c r="JR36" s="34"/>
      <c r="JS36" s="34"/>
      <c r="JT36" s="34"/>
      <c r="JU36" s="34"/>
      <c r="JV36" s="34"/>
      <c r="JW36" s="34"/>
      <c r="JX36" s="34"/>
      <c r="JY36" s="34"/>
      <c r="JZ36" s="34"/>
      <c r="KA36" s="34"/>
      <c r="KB36" s="34"/>
      <c r="KC36" s="34"/>
      <c r="KD36" s="34"/>
      <c r="KE36" s="34"/>
      <c r="KF36" s="34"/>
      <c r="KG36" s="34"/>
      <c r="KH36" s="34"/>
      <c r="KI36" s="34"/>
      <c r="KJ36" s="34"/>
      <c r="KK36" s="34"/>
      <c r="KL36" s="34"/>
      <c r="KM36" s="34"/>
      <c r="KN36" s="34"/>
      <c r="KO36" s="34"/>
      <c r="KP36" s="34"/>
      <c r="KQ36" s="34"/>
      <c r="KR36" s="34"/>
      <c r="KS36" s="34"/>
      <c r="KT36" s="34"/>
      <c r="KU36" s="34"/>
      <c r="KV36" s="34"/>
      <c r="KW36" s="34"/>
      <c r="KX36" s="34"/>
      <c r="KY36" s="34"/>
      <c r="KZ36" s="34"/>
      <c r="LA36" s="34"/>
      <c r="LB36" s="34"/>
      <c r="LC36" s="34"/>
      <c r="LD36" s="34"/>
      <c r="LE36" s="34"/>
      <c r="LF36" s="34"/>
      <c r="LG36" s="34"/>
      <c r="LH36" s="34"/>
      <c r="LI36" s="34"/>
      <c r="LJ36" s="34"/>
      <c r="LK36" s="34"/>
      <c r="LL36" s="34"/>
      <c r="LM36" s="34"/>
      <c r="LN36" s="34"/>
      <c r="LO36" s="34"/>
      <c r="LP36" s="34"/>
      <c r="LQ36" s="34"/>
      <c r="LR36" s="34"/>
      <c r="LS36" s="34"/>
      <c r="LT36" s="34"/>
      <c r="LU36" s="34"/>
      <c r="LV36" s="34"/>
      <c r="LW36" s="34"/>
      <c r="LX36" s="34"/>
      <c r="LY36" s="34"/>
      <c r="LZ36" s="34"/>
      <c r="MA36" s="34"/>
      <c r="MB36" s="34"/>
      <c r="MC36" s="34"/>
      <c r="MD36" s="34"/>
      <c r="ME36" s="34"/>
      <c r="MF36" s="34"/>
      <c r="MG36" s="34"/>
      <c r="MH36" s="34"/>
      <c r="MI36" s="34"/>
      <c r="MJ36" s="34"/>
      <c r="MK36" s="34"/>
      <c r="ML36" s="34"/>
      <c r="MM36" s="34"/>
      <c r="MN36" s="34"/>
      <c r="MO36" s="34"/>
      <c r="MP36" s="34"/>
      <c r="MQ36" s="34"/>
      <c r="MR36" s="34"/>
      <c r="MS36" s="34"/>
      <c r="MT36" s="34"/>
      <c r="MU36" s="34"/>
      <c r="MV36" s="34"/>
      <c r="MW36" s="34"/>
      <c r="MX36" s="34"/>
      <c r="MY36" s="34"/>
      <c r="MZ36" s="34"/>
      <c r="NA36" s="34"/>
      <c r="NB36" s="34"/>
      <c r="NC36" s="34"/>
      <c r="ND36" s="34"/>
      <c r="NE36" s="34"/>
      <c r="NF36" s="34"/>
      <c r="NG36" s="34"/>
      <c r="NH36" s="34"/>
      <c r="NI36" s="34"/>
      <c r="NJ36" s="34"/>
      <c r="NK36" s="34"/>
      <c r="NL36" s="34"/>
      <c r="NM36" s="34"/>
      <c r="NN36" s="34"/>
      <c r="NO36" s="34"/>
      <c r="NP36" s="34"/>
      <c r="NQ36" s="34"/>
      <c r="NR36" s="34"/>
      <c r="NS36" s="34"/>
      <c r="NT36" s="34"/>
      <c r="NU36" s="34"/>
      <c r="NV36" s="34"/>
      <c r="NW36" s="34"/>
      <c r="NX36" s="34"/>
      <c r="NY36" s="34"/>
      <c r="NZ36" s="34"/>
      <c r="OA36" s="34"/>
      <c r="OB36" s="34"/>
      <c r="OC36" s="34"/>
      <c r="OD36" s="34"/>
      <c r="OE36" s="34"/>
      <c r="OF36" s="34"/>
      <c r="OG36" s="34"/>
      <c r="OH36" s="34"/>
      <c r="OI36" s="34"/>
      <c r="OJ36" s="34"/>
      <c r="OK36" s="34"/>
      <c r="OL36" s="34"/>
      <c r="OM36" s="34"/>
      <c r="ON36" s="34"/>
      <c r="OO36" s="34"/>
      <c r="OP36" s="34"/>
      <c r="OQ36" s="34"/>
      <c r="OR36" s="34"/>
      <c r="OS36" s="34"/>
      <c r="OT36" s="34"/>
      <c r="OU36" s="34"/>
      <c r="OV36" s="34"/>
      <c r="OW36" s="34"/>
      <c r="OX36" s="34"/>
      <c r="OY36" s="34"/>
      <c r="OZ36" s="34"/>
      <c r="PA36" s="34"/>
      <c r="PB36" s="34"/>
      <c r="PC36" s="34"/>
      <c r="PD36" s="34"/>
      <c r="PE36" s="34"/>
      <c r="PF36" s="34"/>
      <c r="PG36" s="34"/>
      <c r="PH36" s="34"/>
      <c r="PI36" s="34"/>
      <c r="PJ36" s="34"/>
      <c r="PK36" s="34"/>
      <c r="PL36" s="34"/>
      <c r="PM36" s="34"/>
      <c r="PN36" s="34"/>
      <c r="PO36" s="34"/>
      <c r="PP36" s="34"/>
      <c r="PQ36" s="34"/>
      <c r="PR36" s="34"/>
      <c r="PS36" s="34"/>
      <c r="PT36" s="34"/>
      <c r="PU36" s="34"/>
      <c r="PV36" s="34"/>
      <c r="PW36" s="34"/>
      <c r="PX36" s="34"/>
      <c r="PY36" s="34"/>
      <c r="PZ36" s="34"/>
      <c r="QA36" s="34"/>
      <c r="QB36" s="34"/>
      <c r="QC36" s="34"/>
      <c r="QD36" s="34"/>
      <c r="QE36" s="34"/>
      <c r="QF36" s="34"/>
      <c r="QG36" s="34"/>
      <c r="QH36" s="34"/>
      <c r="QI36" s="34"/>
      <c r="QJ36" s="34"/>
      <c r="QK36" s="34"/>
      <c r="QL36" s="34"/>
      <c r="QM36" s="34"/>
      <c r="QN36" s="34"/>
      <c r="QO36" s="34"/>
      <c r="QP36" s="34"/>
      <c r="QQ36" s="34"/>
      <c r="QR36" s="34"/>
      <c r="QS36" s="34"/>
      <c r="QT36" s="34"/>
      <c r="QU36" s="34"/>
      <c r="QV36" s="34"/>
      <c r="QW36" s="34"/>
      <c r="QX36" s="34"/>
      <c r="QY36" s="34"/>
      <c r="QZ36" s="34"/>
      <c r="RA36" s="34"/>
      <c r="RB36" s="34"/>
      <c r="RC36" s="34"/>
      <c r="RD36" s="34"/>
      <c r="RE36" s="34"/>
      <c r="RF36" s="34"/>
      <c r="RG36" s="34"/>
      <c r="RH36" s="34"/>
      <c r="RI36" s="34"/>
      <c r="RJ36" s="34"/>
      <c r="RK36" s="34"/>
      <c r="RL36" s="34"/>
      <c r="RM36" s="34"/>
      <c r="RN36" s="34"/>
      <c r="RO36" s="34"/>
      <c r="RP36" s="34"/>
      <c r="RQ36" s="34"/>
      <c r="RR36" s="34"/>
      <c r="RS36" s="34"/>
      <c r="RT36" s="34"/>
      <c r="RU36" s="34"/>
      <c r="RV36" s="34"/>
      <c r="RW36" s="34"/>
      <c r="RX36" s="34"/>
      <c r="RY36" s="34"/>
      <c r="RZ36" s="34"/>
      <c r="SA36" s="34"/>
      <c r="SB36" s="34"/>
      <c r="SC36" s="34"/>
      <c r="SD36" s="34"/>
      <c r="SE36" s="34"/>
      <c r="SF36" s="34"/>
      <c r="SG36" s="34"/>
      <c r="SH36" s="34"/>
      <c r="SI36" s="34"/>
      <c r="SJ36" s="34"/>
      <c r="SK36" s="34"/>
      <c r="SL36" s="34"/>
      <c r="SM36" s="34"/>
      <c r="SN36" s="34"/>
      <c r="SO36" s="34"/>
      <c r="SP36" s="34"/>
      <c r="SQ36" s="34"/>
      <c r="SR36" s="34"/>
      <c r="SS36" s="34"/>
      <c r="ST36" s="34"/>
      <c r="SU36" s="34"/>
      <c r="SV36" s="34"/>
      <c r="SW36" s="34"/>
      <c r="SX36" s="34"/>
      <c r="SY36" s="34"/>
      <c r="SZ36" s="34"/>
      <c r="TA36" s="34"/>
      <c r="TB36" s="34"/>
      <c r="TC36" s="34"/>
      <c r="TD36" s="34"/>
      <c r="TE36" s="34"/>
      <c r="TF36" s="34"/>
      <c r="TG36" s="34"/>
      <c r="TH36" s="34"/>
      <c r="TI36" s="34"/>
      <c r="TJ36" s="34"/>
      <c r="TK36" s="34"/>
      <c r="TL36" s="34"/>
      <c r="TM36" s="34"/>
      <c r="TN36" s="34"/>
      <c r="TO36" s="34"/>
      <c r="TP36" s="34"/>
      <c r="TQ36" s="34"/>
      <c r="TR36" s="34"/>
      <c r="TS36" s="34"/>
      <c r="TT36" s="34"/>
      <c r="TU36" s="34"/>
      <c r="TV36" s="34"/>
      <c r="TW36" s="34"/>
      <c r="TX36" s="34"/>
      <c r="TY36" s="34"/>
      <c r="TZ36" s="34"/>
      <c r="UA36" s="34"/>
      <c r="UB36" s="34"/>
      <c r="UC36" s="34"/>
      <c r="UD36" s="34"/>
      <c r="UE36" s="34"/>
      <c r="UF36" s="34"/>
      <c r="UG36" s="34"/>
      <c r="UH36" s="34"/>
      <c r="UI36" s="34"/>
      <c r="UJ36" s="34"/>
      <c r="UK36" s="34"/>
      <c r="UL36" s="34"/>
      <c r="UM36" s="34"/>
      <c r="UN36" s="34"/>
      <c r="UO36" s="34"/>
      <c r="UP36" s="34"/>
      <c r="UQ36" s="34"/>
      <c r="UR36" s="34"/>
      <c r="US36" s="34"/>
      <c r="UT36" s="34"/>
      <c r="UU36" s="34"/>
      <c r="UV36" s="34"/>
      <c r="UW36" s="34"/>
      <c r="UX36" s="34"/>
      <c r="UY36" s="34"/>
      <c r="UZ36" s="34"/>
      <c r="VA36" s="34"/>
      <c r="VB36" s="34"/>
      <c r="VC36" s="34"/>
      <c r="VD36" s="34"/>
      <c r="VE36" s="34"/>
      <c r="VF36" s="34"/>
      <c r="VG36" s="34"/>
      <c r="VH36" s="34"/>
      <c r="VI36" s="34"/>
      <c r="VJ36" s="34"/>
      <c r="VK36" s="34"/>
      <c r="VL36" s="34"/>
      <c r="VM36" s="34"/>
      <c r="VN36" s="34"/>
      <c r="VO36" s="34"/>
      <c r="VP36" s="34"/>
      <c r="VQ36" s="34"/>
      <c r="VR36" s="34"/>
      <c r="VS36" s="34"/>
      <c r="VT36" s="34"/>
      <c r="VU36" s="34"/>
      <c r="VV36" s="34"/>
      <c r="VW36" s="34"/>
      <c r="VX36" s="34"/>
      <c r="VY36" s="34"/>
      <c r="VZ36" s="34"/>
      <c r="WA36" s="34"/>
      <c r="WB36" s="34"/>
      <c r="WC36" s="34"/>
      <c r="WD36" s="34"/>
      <c r="WE36" s="34"/>
      <c r="WF36" s="34"/>
      <c r="WG36" s="34"/>
      <c r="WH36" s="34"/>
      <c r="WI36" s="34"/>
      <c r="WJ36" s="34"/>
      <c r="WK36" s="34"/>
      <c r="WL36" s="34"/>
      <c r="WM36" s="34"/>
      <c r="WN36" s="34"/>
      <c r="WO36" s="34"/>
      <c r="WP36" s="34"/>
      <c r="WQ36" s="34"/>
      <c r="WR36" s="34"/>
      <c r="WS36" s="34"/>
      <c r="WT36" s="34"/>
      <c r="WU36" s="34"/>
      <c r="WV36" s="34"/>
      <c r="WW36" s="34"/>
      <c r="WX36" s="34"/>
      <c r="WY36" s="34"/>
      <c r="WZ36" s="34"/>
      <c r="XA36" s="34"/>
      <c r="XB36" s="34"/>
      <c r="XC36" s="34"/>
      <c r="XD36" s="34"/>
      <c r="XE36" s="34"/>
      <c r="XF36" s="34"/>
      <c r="XG36" s="34"/>
      <c r="XH36" s="34"/>
      <c r="XI36" s="34"/>
      <c r="XJ36" s="34"/>
      <c r="XK36" s="34"/>
      <c r="XL36" s="34"/>
      <c r="XM36" s="34"/>
      <c r="XN36" s="34"/>
      <c r="XO36" s="34"/>
      <c r="XP36" s="34"/>
      <c r="XQ36" s="34"/>
      <c r="XR36" s="34"/>
      <c r="XS36" s="34"/>
      <c r="XT36" s="34"/>
      <c r="XU36" s="34"/>
      <c r="XV36" s="34"/>
      <c r="XW36" s="34"/>
      <c r="XX36" s="34"/>
      <c r="XY36" s="34"/>
      <c r="XZ36" s="34"/>
      <c r="YA36" s="34"/>
      <c r="YB36" s="34"/>
      <c r="YC36" s="34"/>
      <c r="YD36" s="34"/>
      <c r="YE36" s="34"/>
      <c r="YF36" s="34"/>
      <c r="YG36" s="34"/>
      <c r="YH36" s="34"/>
      <c r="YI36" s="34"/>
      <c r="YJ36" s="34"/>
      <c r="YK36" s="34"/>
      <c r="YL36" s="34"/>
      <c r="YM36" s="34"/>
      <c r="YN36" s="34"/>
      <c r="YO36" s="34"/>
      <c r="YP36" s="34"/>
      <c r="YQ36" s="34"/>
      <c r="YR36" s="34"/>
      <c r="YS36" s="34"/>
      <c r="YT36" s="34"/>
      <c r="YU36" s="34"/>
      <c r="YV36" s="34"/>
      <c r="YW36" s="34"/>
      <c r="YX36" s="34"/>
      <c r="YY36" s="34"/>
      <c r="YZ36" s="34"/>
      <c r="ZA36" s="34"/>
      <c r="ZB36" s="34"/>
      <c r="ZC36" s="34"/>
      <c r="ZD36" s="34"/>
      <c r="ZE36" s="34"/>
      <c r="ZF36" s="34"/>
      <c r="ZG36" s="34"/>
      <c r="ZH36" s="34"/>
      <c r="ZI36" s="34"/>
      <c r="ZJ36" s="34"/>
      <c r="ZK36" s="34"/>
      <c r="ZL36" s="34"/>
      <c r="ZM36" s="34"/>
      <c r="ZN36" s="34"/>
      <c r="ZO36" s="34"/>
      <c r="ZP36" s="34"/>
      <c r="ZQ36" s="34"/>
      <c r="ZR36" s="34"/>
      <c r="ZS36" s="34"/>
      <c r="ZT36" s="34"/>
      <c r="ZU36" s="34"/>
      <c r="ZV36" s="34"/>
      <c r="ZW36" s="34"/>
      <c r="ZX36" s="34"/>
      <c r="ZY36" s="34"/>
      <c r="ZZ36" s="34"/>
      <c r="AAA36" s="34"/>
      <c r="AAB36" s="34"/>
      <c r="AAC36" s="34"/>
      <c r="AAD36" s="34"/>
      <c r="AAE36" s="34"/>
      <c r="AAF36" s="34"/>
      <c r="AAG36" s="34"/>
      <c r="AAH36" s="34"/>
      <c r="AAI36" s="34"/>
      <c r="AAJ36" s="34"/>
      <c r="AAK36" s="34"/>
      <c r="AAL36" s="34"/>
      <c r="AAM36" s="34"/>
      <c r="AAN36" s="34"/>
      <c r="AAO36" s="34"/>
      <c r="AAP36" s="34"/>
      <c r="AAQ36" s="34"/>
      <c r="AAR36" s="34"/>
      <c r="AAS36" s="34"/>
      <c r="AAT36" s="34"/>
      <c r="AAU36" s="34"/>
      <c r="AAV36" s="34"/>
      <c r="AAW36" s="34"/>
      <c r="AAX36" s="34"/>
      <c r="AAY36" s="34"/>
      <c r="AAZ36" s="34"/>
    </row>
    <row r="37" spans="1:728" s="35" customFormat="1" ht="41.25" customHeight="1" thickBot="1">
      <c r="A37" s="17">
        <v>32</v>
      </c>
      <c r="B37" s="29" t="s">
        <v>12</v>
      </c>
      <c r="C37" s="42" t="s">
        <v>220</v>
      </c>
      <c r="D37" s="33" t="s">
        <v>80</v>
      </c>
      <c r="E37" s="107">
        <v>39505</v>
      </c>
      <c r="F37" s="107">
        <v>39519</v>
      </c>
      <c r="G37" s="42" t="s">
        <v>115</v>
      </c>
      <c r="H37" s="81">
        <v>39770</v>
      </c>
      <c r="I37" s="87">
        <v>39834</v>
      </c>
      <c r="J37" s="6">
        <f>H37-E37</f>
        <v>265</v>
      </c>
      <c r="K37" s="37" t="s">
        <v>13</v>
      </c>
      <c r="L37" s="41">
        <v>13</v>
      </c>
      <c r="M37" s="41">
        <v>4</v>
      </c>
      <c r="N37" s="41">
        <v>67</v>
      </c>
      <c r="O37" s="37" t="s">
        <v>16</v>
      </c>
      <c r="P37" s="41">
        <v>1</v>
      </c>
      <c r="Q37" s="37" t="s">
        <v>43</v>
      </c>
      <c r="R37" s="41">
        <v>11</v>
      </c>
      <c r="S37" s="94">
        <v>40091</v>
      </c>
      <c r="T37" s="32"/>
      <c r="U37" s="33" t="s">
        <v>222</v>
      </c>
      <c r="V37" s="36" t="s">
        <v>221</v>
      </c>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c r="IV37" s="34"/>
      <c r="IW37" s="34"/>
      <c r="IX37" s="34"/>
      <c r="IY37" s="34"/>
      <c r="IZ37" s="34"/>
      <c r="JA37" s="34"/>
      <c r="JB37" s="34"/>
      <c r="JC37" s="34"/>
      <c r="JD37" s="34"/>
      <c r="JE37" s="34"/>
      <c r="JF37" s="34"/>
      <c r="JG37" s="34"/>
      <c r="JH37" s="34"/>
      <c r="JI37" s="34"/>
      <c r="JJ37" s="34"/>
      <c r="JK37" s="34"/>
      <c r="JL37" s="34"/>
      <c r="JM37" s="34"/>
      <c r="JN37" s="34"/>
      <c r="JO37" s="34"/>
      <c r="JP37" s="34"/>
      <c r="JQ37" s="34"/>
      <c r="JR37" s="34"/>
      <c r="JS37" s="34"/>
      <c r="JT37" s="34"/>
      <c r="JU37" s="34"/>
      <c r="JV37" s="34"/>
      <c r="JW37" s="34"/>
      <c r="JX37" s="34"/>
      <c r="JY37" s="34"/>
      <c r="JZ37" s="34"/>
      <c r="KA37" s="34"/>
      <c r="KB37" s="34"/>
      <c r="KC37" s="34"/>
      <c r="KD37" s="34"/>
      <c r="KE37" s="34"/>
      <c r="KF37" s="34"/>
      <c r="KG37" s="34"/>
      <c r="KH37" s="34"/>
      <c r="KI37" s="34"/>
      <c r="KJ37" s="34"/>
      <c r="KK37" s="34"/>
      <c r="KL37" s="34"/>
      <c r="KM37" s="34"/>
      <c r="KN37" s="34"/>
      <c r="KO37" s="34"/>
      <c r="KP37" s="34"/>
      <c r="KQ37" s="34"/>
      <c r="KR37" s="34"/>
      <c r="KS37" s="34"/>
      <c r="KT37" s="34"/>
      <c r="KU37" s="34"/>
      <c r="KV37" s="34"/>
      <c r="KW37" s="34"/>
      <c r="KX37" s="34"/>
      <c r="KY37" s="34"/>
      <c r="KZ37" s="34"/>
      <c r="LA37" s="34"/>
      <c r="LB37" s="34"/>
      <c r="LC37" s="34"/>
      <c r="LD37" s="34"/>
      <c r="LE37" s="34"/>
      <c r="LF37" s="34"/>
      <c r="LG37" s="34"/>
      <c r="LH37" s="34"/>
      <c r="LI37" s="34"/>
      <c r="LJ37" s="34"/>
      <c r="LK37" s="34"/>
      <c r="LL37" s="34"/>
      <c r="LM37" s="34"/>
      <c r="LN37" s="34"/>
      <c r="LO37" s="34"/>
      <c r="LP37" s="34"/>
      <c r="LQ37" s="34"/>
      <c r="LR37" s="34"/>
      <c r="LS37" s="34"/>
      <c r="LT37" s="34"/>
      <c r="LU37" s="34"/>
      <c r="LV37" s="34"/>
      <c r="LW37" s="34"/>
      <c r="LX37" s="34"/>
      <c r="LY37" s="34"/>
      <c r="LZ37" s="34"/>
      <c r="MA37" s="34"/>
      <c r="MB37" s="34"/>
      <c r="MC37" s="34"/>
      <c r="MD37" s="34"/>
      <c r="ME37" s="34"/>
      <c r="MF37" s="34"/>
      <c r="MG37" s="34"/>
      <c r="MH37" s="34"/>
      <c r="MI37" s="34"/>
      <c r="MJ37" s="34"/>
      <c r="MK37" s="34"/>
      <c r="ML37" s="34"/>
      <c r="MM37" s="34"/>
      <c r="MN37" s="34"/>
      <c r="MO37" s="34"/>
      <c r="MP37" s="34"/>
      <c r="MQ37" s="34"/>
      <c r="MR37" s="34"/>
      <c r="MS37" s="34"/>
      <c r="MT37" s="34"/>
      <c r="MU37" s="34"/>
      <c r="MV37" s="34"/>
      <c r="MW37" s="34"/>
      <c r="MX37" s="34"/>
      <c r="MY37" s="34"/>
      <c r="MZ37" s="34"/>
      <c r="NA37" s="34"/>
      <c r="NB37" s="34"/>
      <c r="NC37" s="34"/>
      <c r="ND37" s="34"/>
      <c r="NE37" s="34"/>
      <c r="NF37" s="34"/>
      <c r="NG37" s="34"/>
      <c r="NH37" s="34"/>
      <c r="NI37" s="34"/>
      <c r="NJ37" s="34"/>
      <c r="NK37" s="34"/>
      <c r="NL37" s="34"/>
      <c r="NM37" s="34"/>
      <c r="NN37" s="34"/>
      <c r="NO37" s="34"/>
      <c r="NP37" s="34"/>
      <c r="NQ37" s="34"/>
      <c r="NR37" s="34"/>
      <c r="NS37" s="34"/>
      <c r="NT37" s="34"/>
      <c r="NU37" s="34"/>
      <c r="NV37" s="34"/>
      <c r="NW37" s="34"/>
      <c r="NX37" s="34"/>
      <c r="NY37" s="34"/>
      <c r="NZ37" s="34"/>
      <c r="OA37" s="34"/>
      <c r="OB37" s="34"/>
      <c r="OC37" s="34"/>
      <c r="OD37" s="34"/>
      <c r="OE37" s="34"/>
      <c r="OF37" s="34"/>
      <c r="OG37" s="34"/>
      <c r="OH37" s="34"/>
      <c r="OI37" s="34"/>
      <c r="OJ37" s="34"/>
      <c r="OK37" s="34"/>
      <c r="OL37" s="34"/>
      <c r="OM37" s="34"/>
      <c r="ON37" s="34"/>
      <c r="OO37" s="34"/>
      <c r="OP37" s="34"/>
      <c r="OQ37" s="34"/>
      <c r="OR37" s="34"/>
      <c r="OS37" s="34"/>
      <c r="OT37" s="34"/>
      <c r="OU37" s="34"/>
      <c r="OV37" s="34"/>
      <c r="OW37" s="34"/>
      <c r="OX37" s="34"/>
      <c r="OY37" s="34"/>
      <c r="OZ37" s="34"/>
      <c r="PA37" s="34"/>
      <c r="PB37" s="34"/>
      <c r="PC37" s="34"/>
      <c r="PD37" s="34"/>
      <c r="PE37" s="34"/>
      <c r="PF37" s="34"/>
      <c r="PG37" s="34"/>
      <c r="PH37" s="34"/>
      <c r="PI37" s="34"/>
      <c r="PJ37" s="34"/>
      <c r="PK37" s="34"/>
      <c r="PL37" s="34"/>
      <c r="PM37" s="34"/>
      <c r="PN37" s="34"/>
      <c r="PO37" s="34"/>
      <c r="PP37" s="34"/>
      <c r="PQ37" s="34"/>
      <c r="PR37" s="34"/>
      <c r="PS37" s="34"/>
      <c r="PT37" s="34"/>
      <c r="PU37" s="34"/>
      <c r="PV37" s="34"/>
      <c r="PW37" s="34"/>
      <c r="PX37" s="34"/>
      <c r="PY37" s="34"/>
      <c r="PZ37" s="34"/>
      <c r="QA37" s="34"/>
      <c r="QB37" s="34"/>
      <c r="QC37" s="34"/>
      <c r="QD37" s="34"/>
      <c r="QE37" s="34"/>
      <c r="QF37" s="34"/>
      <c r="QG37" s="34"/>
      <c r="QH37" s="34"/>
      <c r="QI37" s="34"/>
      <c r="QJ37" s="34"/>
      <c r="QK37" s="34"/>
      <c r="QL37" s="34"/>
      <c r="QM37" s="34"/>
      <c r="QN37" s="34"/>
      <c r="QO37" s="34"/>
      <c r="QP37" s="34"/>
      <c r="QQ37" s="34"/>
      <c r="QR37" s="34"/>
      <c r="QS37" s="34"/>
      <c r="QT37" s="34"/>
      <c r="QU37" s="34"/>
      <c r="QV37" s="34"/>
      <c r="QW37" s="34"/>
      <c r="QX37" s="34"/>
      <c r="QY37" s="34"/>
      <c r="QZ37" s="34"/>
      <c r="RA37" s="34"/>
      <c r="RB37" s="34"/>
      <c r="RC37" s="34"/>
      <c r="RD37" s="34"/>
      <c r="RE37" s="34"/>
      <c r="RF37" s="34"/>
      <c r="RG37" s="34"/>
      <c r="RH37" s="34"/>
      <c r="RI37" s="34"/>
      <c r="RJ37" s="34"/>
      <c r="RK37" s="34"/>
      <c r="RL37" s="34"/>
      <c r="RM37" s="34"/>
      <c r="RN37" s="34"/>
      <c r="RO37" s="34"/>
      <c r="RP37" s="34"/>
      <c r="RQ37" s="34"/>
      <c r="RR37" s="34"/>
      <c r="RS37" s="34"/>
      <c r="RT37" s="34"/>
      <c r="RU37" s="34"/>
      <c r="RV37" s="34"/>
      <c r="RW37" s="34"/>
      <c r="RX37" s="34"/>
      <c r="RY37" s="34"/>
      <c r="RZ37" s="34"/>
      <c r="SA37" s="34"/>
      <c r="SB37" s="34"/>
      <c r="SC37" s="34"/>
      <c r="SD37" s="34"/>
      <c r="SE37" s="34"/>
      <c r="SF37" s="34"/>
      <c r="SG37" s="34"/>
      <c r="SH37" s="34"/>
      <c r="SI37" s="34"/>
      <c r="SJ37" s="34"/>
      <c r="SK37" s="34"/>
      <c r="SL37" s="34"/>
      <c r="SM37" s="34"/>
      <c r="SN37" s="34"/>
      <c r="SO37" s="34"/>
      <c r="SP37" s="34"/>
      <c r="SQ37" s="34"/>
      <c r="SR37" s="34"/>
      <c r="SS37" s="34"/>
      <c r="ST37" s="34"/>
      <c r="SU37" s="34"/>
      <c r="SV37" s="34"/>
      <c r="SW37" s="34"/>
      <c r="SX37" s="34"/>
      <c r="SY37" s="34"/>
      <c r="SZ37" s="34"/>
      <c r="TA37" s="34"/>
      <c r="TB37" s="34"/>
      <c r="TC37" s="34"/>
      <c r="TD37" s="34"/>
      <c r="TE37" s="34"/>
      <c r="TF37" s="34"/>
      <c r="TG37" s="34"/>
      <c r="TH37" s="34"/>
      <c r="TI37" s="34"/>
      <c r="TJ37" s="34"/>
      <c r="TK37" s="34"/>
      <c r="TL37" s="34"/>
      <c r="TM37" s="34"/>
      <c r="TN37" s="34"/>
      <c r="TO37" s="34"/>
      <c r="TP37" s="34"/>
      <c r="TQ37" s="34"/>
      <c r="TR37" s="34"/>
      <c r="TS37" s="34"/>
      <c r="TT37" s="34"/>
      <c r="TU37" s="34"/>
      <c r="TV37" s="34"/>
      <c r="TW37" s="34"/>
      <c r="TX37" s="34"/>
      <c r="TY37" s="34"/>
      <c r="TZ37" s="34"/>
      <c r="UA37" s="34"/>
      <c r="UB37" s="34"/>
      <c r="UC37" s="34"/>
      <c r="UD37" s="34"/>
      <c r="UE37" s="34"/>
      <c r="UF37" s="34"/>
      <c r="UG37" s="34"/>
      <c r="UH37" s="34"/>
      <c r="UI37" s="34"/>
      <c r="UJ37" s="34"/>
      <c r="UK37" s="34"/>
      <c r="UL37" s="34"/>
      <c r="UM37" s="34"/>
      <c r="UN37" s="34"/>
      <c r="UO37" s="34"/>
      <c r="UP37" s="34"/>
      <c r="UQ37" s="34"/>
      <c r="UR37" s="34"/>
      <c r="US37" s="34"/>
      <c r="UT37" s="34"/>
      <c r="UU37" s="34"/>
      <c r="UV37" s="34"/>
      <c r="UW37" s="34"/>
      <c r="UX37" s="34"/>
      <c r="UY37" s="34"/>
      <c r="UZ37" s="34"/>
      <c r="VA37" s="34"/>
      <c r="VB37" s="34"/>
      <c r="VC37" s="34"/>
      <c r="VD37" s="34"/>
      <c r="VE37" s="34"/>
      <c r="VF37" s="34"/>
      <c r="VG37" s="34"/>
      <c r="VH37" s="34"/>
      <c r="VI37" s="34"/>
      <c r="VJ37" s="34"/>
      <c r="VK37" s="34"/>
      <c r="VL37" s="34"/>
      <c r="VM37" s="34"/>
      <c r="VN37" s="34"/>
      <c r="VO37" s="34"/>
      <c r="VP37" s="34"/>
      <c r="VQ37" s="34"/>
      <c r="VR37" s="34"/>
      <c r="VS37" s="34"/>
      <c r="VT37" s="34"/>
      <c r="VU37" s="34"/>
      <c r="VV37" s="34"/>
      <c r="VW37" s="34"/>
      <c r="VX37" s="34"/>
      <c r="VY37" s="34"/>
      <c r="VZ37" s="34"/>
      <c r="WA37" s="34"/>
      <c r="WB37" s="34"/>
      <c r="WC37" s="34"/>
      <c r="WD37" s="34"/>
      <c r="WE37" s="34"/>
      <c r="WF37" s="34"/>
      <c r="WG37" s="34"/>
      <c r="WH37" s="34"/>
      <c r="WI37" s="34"/>
      <c r="WJ37" s="34"/>
      <c r="WK37" s="34"/>
      <c r="WL37" s="34"/>
      <c r="WM37" s="34"/>
      <c r="WN37" s="34"/>
      <c r="WO37" s="34"/>
      <c r="WP37" s="34"/>
      <c r="WQ37" s="34"/>
      <c r="WR37" s="34"/>
      <c r="WS37" s="34"/>
      <c r="WT37" s="34"/>
      <c r="WU37" s="34"/>
      <c r="WV37" s="34"/>
      <c r="WW37" s="34"/>
      <c r="WX37" s="34"/>
      <c r="WY37" s="34"/>
      <c r="WZ37" s="34"/>
      <c r="XA37" s="34"/>
      <c r="XB37" s="34"/>
      <c r="XC37" s="34"/>
      <c r="XD37" s="34"/>
      <c r="XE37" s="34"/>
      <c r="XF37" s="34"/>
      <c r="XG37" s="34"/>
      <c r="XH37" s="34"/>
      <c r="XI37" s="34"/>
      <c r="XJ37" s="34"/>
      <c r="XK37" s="34"/>
      <c r="XL37" s="34"/>
      <c r="XM37" s="34"/>
      <c r="XN37" s="34"/>
      <c r="XO37" s="34"/>
      <c r="XP37" s="34"/>
      <c r="XQ37" s="34"/>
      <c r="XR37" s="34"/>
      <c r="XS37" s="34"/>
      <c r="XT37" s="34"/>
      <c r="XU37" s="34"/>
      <c r="XV37" s="34"/>
      <c r="XW37" s="34"/>
      <c r="XX37" s="34"/>
      <c r="XY37" s="34"/>
      <c r="XZ37" s="34"/>
      <c r="YA37" s="34"/>
      <c r="YB37" s="34"/>
      <c r="YC37" s="34"/>
      <c r="YD37" s="34"/>
      <c r="YE37" s="34"/>
      <c r="YF37" s="34"/>
      <c r="YG37" s="34"/>
      <c r="YH37" s="34"/>
      <c r="YI37" s="34"/>
      <c r="YJ37" s="34"/>
      <c r="YK37" s="34"/>
      <c r="YL37" s="34"/>
      <c r="YM37" s="34"/>
      <c r="YN37" s="34"/>
      <c r="YO37" s="34"/>
      <c r="YP37" s="34"/>
      <c r="YQ37" s="34"/>
      <c r="YR37" s="34"/>
      <c r="YS37" s="34"/>
      <c r="YT37" s="34"/>
      <c r="YU37" s="34"/>
      <c r="YV37" s="34"/>
      <c r="YW37" s="34"/>
      <c r="YX37" s="34"/>
      <c r="YY37" s="34"/>
      <c r="YZ37" s="34"/>
      <c r="ZA37" s="34"/>
      <c r="ZB37" s="34"/>
      <c r="ZC37" s="34"/>
      <c r="ZD37" s="34"/>
      <c r="ZE37" s="34"/>
      <c r="ZF37" s="34"/>
      <c r="ZG37" s="34"/>
      <c r="ZH37" s="34"/>
      <c r="ZI37" s="34"/>
      <c r="ZJ37" s="34"/>
      <c r="ZK37" s="34"/>
      <c r="ZL37" s="34"/>
      <c r="ZM37" s="34"/>
      <c r="ZN37" s="34"/>
      <c r="ZO37" s="34"/>
      <c r="ZP37" s="34"/>
      <c r="ZQ37" s="34"/>
      <c r="ZR37" s="34"/>
      <c r="ZS37" s="34"/>
      <c r="ZT37" s="34"/>
      <c r="ZU37" s="34"/>
      <c r="ZV37" s="34"/>
      <c r="ZW37" s="34"/>
      <c r="ZX37" s="34"/>
      <c r="ZY37" s="34"/>
      <c r="ZZ37" s="34"/>
      <c r="AAA37" s="34"/>
      <c r="AAB37" s="34"/>
      <c r="AAC37" s="34"/>
      <c r="AAD37" s="34"/>
      <c r="AAE37" s="34"/>
      <c r="AAF37" s="34"/>
      <c r="AAG37" s="34"/>
      <c r="AAH37" s="34"/>
      <c r="AAI37" s="34"/>
      <c r="AAJ37" s="34"/>
      <c r="AAK37" s="34"/>
      <c r="AAL37" s="34"/>
      <c r="AAM37" s="34"/>
      <c r="AAN37" s="34"/>
      <c r="AAO37" s="34"/>
      <c r="AAP37" s="34"/>
      <c r="AAQ37" s="34"/>
      <c r="AAR37" s="34"/>
      <c r="AAS37" s="34"/>
      <c r="AAT37" s="34"/>
      <c r="AAU37" s="34"/>
      <c r="AAV37" s="34"/>
      <c r="AAW37" s="34"/>
      <c r="AAX37" s="34"/>
      <c r="AAY37" s="34"/>
      <c r="AAZ37" s="34"/>
    </row>
    <row r="38" spans="1:728" s="35" customFormat="1" ht="48" customHeight="1" thickBot="1">
      <c r="A38" s="17">
        <v>33</v>
      </c>
      <c r="B38" s="29" t="s">
        <v>12</v>
      </c>
      <c r="C38" s="42" t="s">
        <v>44</v>
      </c>
      <c r="D38" s="33" t="s">
        <v>81</v>
      </c>
      <c r="E38" s="107">
        <v>39490</v>
      </c>
      <c r="F38" s="107">
        <v>39524</v>
      </c>
      <c r="G38" s="42" t="s">
        <v>46</v>
      </c>
      <c r="H38" s="81"/>
      <c r="I38" s="87"/>
      <c r="J38" s="6" t="s">
        <v>18</v>
      </c>
      <c r="K38" s="37" t="s">
        <v>18</v>
      </c>
      <c r="L38" s="46">
        <v>20</v>
      </c>
      <c r="M38" s="41">
        <v>0</v>
      </c>
      <c r="N38" s="41" t="s">
        <v>18</v>
      </c>
      <c r="O38" s="37" t="s">
        <v>135</v>
      </c>
      <c r="P38" s="41" t="s">
        <v>18</v>
      </c>
      <c r="Q38" s="37" t="s">
        <v>18</v>
      </c>
      <c r="R38" s="41" t="s">
        <v>18</v>
      </c>
      <c r="S38" s="31" t="s">
        <v>18</v>
      </c>
      <c r="T38" s="32" t="s">
        <v>45</v>
      </c>
      <c r="U38" s="33" t="s">
        <v>242</v>
      </c>
      <c r="V38" s="36" t="s">
        <v>241</v>
      </c>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c r="IV38" s="34"/>
      <c r="IW38" s="34"/>
      <c r="IX38" s="34"/>
      <c r="IY38" s="34"/>
      <c r="IZ38" s="34"/>
      <c r="JA38" s="34"/>
      <c r="JB38" s="34"/>
      <c r="JC38" s="34"/>
      <c r="JD38" s="34"/>
      <c r="JE38" s="34"/>
      <c r="JF38" s="34"/>
      <c r="JG38" s="34"/>
      <c r="JH38" s="34"/>
      <c r="JI38" s="34"/>
      <c r="JJ38" s="34"/>
      <c r="JK38" s="34"/>
      <c r="JL38" s="34"/>
      <c r="JM38" s="34"/>
      <c r="JN38" s="34"/>
      <c r="JO38" s="34"/>
      <c r="JP38" s="34"/>
      <c r="JQ38" s="34"/>
      <c r="JR38" s="34"/>
      <c r="JS38" s="34"/>
      <c r="JT38" s="34"/>
      <c r="JU38" s="34"/>
      <c r="JV38" s="34"/>
      <c r="JW38" s="34"/>
      <c r="JX38" s="34"/>
      <c r="JY38" s="34"/>
      <c r="JZ38" s="34"/>
      <c r="KA38" s="34"/>
      <c r="KB38" s="34"/>
      <c r="KC38" s="34"/>
      <c r="KD38" s="34"/>
      <c r="KE38" s="34"/>
      <c r="KF38" s="34"/>
      <c r="KG38" s="34"/>
      <c r="KH38" s="34"/>
      <c r="KI38" s="34"/>
      <c r="KJ38" s="34"/>
      <c r="KK38" s="34"/>
      <c r="KL38" s="34"/>
      <c r="KM38" s="34"/>
      <c r="KN38" s="34"/>
      <c r="KO38" s="34"/>
      <c r="KP38" s="34"/>
      <c r="KQ38" s="34"/>
      <c r="KR38" s="34"/>
      <c r="KS38" s="34"/>
      <c r="KT38" s="34"/>
      <c r="KU38" s="34"/>
      <c r="KV38" s="34"/>
      <c r="KW38" s="34"/>
      <c r="KX38" s="34"/>
      <c r="KY38" s="34"/>
      <c r="KZ38" s="34"/>
      <c r="LA38" s="34"/>
      <c r="LB38" s="34"/>
      <c r="LC38" s="34"/>
      <c r="LD38" s="34"/>
      <c r="LE38" s="34"/>
      <c r="LF38" s="34"/>
      <c r="LG38" s="34"/>
      <c r="LH38" s="34"/>
      <c r="LI38" s="34"/>
      <c r="LJ38" s="34"/>
      <c r="LK38" s="34"/>
      <c r="LL38" s="34"/>
      <c r="LM38" s="34"/>
      <c r="LN38" s="34"/>
      <c r="LO38" s="34"/>
      <c r="LP38" s="34"/>
      <c r="LQ38" s="34"/>
      <c r="LR38" s="34"/>
      <c r="LS38" s="34"/>
      <c r="LT38" s="34"/>
      <c r="LU38" s="34"/>
      <c r="LV38" s="34"/>
      <c r="LW38" s="34"/>
      <c r="LX38" s="34"/>
      <c r="LY38" s="34"/>
      <c r="LZ38" s="34"/>
      <c r="MA38" s="34"/>
      <c r="MB38" s="34"/>
      <c r="MC38" s="34"/>
      <c r="MD38" s="34"/>
      <c r="ME38" s="34"/>
      <c r="MF38" s="34"/>
      <c r="MG38" s="34"/>
      <c r="MH38" s="34"/>
      <c r="MI38" s="34"/>
      <c r="MJ38" s="34"/>
      <c r="MK38" s="34"/>
      <c r="ML38" s="34"/>
      <c r="MM38" s="34"/>
      <c r="MN38" s="34"/>
      <c r="MO38" s="34"/>
      <c r="MP38" s="34"/>
      <c r="MQ38" s="34"/>
      <c r="MR38" s="34"/>
      <c r="MS38" s="34"/>
      <c r="MT38" s="34"/>
      <c r="MU38" s="34"/>
      <c r="MV38" s="34"/>
      <c r="MW38" s="34"/>
      <c r="MX38" s="34"/>
      <c r="MY38" s="34"/>
      <c r="MZ38" s="34"/>
      <c r="NA38" s="34"/>
      <c r="NB38" s="34"/>
      <c r="NC38" s="34"/>
      <c r="ND38" s="34"/>
      <c r="NE38" s="34"/>
      <c r="NF38" s="34"/>
      <c r="NG38" s="34"/>
      <c r="NH38" s="34"/>
      <c r="NI38" s="34"/>
      <c r="NJ38" s="34"/>
      <c r="NK38" s="34"/>
      <c r="NL38" s="34"/>
      <c r="NM38" s="34"/>
      <c r="NN38" s="34"/>
      <c r="NO38" s="34"/>
      <c r="NP38" s="34"/>
      <c r="NQ38" s="34"/>
      <c r="NR38" s="34"/>
      <c r="NS38" s="34"/>
      <c r="NT38" s="34"/>
      <c r="NU38" s="34"/>
      <c r="NV38" s="34"/>
      <c r="NW38" s="34"/>
      <c r="NX38" s="34"/>
      <c r="NY38" s="34"/>
      <c r="NZ38" s="34"/>
      <c r="OA38" s="34"/>
      <c r="OB38" s="34"/>
      <c r="OC38" s="34"/>
      <c r="OD38" s="34"/>
      <c r="OE38" s="34"/>
      <c r="OF38" s="34"/>
      <c r="OG38" s="34"/>
      <c r="OH38" s="34"/>
      <c r="OI38" s="34"/>
      <c r="OJ38" s="34"/>
      <c r="OK38" s="34"/>
      <c r="OL38" s="34"/>
      <c r="OM38" s="34"/>
      <c r="ON38" s="34"/>
      <c r="OO38" s="34"/>
      <c r="OP38" s="34"/>
      <c r="OQ38" s="34"/>
      <c r="OR38" s="34"/>
      <c r="OS38" s="34"/>
      <c r="OT38" s="34"/>
      <c r="OU38" s="34"/>
      <c r="OV38" s="34"/>
      <c r="OW38" s="34"/>
      <c r="OX38" s="34"/>
      <c r="OY38" s="34"/>
      <c r="OZ38" s="34"/>
      <c r="PA38" s="34"/>
      <c r="PB38" s="34"/>
      <c r="PC38" s="34"/>
      <c r="PD38" s="34"/>
      <c r="PE38" s="34"/>
      <c r="PF38" s="34"/>
      <c r="PG38" s="34"/>
      <c r="PH38" s="34"/>
      <c r="PI38" s="34"/>
      <c r="PJ38" s="34"/>
      <c r="PK38" s="34"/>
      <c r="PL38" s="34"/>
      <c r="PM38" s="34"/>
      <c r="PN38" s="34"/>
      <c r="PO38" s="34"/>
      <c r="PP38" s="34"/>
      <c r="PQ38" s="34"/>
      <c r="PR38" s="34"/>
      <c r="PS38" s="34"/>
      <c r="PT38" s="34"/>
      <c r="PU38" s="34"/>
      <c r="PV38" s="34"/>
      <c r="PW38" s="34"/>
      <c r="PX38" s="34"/>
      <c r="PY38" s="34"/>
      <c r="PZ38" s="34"/>
      <c r="QA38" s="34"/>
      <c r="QB38" s="34"/>
      <c r="QC38" s="34"/>
      <c r="QD38" s="34"/>
      <c r="QE38" s="34"/>
      <c r="QF38" s="34"/>
      <c r="QG38" s="34"/>
      <c r="QH38" s="34"/>
      <c r="QI38" s="34"/>
      <c r="QJ38" s="34"/>
      <c r="QK38" s="34"/>
      <c r="QL38" s="34"/>
      <c r="QM38" s="34"/>
      <c r="QN38" s="34"/>
      <c r="QO38" s="34"/>
      <c r="QP38" s="34"/>
      <c r="QQ38" s="34"/>
      <c r="QR38" s="34"/>
      <c r="QS38" s="34"/>
      <c r="QT38" s="34"/>
      <c r="QU38" s="34"/>
      <c r="QV38" s="34"/>
      <c r="QW38" s="34"/>
      <c r="QX38" s="34"/>
      <c r="QY38" s="34"/>
      <c r="QZ38" s="34"/>
      <c r="RA38" s="34"/>
      <c r="RB38" s="34"/>
      <c r="RC38" s="34"/>
      <c r="RD38" s="34"/>
      <c r="RE38" s="34"/>
      <c r="RF38" s="34"/>
      <c r="RG38" s="34"/>
      <c r="RH38" s="34"/>
      <c r="RI38" s="34"/>
      <c r="RJ38" s="34"/>
      <c r="RK38" s="34"/>
      <c r="RL38" s="34"/>
      <c r="RM38" s="34"/>
      <c r="RN38" s="34"/>
      <c r="RO38" s="34"/>
      <c r="RP38" s="34"/>
      <c r="RQ38" s="34"/>
      <c r="RR38" s="34"/>
      <c r="RS38" s="34"/>
      <c r="RT38" s="34"/>
      <c r="RU38" s="34"/>
      <c r="RV38" s="34"/>
      <c r="RW38" s="34"/>
      <c r="RX38" s="34"/>
      <c r="RY38" s="34"/>
      <c r="RZ38" s="34"/>
      <c r="SA38" s="34"/>
      <c r="SB38" s="34"/>
      <c r="SC38" s="34"/>
      <c r="SD38" s="34"/>
      <c r="SE38" s="34"/>
      <c r="SF38" s="34"/>
      <c r="SG38" s="34"/>
      <c r="SH38" s="34"/>
      <c r="SI38" s="34"/>
      <c r="SJ38" s="34"/>
      <c r="SK38" s="34"/>
      <c r="SL38" s="34"/>
      <c r="SM38" s="34"/>
      <c r="SN38" s="34"/>
      <c r="SO38" s="34"/>
      <c r="SP38" s="34"/>
      <c r="SQ38" s="34"/>
      <c r="SR38" s="34"/>
      <c r="SS38" s="34"/>
      <c r="ST38" s="34"/>
      <c r="SU38" s="34"/>
      <c r="SV38" s="34"/>
      <c r="SW38" s="34"/>
      <c r="SX38" s="34"/>
      <c r="SY38" s="34"/>
      <c r="SZ38" s="34"/>
      <c r="TA38" s="34"/>
      <c r="TB38" s="34"/>
      <c r="TC38" s="34"/>
      <c r="TD38" s="34"/>
      <c r="TE38" s="34"/>
      <c r="TF38" s="34"/>
      <c r="TG38" s="34"/>
      <c r="TH38" s="34"/>
      <c r="TI38" s="34"/>
      <c r="TJ38" s="34"/>
      <c r="TK38" s="34"/>
      <c r="TL38" s="34"/>
      <c r="TM38" s="34"/>
      <c r="TN38" s="34"/>
      <c r="TO38" s="34"/>
      <c r="TP38" s="34"/>
      <c r="TQ38" s="34"/>
      <c r="TR38" s="34"/>
      <c r="TS38" s="34"/>
      <c r="TT38" s="34"/>
      <c r="TU38" s="34"/>
      <c r="TV38" s="34"/>
      <c r="TW38" s="34"/>
      <c r="TX38" s="34"/>
      <c r="TY38" s="34"/>
      <c r="TZ38" s="34"/>
      <c r="UA38" s="34"/>
      <c r="UB38" s="34"/>
      <c r="UC38" s="34"/>
      <c r="UD38" s="34"/>
      <c r="UE38" s="34"/>
      <c r="UF38" s="34"/>
      <c r="UG38" s="34"/>
      <c r="UH38" s="34"/>
      <c r="UI38" s="34"/>
      <c r="UJ38" s="34"/>
      <c r="UK38" s="34"/>
      <c r="UL38" s="34"/>
      <c r="UM38" s="34"/>
      <c r="UN38" s="34"/>
      <c r="UO38" s="34"/>
      <c r="UP38" s="34"/>
      <c r="UQ38" s="34"/>
      <c r="UR38" s="34"/>
      <c r="US38" s="34"/>
      <c r="UT38" s="34"/>
      <c r="UU38" s="34"/>
      <c r="UV38" s="34"/>
      <c r="UW38" s="34"/>
      <c r="UX38" s="34"/>
      <c r="UY38" s="34"/>
      <c r="UZ38" s="34"/>
      <c r="VA38" s="34"/>
      <c r="VB38" s="34"/>
      <c r="VC38" s="34"/>
      <c r="VD38" s="34"/>
      <c r="VE38" s="34"/>
      <c r="VF38" s="34"/>
      <c r="VG38" s="34"/>
      <c r="VH38" s="34"/>
      <c r="VI38" s="34"/>
      <c r="VJ38" s="34"/>
      <c r="VK38" s="34"/>
      <c r="VL38" s="34"/>
      <c r="VM38" s="34"/>
      <c r="VN38" s="34"/>
      <c r="VO38" s="34"/>
      <c r="VP38" s="34"/>
      <c r="VQ38" s="34"/>
      <c r="VR38" s="34"/>
      <c r="VS38" s="34"/>
      <c r="VT38" s="34"/>
      <c r="VU38" s="34"/>
      <c r="VV38" s="34"/>
      <c r="VW38" s="34"/>
      <c r="VX38" s="34"/>
      <c r="VY38" s="34"/>
      <c r="VZ38" s="34"/>
      <c r="WA38" s="34"/>
      <c r="WB38" s="34"/>
      <c r="WC38" s="34"/>
      <c r="WD38" s="34"/>
      <c r="WE38" s="34"/>
      <c r="WF38" s="34"/>
      <c r="WG38" s="34"/>
      <c r="WH38" s="34"/>
      <c r="WI38" s="34"/>
      <c r="WJ38" s="34"/>
      <c r="WK38" s="34"/>
      <c r="WL38" s="34"/>
      <c r="WM38" s="34"/>
      <c r="WN38" s="34"/>
      <c r="WO38" s="34"/>
      <c r="WP38" s="34"/>
      <c r="WQ38" s="34"/>
      <c r="WR38" s="34"/>
      <c r="WS38" s="34"/>
      <c r="WT38" s="34"/>
      <c r="WU38" s="34"/>
      <c r="WV38" s="34"/>
      <c r="WW38" s="34"/>
      <c r="WX38" s="34"/>
      <c r="WY38" s="34"/>
      <c r="WZ38" s="34"/>
      <c r="XA38" s="34"/>
      <c r="XB38" s="34"/>
      <c r="XC38" s="34"/>
      <c r="XD38" s="34"/>
      <c r="XE38" s="34"/>
      <c r="XF38" s="34"/>
      <c r="XG38" s="34"/>
      <c r="XH38" s="34"/>
      <c r="XI38" s="34"/>
      <c r="XJ38" s="34"/>
      <c r="XK38" s="34"/>
      <c r="XL38" s="34"/>
      <c r="XM38" s="34"/>
      <c r="XN38" s="34"/>
      <c r="XO38" s="34"/>
      <c r="XP38" s="34"/>
      <c r="XQ38" s="34"/>
      <c r="XR38" s="34"/>
      <c r="XS38" s="34"/>
      <c r="XT38" s="34"/>
      <c r="XU38" s="34"/>
      <c r="XV38" s="34"/>
      <c r="XW38" s="34"/>
      <c r="XX38" s="34"/>
      <c r="XY38" s="34"/>
      <c r="XZ38" s="34"/>
      <c r="YA38" s="34"/>
      <c r="YB38" s="34"/>
      <c r="YC38" s="34"/>
      <c r="YD38" s="34"/>
      <c r="YE38" s="34"/>
      <c r="YF38" s="34"/>
      <c r="YG38" s="34"/>
      <c r="YH38" s="34"/>
      <c r="YI38" s="34"/>
      <c r="YJ38" s="34"/>
      <c r="YK38" s="34"/>
      <c r="YL38" s="34"/>
      <c r="YM38" s="34"/>
      <c r="YN38" s="34"/>
      <c r="YO38" s="34"/>
      <c r="YP38" s="34"/>
      <c r="YQ38" s="34"/>
      <c r="YR38" s="34"/>
      <c r="YS38" s="34"/>
      <c r="YT38" s="34"/>
      <c r="YU38" s="34"/>
      <c r="YV38" s="34"/>
      <c r="YW38" s="34"/>
      <c r="YX38" s="34"/>
      <c r="YY38" s="34"/>
      <c r="YZ38" s="34"/>
      <c r="ZA38" s="34"/>
      <c r="ZB38" s="34"/>
      <c r="ZC38" s="34"/>
      <c r="ZD38" s="34"/>
      <c r="ZE38" s="34"/>
      <c r="ZF38" s="34"/>
      <c r="ZG38" s="34"/>
      <c r="ZH38" s="34"/>
      <c r="ZI38" s="34"/>
      <c r="ZJ38" s="34"/>
      <c r="ZK38" s="34"/>
      <c r="ZL38" s="34"/>
      <c r="ZM38" s="34"/>
      <c r="ZN38" s="34"/>
      <c r="ZO38" s="34"/>
      <c r="ZP38" s="34"/>
      <c r="ZQ38" s="34"/>
      <c r="ZR38" s="34"/>
      <c r="ZS38" s="34"/>
      <c r="ZT38" s="34"/>
      <c r="ZU38" s="34"/>
      <c r="ZV38" s="34"/>
      <c r="ZW38" s="34"/>
      <c r="ZX38" s="34"/>
      <c r="ZY38" s="34"/>
      <c r="ZZ38" s="34"/>
      <c r="AAA38" s="34"/>
      <c r="AAB38" s="34"/>
      <c r="AAC38" s="34"/>
      <c r="AAD38" s="34"/>
      <c r="AAE38" s="34"/>
      <c r="AAF38" s="34"/>
      <c r="AAG38" s="34"/>
      <c r="AAH38" s="34"/>
      <c r="AAI38" s="34"/>
      <c r="AAJ38" s="34"/>
      <c r="AAK38" s="34"/>
      <c r="AAL38" s="34"/>
      <c r="AAM38" s="34"/>
      <c r="AAN38" s="34"/>
      <c r="AAO38" s="34"/>
      <c r="AAP38" s="34"/>
      <c r="AAQ38" s="34"/>
      <c r="AAR38" s="34"/>
      <c r="AAS38" s="34"/>
      <c r="AAT38" s="34"/>
      <c r="AAU38" s="34"/>
      <c r="AAV38" s="34"/>
      <c r="AAW38" s="34"/>
      <c r="AAX38" s="34"/>
      <c r="AAY38" s="34"/>
      <c r="AAZ38" s="34"/>
    </row>
    <row r="39" spans="1:728" s="34" customFormat="1" ht="45.75" thickBot="1">
      <c r="A39" s="47"/>
      <c r="B39" s="39" t="s">
        <v>120</v>
      </c>
      <c r="C39" s="42" t="s">
        <v>118</v>
      </c>
      <c r="D39" s="33" t="s">
        <v>119</v>
      </c>
      <c r="E39" s="107">
        <v>40029</v>
      </c>
      <c r="F39" s="107" t="s">
        <v>18</v>
      </c>
      <c r="G39" s="42" t="s">
        <v>23</v>
      </c>
      <c r="H39" s="81">
        <v>40268</v>
      </c>
      <c r="I39" s="87"/>
      <c r="J39" s="6">
        <f t="shared" ref="J39:J60" si="1">H39-E39</f>
        <v>239</v>
      </c>
      <c r="K39" s="68" t="s">
        <v>13</v>
      </c>
      <c r="L39" s="41">
        <f>8+23</f>
        <v>31</v>
      </c>
      <c r="M39" s="41">
        <v>0</v>
      </c>
      <c r="N39" s="41">
        <v>8</v>
      </c>
      <c r="O39" s="37" t="s">
        <v>16</v>
      </c>
      <c r="P39" s="41">
        <v>1</v>
      </c>
      <c r="Q39" s="32" t="s">
        <v>122</v>
      </c>
      <c r="R39" s="41">
        <v>22</v>
      </c>
      <c r="S39" s="31">
        <v>40911</v>
      </c>
      <c r="T39" s="32" t="s">
        <v>121</v>
      </c>
      <c r="U39" s="36" t="s">
        <v>127</v>
      </c>
      <c r="V39" s="36" t="s">
        <v>175</v>
      </c>
    </row>
    <row r="40" spans="1:728" s="34" customFormat="1" ht="45.75" thickBot="1">
      <c r="A40" s="48"/>
      <c r="B40" s="49" t="s">
        <v>12</v>
      </c>
      <c r="C40" s="42" t="s">
        <v>123</v>
      </c>
      <c r="D40" s="33" t="s">
        <v>124</v>
      </c>
      <c r="E40" s="107">
        <v>39871</v>
      </c>
      <c r="F40" s="107">
        <v>39945</v>
      </c>
      <c r="G40" s="42" t="s">
        <v>115</v>
      </c>
      <c r="H40" s="81">
        <v>40248</v>
      </c>
      <c r="I40" s="87">
        <v>40295</v>
      </c>
      <c r="J40" s="6">
        <f t="shared" si="1"/>
        <v>377</v>
      </c>
      <c r="K40" s="68" t="s">
        <v>13</v>
      </c>
      <c r="L40" s="41">
        <f>24+4</f>
        <v>28</v>
      </c>
      <c r="M40" s="41">
        <v>11</v>
      </c>
      <c r="N40" s="41">
        <v>156</v>
      </c>
      <c r="O40" s="37" t="s">
        <v>16</v>
      </c>
      <c r="P40" s="41">
        <v>1</v>
      </c>
      <c r="Q40" s="37" t="s">
        <v>125</v>
      </c>
      <c r="R40" s="41">
        <v>22</v>
      </c>
      <c r="S40" s="31">
        <v>41421</v>
      </c>
      <c r="T40" s="33"/>
      <c r="U40" s="36" t="s">
        <v>126</v>
      </c>
      <c r="V40" s="36" t="s">
        <v>176</v>
      </c>
    </row>
    <row r="41" spans="1:728" s="34" customFormat="1" ht="45.75" thickBot="1">
      <c r="A41" s="48"/>
      <c r="B41" s="49" t="s">
        <v>12</v>
      </c>
      <c r="C41" s="42" t="s">
        <v>338</v>
      </c>
      <c r="D41" s="33" t="s">
        <v>128</v>
      </c>
      <c r="E41" s="107">
        <v>39933</v>
      </c>
      <c r="F41" s="107">
        <v>39980</v>
      </c>
      <c r="G41" s="42" t="s">
        <v>115</v>
      </c>
      <c r="H41" s="81">
        <v>40241</v>
      </c>
      <c r="I41" s="87">
        <v>40294</v>
      </c>
      <c r="J41" s="6">
        <f t="shared" si="1"/>
        <v>308</v>
      </c>
      <c r="K41" s="68" t="s">
        <v>13</v>
      </c>
      <c r="L41" s="41">
        <f>21+4+2</f>
        <v>27</v>
      </c>
      <c r="M41" s="41">
        <v>3</v>
      </c>
      <c r="N41" s="41">
        <v>117</v>
      </c>
      <c r="O41" s="37" t="s">
        <v>16</v>
      </c>
      <c r="P41" s="41">
        <v>1</v>
      </c>
      <c r="Q41" s="37" t="s">
        <v>130</v>
      </c>
      <c r="R41" s="41">
        <v>28</v>
      </c>
      <c r="S41" s="31">
        <v>40512</v>
      </c>
      <c r="T41" s="32" t="s">
        <v>146</v>
      </c>
      <c r="U41" s="36" t="s">
        <v>129</v>
      </c>
      <c r="V41" s="36" t="s">
        <v>177</v>
      </c>
    </row>
    <row r="42" spans="1:728" s="34" customFormat="1" ht="45.75" thickBot="1">
      <c r="A42" s="48"/>
      <c r="B42" s="49" t="s">
        <v>12</v>
      </c>
      <c r="C42" s="42" t="s">
        <v>131</v>
      </c>
      <c r="D42" s="33" t="s">
        <v>133</v>
      </c>
      <c r="E42" s="107">
        <v>39939</v>
      </c>
      <c r="F42" s="107">
        <v>40123</v>
      </c>
      <c r="G42" s="42" t="s">
        <v>132</v>
      </c>
      <c r="H42" s="81">
        <v>40151</v>
      </c>
      <c r="I42" s="87"/>
      <c r="J42" s="6">
        <f t="shared" si="1"/>
        <v>212</v>
      </c>
      <c r="K42" s="37" t="s">
        <v>18</v>
      </c>
      <c r="L42" s="41">
        <v>5</v>
      </c>
      <c r="M42" s="41" t="s">
        <v>18</v>
      </c>
      <c r="N42" s="41" t="s">
        <v>18</v>
      </c>
      <c r="O42" s="37" t="s">
        <v>137</v>
      </c>
      <c r="P42" s="41" t="s">
        <v>18</v>
      </c>
      <c r="Q42" s="37" t="s">
        <v>18</v>
      </c>
      <c r="R42" s="41" t="s">
        <v>18</v>
      </c>
      <c r="S42" s="31" t="s">
        <v>18</v>
      </c>
      <c r="T42" s="32" t="s">
        <v>136</v>
      </c>
      <c r="U42" s="36" t="s">
        <v>134</v>
      </c>
      <c r="V42" s="33" t="s">
        <v>178</v>
      </c>
    </row>
    <row r="43" spans="1:728" s="34" customFormat="1" ht="45.75" thickBot="1">
      <c r="A43" s="48"/>
      <c r="B43" s="49" t="s">
        <v>12</v>
      </c>
      <c r="C43" s="42" t="s">
        <v>138</v>
      </c>
      <c r="D43" s="33" t="s">
        <v>139</v>
      </c>
      <c r="E43" s="107">
        <v>40329</v>
      </c>
      <c r="F43" s="107">
        <v>40393</v>
      </c>
      <c r="G43" s="42" t="s">
        <v>23</v>
      </c>
      <c r="H43" s="81">
        <v>40574</v>
      </c>
      <c r="I43" s="87"/>
      <c r="J43" s="6">
        <f t="shared" si="1"/>
        <v>245</v>
      </c>
      <c r="K43" s="37" t="s">
        <v>18</v>
      </c>
      <c r="L43" s="41">
        <f>13+1</f>
        <v>14</v>
      </c>
      <c r="M43" s="41">
        <v>3</v>
      </c>
      <c r="N43" s="41">
        <v>15</v>
      </c>
      <c r="O43" s="37" t="s">
        <v>16</v>
      </c>
      <c r="P43" s="41">
        <v>2</v>
      </c>
      <c r="Q43" s="37" t="s">
        <v>144</v>
      </c>
      <c r="R43" s="41">
        <f>26+2</f>
        <v>28</v>
      </c>
      <c r="S43" s="31">
        <v>40963</v>
      </c>
      <c r="T43" s="32"/>
      <c r="U43" s="36" t="s">
        <v>143</v>
      </c>
      <c r="V43" s="36" t="s">
        <v>179</v>
      </c>
    </row>
    <row r="44" spans="1:728" s="34" customFormat="1" ht="45.75" thickBot="1">
      <c r="A44" s="48"/>
      <c r="B44" s="49" t="s">
        <v>12</v>
      </c>
      <c r="C44" s="42" t="s">
        <v>339</v>
      </c>
      <c r="D44" s="33" t="s">
        <v>140</v>
      </c>
      <c r="E44" s="107">
        <v>40228</v>
      </c>
      <c r="F44" s="107">
        <v>40294</v>
      </c>
      <c r="G44" s="42" t="s">
        <v>115</v>
      </c>
      <c r="H44" s="81">
        <v>40570</v>
      </c>
      <c r="I44" s="87">
        <v>40596</v>
      </c>
      <c r="J44" s="6">
        <f t="shared" si="1"/>
        <v>342</v>
      </c>
      <c r="K44" s="37" t="s">
        <v>18</v>
      </c>
      <c r="L44" s="41">
        <f>20+1+10+3</f>
        <v>34</v>
      </c>
      <c r="M44" s="41">
        <v>0</v>
      </c>
      <c r="N44" s="41">
        <v>120</v>
      </c>
      <c r="O44" s="37" t="s">
        <v>16</v>
      </c>
      <c r="P44" s="41">
        <v>2</v>
      </c>
      <c r="Q44" s="50" t="s">
        <v>274</v>
      </c>
      <c r="R44" s="41">
        <f>31</f>
        <v>31</v>
      </c>
      <c r="S44" s="31">
        <v>41010</v>
      </c>
      <c r="T44" s="32" t="s">
        <v>147</v>
      </c>
      <c r="U44" s="36" t="s">
        <v>145</v>
      </c>
      <c r="V44" s="36" t="s">
        <v>180</v>
      </c>
    </row>
    <row r="45" spans="1:728" s="34" customFormat="1" ht="60.75" thickBot="1">
      <c r="A45" s="48"/>
      <c r="B45" s="49" t="s">
        <v>12</v>
      </c>
      <c r="C45" s="42" t="s">
        <v>142</v>
      </c>
      <c r="D45" s="33" t="s">
        <v>141</v>
      </c>
      <c r="E45" s="107">
        <v>38275</v>
      </c>
      <c r="F45" s="107">
        <v>38315</v>
      </c>
      <c r="G45" s="42" t="s">
        <v>115</v>
      </c>
      <c r="H45" s="81">
        <v>40528</v>
      </c>
      <c r="I45" s="87">
        <v>40612</v>
      </c>
      <c r="J45" s="6">
        <f t="shared" si="1"/>
        <v>2253</v>
      </c>
      <c r="K45" s="68" t="s">
        <v>13</v>
      </c>
      <c r="L45" s="41">
        <f>129+8+21</f>
        <v>158</v>
      </c>
      <c r="M45" s="41">
        <v>58</v>
      </c>
      <c r="N45" s="41">
        <f>78+310</f>
        <v>388</v>
      </c>
      <c r="O45" s="37" t="s">
        <v>16</v>
      </c>
      <c r="P45" s="41">
        <v>6</v>
      </c>
      <c r="Q45" s="32" t="s">
        <v>150</v>
      </c>
      <c r="R45" s="41">
        <f>74+18+4+30+29+29</f>
        <v>184</v>
      </c>
      <c r="S45" s="31" t="s">
        <v>263</v>
      </c>
      <c r="T45" s="32" t="s">
        <v>151</v>
      </c>
      <c r="U45" s="36" t="s">
        <v>148</v>
      </c>
      <c r="V45" s="33" t="s">
        <v>181</v>
      </c>
    </row>
    <row r="46" spans="1:728" s="34" customFormat="1" ht="45.75" thickBot="1">
      <c r="A46" s="47"/>
      <c r="B46" s="39" t="s">
        <v>21</v>
      </c>
      <c r="C46" s="42" t="s">
        <v>152</v>
      </c>
      <c r="D46" s="33" t="s">
        <v>153</v>
      </c>
      <c r="E46" s="107">
        <v>40444</v>
      </c>
      <c r="F46" s="107">
        <v>40613</v>
      </c>
      <c r="G46" s="42" t="s">
        <v>115</v>
      </c>
      <c r="H46" s="81">
        <v>40731</v>
      </c>
      <c r="I46" s="87"/>
      <c r="J46" s="6">
        <f t="shared" si="1"/>
        <v>287</v>
      </c>
      <c r="K46" s="68" t="s">
        <v>13</v>
      </c>
      <c r="L46" s="41">
        <f>13+9</f>
        <v>22</v>
      </c>
      <c r="M46" s="41">
        <v>2</v>
      </c>
      <c r="N46" s="41">
        <v>59</v>
      </c>
      <c r="O46" s="37" t="s">
        <v>16</v>
      </c>
      <c r="P46" s="41">
        <v>1</v>
      </c>
      <c r="Q46" s="32" t="s">
        <v>161</v>
      </c>
      <c r="R46" s="41">
        <v>27</v>
      </c>
      <c r="S46" s="31">
        <v>40876</v>
      </c>
      <c r="T46" s="32" t="s">
        <v>160</v>
      </c>
      <c r="U46" s="36" t="s">
        <v>159</v>
      </c>
      <c r="V46" s="33" t="s">
        <v>182</v>
      </c>
    </row>
    <row r="47" spans="1:728" s="34" customFormat="1" ht="60.75" thickBot="1">
      <c r="A47" s="48"/>
      <c r="B47" s="49" t="s">
        <v>12</v>
      </c>
      <c r="C47" s="42" t="s">
        <v>154</v>
      </c>
      <c r="D47" s="33" t="s">
        <v>156</v>
      </c>
      <c r="E47" s="107">
        <v>40560</v>
      </c>
      <c r="F47" s="107">
        <v>40618</v>
      </c>
      <c r="G47" s="42" t="s">
        <v>115</v>
      </c>
      <c r="H47" s="81">
        <v>40899</v>
      </c>
      <c r="I47" s="87">
        <v>40976</v>
      </c>
      <c r="J47" s="6">
        <f t="shared" si="1"/>
        <v>339</v>
      </c>
      <c r="K47" s="68" t="s">
        <v>13</v>
      </c>
      <c r="L47" s="41">
        <f>14+2+2+17</f>
        <v>35</v>
      </c>
      <c r="M47" s="41">
        <v>2</v>
      </c>
      <c r="N47" s="41">
        <v>121</v>
      </c>
      <c r="O47" s="37" t="s">
        <v>16</v>
      </c>
      <c r="P47" s="41">
        <v>4</v>
      </c>
      <c r="Q47" s="32" t="s">
        <v>164</v>
      </c>
      <c r="R47" s="41">
        <f>23+14+4+0</f>
        <v>41</v>
      </c>
      <c r="S47" s="31">
        <v>41292</v>
      </c>
      <c r="T47" s="32" t="s">
        <v>163</v>
      </c>
      <c r="U47" s="36" t="s">
        <v>162</v>
      </c>
      <c r="V47" s="36" t="s">
        <v>183</v>
      </c>
    </row>
    <row r="48" spans="1:728" s="34" customFormat="1" ht="60.75" thickBot="1">
      <c r="A48" s="48"/>
      <c r="B48" s="49" t="s">
        <v>12</v>
      </c>
      <c r="C48" s="42" t="s">
        <v>155</v>
      </c>
      <c r="D48" s="33" t="s">
        <v>157</v>
      </c>
      <c r="E48" s="107">
        <v>40581</v>
      </c>
      <c r="F48" s="107">
        <v>40638</v>
      </c>
      <c r="G48" s="42" t="s">
        <v>115</v>
      </c>
      <c r="H48" s="81">
        <v>40927</v>
      </c>
      <c r="I48" s="87">
        <v>40981</v>
      </c>
      <c r="J48" s="6">
        <f t="shared" si="1"/>
        <v>346</v>
      </c>
      <c r="K48" s="68" t="s">
        <v>13</v>
      </c>
      <c r="L48" s="41">
        <f>17+2+7</f>
        <v>26</v>
      </c>
      <c r="M48" s="41">
        <v>3</v>
      </c>
      <c r="N48" s="41">
        <v>142</v>
      </c>
      <c r="O48" s="37" t="s">
        <v>16</v>
      </c>
      <c r="P48" s="41">
        <v>2</v>
      </c>
      <c r="Q48" s="37" t="s">
        <v>166</v>
      </c>
      <c r="R48" s="41">
        <v>48</v>
      </c>
      <c r="S48" s="31">
        <v>41628</v>
      </c>
      <c r="T48" s="32" t="s">
        <v>167</v>
      </c>
      <c r="U48" s="36" t="s">
        <v>165</v>
      </c>
      <c r="V48" s="36" t="s">
        <v>184</v>
      </c>
    </row>
    <row r="49" spans="1:22" s="34" customFormat="1" ht="45.75" thickBot="1">
      <c r="A49" s="51"/>
      <c r="B49" s="52" t="s">
        <v>12</v>
      </c>
      <c r="C49" s="53" t="s">
        <v>340</v>
      </c>
      <c r="D49" s="54" t="s">
        <v>158</v>
      </c>
      <c r="E49" s="108">
        <v>40662</v>
      </c>
      <c r="F49" s="108">
        <v>40704</v>
      </c>
      <c r="G49" s="42" t="s">
        <v>115</v>
      </c>
      <c r="H49" s="81">
        <v>40967</v>
      </c>
      <c r="I49" s="88">
        <v>41052</v>
      </c>
      <c r="J49" s="6">
        <f t="shared" si="1"/>
        <v>305</v>
      </c>
      <c r="K49" s="68" t="s">
        <v>13</v>
      </c>
      <c r="L49" s="55">
        <f>17+3+4</f>
        <v>24</v>
      </c>
      <c r="M49" s="55">
        <v>2</v>
      </c>
      <c r="N49" s="55">
        <v>122</v>
      </c>
      <c r="O49" s="56" t="s">
        <v>16</v>
      </c>
      <c r="P49" s="55">
        <v>2</v>
      </c>
      <c r="Q49" s="53" t="s">
        <v>169</v>
      </c>
      <c r="R49" s="55">
        <f>28+6</f>
        <v>34</v>
      </c>
      <c r="S49" s="57">
        <v>41361</v>
      </c>
      <c r="T49" s="58"/>
      <c r="U49" s="59" t="s">
        <v>168</v>
      </c>
      <c r="V49" s="59" t="s">
        <v>185</v>
      </c>
    </row>
    <row r="50" spans="1:22" s="35" customFormat="1" ht="45.75" thickBot="1">
      <c r="A50" s="51"/>
      <c r="B50" s="52" t="s">
        <v>12</v>
      </c>
      <c r="C50" s="53" t="s">
        <v>237</v>
      </c>
      <c r="D50" s="54" t="s">
        <v>238</v>
      </c>
      <c r="E50" s="109">
        <v>38860</v>
      </c>
      <c r="F50" s="108">
        <v>38877</v>
      </c>
      <c r="G50" s="42" t="s">
        <v>115</v>
      </c>
      <c r="H50" s="81">
        <v>39183</v>
      </c>
      <c r="I50" s="88">
        <v>39248</v>
      </c>
      <c r="J50" s="6">
        <f t="shared" si="1"/>
        <v>323</v>
      </c>
      <c r="K50" s="56" t="s">
        <v>13</v>
      </c>
      <c r="L50" s="55">
        <f>72+3+19+184</f>
        <v>278</v>
      </c>
      <c r="M50" s="55">
        <v>11</v>
      </c>
      <c r="N50" s="55">
        <v>298</v>
      </c>
      <c r="O50" s="56" t="s">
        <v>16</v>
      </c>
      <c r="P50" s="55">
        <v>1</v>
      </c>
      <c r="Q50" s="56" t="s">
        <v>261</v>
      </c>
      <c r="R50" s="55">
        <v>25</v>
      </c>
      <c r="S50" s="57">
        <v>39805</v>
      </c>
      <c r="T50" s="58" t="s">
        <v>260</v>
      </c>
      <c r="U50" s="54" t="s">
        <v>240</v>
      </c>
      <c r="V50" s="54" t="s">
        <v>239</v>
      </c>
    </row>
    <row r="51" spans="1:22" s="34" customFormat="1" ht="45.75" thickBot="1">
      <c r="A51" s="47"/>
      <c r="B51" s="49" t="s">
        <v>12</v>
      </c>
      <c r="C51" s="60" t="s">
        <v>284</v>
      </c>
      <c r="D51" s="33" t="s">
        <v>278</v>
      </c>
      <c r="E51" s="110">
        <v>39261</v>
      </c>
      <c r="F51" s="110">
        <v>39294</v>
      </c>
      <c r="G51" s="60" t="s">
        <v>115</v>
      </c>
      <c r="H51" s="81">
        <v>39553</v>
      </c>
      <c r="I51" s="87">
        <v>39618</v>
      </c>
      <c r="J51" s="6">
        <f t="shared" si="1"/>
        <v>292</v>
      </c>
      <c r="K51" s="68" t="s">
        <v>13</v>
      </c>
      <c r="L51" s="43">
        <f>14+6</f>
        <v>20</v>
      </c>
      <c r="M51" s="43">
        <v>1</v>
      </c>
      <c r="N51" s="43">
        <v>40</v>
      </c>
      <c r="O51" s="37" t="s">
        <v>16</v>
      </c>
      <c r="P51" s="43">
        <v>2</v>
      </c>
      <c r="Q51" s="61" t="s">
        <v>287</v>
      </c>
      <c r="R51" s="43">
        <f>15+3</f>
        <v>18</v>
      </c>
      <c r="S51" s="45">
        <v>39883</v>
      </c>
      <c r="T51" s="62" t="s">
        <v>288</v>
      </c>
      <c r="U51" s="35" t="s">
        <v>286</v>
      </c>
      <c r="V51" s="35" t="s">
        <v>285</v>
      </c>
    </row>
    <row r="52" spans="1:22" s="34" customFormat="1" ht="60.75" thickBot="1">
      <c r="A52" s="47"/>
      <c r="B52" s="49" t="s">
        <v>12</v>
      </c>
      <c r="C52" s="60" t="s">
        <v>289</v>
      </c>
      <c r="D52" s="33" t="s">
        <v>279</v>
      </c>
      <c r="E52" s="110">
        <v>39150</v>
      </c>
      <c r="F52" s="110">
        <v>39190</v>
      </c>
      <c r="G52" s="60" t="s">
        <v>115</v>
      </c>
      <c r="H52" s="81">
        <v>39497</v>
      </c>
      <c r="I52" s="87">
        <v>39583</v>
      </c>
      <c r="J52" s="6">
        <f t="shared" si="1"/>
        <v>347</v>
      </c>
      <c r="K52" s="68" t="s">
        <v>13</v>
      </c>
      <c r="L52" s="43">
        <f>17+11</f>
        <v>28</v>
      </c>
      <c r="M52" s="43">
        <v>6</v>
      </c>
      <c r="N52" s="43">
        <v>170</v>
      </c>
      <c r="O52" s="37" t="s">
        <v>16</v>
      </c>
      <c r="P52" s="43">
        <v>3</v>
      </c>
      <c r="Q52" s="61" t="s">
        <v>292</v>
      </c>
      <c r="R52" s="43">
        <f>20+16+13</f>
        <v>49</v>
      </c>
      <c r="S52" s="45">
        <v>39863</v>
      </c>
      <c r="T52" s="62" t="s">
        <v>293</v>
      </c>
      <c r="U52" s="35" t="s">
        <v>291</v>
      </c>
      <c r="V52" s="35" t="s">
        <v>290</v>
      </c>
    </row>
    <row r="53" spans="1:22" s="72" customFormat="1" ht="45.75" thickBot="1">
      <c r="A53" s="63"/>
      <c r="B53" s="64" t="s">
        <v>12</v>
      </c>
      <c r="C53" s="65" t="s">
        <v>297</v>
      </c>
      <c r="D53" s="66" t="s">
        <v>280</v>
      </c>
      <c r="E53" s="111">
        <v>39063</v>
      </c>
      <c r="F53" s="111">
        <v>39111</v>
      </c>
      <c r="G53" s="65" t="s">
        <v>115</v>
      </c>
      <c r="H53" s="81">
        <v>39345</v>
      </c>
      <c r="I53" s="92">
        <v>39416</v>
      </c>
      <c r="J53" s="6">
        <f t="shared" si="1"/>
        <v>282</v>
      </c>
      <c r="K53" s="68" t="s">
        <v>13</v>
      </c>
      <c r="L53" s="67">
        <f>4+30+3+2</f>
        <v>39</v>
      </c>
      <c r="M53" s="67">
        <v>9</v>
      </c>
      <c r="N53" s="67">
        <v>116</v>
      </c>
      <c r="O53" s="69" t="s">
        <v>16</v>
      </c>
      <c r="P53" s="67">
        <v>1</v>
      </c>
      <c r="Q53" s="68" t="s">
        <v>298</v>
      </c>
      <c r="R53" s="67">
        <v>38</v>
      </c>
      <c r="S53" s="45">
        <v>40115</v>
      </c>
      <c r="T53" s="70" t="s">
        <v>296</v>
      </c>
      <c r="U53" s="71" t="s">
        <v>295</v>
      </c>
      <c r="V53" s="71" t="s">
        <v>294</v>
      </c>
    </row>
    <row r="54" spans="1:22" s="72" customFormat="1" ht="60.75" thickBot="1">
      <c r="A54" s="63"/>
      <c r="B54" s="49" t="s">
        <v>12</v>
      </c>
      <c r="C54" s="65" t="s">
        <v>275</v>
      </c>
      <c r="D54" s="66" t="s">
        <v>281</v>
      </c>
      <c r="E54" s="112">
        <v>39030</v>
      </c>
      <c r="F54" s="113">
        <v>39036</v>
      </c>
      <c r="G54" s="65" t="s">
        <v>115</v>
      </c>
      <c r="H54" s="81">
        <v>39338</v>
      </c>
      <c r="I54" s="93">
        <v>39360</v>
      </c>
      <c r="J54" s="6">
        <f t="shared" si="1"/>
        <v>308</v>
      </c>
      <c r="K54" s="68" t="s">
        <v>13</v>
      </c>
      <c r="L54" s="67">
        <f>24+3+1+2+9</f>
        <v>39</v>
      </c>
      <c r="M54" s="67">
        <v>5</v>
      </c>
      <c r="N54" s="67">
        <v>147</v>
      </c>
      <c r="O54" s="69" t="s">
        <v>16</v>
      </c>
      <c r="P54" s="67">
        <v>1</v>
      </c>
      <c r="Q54" s="68" t="s">
        <v>301</v>
      </c>
      <c r="R54" s="67">
        <v>26</v>
      </c>
      <c r="S54" s="45">
        <v>41380</v>
      </c>
      <c r="T54" s="70" t="s">
        <v>302</v>
      </c>
      <c r="U54" s="71" t="s">
        <v>300</v>
      </c>
      <c r="V54" s="71" t="s">
        <v>299</v>
      </c>
    </row>
    <row r="55" spans="1:22" s="34" customFormat="1" ht="45.75" thickBot="1">
      <c r="A55" s="47"/>
      <c r="B55" s="49" t="s">
        <v>12</v>
      </c>
      <c r="C55" s="60" t="s">
        <v>307</v>
      </c>
      <c r="D55" s="33" t="s">
        <v>282</v>
      </c>
      <c r="E55" s="113">
        <v>39099</v>
      </c>
      <c r="F55" s="113">
        <v>39115</v>
      </c>
      <c r="G55" s="60" t="s">
        <v>115</v>
      </c>
      <c r="H55" s="81">
        <v>39261</v>
      </c>
      <c r="I55" s="87">
        <v>39526</v>
      </c>
      <c r="J55" s="6">
        <f t="shared" si="1"/>
        <v>162</v>
      </c>
      <c r="K55" s="68" t="s">
        <v>13</v>
      </c>
      <c r="L55" s="43">
        <f>10+2</f>
        <v>12</v>
      </c>
      <c r="M55" s="43">
        <v>3</v>
      </c>
      <c r="N55" s="43">
        <v>32</v>
      </c>
      <c r="O55" s="69" t="s">
        <v>16</v>
      </c>
      <c r="P55" s="43">
        <v>1</v>
      </c>
      <c r="Q55" s="61" t="s">
        <v>306</v>
      </c>
      <c r="R55" s="43">
        <v>13</v>
      </c>
      <c r="S55" s="45">
        <v>39532</v>
      </c>
      <c r="T55" s="73" t="s">
        <v>308</v>
      </c>
      <c r="U55" s="35" t="s">
        <v>305</v>
      </c>
      <c r="V55" s="35" t="s">
        <v>304</v>
      </c>
    </row>
    <row r="56" spans="1:22" s="34" customFormat="1" ht="75.75" thickBot="1">
      <c r="A56" s="47"/>
      <c r="B56" s="49" t="s">
        <v>12</v>
      </c>
      <c r="C56" s="60" t="s">
        <v>317</v>
      </c>
      <c r="D56" s="33" t="s">
        <v>283</v>
      </c>
      <c r="E56" s="113">
        <v>38765</v>
      </c>
      <c r="F56" s="113">
        <v>38826</v>
      </c>
      <c r="G56" s="60" t="s">
        <v>115</v>
      </c>
      <c r="H56" s="81">
        <v>39016</v>
      </c>
      <c r="I56" s="87">
        <v>39056</v>
      </c>
      <c r="J56" s="6">
        <f t="shared" si="1"/>
        <v>251</v>
      </c>
      <c r="K56" s="68" t="s">
        <v>13</v>
      </c>
      <c r="L56" s="43">
        <f>8+2+14</f>
        <v>24</v>
      </c>
      <c r="M56" s="43">
        <v>3</v>
      </c>
      <c r="N56" s="43">
        <v>67</v>
      </c>
      <c r="O56" s="69" t="s">
        <v>16</v>
      </c>
      <c r="P56" s="43">
        <v>1</v>
      </c>
      <c r="Q56" s="61" t="s">
        <v>320</v>
      </c>
      <c r="R56" s="43">
        <v>19</v>
      </c>
      <c r="S56" s="45">
        <v>39521</v>
      </c>
      <c r="T56" s="62" t="s">
        <v>321</v>
      </c>
      <c r="U56" s="35" t="s">
        <v>319</v>
      </c>
      <c r="V56" s="35" t="s">
        <v>318</v>
      </c>
    </row>
    <row r="57" spans="1:22" s="34" customFormat="1" ht="75.75" thickBot="1">
      <c r="A57" s="47"/>
      <c r="B57" s="49" t="s">
        <v>12</v>
      </c>
      <c r="C57" s="60" t="s">
        <v>322</v>
      </c>
      <c r="D57" s="35" t="s">
        <v>277</v>
      </c>
      <c r="E57" s="113">
        <v>39423</v>
      </c>
      <c r="F57" s="113">
        <v>39486</v>
      </c>
      <c r="G57" s="60" t="s">
        <v>115</v>
      </c>
      <c r="H57" s="81">
        <v>39898</v>
      </c>
      <c r="I57" s="81">
        <v>39930</v>
      </c>
      <c r="J57" s="6">
        <f t="shared" si="1"/>
        <v>475</v>
      </c>
      <c r="K57" s="68" t="s">
        <v>13</v>
      </c>
      <c r="L57" s="43">
        <f>3+1+8</f>
        <v>12</v>
      </c>
      <c r="M57" s="43">
        <v>4</v>
      </c>
      <c r="N57" s="43">
        <v>105</v>
      </c>
      <c r="O57" s="69" t="s">
        <v>16</v>
      </c>
      <c r="P57" s="43">
        <v>1</v>
      </c>
      <c r="Q57" s="61" t="s">
        <v>325</v>
      </c>
      <c r="R57" s="43">
        <v>26</v>
      </c>
      <c r="S57" s="45" t="s">
        <v>18</v>
      </c>
      <c r="T57" s="62" t="s">
        <v>326</v>
      </c>
      <c r="U57" s="35" t="s">
        <v>324</v>
      </c>
      <c r="V57" s="35" t="s">
        <v>323</v>
      </c>
    </row>
    <row r="58" spans="1:22" s="34" customFormat="1" ht="51" customHeight="1" thickBot="1">
      <c r="A58" s="74"/>
      <c r="B58" s="52" t="s">
        <v>12</v>
      </c>
      <c r="C58" s="75" t="s">
        <v>341</v>
      </c>
      <c r="D58" s="76" t="s">
        <v>276</v>
      </c>
      <c r="E58" s="114">
        <v>39616</v>
      </c>
      <c r="F58" s="114">
        <v>39647</v>
      </c>
      <c r="G58" s="101" t="s">
        <v>115</v>
      </c>
      <c r="H58" s="81">
        <v>39870</v>
      </c>
      <c r="I58" s="88">
        <v>39918</v>
      </c>
      <c r="J58" s="6">
        <f t="shared" si="1"/>
        <v>254</v>
      </c>
      <c r="K58" s="68" t="s">
        <v>13</v>
      </c>
      <c r="L58" s="43">
        <f>38+5</f>
        <v>43</v>
      </c>
      <c r="M58" s="77">
        <f>3+7</f>
        <v>10</v>
      </c>
      <c r="N58" s="77">
        <v>61</v>
      </c>
      <c r="O58" s="69" t="s">
        <v>16</v>
      </c>
      <c r="P58" s="77">
        <v>1</v>
      </c>
      <c r="Q58" s="78" t="s">
        <v>342</v>
      </c>
      <c r="R58" s="77">
        <v>24</v>
      </c>
      <c r="S58" s="45">
        <f>H58</f>
        <v>39870</v>
      </c>
      <c r="T58" s="79" t="s">
        <v>345</v>
      </c>
      <c r="U58" s="76" t="s">
        <v>344</v>
      </c>
      <c r="V58" s="76" t="s">
        <v>343</v>
      </c>
    </row>
    <row r="59" spans="1:22" s="35" customFormat="1" ht="45.75" thickBot="1">
      <c r="A59" s="47"/>
      <c r="B59" s="49" t="s">
        <v>12</v>
      </c>
      <c r="C59" s="60" t="s">
        <v>310</v>
      </c>
      <c r="D59" s="33" t="s">
        <v>303</v>
      </c>
      <c r="E59" s="113">
        <v>39232</v>
      </c>
      <c r="F59" s="113">
        <v>39261</v>
      </c>
      <c r="G59" s="60" t="s">
        <v>115</v>
      </c>
      <c r="H59" s="81">
        <v>39500</v>
      </c>
      <c r="I59" s="89">
        <v>39583</v>
      </c>
      <c r="J59" s="6">
        <f t="shared" si="1"/>
        <v>268</v>
      </c>
      <c r="K59" s="68" t="s">
        <v>13</v>
      </c>
      <c r="L59" s="43">
        <f>31+3+13</f>
        <v>47</v>
      </c>
      <c r="M59" s="43">
        <v>4</v>
      </c>
      <c r="N59" s="43">
        <v>82</v>
      </c>
      <c r="O59" s="69" t="s">
        <v>16</v>
      </c>
      <c r="P59" s="43">
        <v>1</v>
      </c>
      <c r="Q59" s="61" t="s">
        <v>314</v>
      </c>
      <c r="R59" s="43">
        <v>21</v>
      </c>
      <c r="S59" s="45">
        <v>40170</v>
      </c>
      <c r="T59" s="62" t="s">
        <v>313</v>
      </c>
      <c r="U59" s="35" t="s">
        <v>312</v>
      </c>
      <c r="V59" s="35" t="s">
        <v>311</v>
      </c>
    </row>
    <row r="60" spans="1:22" s="35" customFormat="1" ht="60.75" thickBot="1">
      <c r="A60" s="47"/>
      <c r="B60" s="49" t="s">
        <v>12</v>
      </c>
      <c r="C60" s="60" t="s">
        <v>309</v>
      </c>
      <c r="D60" s="33" t="s">
        <v>278</v>
      </c>
      <c r="E60" s="113">
        <v>39262</v>
      </c>
      <c r="F60" s="113">
        <v>39294</v>
      </c>
      <c r="G60" s="60" t="s">
        <v>115</v>
      </c>
      <c r="H60" s="81">
        <v>39553</v>
      </c>
      <c r="I60" s="89">
        <v>39618</v>
      </c>
      <c r="J60" s="6">
        <f t="shared" si="1"/>
        <v>291</v>
      </c>
      <c r="K60" s="68" t="s">
        <v>13</v>
      </c>
      <c r="L60" s="43">
        <f>14+6</f>
        <v>20</v>
      </c>
      <c r="M60" s="43">
        <v>1</v>
      </c>
      <c r="N60" s="43">
        <v>40</v>
      </c>
      <c r="O60" s="69" t="s">
        <v>16</v>
      </c>
      <c r="P60" s="43">
        <v>2</v>
      </c>
      <c r="Q60" s="61" t="s">
        <v>315</v>
      </c>
      <c r="R60" s="43">
        <f>15+3</f>
        <v>18</v>
      </c>
      <c r="S60" s="45">
        <v>39876</v>
      </c>
      <c r="T60" s="62" t="s">
        <v>316</v>
      </c>
      <c r="U60" s="35" t="s">
        <v>286</v>
      </c>
      <c r="V60" s="35" t="s">
        <v>285</v>
      </c>
    </row>
    <row r="61" spans="1:22">
      <c r="A61"/>
      <c r="C61"/>
      <c r="E61" s="115"/>
      <c r="F61" s="115"/>
      <c r="G61"/>
      <c r="H61" s="82"/>
      <c r="I61" s="82"/>
      <c r="J61" s="120"/>
      <c r="K61"/>
      <c r="L61"/>
      <c r="M61"/>
      <c r="N61"/>
      <c r="O61"/>
      <c r="P61"/>
      <c r="Q61"/>
      <c r="R61"/>
      <c r="S61"/>
      <c r="T61"/>
    </row>
    <row r="62" spans="1:22">
      <c r="A62"/>
      <c r="C62"/>
      <c r="E62" s="115"/>
      <c r="F62" s="115"/>
      <c r="G62"/>
      <c r="H62" s="82"/>
      <c r="I62" s="82"/>
      <c r="J62" s="120"/>
      <c r="K62"/>
      <c r="L62"/>
      <c r="M62"/>
      <c r="N62"/>
      <c r="O62"/>
      <c r="P62"/>
      <c r="Q62"/>
      <c r="R62"/>
      <c r="S62"/>
      <c r="T62"/>
    </row>
    <row r="63" spans="1:22">
      <c r="A63"/>
      <c r="C63"/>
      <c r="E63" s="115"/>
      <c r="F63" s="115"/>
      <c r="G63"/>
      <c r="H63" s="82"/>
      <c r="I63" s="82"/>
      <c r="J63" s="120"/>
      <c r="K63"/>
      <c r="L63"/>
      <c r="M63"/>
      <c r="N63"/>
      <c r="O63"/>
      <c r="P63"/>
      <c r="Q63"/>
      <c r="R63"/>
      <c r="S63"/>
      <c r="T63"/>
    </row>
    <row r="64" spans="1:22">
      <c r="A64"/>
      <c r="C64"/>
      <c r="E64" s="115"/>
      <c r="F64" s="115"/>
      <c r="G64"/>
      <c r="H64" s="82"/>
      <c r="I64" s="82"/>
      <c r="J64" s="120"/>
      <c r="K64"/>
      <c r="L64"/>
      <c r="M64"/>
      <c r="N64"/>
      <c r="O64"/>
      <c r="P64"/>
      <c r="Q64"/>
      <c r="R64"/>
      <c r="S64"/>
      <c r="T64"/>
    </row>
    <row r="65" spans="1:20">
      <c r="A65"/>
      <c r="C65"/>
      <c r="E65" s="115"/>
      <c r="F65" s="115"/>
      <c r="G65"/>
      <c r="H65" s="82"/>
      <c r="I65" s="82"/>
      <c r="J65" s="120"/>
      <c r="K65"/>
      <c r="L65"/>
      <c r="M65"/>
      <c r="N65"/>
      <c r="O65"/>
      <c r="P65"/>
      <c r="Q65"/>
      <c r="R65"/>
      <c r="S65"/>
      <c r="T65"/>
    </row>
    <row r="66" spans="1:20">
      <c r="A66"/>
      <c r="C66"/>
      <c r="E66" s="115"/>
      <c r="F66" s="115"/>
      <c r="G66"/>
      <c r="H66" s="82"/>
      <c r="I66" s="82"/>
      <c r="J66" s="120"/>
      <c r="K66"/>
      <c r="L66"/>
      <c r="M66"/>
      <c r="N66"/>
      <c r="O66"/>
      <c r="P66"/>
      <c r="Q66"/>
      <c r="R66"/>
      <c r="S66"/>
      <c r="T66"/>
    </row>
    <row r="67" spans="1:20">
      <c r="A67"/>
      <c r="C67"/>
      <c r="E67" s="115"/>
      <c r="F67" s="115"/>
      <c r="G67"/>
      <c r="H67" s="82"/>
      <c r="I67" s="82"/>
      <c r="J67" s="120"/>
      <c r="K67"/>
      <c r="L67"/>
      <c r="M67"/>
      <c r="N67"/>
      <c r="O67"/>
      <c r="P67"/>
      <c r="Q67"/>
      <c r="R67"/>
      <c r="S67"/>
      <c r="T67"/>
    </row>
    <row r="68" spans="1:20">
      <c r="A68"/>
      <c r="C68"/>
      <c r="E68" s="115"/>
      <c r="F68" s="115"/>
      <c r="G68"/>
      <c r="H68" s="82"/>
      <c r="I68" s="82"/>
      <c r="J68" s="120"/>
      <c r="K68"/>
      <c r="L68"/>
      <c r="M68"/>
      <c r="N68"/>
      <c r="O68"/>
      <c r="P68"/>
      <c r="Q68"/>
      <c r="R68"/>
      <c r="S68"/>
      <c r="T68"/>
    </row>
    <row r="69" spans="1:20">
      <c r="A69"/>
      <c r="C69"/>
      <c r="E69" s="115"/>
      <c r="F69" s="115"/>
      <c r="G69"/>
      <c r="H69" s="82"/>
      <c r="I69" s="82"/>
      <c r="J69" s="120"/>
      <c r="K69"/>
      <c r="L69"/>
      <c r="M69"/>
      <c r="N69"/>
      <c r="O69"/>
      <c r="P69"/>
      <c r="Q69"/>
      <c r="R69"/>
      <c r="S69"/>
      <c r="T69"/>
    </row>
    <row r="70" spans="1:20">
      <c r="A70"/>
      <c r="C70"/>
      <c r="E70" s="115"/>
      <c r="F70" s="115"/>
      <c r="G70"/>
      <c r="H70" s="82"/>
      <c r="I70" s="82"/>
      <c r="J70" s="120"/>
      <c r="K70"/>
      <c r="L70"/>
      <c r="M70"/>
      <c r="N70"/>
      <c r="O70"/>
      <c r="P70"/>
      <c r="Q70"/>
      <c r="R70"/>
      <c r="S70"/>
      <c r="T70"/>
    </row>
    <row r="71" spans="1:20">
      <c r="A71"/>
      <c r="C71"/>
      <c r="E71" s="115"/>
      <c r="F71" s="115"/>
      <c r="G71"/>
      <c r="H71" s="82"/>
      <c r="I71" s="82"/>
      <c r="J71" s="120"/>
      <c r="K71"/>
      <c r="L71"/>
      <c r="M71"/>
      <c r="N71"/>
      <c r="O71"/>
      <c r="P71"/>
      <c r="Q71"/>
      <c r="R71"/>
      <c r="S71"/>
      <c r="T71"/>
    </row>
    <row r="72" spans="1:20">
      <c r="A72"/>
      <c r="C72"/>
      <c r="E72" s="115"/>
      <c r="F72" s="115"/>
      <c r="G72"/>
      <c r="H72" s="82"/>
      <c r="I72" s="82"/>
      <c r="J72" s="120"/>
      <c r="K72"/>
      <c r="L72"/>
      <c r="M72"/>
      <c r="N72"/>
      <c r="O72"/>
      <c r="P72"/>
      <c r="Q72"/>
      <c r="R72"/>
      <c r="S72"/>
      <c r="T72"/>
    </row>
    <row r="73" spans="1:20">
      <c r="A73"/>
      <c r="C73"/>
      <c r="E73" s="115"/>
      <c r="F73" s="115"/>
      <c r="G73"/>
      <c r="H73" s="82"/>
      <c r="I73" s="82"/>
      <c r="J73" s="120"/>
      <c r="K73"/>
      <c r="L73"/>
      <c r="M73"/>
      <c r="N73"/>
      <c r="O73"/>
      <c r="P73"/>
      <c r="Q73"/>
      <c r="R73"/>
      <c r="S73"/>
      <c r="T73"/>
    </row>
    <row r="74" spans="1:20">
      <c r="A74"/>
      <c r="C74"/>
      <c r="E74" s="115"/>
      <c r="F74" s="115"/>
      <c r="G74"/>
      <c r="H74" s="82"/>
      <c r="I74" s="82"/>
      <c r="J74" s="120"/>
      <c r="K74"/>
      <c r="L74"/>
      <c r="M74"/>
      <c r="N74"/>
      <c r="O74"/>
      <c r="P74"/>
      <c r="Q74"/>
      <c r="R74"/>
      <c r="S74"/>
      <c r="T74"/>
    </row>
    <row r="75" spans="1:20">
      <c r="A75"/>
      <c r="C75"/>
      <c r="E75" s="115"/>
      <c r="F75" s="115"/>
      <c r="G75"/>
      <c r="H75" s="82"/>
      <c r="I75" s="82"/>
      <c r="J75" s="120"/>
      <c r="K75"/>
      <c r="L75"/>
      <c r="M75"/>
      <c r="N75"/>
      <c r="O75"/>
      <c r="P75"/>
      <c r="Q75"/>
      <c r="R75"/>
      <c r="S75"/>
      <c r="T75"/>
    </row>
    <row r="76" spans="1:20">
      <c r="A76"/>
      <c r="C76"/>
      <c r="E76" s="115"/>
      <c r="F76" s="115"/>
      <c r="G76"/>
      <c r="H76" s="82"/>
      <c r="I76" s="82"/>
      <c r="J76" s="120"/>
      <c r="K76"/>
      <c r="L76"/>
      <c r="M76"/>
      <c r="N76"/>
      <c r="O76"/>
      <c r="P76"/>
      <c r="Q76"/>
      <c r="R76"/>
      <c r="S76"/>
      <c r="T76"/>
    </row>
    <row r="77" spans="1:20">
      <c r="A77"/>
      <c r="C77"/>
      <c r="E77" s="115"/>
      <c r="F77" s="115"/>
      <c r="G77"/>
      <c r="H77" s="82"/>
      <c r="I77" s="82"/>
      <c r="J77" s="120"/>
      <c r="K77"/>
      <c r="L77"/>
      <c r="M77"/>
      <c r="N77"/>
      <c r="O77"/>
      <c r="P77"/>
      <c r="Q77"/>
      <c r="R77"/>
      <c r="S77"/>
      <c r="T77"/>
    </row>
    <row r="78" spans="1:20">
      <c r="A78"/>
      <c r="C78"/>
      <c r="E78" s="115"/>
      <c r="F78" s="115"/>
      <c r="G78"/>
      <c r="H78" s="82"/>
      <c r="I78" s="82"/>
      <c r="J78" s="120"/>
      <c r="K78"/>
      <c r="L78"/>
      <c r="M78"/>
      <c r="N78"/>
      <c r="O78"/>
      <c r="P78"/>
      <c r="Q78"/>
      <c r="R78"/>
      <c r="S78"/>
      <c r="T78"/>
    </row>
    <row r="79" spans="1:20">
      <c r="A79"/>
      <c r="C79"/>
      <c r="E79" s="115"/>
      <c r="F79" s="115"/>
      <c r="G79"/>
      <c r="H79" s="82"/>
      <c r="I79" s="82"/>
      <c r="J79" s="120"/>
      <c r="K79"/>
      <c r="L79"/>
      <c r="M79"/>
      <c r="N79"/>
      <c r="O79"/>
      <c r="P79"/>
      <c r="Q79"/>
      <c r="R79"/>
      <c r="S79"/>
      <c r="T79"/>
    </row>
    <row r="80" spans="1:20">
      <c r="A80"/>
      <c r="C80"/>
      <c r="E80" s="115"/>
      <c r="F80" s="115"/>
      <c r="G80"/>
      <c r="H80" s="82"/>
      <c r="I80" s="82"/>
      <c r="J80" s="120"/>
      <c r="K80"/>
      <c r="L80"/>
      <c r="M80"/>
      <c r="N80"/>
      <c r="O80"/>
      <c r="P80"/>
      <c r="Q80"/>
      <c r="R80"/>
      <c r="S80"/>
      <c r="T80"/>
    </row>
    <row r="81" spans="1:20">
      <c r="A81"/>
      <c r="C81"/>
      <c r="E81" s="115"/>
      <c r="F81" s="115"/>
      <c r="G81"/>
      <c r="H81" s="82"/>
      <c r="I81" s="82"/>
      <c r="J81" s="120"/>
      <c r="K81"/>
      <c r="L81"/>
      <c r="M81"/>
      <c r="N81"/>
      <c r="O81"/>
      <c r="P81"/>
      <c r="Q81"/>
      <c r="R81"/>
      <c r="S81"/>
      <c r="T81"/>
    </row>
    <row r="82" spans="1:20">
      <c r="A82"/>
      <c r="C82"/>
      <c r="E82" s="115"/>
      <c r="F82" s="115"/>
      <c r="G82"/>
      <c r="H82" s="82"/>
      <c r="I82" s="82"/>
      <c r="J82" s="120"/>
      <c r="K82"/>
      <c r="L82"/>
      <c r="M82"/>
      <c r="N82"/>
      <c r="O82"/>
      <c r="P82"/>
      <c r="Q82"/>
      <c r="R82"/>
      <c r="S82"/>
      <c r="T82"/>
    </row>
    <row r="83" spans="1:20">
      <c r="A83"/>
      <c r="C83"/>
      <c r="E83" s="115"/>
      <c r="F83" s="115"/>
      <c r="G83"/>
      <c r="H83" s="82"/>
      <c r="I83" s="82"/>
      <c r="J83" s="120"/>
      <c r="K83"/>
      <c r="L83"/>
      <c r="M83"/>
      <c r="N83"/>
      <c r="O83"/>
      <c r="P83"/>
      <c r="Q83"/>
      <c r="R83"/>
      <c r="S83"/>
      <c r="T83"/>
    </row>
    <row r="84" spans="1:20">
      <c r="A84"/>
      <c r="C84"/>
      <c r="E84" s="115"/>
      <c r="F84" s="115"/>
      <c r="G84"/>
      <c r="H84" s="82"/>
      <c r="I84" s="82"/>
      <c r="J84" s="120"/>
      <c r="K84"/>
      <c r="L84"/>
      <c r="M84"/>
      <c r="N84"/>
      <c r="O84"/>
      <c r="P84"/>
      <c r="Q84"/>
      <c r="R84"/>
      <c r="S84"/>
      <c r="T84"/>
    </row>
    <row r="85" spans="1:20">
      <c r="A85"/>
      <c r="C85"/>
      <c r="E85" s="115"/>
      <c r="F85" s="115"/>
      <c r="G85"/>
      <c r="H85" s="82"/>
      <c r="I85" s="82"/>
      <c r="J85" s="120"/>
      <c r="K85"/>
      <c r="L85"/>
      <c r="M85"/>
      <c r="N85"/>
      <c r="O85"/>
      <c r="P85"/>
      <c r="Q85"/>
      <c r="R85"/>
      <c r="S85"/>
      <c r="T85"/>
    </row>
    <row r="86" spans="1:20">
      <c r="A86"/>
      <c r="C86"/>
      <c r="E86" s="115"/>
      <c r="F86" s="115"/>
      <c r="G86"/>
      <c r="H86" s="82"/>
      <c r="I86" s="82"/>
      <c r="J86" s="120"/>
      <c r="K86"/>
      <c r="L86"/>
      <c r="M86"/>
      <c r="N86"/>
      <c r="O86"/>
      <c r="P86"/>
      <c r="Q86"/>
      <c r="R86"/>
      <c r="S86"/>
      <c r="T86"/>
    </row>
    <row r="87" spans="1:20">
      <c r="A87"/>
      <c r="C87"/>
      <c r="E87" s="115"/>
      <c r="F87" s="115"/>
      <c r="G87"/>
      <c r="H87" s="82"/>
      <c r="I87" s="82"/>
      <c r="J87" s="120"/>
      <c r="K87"/>
      <c r="L87"/>
      <c r="M87"/>
      <c r="N87"/>
      <c r="O87"/>
      <c r="P87"/>
      <c r="Q87"/>
      <c r="R87"/>
      <c r="S87"/>
      <c r="T87"/>
    </row>
    <row r="88" spans="1:20">
      <c r="A88"/>
      <c r="C88"/>
      <c r="E88" s="115"/>
      <c r="F88" s="115"/>
      <c r="G88"/>
      <c r="H88" s="82"/>
      <c r="I88" s="82"/>
      <c r="J88" s="120"/>
      <c r="K88"/>
      <c r="L88"/>
      <c r="M88"/>
      <c r="N88"/>
      <c r="O88"/>
      <c r="P88"/>
      <c r="Q88"/>
      <c r="R88"/>
      <c r="S88"/>
      <c r="T88"/>
    </row>
    <row r="89" spans="1:20">
      <c r="A89"/>
      <c r="C89"/>
      <c r="E89" s="115"/>
      <c r="F89" s="115"/>
      <c r="G89"/>
      <c r="H89" s="82"/>
      <c r="I89" s="82"/>
      <c r="J89" s="120"/>
      <c r="K89"/>
      <c r="L89"/>
      <c r="M89"/>
      <c r="N89"/>
      <c r="O89"/>
      <c r="P89"/>
      <c r="Q89"/>
      <c r="R89"/>
      <c r="S89"/>
      <c r="T89"/>
    </row>
    <row r="90" spans="1:20">
      <c r="A90"/>
      <c r="C90"/>
      <c r="E90" s="115"/>
      <c r="F90" s="115"/>
      <c r="G90"/>
      <c r="H90" s="82"/>
      <c r="I90" s="82"/>
      <c r="J90" s="120"/>
      <c r="K90"/>
      <c r="L90"/>
      <c r="M90"/>
      <c r="N90"/>
      <c r="O90"/>
      <c r="P90"/>
      <c r="Q90"/>
      <c r="R90"/>
      <c r="S90"/>
      <c r="T90"/>
    </row>
    <row r="91" spans="1:20">
      <c r="A91"/>
      <c r="C91"/>
      <c r="E91" s="115"/>
      <c r="F91" s="115"/>
      <c r="G91"/>
      <c r="H91" s="82"/>
      <c r="I91" s="82"/>
      <c r="J91" s="120"/>
      <c r="K91"/>
      <c r="L91"/>
      <c r="M91"/>
      <c r="N91"/>
      <c r="O91"/>
      <c r="P91"/>
      <c r="Q91"/>
      <c r="R91"/>
      <c r="S91"/>
      <c r="T91"/>
    </row>
    <row r="92" spans="1:20">
      <c r="A92"/>
      <c r="C92"/>
      <c r="E92" s="115"/>
      <c r="F92" s="115"/>
      <c r="G92"/>
      <c r="H92" s="82"/>
      <c r="I92" s="82"/>
      <c r="J92" s="120"/>
      <c r="K92"/>
      <c r="L92"/>
      <c r="M92"/>
      <c r="N92"/>
      <c r="O92"/>
      <c r="P92"/>
      <c r="Q92"/>
      <c r="R92"/>
      <c r="S92"/>
      <c r="T92"/>
    </row>
    <row r="93" spans="1:20">
      <c r="A93"/>
      <c r="C93"/>
      <c r="E93" s="115"/>
      <c r="F93" s="115"/>
      <c r="G93"/>
      <c r="H93" s="82"/>
      <c r="I93" s="82"/>
      <c r="J93" s="120"/>
      <c r="K93"/>
      <c r="L93"/>
      <c r="M93"/>
      <c r="N93"/>
      <c r="O93"/>
      <c r="P93"/>
      <c r="Q93"/>
      <c r="R93"/>
      <c r="S93"/>
      <c r="T93"/>
    </row>
    <row r="94" spans="1:20">
      <c r="A94"/>
      <c r="C94"/>
      <c r="E94" s="115"/>
      <c r="F94" s="115"/>
      <c r="G94"/>
      <c r="H94" s="82"/>
      <c r="I94" s="82"/>
      <c r="J94" s="120"/>
      <c r="K94"/>
      <c r="L94"/>
      <c r="M94"/>
      <c r="N94"/>
      <c r="O94"/>
      <c r="P94"/>
      <c r="Q94"/>
      <c r="R94"/>
      <c r="S94"/>
      <c r="T94"/>
    </row>
    <row r="95" spans="1:20">
      <c r="A95"/>
      <c r="C95"/>
      <c r="E95" s="115"/>
      <c r="F95" s="115"/>
      <c r="G95"/>
      <c r="H95" s="82"/>
      <c r="I95" s="82"/>
      <c r="J95" s="120"/>
      <c r="K95"/>
      <c r="L95"/>
      <c r="M95"/>
      <c r="N95"/>
      <c r="O95"/>
      <c r="P95"/>
      <c r="Q95"/>
      <c r="R95"/>
      <c r="S95"/>
      <c r="T95"/>
    </row>
    <row r="96" spans="1:20">
      <c r="A96"/>
      <c r="C96"/>
      <c r="E96" s="115"/>
      <c r="F96" s="115"/>
      <c r="G96"/>
      <c r="H96" s="82"/>
      <c r="I96" s="82"/>
      <c r="J96" s="120"/>
      <c r="K96"/>
      <c r="L96"/>
      <c r="M96"/>
      <c r="N96"/>
      <c r="O96"/>
      <c r="P96"/>
      <c r="Q96"/>
      <c r="R96"/>
      <c r="S96"/>
      <c r="T96"/>
    </row>
    <row r="97" spans="1:20">
      <c r="A97"/>
      <c r="C97"/>
      <c r="E97" s="115"/>
      <c r="F97" s="115"/>
      <c r="G97"/>
      <c r="H97" s="82"/>
      <c r="I97" s="82"/>
      <c r="J97" s="120"/>
      <c r="K97"/>
      <c r="L97"/>
      <c r="M97"/>
      <c r="N97"/>
      <c r="O97"/>
      <c r="P97"/>
      <c r="Q97"/>
      <c r="R97"/>
      <c r="S97"/>
      <c r="T97"/>
    </row>
    <row r="98" spans="1:20">
      <c r="A98"/>
      <c r="C98"/>
      <c r="E98" s="115"/>
      <c r="F98" s="115"/>
      <c r="G98"/>
      <c r="H98" s="82"/>
      <c r="I98" s="82"/>
      <c r="J98" s="120"/>
      <c r="K98"/>
      <c r="L98"/>
      <c r="M98"/>
      <c r="N98"/>
      <c r="O98"/>
      <c r="P98"/>
      <c r="Q98"/>
      <c r="R98"/>
      <c r="S98"/>
      <c r="T98"/>
    </row>
    <row r="99" spans="1:20">
      <c r="A99"/>
      <c r="C99"/>
      <c r="E99" s="115"/>
      <c r="F99" s="115"/>
      <c r="G99"/>
      <c r="H99" s="82"/>
      <c r="I99" s="82"/>
      <c r="J99" s="120"/>
      <c r="K99"/>
      <c r="L99"/>
      <c r="M99"/>
      <c r="N99"/>
      <c r="O99"/>
      <c r="P99"/>
      <c r="Q99"/>
      <c r="R99"/>
      <c r="S99"/>
      <c r="T99"/>
    </row>
    <row r="100" spans="1:20">
      <c r="A100"/>
      <c r="C100"/>
      <c r="E100" s="115"/>
      <c r="F100" s="115"/>
      <c r="G100"/>
      <c r="H100" s="82"/>
      <c r="I100" s="82"/>
      <c r="J100" s="120"/>
      <c r="K100"/>
      <c r="L100"/>
      <c r="M100"/>
      <c r="N100"/>
      <c r="O100"/>
      <c r="P100"/>
      <c r="Q100"/>
      <c r="R100"/>
      <c r="S100"/>
      <c r="T100"/>
    </row>
    <row r="101" spans="1:20">
      <c r="A101"/>
      <c r="C101"/>
      <c r="E101" s="115"/>
      <c r="F101" s="115"/>
      <c r="G101"/>
      <c r="H101" s="82"/>
      <c r="I101" s="82"/>
      <c r="J101" s="120"/>
      <c r="K101"/>
      <c r="L101"/>
      <c r="M101"/>
      <c r="N101"/>
      <c r="O101"/>
      <c r="P101"/>
      <c r="Q101"/>
      <c r="R101"/>
      <c r="S101"/>
      <c r="T101"/>
    </row>
    <row r="102" spans="1:20">
      <c r="A102"/>
      <c r="C102"/>
      <c r="E102" s="115"/>
      <c r="F102" s="115"/>
      <c r="G102"/>
      <c r="H102" s="82"/>
      <c r="I102" s="82"/>
      <c r="J102" s="120"/>
      <c r="K102"/>
      <c r="L102"/>
      <c r="M102"/>
      <c r="N102"/>
      <c r="O102"/>
      <c r="P102"/>
      <c r="Q102"/>
      <c r="R102"/>
      <c r="S102"/>
      <c r="T102"/>
    </row>
    <row r="103" spans="1:20">
      <c r="A103"/>
      <c r="C103"/>
      <c r="E103" s="115"/>
      <c r="F103" s="115"/>
      <c r="G103"/>
      <c r="H103" s="82"/>
      <c r="I103" s="82"/>
      <c r="J103" s="120"/>
      <c r="K103"/>
      <c r="L103"/>
      <c r="M103"/>
      <c r="N103"/>
      <c r="O103"/>
      <c r="P103"/>
      <c r="Q103"/>
      <c r="R103"/>
      <c r="S103"/>
      <c r="T103"/>
    </row>
    <row r="104" spans="1:20">
      <c r="A104"/>
      <c r="C104"/>
      <c r="E104" s="115"/>
      <c r="F104" s="115"/>
      <c r="G104"/>
      <c r="H104" s="82"/>
      <c r="I104" s="82"/>
      <c r="J104" s="120"/>
      <c r="K104"/>
      <c r="L104"/>
      <c r="M104"/>
      <c r="N104"/>
      <c r="O104"/>
      <c r="P104"/>
      <c r="Q104"/>
      <c r="R104"/>
      <c r="S104"/>
      <c r="T104"/>
    </row>
    <row r="105" spans="1:20">
      <c r="A105"/>
      <c r="C105"/>
      <c r="E105" s="115"/>
      <c r="F105" s="115"/>
      <c r="G105"/>
      <c r="H105" s="82"/>
      <c r="I105" s="82"/>
      <c r="J105" s="120"/>
      <c r="K105"/>
      <c r="L105"/>
      <c r="M105"/>
      <c r="N105"/>
      <c r="O105"/>
      <c r="P105"/>
      <c r="Q105"/>
      <c r="R105"/>
      <c r="S105"/>
      <c r="T105"/>
    </row>
    <row r="106" spans="1:20">
      <c r="A106"/>
      <c r="C106"/>
      <c r="E106" s="115"/>
      <c r="F106" s="115"/>
      <c r="G106"/>
      <c r="H106" s="82"/>
      <c r="I106" s="82"/>
      <c r="J106" s="120"/>
      <c r="K106"/>
      <c r="L106"/>
      <c r="M106"/>
      <c r="N106"/>
      <c r="O106"/>
      <c r="P106"/>
      <c r="Q106"/>
      <c r="R106"/>
      <c r="S106"/>
      <c r="T106"/>
    </row>
    <row r="107" spans="1:20">
      <c r="A107"/>
      <c r="C107"/>
      <c r="E107" s="115"/>
      <c r="F107" s="115"/>
      <c r="G107"/>
      <c r="H107" s="82"/>
      <c r="I107" s="82"/>
      <c r="J107" s="120"/>
      <c r="K107"/>
      <c r="L107"/>
      <c r="M107"/>
      <c r="N107"/>
      <c r="O107"/>
      <c r="P107"/>
      <c r="Q107"/>
      <c r="R107"/>
      <c r="S107"/>
      <c r="T107"/>
    </row>
    <row r="108" spans="1:20">
      <c r="A108"/>
      <c r="C108"/>
      <c r="E108" s="115"/>
      <c r="F108" s="115"/>
      <c r="G108"/>
      <c r="H108" s="82"/>
      <c r="I108" s="82"/>
      <c r="J108" s="120"/>
      <c r="K108"/>
      <c r="L108"/>
      <c r="M108"/>
      <c r="N108"/>
      <c r="O108"/>
      <c r="P108"/>
      <c r="Q108"/>
      <c r="R108"/>
      <c r="S108"/>
      <c r="T108"/>
    </row>
    <row r="109" spans="1:20">
      <c r="A109"/>
      <c r="C109"/>
      <c r="E109" s="115"/>
      <c r="F109" s="115"/>
      <c r="G109"/>
      <c r="H109" s="82"/>
      <c r="I109" s="82"/>
      <c r="J109" s="120"/>
      <c r="K109"/>
      <c r="L109"/>
      <c r="M109"/>
      <c r="N109"/>
      <c r="O109"/>
      <c r="P109"/>
      <c r="Q109"/>
      <c r="R109"/>
      <c r="S109"/>
      <c r="T109"/>
    </row>
    <row r="110" spans="1:20">
      <c r="A110"/>
      <c r="C110"/>
      <c r="E110" s="115"/>
      <c r="F110" s="115"/>
      <c r="G110"/>
      <c r="H110" s="82"/>
      <c r="I110" s="82"/>
      <c r="J110" s="120"/>
      <c r="K110"/>
      <c r="L110"/>
      <c r="M110"/>
      <c r="N110"/>
      <c r="O110"/>
      <c r="P110"/>
      <c r="Q110"/>
      <c r="R110"/>
      <c r="S110"/>
      <c r="T110"/>
    </row>
    <row r="111" spans="1:20">
      <c r="A111"/>
      <c r="C111"/>
      <c r="E111" s="115"/>
      <c r="F111" s="115"/>
      <c r="G111"/>
      <c r="H111" s="82"/>
      <c r="I111" s="82"/>
      <c r="J111" s="120"/>
      <c r="K111"/>
      <c r="L111"/>
      <c r="M111"/>
      <c r="N111"/>
      <c r="O111"/>
      <c r="P111"/>
      <c r="Q111"/>
      <c r="R111"/>
      <c r="S111"/>
      <c r="T111"/>
    </row>
    <row r="112" spans="1:20">
      <c r="A112"/>
      <c r="C112"/>
      <c r="E112" s="115"/>
      <c r="F112" s="115"/>
      <c r="G112"/>
      <c r="H112" s="82"/>
      <c r="I112" s="82"/>
      <c r="J112" s="120"/>
      <c r="K112"/>
      <c r="L112"/>
      <c r="M112"/>
      <c r="N112"/>
      <c r="O112"/>
      <c r="P112"/>
      <c r="Q112"/>
      <c r="R112"/>
      <c r="S112"/>
      <c r="T112"/>
    </row>
    <row r="113" spans="1:20">
      <c r="A113"/>
      <c r="C113"/>
      <c r="E113" s="115"/>
      <c r="F113" s="115"/>
      <c r="G113"/>
      <c r="H113" s="82"/>
      <c r="I113" s="82"/>
      <c r="J113" s="120"/>
      <c r="K113"/>
      <c r="L113"/>
      <c r="M113"/>
      <c r="N113"/>
      <c r="O113"/>
      <c r="P113"/>
      <c r="Q113"/>
      <c r="R113"/>
      <c r="S113"/>
      <c r="T113"/>
    </row>
    <row r="114" spans="1:20">
      <c r="A114"/>
      <c r="C114"/>
      <c r="E114" s="115"/>
      <c r="F114" s="115"/>
      <c r="G114"/>
      <c r="H114" s="82"/>
      <c r="I114" s="82"/>
      <c r="J114" s="120"/>
      <c r="K114"/>
      <c r="L114"/>
      <c r="M114"/>
      <c r="N114"/>
      <c r="O114"/>
      <c r="P114"/>
      <c r="Q114"/>
      <c r="R114"/>
      <c r="S114"/>
      <c r="T114"/>
    </row>
    <row r="115" spans="1:20">
      <c r="A115"/>
      <c r="C115"/>
      <c r="E115" s="115"/>
      <c r="F115" s="115"/>
      <c r="G115"/>
      <c r="H115" s="82"/>
      <c r="I115" s="82"/>
      <c r="J115" s="120"/>
      <c r="K115"/>
      <c r="L115"/>
      <c r="M115"/>
      <c r="N115"/>
      <c r="O115"/>
      <c r="P115"/>
      <c r="Q115"/>
      <c r="R115"/>
      <c r="S115"/>
      <c r="T115"/>
    </row>
    <row r="116" spans="1:20">
      <c r="A116"/>
      <c r="C116"/>
      <c r="E116" s="115"/>
      <c r="F116" s="115"/>
      <c r="G116"/>
      <c r="H116" s="82"/>
      <c r="I116" s="82"/>
      <c r="J116" s="120"/>
      <c r="K116"/>
      <c r="L116"/>
      <c r="M116"/>
      <c r="N116"/>
      <c r="O116"/>
      <c r="P116"/>
      <c r="Q116"/>
      <c r="R116"/>
      <c r="S116"/>
      <c r="T116"/>
    </row>
    <row r="117" spans="1:20">
      <c r="A117"/>
      <c r="C117"/>
      <c r="E117" s="115"/>
      <c r="F117" s="115"/>
      <c r="G117"/>
      <c r="H117" s="82"/>
      <c r="I117" s="82"/>
      <c r="J117" s="120"/>
      <c r="K117"/>
      <c r="L117"/>
      <c r="M117"/>
      <c r="N117"/>
      <c r="O117"/>
      <c r="P117"/>
      <c r="Q117"/>
      <c r="R117"/>
      <c r="S117"/>
      <c r="T117"/>
    </row>
    <row r="118" spans="1:20">
      <c r="A118"/>
      <c r="C118"/>
      <c r="E118" s="115"/>
      <c r="F118" s="115"/>
      <c r="G118"/>
      <c r="H118" s="82"/>
      <c r="I118" s="82"/>
      <c r="J118" s="120"/>
      <c r="K118"/>
      <c r="L118"/>
      <c r="M118"/>
      <c r="N118"/>
      <c r="O118"/>
      <c r="P118"/>
      <c r="Q118"/>
      <c r="R118"/>
      <c r="S118"/>
      <c r="T118"/>
    </row>
    <row r="119" spans="1:20">
      <c r="A119"/>
      <c r="C119"/>
      <c r="E119" s="115"/>
      <c r="F119" s="115"/>
      <c r="G119"/>
      <c r="H119" s="82"/>
      <c r="I119" s="82"/>
      <c r="J119" s="120"/>
      <c r="K119"/>
      <c r="L119"/>
      <c r="M119"/>
      <c r="N119"/>
      <c r="O119"/>
      <c r="P119"/>
      <c r="Q119"/>
      <c r="R119"/>
      <c r="S119"/>
      <c r="T119"/>
    </row>
    <row r="120" spans="1:20">
      <c r="A120"/>
      <c r="C120"/>
      <c r="E120" s="115"/>
      <c r="F120" s="115"/>
      <c r="G120"/>
      <c r="H120" s="82"/>
      <c r="I120" s="82"/>
      <c r="J120" s="120"/>
      <c r="K120"/>
      <c r="L120"/>
      <c r="M120"/>
      <c r="N120"/>
      <c r="O120"/>
      <c r="P120"/>
      <c r="Q120"/>
      <c r="R120"/>
      <c r="S120"/>
      <c r="T120"/>
    </row>
    <row r="121" spans="1:20">
      <c r="A121"/>
      <c r="C121"/>
      <c r="E121" s="115"/>
      <c r="F121" s="115"/>
      <c r="G121"/>
      <c r="H121" s="82"/>
      <c r="I121" s="82"/>
      <c r="J121" s="120"/>
      <c r="K121"/>
      <c r="L121"/>
      <c r="M121"/>
      <c r="N121"/>
      <c r="O121"/>
      <c r="P121"/>
      <c r="Q121"/>
      <c r="R121"/>
      <c r="S121"/>
      <c r="T121"/>
    </row>
    <row r="122" spans="1:20">
      <c r="A122"/>
      <c r="C122"/>
      <c r="E122" s="115"/>
      <c r="F122" s="115"/>
      <c r="G122"/>
      <c r="H122" s="82"/>
      <c r="I122" s="82"/>
      <c r="J122" s="120"/>
      <c r="K122"/>
      <c r="L122"/>
      <c r="M122"/>
      <c r="N122"/>
      <c r="O122"/>
      <c r="P122"/>
      <c r="Q122"/>
      <c r="R122"/>
      <c r="S122"/>
      <c r="T122"/>
    </row>
    <row r="123" spans="1:20">
      <c r="A123"/>
      <c r="C123"/>
      <c r="E123" s="115"/>
      <c r="F123" s="115"/>
      <c r="G123"/>
      <c r="H123" s="82"/>
      <c r="I123" s="82"/>
      <c r="J123" s="120"/>
      <c r="K123"/>
      <c r="L123"/>
      <c r="M123"/>
      <c r="N123"/>
      <c r="O123"/>
      <c r="P123"/>
      <c r="Q123"/>
      <c r="R123"/>
      <c r="S123"/>
      <c r="T123"/>
    </row>
    <row r="124" spans="1:20">
      <c r="A124"/>
      <c r="C124"/>
      <c r="E124" s="115"/>
      <c r="F124" s="115"/>
      <c r="G124"/>
      <c r="H124" s="82"/>
      <c r="I124" s="82"/>
      <c r="J124" s="120"/>
      <c r="K124"/>
      <c r="L124"/>
      <c r="M124"/>
      <c r="N124"/>
      <c r="O124"/>
      <c r="P124"/>
      <c r="Q124"/>
      <c r="R124"/>
      <c r="S124"/>
      <c r="T124"/>
    </row>
    <row r="125" spans="1:20">
      <c r="A125"/>
      <c r="C125"/>
      <c r="E125" s="115"/>
      <c r="F125" s="115"/>
      <c r="G125"/>
      <c r="H125" s="82"/>
      <c r="I125" s="82"/>
      <c r="J125" s="120"/>
      <c r="K125"/>
      <c r="L125"/>
      <c r="M125"/>
      <c r="N125"/>
      <c r="O125"/>
      <c r="P125"/>
      <c r="Q125"/>
      <c r="R125"/>
      <c r="S125"/>
      <c r="T125"/>
    </row>
    <row r="126" spans="1:20">
      <c r="A126"/>
      <c r="C126"/>
      <c r="E126" s="115"/>
      <c r="F126" s="115"/>
      <c r="G126"/>
      <c r="H126" s="82"/>
      <c r="I126" s="82"/>
      <c r="J126" s="120"/>
      <c r="K126"/>
      <c r="L126"/>
      <c r="M126"/>
      <c r="N126"/>
      <c r="O126"/>
      <c r="P126"/>
      <c r="Q126"/>
      <c r="R126"/>
      <c r="S126"/>
      <c r="T126"/>
    </row>
    <row r="127" spans="1:20">
      <c r="A127"/>
      <c r="C127"/>
      <c r="E127" s="115"/>
      <c r="F127" s="115"/>
      <c r="G127"/>
      <c r="H127" s="82"/>
      <c r="I127" s="82"/>
      <c r="J127" s="120"/>
      <c r="K127"/>
      <c r="L127"/>
      <c r="M127"/>
      <c r="N127"/>
      <c r="O127"/>
      <c r="P127"/>
      <c r="Q127"/>
      <c r="R127"/>
      <c r="S127"/>
      <c r="T127"/>
    </row>
    <row r="128" spans="1:20">
      <c r="A128"/>
      <c r="C128"/>
      <c r="E128" s="115"/>
      <c r="F128" s="115"/>
      <c r="G128"/>
      <c r="H128" s="82"/>
      <c r="I128" s="82"/>
      <c r="J128" s="120"/>
      <c r="K128"/>
      <c r="L128"/>
      <c r="M128"/>
      <c r="N128"/>
      <c r="O128"/>
      <c r="P128"/>
      <c r="Q128"/>
      <c r="R128"/>
      <c r="S128"/>
      <c r="T128"/>
    </row>
    <row r="129" spans="1:20">
      <c r="A129"/>
      <c r="C129"/>
      <c r="E129" s="115"/>
      <c r="F129" s="115"/>
      <c r="G129"/>
      <c r="H129" s="82"/>
      <c r="I129" s="82"/>
      <c r="J129" s="120"/>
      <c r="K129"/>
      <c r="L129"/>
      <c r="M129"/>
      <c r="N129"/>
      <c r="O129"/>
      <c r="P129"/>
      <c r="Q129"/>
      <c r="R129"/>
      <c r="S129"/>
      <c r="T129"/>
    </row>
    <row r="130" spans="1:20">
      <c r="A130"/>
      <c r="C130"/>
      <c r="E130" s="115"/>
      <c r="F130" s="115"/>
      <c r="G130"/>
      <c r="H130" s="82"/>
      <c r="I130" s="82"/>
      <c r="J130" s="120"/>
      <c r="K130"/>
      <c r="L130"/>
      <c r="M130"/>
      <c r="N130"/>
      <c r="O130"/>
      <c r="P130"/>
      <c r="Q130"/>
      <c r="R130"/>
      <c r="S130"/>
      <c r="T130"/>
    </row>
    <row r="131" spans="1:20">
      <c r="A131"/>
      <c r="C131"/>
      <c r="E131" s="115"/>
      <c r="F131" s="115"/>
      <c r="G131"/>
      <c r="H131" s="82"/>
      <c r="I131" s="82"/>
      <c r="J131" s="120"/>
      <c r="K131"/>
      <c r="L131"/>
      <c r="M131"/>
      <c r="N131"/>
      <c r="O131"/>
      <c r="P131"/>
      <c r="Q131"/>
      <c r="R131"/>
      <c r="S131"/>
      <c r="T131"/>
    </row>
    <row r="132" spans="1:20">
      <c r="A132"/>
      <c r="C132"/>
      <c r="E132" s="115"/>
      <c r="F132" s="115"/>
      <c r="G132"/>
      <c r="H132" s="82"/>
      <c r="I132" s="82"/>
      <c r="J132" s="120"/>
      <c r="K132"/>
      <c r="L132"/>
      <c r="M132"/>
      <c r="N132"/>
      <c r="O132"/>
      <c r="P132"/>
      <c r="Q132"/>
      <c r="R132"/>
      <c r="S132"/>
      <c r="T132"/>
    </row>
    <row r="133" spans="1:20">
      <c r="A133"/>
      <c r="C133"/>
      <c r="E133" s="115"/>
      <c r="F133" s="115"/>
      <c r="G133"/>
      <c r="H133" s="82"/>
      <c r="I133" s="82"/>
      <c r="J133" s="120"/>
      <c r="K133"/>
      <c r="L133"/>
      <c r="M133"/>
      <c r="N133"/>
      <c r="O133"/>
      <c r="P133"/>
      <c r="Q133"/>
      <c r="R133"/>
      <c r="S133"/>
      <c r="T133"/>
    </row>
    <row r="134" spans="1:20">
      <c r="A134"/>
      <c r="C134"/>
      <c r="E134" s="115"/>
      <c r="F134" s="115"/>
      <c r="G134"/>
      <c r="H134" s="82"/>
      <c r="I134" s="82"/>
      <c r="J134" s="120"/>
      <c r="K134"/>
      <c r="L134"/>
      <c r="M134"/>
      <c r="N134"/>
      <c r="O134"/>
      <c r="P134"/>
      <c r="Q134"/>
      <c r="R134"/>
      <c r="S134"/>
      <c r="T134"/>
    </row>
    <row r="135" spans="1:20">
      <c r="A135"/>
      <c r="C135"/>
      <c r="E135" s="115"/>
      <c r="F135" s="115"/>
      <c r="G135"/>
      <c r="H135" s="82"/>
      <c r="I135" s="82"/>
      <c r="J135" s="120"/>
      <c r="K135"/>
      <c r="L135"/>
      <c r="M135"/>
      <c r="N135"/>
      <c r="O135"/>
      <c r="P135"/>
      <c r="Q135"/>
      <c r="R135"/>
      <c r="S135"/>
      <c r="T135"/>
    </row>
    <row r="136" spans="1:20">
      <c r="A136"/>
      <c r="C136"/>
      <c r="E136" s="115"/>
      <c r="F136" s="115"/>
      <c r="G136"/>
      <c r="H136" s="82"/>
      <c r="I136" s="82"/>
      <c r="J136" s="120"/>
      <c r="K136"/>
      <c r="L136"/>
      <c r="M136"/>
      <c r="N136"/>
      <c r="O136"/>
      <c r="P136"/>
      <c r="Q136"/>
      <c r="R136"/>
      <c r="S136"/>
      <c r="T136"/>
    </row>
    <row r="137" spans="1:20">
      <c r="A137"/>
      <c r="C137"/>
      <c r="E137" s="115"/>
      <c r="F137" s="115"/>
      <c r="G137"/>
      <c r="H137" s="82"/>
      <c r="I137" s="82"/>
      <c r="J137" s="120"/>
      <c r="K137"/>
      <c r="L137"/>
      <c r="M137"/>
      <c r="N137"/>
      <c r="O137"/>
      <c r="P137"/>
      <c r="Q137"/>
      <c r="R137"/>
      <c r="S137"/>
      <c r="T137"/>
    </row>
    <row r="138" spans="1:20">
      <c r="A138"/>
      <c r="C138"/>
      <c r="E138" s="115"/>
      <c r="F138" s="115"/>
      <c r="G138"/>
      <c r="H138" s="82"/>
      <c r="I138" s="82"/>
      <c r="J138" s="120"/>
      <c r="K138"/>
      <c r="L138"/>
      <c r="M138"/>
      <c r="N138"/>
      <c r="O138"/>
      <c r="P138"/>
      <c r="Q138"/>
      <c r="R138"/>
      <c r="S138"/>
      <c r="T138"/>
    </row>
    <row r="139" spans="1:20">
      <c r="A139"/>
      <c r="C139"/>
      <c r="E139" s="115"/>
      <c r="F139" s="115"/>
      <c r="G139"/>
      <c r="H139" s="82"/>
      <c r="I139" s="82"/>
      <c r="J139" s="120"/>
      <c r="K139"/>
      <c r="L139"/>
      <c r="M139"/>
      <c r="N139"/>
      <c r="O139"/>
      <c r="P139"/>
      <c r="Q139"/>
      <c r="R139"/>
      <c r="S139"/>
      <c r="T139"/>
    </row>
    <row r="140" spans="1:20">
      <c r="A140"/>
      <c r="C140"/>
      <c r="E140" s="115"/>
      <c r="F140" s="115"/>
      <c r="G140"/>
      <c r="H140" s="82"/>
      <c r="I140" s="82"/>
      <c r="J140" s="120"/>
      <c r="K140"/>
      <c r="L140"/>
      <c r="M140"/>
      <c r="N140"/>
      <c r="O140"/>
      <c r="P140"/>
      <c r="Q140"/>
      <c r="R140"/>
      <c r="S140"/>
      <c r="T140"/>
    </row>
    <row r="141" spans="1:20" s="3" customFormat="1">
      <c r="A141" s="14"/>
      <c r="C141" s="28"/>
      <c r="E141" s="116"/>
      <c r="F141" s="116"/>
      <c r="G141" s="28"/>
      <c r="H141" s="83"/>
      <c r="I141" s="83"/>
      <c r="J141" s="121"/>
      <c r="K141" s="15"/>
      <c r="L141" s="4"/>
      <c r="M141" s="4"/>
      <c r="N141" s="4"/>
      <c r="O141" s="15"/>
      <c r="P141" s="4"/>
      <c r="Q141" s="15"/>
      <c r="R141" s="4"/>
      <c r="S141" s="23"/>
      <c r="T141" s="10"/>
    </row>
    <row r="142" spans="1:20" s="3" customFormat="1">
      <c r="A142" s="14"/>
      <c r="C142" s="28"/>
      <c r="E142" s="116"/>
      <c r="F142" s="116"/>
      <c r="G142" s="28"/>
      <c r="H142" s="83"/>
      <c r="I142" s="83"/>
      <c r="J142" s="121"/>
      <c r="K142" s="15"/>
      <c r="L142" s="4"/>
      <c r="M142" s="4"/>
      <c r="N142" s="4"/>
      <c r="O142" s="15"/>
      <c r="P142" s="4"/>
      <c r="Q142" s="15"/>
      <c r="R142" s="4"/>
      <c r="S142" s="23"/>
      <c r="T142" s="10"/>
    </row>
    <row r="143" spans="1:20" s="3" customFormat="1">
      <c r="A143" s="14"/>
      <c r="C143" s="28"/>
      <c r="E143" s="116"/>
      <c r="F143" s="116"/>
      <c r="G143" s="28"/>
      <c r="H143" s="83"/>
      <c r="I143" s="83"/>
      <c r="J143" s="121"/>
      <c r="K143" s="15"/>
      <c r="L143" s="4"/>
      <c r="M143" s="4"/>
      <c r="N143" s="4"/>
      <c r="O143" s="15"/>
      <c r="P143" s="4"/>
      <c r="Q143" s="15"/>
      <c r="R143" s="4"/>
      <c r="S143" s="23"/>
      <c r="T143" s="10"/>
    </row>
    <row r="144" spans="1:20" s="3" customFormat="1">
      <c r="A144" s="14"/>
      <c r="C144" s="28"/>
      <c r="E144" s="116"/>
      <c r="F144" s="116"/>
      <c r="G144" s="28"/>
      <c r="H144" s="83"/>
      <c r="I144" s="83"/>
      <c r="J144" s="121"/>
      <c r="K144" s="15"/>
      <c r="L144" s="4"/>
      <c r="M144" s="4"/>
      <c r="N144" s="4"/>
      <c r="O144" s="15"/>
      <c r="P144" s="4"/>
      <c r="Q144" s="15"/>
      <c r="R144" s="4"/>
      <c r="S144" s="23"/>
      <c r="T144" s="10"/>
    </row>
    <row r="145" spans="1:20" s="3" customFormat="1">
      <c r="A145" s="14"/>
      <c r="C145" s="28"/>
      <c r="E145" s="116"/>
      <c r="F145" s="116"/>
      <c r="G145" s="28"/>
      <c r="H145" s="83"/>
      <c r="I145" s="83"/>
      <c r="J145" s="121"/>
      <c r="K145" s="15"/>
      <c r="L145" s="4"/>
      <c r="M145" s="4"/>
      <c r="N145" s="4"/>
      <c r="O145" s="15"/>
      <c r="P145" s="4"/>
      <c r="Q145" s="15"/>
      <c r="R145" s="4"/>
      <c r="S145" s="23"/>
      <c r="T145" s="10"/>
    </row>
    <row r="146" spans="1:20" s="3" customFormat="1">
      <c r="A146" s="14"/>
      <c r="C146" s="28"/>
      <c r="E146" s="116"/>
      <c r="F146" s="116"/>
      <c r="G146" s="28"/>
      <c r="H146" s="83"/>
      <c r="I146" s="83"/>
      <c r="J146" s="121"/>
      <c r="K146" s="15"/>
      <c r="L146" s="4"/>
      <c r="M146" s="4"/>
      <c r="N146" s="4"/>
      <c r="O146" s="15"/>
      <c r="P146" s="4"/>
      <c r="Q146" s="15"/>
      <c r="R146" s="4"/>
      <c r="S146" s="23"/>
      <c r="T146" s="10"/>
    </row>
    <row r="147" spans="1:20" s="3" customFormat="1">
      <c r="A147" s="14"/>
      <c r="C147" s="28"/>
      <c r="E147" s="116"/>
      <c r="F147" s="116"/>
      <c r="G147" s="28"/>
      <c r="H147" s="83"/>
      <c r="I147" s="83"/>
      <c r="J147" s="121"/>
      <c r="K147" s="15"/>
      <c r="L147" s="4"/>
      <c r="M147" s="4"/>
      <c r="N147" s="4"/>
      <c r="O147" s="15"/>
      <c r="P147" s="4"/>
      <c r="Q147" s="15"/>
      <c r="R147" s="4"/>
      <c r="S147" s="23"/>
      <c r="T147" s="10"/>
    </row>
    <row r="148" spans="1:20" s="3" customFormat="1">
      <c r="A148" s="14"/>
      <c r="C148" s="28"/>
      <c r="E148" s="116"/>
      <c r="F148" s="116"/>
      <c r="G148" s="28"/>
      <c r="H148" s="83"/>
      <c r="I148" s="83"/>
      <c r="J148" s="121"/>
      <c r="K148" s="15"/>
      <c r="L148" s="4"/>
      <c r="M148" s="4"/>
      <c r="N148" s="4"/>
      <c r="O148" s="15"/>
      <c r="P148" s="4"/>
      <c r="Q148" s="15"/>
      <c r="R148" s="4"/>
      <c r="S148" s="23"/>
      <c r="T148" s="10"/>
    </row>
    <row r="149" spans="1:20" s="3" customFormat="1">
      <c r="A149" s="14"/>
      <c r="C149" s="28"/>
      <c r="E149" s="116"/>
      <c r="F149" s="116"/>
      <c r="G149" s="28"/>
      <c r="H149" s="83"/>
      <c r="I149" s="83"/>
      <c r="J149" s="121"/>
      <c r="K149" s="15"/>
      <c r="L149" s="4"/>
      <c r="M149" s="4"/>
      <c r="N149" s="4"/>
      <c r="O149" s="15"/>
      <c r="P149" s="4"/>
      <c r="Q149" s="15"/>
      <c r="R149" s="4"/>
      <c r="S149" s="23"/>
      <c r="T149" s="10"/>
    </row>
    <row r="150" spans="1:20" s="3" customFormat="1">
      <c r="A150" s="14"/>
      <c r="C150" s="28"/>
      <c r="E150" s="116"/>
      <c r="F150" s="116"/>
      <c r="G150" s="28"/>
      <c r="H150" s="83"/>
      <c r="I150" s="83"/>
      <c r="J150" s="121"/>
      <c r="K150" s="15"/>
      <c r="L150" s="4"/>
      <c r="M150" s="4"/>
      <c r="N150" s="4"/>
      <c r="O150" s="15"/>
      <c r="P150" s="4"/>
      <c r="Q150" s="15"/>
      <c r="R150" s="4"/>
      <c r="S150" s="23"/>
      <c r="T150" s="10"/>
    </row>
  </sheetData>
  <autoFilter ref="B1:B150"/>
  <hyperlinks>
    <hyperlink ref="K2" location="_ftn2" display="_ftn2"/>
    <hyperlink ref="L2" location="_ftn3" display="_ftn3"/>
    <hyperlink ref="K6" location="_ftn5" display="_ftn5"/>
    <hyperlink ref="K7" location="_ftn6" display="_ftn6"/>
    <hyperlink ref="L12" location="_ftn9" display="_ftn9"/>
    <hyperlink ref="K16" location="_ftn10" display="_ftn10"/>
    <hyperlink ref="K19" location="_ftn11" display="_ftn11"/>
    <hyperlink ref="U41" r:id="rId1"/>
    <hyperlink ref="K3" location="_ftn2" display="_ftn2"/>
    <hyperlink ref="L3" location="_ftn3" display="_ftn3"/>
    <hyperlink ref="U39" r:id="rId2"/>
    <hyperlink ref="U40" r:id="rId3"/>
    <hyperlink ref="U42" r:id="rId4"/>
    <hyperlink ref="U43" r:id="rId5"/>
    <hyperlink ref="U44" r:id="rId6"/>
    <hyperlink ref="U45" r:id="rId7"/>
    <hyperlink ref="U46" r:id="rId8"/>
    <hyperlink ref="U47" r:id="rId9"/>
    <hyperlink ref="U48" r:id="rId10"/>
    <hyperlink ref="U49" r:id="rId11"/>
    <hyperlink ref="V35" r:id="rId12"/>
    <hyperlink ref="V4" r:id="rId13"/>
    <hyperlink ref="V6" r:id="rId14"/>
    <hyperlink ref="V7" r:id="rId15"/>
    <hyperlink ref="V8" r:id="rId16"/>
    <hyperlink ref="V9" r:id="rId17"/>
    <hyperlink ref="V11" r:id="rId18"/>
    <hyperlink ref="V13" r:id="rId19"/>
    <hyperlink ref="V14" r:id="rId20"/>
    <hyperlink ref="V15" r:id="rId21"/>
    <hyperlink ref="V16" r:id="rId22"/>
    <hyperlink ref="V37" r:id="rId23"/>
    <hyperlink ref="V38" r:id="rId24"/>
    <hyperlink ref="V40" r:id="rId25"/>
    <hyperlink ref="V41" r:id="rId26"/>
    <hyperlink ref="V43" r:id="rId27"/>
    <hyperlink ref="V44" r:id="rId28"/>
    <hyperlink ref="V47" r:id="rId29"/>
    <hyperlink ref="V48" r:id="rId30"/>
    <hyperlink ref="V49" r:id="rId31"/>
    <hyperlink ref="V19" r:id="rId32"/>
    <hyperlink ref="V20" r:id="rId33"/>
    <hyperlink ref="V21" r:id="rId34"/>
    <hyperlink ref="V22" r:id="rId35"/>
    <hyperlink ref="V24" r:id="rId36"/>
    <hyperlink ref="V25" r:id="rId37"/>
    <hyperlink ref="V26" r:id="rId38"/>
    <hyperlink ref="V32" r:id="rId39"/>
    <hyperlink ref="V33" r:id="rId40"/>
    <hyperlink ref="V34" r:id="rId41"/>
    <hyperlink ref="V36" r:id="rId42"/>
    <hyperlink ref="V39" r:id="rId43"/>
    <hyperlink ref="V2" r:id="rId44"/>
    <hyperlink ref="V5" r:id="rId45"/>
    <hyperlink ref="U2" r:id="rId46"/>
    <hyperlink ref="U3" r:id="rId47"/>
    <hyperlink ref="V10" r:id="rId48"/>
    <hyperlink ref="V17" r:id="rId49"/>
    <hyperlink ref="V18" r:id="rId50"/>
    <hyperlink ref="V29" r:id="rId51"/>
    <hyperlink ref="V12" r:id="rId52"/>
    <hyperlink ref="V30" r:id="rId53"/>
    <hyperlink ref="V23" r:id="rId54"/>
    <hyperlink ref="V28" r:id="rId55"/>
  </hyperlinks>
  <pageMargins left="0.7" right="0.7" top="0.75" bottom="0.75" header="0.3" footer="0.3"/>
  <pageSetup paperSize="17" fitToHeight="0" orientation="landscape" r:id="rId5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tabSelected="1" topLeftCell="A4" workbookViewId="0">
      <selection activeCell="A24" sqref="A24"/>
    </sheetView>
  </sheetViews>
  <sheetFormatPr defaultColWidth="8.85546875" defaultRowHeight="15"/>
  <cols>
    <col min="1" max="1" width="32" customWidth="1"/>
  </cols>
  <sheetData>
    <row r="1" spans="1:2">
      <c r="A1" s="1" t="s">
        <v>348</v>
      </c>
    </row>
    <row r="2" spans="1:2">
      <c r="A2" s="1"/>
    </row>
    <row r="3" spans="1:2">
      <c r="A3" s="118" t="s">
        <v>1</v>
      </c>
      <c r="B3" t="s">
        <v>368</v>
      </c>
    </row>
    <row r="4" spans="1:2">
      <c r="A4" s="118" t="s">
        <v>2</v>
      </c>
      <c r="B4" t="s">
        <v>353</v>
      </c>
    </row>
    <row r="5" spans="1:2">
      <c r="A5" s="118" t="s">
        <v>47</v>
      </c>
      <c r="B5" t="s">
        <v>366</v>
      </c>
    </row>
    <row r="6" spans="1:2">
      <c r="A6" s="118" t="s">
        <v>42</v>
      </c>
      <c r="B6" t="s">
        <v>354</v>
      </c>
    </row>
    <row r="7" spans="1:2">
      <c r="A7" s="118" t="s">
        <v>41</v>
      </c>
      <c r="B7" t="s">
        <v>355</v>
      </c>
    </row>
    <row r="8" spans="1:2">
      <c r="A8" s="118" t="s">
        <v>40</v>
      </c>
      <c r="B8" t="s">
        <v>367</v>
      </c>
    </row>
    <row r="9" spans="1:2">
      <c r="A9" s="118" t="s">
        <v>48</v>
      </c>
      <c r="B9" t="s">
        <v>356</v>
      </c>
    </row>
    <row r="10" spans="1:2">
      <c r="A10" s="118" t="s">
        <v>370</v>
      </c>
      <c r="B10" t="s">
        <v>371</v>
      </c>
    </row>
    <row r="11" spans="1:2" s="120" customFormat="1">
      <c r="A11" s="123" t="s">
        <v>346</v>
      </c>
      <c r="B11" s="120" t="s">
        <v>357</v>
      </c>
    </row>
    <row r="12" spans="1:2">
      <c r="A12" s="118" t="s">
        <v>264</v>
      </c>
      <c r="B12" t="s">
        <v>358</v>
      </c>
    </row>
    <row r="13" spans="1:2">
      <c r="A13" s="118" t="s">
        <v>349</v>
      </c>
      <c r="B13" t="s">
        <v>378</v>
      </c>
    </row>
    <row r="14" spans="1:2">
      <c r="A14" s="118" t="s">
        <v>4</v>
      </c>
      <c r="B14" t="s">
        <v>376</v>
      </c>
    </row>
    <row r="15" spans="1:2">
      <c r="A15" s="118" t="s">
        <v>5</v>
      </c>
      <c r="B15" t="s">
        <v>377</v>
      </c>
    </row>
    <row r="16" spans="1:2">
      <c r="A16" s="118" t="s">
        <v>6</v>
      </c>
      <c r="B16" t="s">
        <v>372</v>
      </c>
    </row>
    <row r="17" spans="1:2">
      <c r="A17" s="118" t="s">
        <v>7</v>
      </c>
      <c r="B17" t="s">
        <v>362</v>
      </c>
    </row>
    <row r="18" spans="1:2">
      <c r="A18" s="118" t="s">
        <v>25</v>
      </c>
      <c r="B18" t="s">
        <v>363</v>
      </c>
    </row>
    <row r="19" spans="1:2">
      <c r="A19" s="118" t="s">
        <v>8</v>
      </c>
      <c r="B19" t="s">
        <v>374</v>
      </c>
    </row>
    <row r="20" spans="1:2">
      <c r="A20" s="118" t="s">
        <v>24</v>
      </c>
      <c r="B20" t="s">
        <v>375</v>
      </c>
    </row>
    <row r="21" spans="1:2">
      <c r="A21" s="118" t="s">
        <v>89</v>
      </c>
      <c r="B21" t="s">
        <v>361</v>
      </c>
    </row>
    <row r="22" spans="1:2">
      <c r="A22" s="118" t="s">
        <v>267</v>
      </c>
      <c r="B22" t="s">
        <v>359</v>
      </c>
    </row>
    <row r="23" spans="1:2">
      <c r="A23" s="118" t="s">
        <v>266</v>
      </c>
      <c r="B23" t="s">
        <v>360</v>
      </c>
    </row>
    <row r="24" spans="1:2" ht="29.25" customHeight="1">
      <c r="A24" s="10" t="s">
        <v>379</v>
      </c>
      <c r="B24" t="s">
        <v>380</v>
      </c>
    </row>
    <row r="25" spans="1:2">
      <c r="A25" s="1"/>
    </row>
    <row r="26" spans="1:2">
      <c r="A26" s="118" t="s">
        <v>350</v>
      </c>
    </row>
    <row r="27" spans="1:2">
      <c r="A27" s="119" t="s">
        <v>352</v>
      </c>
    </row>
    <row r="28" spans="1:2">
      <c r="A28" s="119" t="s">
        <v>351</v>
      </c>
    </row>
    <row r="29" spans="1:2">
      <c r="A29" s="119" t="s">
        <v>373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Data</vt:lpstr>
      <vt:lpstr>Notes &amp; Definitions</vt:lpstr>
      <vt:lpstr>Data!_ftnref10</vt:lpstr>
      <vt:lpstr>Data!_ftnref11</vt:lpstr>
      <vt:lpstr>Data!_ftnref2</vt:lpstr>
      <vt:lpstr>Data!_ftnref3</vt:lpstr>
      <vt:lpstr>Data!_ftnref5</vt:lpstr>
      <vt:lpstr>Data!_ftnref6</vt:lpstr>
      <vt:lpstr>Data!_ftnref7</vt:lpstr>
      <vt:lpstr>Data!_ftnref9</vt:lpstr>
      <vt:lpstr>Data!Print_Area</vt:lpstr>
      <vt:lpstr>Data!Print_Titles</vt:lpstr>
    </vt:vector>
  </TitlesOfParts>
  <Company>National Energy Board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Morton</dc:creator>
  <cp:lastModifiedBy>Karen Morton</cp:lastModifiedBy>
  <cp:lastPrinted>2018-07-23T16:56:45Z</cp:lastPrinted>
  <dcterms:created xsi:type="dcterms:W3CDTF">2018-07-16T21:34:29Z</dcterms:created>
  <dcterms:modified xsi:type="dcterms:W3CDTF">2018-08-27T17:14:13Z</dcterms:modified>
</cp:coreProperties>
</file>