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blues\Desktop\6RH Ventures\"/>
    </mc:Choice>
  </mc:AlternateContent>
  <bookViews>
    <workbookView xWindow="0" yWindow="0" windowWidth="28800" windowHeight="12360"/>
  </bookViews>
  <sheets>
    <sheet name="Statement" sheetId="1" r:id="rId1"/>
    <sheet name="Ledger" sheetId="2" r:id="rId2"/>
    <sheet name="20th Anniversary Savings Fund" sheetId="3" r:id="rId3"/>
    <sheet name="# OF BILLS" sheetId="4" r:id="rId4"/>
  </sheets>
  <definedNames>
    <definedName name="_xlnm.Print_Area" localSheetId="0">Statement!$A$1:$F$51</definedName>
  </definedNames>
  <calcPr calcId="171027" calcOnSave="0"/>
</workbook>
</file>

<file path=xl/calcChain.xml><?xml version="1.0" encoding="utf-8"?>
<calcChain xmlns="http://schemas.openxmlformats.org/spreadsheetml/2006/main">
  <c r="C12" i="3" l="1"/>
  <c r="I11" i="2"/>
  <c r="I10" i="2"/>
  <c r="G9" i="2"/>
  <c r="C9" i="2" s="1"/>
  <c r="G8" i="2"/>
  <c r="C8" i="2"/>
  <c r="C7" i="2"/>
  <c r="G6" i="2"/>
  <c r="C6" i="2" s="1"/>
  <c r="C5" i="2"/>
  <c r="D5" i="2" s="1"/>
  <c r="D6" i="2" s="1"/>
  <c r="D7" i="2" s="1"/>
  <c r="D8" i="2" s="1"/>
  <c r="D9" i="2" l="1"/>
  <c r="F35" i="1"/>
  <c r="C10" i="2"/>
  <c r="C11" i="2"/>
  <c r="C12" i="2"/>
  <c r="C13" i="2"/>
  <c r="C14" i="2"/>
  <c r="C15" i="2"/>
  <c r="C16" i="2"/>
  <c r="C17" i="2"/>
  <c r="C18" i="2"/>
  <c r="C19" i="2"/>
  <c r="C20" i="2"/>
  <c r="C21" i="2"/>
  <c r="C22" i="2"/>
  <c r="C23" i="2"/>
  <c r="C24" i="2"/>
  <c r="C25" i="2"/>
  <c r="C26" i="2"/>
  <c r="C27" i="2"/>
  <c r="C28" i="2"/>
  <c r="C29" i="2"/>
  <c r="C30" i="2"/>
  <c r="C31" i="2"/>
  <c r="I32" i="2" l="1"/>
  <c r="F16" i="1" s="1"/>
  <c r="E16" i="1" s="1"/>
  <c r="H32" i="2"/>
  <c r="F15" i="1" s="1"/>
  <c r="E15" i="1" s="1"/>
  <c r="O32" i="2"/>
  <c r="F26" i="1" s="1"/>
  <c r="E26" i="1" s="1"/>
  <c r="N32" i="2"/>
  <c r="F25" i="1" s="1"/>
  <c r="E25" i="1" s="1"/>
  <c r="M32" i="2"/>
  <c r="F24" i="1" s="1"/>
  <c r="E24" i="1" s="1"/>
  <c r="J32" i="2"/>
  <c r="F17" i="1" s="1"/>
  <c r="E17" i="1" s="1"/>
  <c r="L32" i="2"/>
  <c r="F23" i="1" s="1"/>
  <c r="E23" i="1" s="1"/>
  <c r="F10" i="1"/>
  <c r="E3" i="4"/>
  <c r="J3" i="4"/>
  <c r="I3" i="4"/>
  <c r="H3" i="4"/>
  <c r="G3" i="4"/>
  <c r="F3" i="4"/>
  <c r="D3" i="4"/>
  <c r="C3" i="4"/>
  <c r="B3" i="4"/>
  <c r="A3" i="4"/>
  <c r="G32" i="2"/>
  <c r="F14" i="1" s="1"/>
  <c r="E14" i="1" s="1"/>
  <c r="P32" i="2"/>
  <c r="F27" i="1" s="1"/>
  <c r="F32" i="2"/>
  <c r="F13" i="1" s="1"/>
  <c r="E13" i="1" s="1"/>
  <c r="C32" i="2"/>
  <c r="E27" i="1" l="1"/>
  <c r="F36" i="1"/>
  <c r="F37" i="1" s="1"/>
  <c r="D10" i="2"/>
  <c r="D11" i="2" s="1"/>
  <c r="D12" i="2" s="1"/>
  <c r="D13" i="2" s="1"/>
  <c r="D14" i="2" s="1"/>
  <c r="D15" i="2" s="1"/>
  <c r="D16" i="2" s="1"/>
  <c r="D17" i="2" s="1"/>
  <c r="D18" i="2" s="1"/>
  <c r="D19" i="2" s="1"/>
  <c r="D20" i="2" s="1"/>
  <c r="D21" i="2" s="1"/>
  <c r="D22" i="2" s="1"/>
  <c r="D23" i="2" s="1"/>
  <c r="D24" i="2" s="1"/>
  <c r="D25" i="2" s="1"/>
  <c r="D26" i="2" s="1"/>
  <c r="D27" i="2" s="1"/>
  <c r="D28" i="2" s="1"/>
  <c r="D29" i="2" s="1"/>
  <c r="D30" i="2" s="1"/>
  <c r="D31" i="2" s="1"/>
  <c r="G6" i="4"/>
  <c r="F29" i="1"/>
  <c r="E29" i="1"/>
  <c r="E19" i="1"/>
  <c r="F19" i="1"/>
  <c r="F31" i="1" l="1"/>
  <c r="E31" i="1"/>
</calcChain>
</file>

<file path=xl/sharedStrings.xml><?xml version="1.0" encoding="utf-8"?>
<sst xmlns="http://schemas.openxmlformats.org/spreadsheetml/2006/main" count="85" uniqueCount="80">
  <si>
    <t>6th Richmond Hill Venturer Company</t>
  </si>
  <si>
    <t>Statement of Account</t>
  </si>
  <si>
    <t>as at</t>
  </si>
  <si>
    <t/>
  </si>
  <si>
    <t>B/F as at</t>
  </si>
  <si>
    <t>YTD</t>
  </si>
  <si>
    <t>copy of value from</t>
  </si>
  <si>
    <t>Revenue</t>
  </si>
  <si>
    <t>Registration Fees</t>
  </si>
  <si>
    <t>Dues</t>
  </si>
  <si>
    <t>Camp Fees</t>
  </si>
  <si>
    <t>Program Fees</t>
  </si>
  <si>
    <t>Donation</t>
  </si>
  <si>
    <t>Sub-total</t>
  </si>
  <si>
    <t>Payment</t>
  </si>
  <si>
    <t>Registration Fees</t>
  </si>
  <si>
    <t>Camp Expenses</t>
  </si>
  <si>
    <t>Program Expenses</t>
  </si>
  <si>
    <t>Admin Expenses</t>
  </si>
  <si>
    <t>Contributions to the 15th Anniversary Savings Fund</t>
  </si>
  <si>
    <t>Sub-total</t>
  </si>
  <si>
    <t>Balance</t>
  </si>
  <si>
    <t>15th Anniversary Savings Fund</t>
  </si>
  <si>
    <t>Opening balance</t>
  </si>
  <si>
    <t>Current year contribution</t>
  </si>
  <si>
    <t>Closing balance</t>
  </si>
  <si>
    <t>Submitted by:</t>
  </si>
  <si>
    <t>Approved by:</t>
  </si>
  <si>
    <t>_________________________</t>
  </si>
  <si>
    <t>_________________________</t>
  </si>
  <si>
    <t>Treasurer</t>
  </si>
  <si>
    <t>President</t>
  </si>
  <si>
    <t>Date:</t>
  </si>
  <si>
    <t>Revenue</t>
  </si>
  <si>
    <t>Payment</t>
  </si>
  <si>
    <t>Transaction</t>
  </si>
  <si>
    <t>Registration</t>
  </si>
  <si>
    <t>Camp</t>
  </si>
  <si>
    <t>Program</t>
  </si>
  <si>
    <t>Registration</t>
  </si>
  <si>
    <t>Camp</t>
  </si>
  <si>
    <t>Program</t>
  </si>
  <si>
    <t>Admin</t>
  </si>
  <si>
    <t>Date</t>
  </si>
  <si>
    <t>Particular</t>
  </si>
  <si>
    <t>Dr. (Cr.)</t>
  </si>
  <si>
    <t>Balance</t>
  </si>
  <si>
    <t>Fee</t>
  </si>
  <si>
    <t>Dues</t>
  </si>
  <si>
    <t>Fees</t>
  </si>
  <si>
    <t>Fees</t>
  </si>
  <si>
    <t>Donation</t>
  </si>
  <si>
    <t>Fees</t>
  </si>
  <si>
    <t>Expenses</t>
  </si>
  <si>
    <t>Expenses</t>
  </si>
  <si>
    <t>Expenses</t>
  </si>
  <si>
    <t>contribution</t>
  </si>
  <si>
    <t>Balance B/F</t>
  </si>
  <si>
    <t>Total:</t>
  </si>
  <si>
    <t>6th Richmond Hill Venturer Company</t>
  </si>
  <si>
    <t>15th Anniversary Savings Fund</t>
  </si>
  <si>
    <t>The purpose of this savings fund is to set aside funds each year for the 15th anniversary celebrations. It was discussed and agreed upon by the executive committee in 2012 to save $300 each year (where feasible and the budget allows for that year).</t>
  </si>
  <si>
    <t>Date</t>
  </si>
  <si>
    <t>Description</t>
  </si>
  <si>
    <t>Amount</t>
  </si>
  <si>
    <t>Notes</t>
  </si>
  <si>
    <t>* Was budgeted in 2012 but was not "expensed" in the 2012/2013 scouting year. Catch up payment in 2013/2014 scouting year</t>
  </si>
  <si>
    <t>previous month (YTD)</t>
  </si>
  <si>
    <t>total</t>
  </si>
  <si>
    <t>Note: $900 Dues</t>
  </si>
  <si>
    <t>2016-2017 Scouting year</t>
  </si>
  <si>
    <t>20th anniversary</t>
  </si>
  <si>
    <t>Billiards Table Rental</t>
  </si>
  <si>
    <t>Billiards Fees</t>
  </si>
  <si>
    <t>Bowling Fees</t>
  </si>
  <si>
    <t>Bowling Lane Rental</t>
  </si>
  <si>
    <t>Practice Hike Fees</t>
  </si>
  <si>
    <t>Practice Hike Rembursements</t>
  </si>
  <si>
    <t>20th Anniversary Contribution</t>
  </si>
  <si>
    <t>2017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</si>
</sst>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quot;$&quot;#,##0;[Red]\-&quot;$&quot;#,##0"/>
    <numFmt numFmtId="165" formatCode="&quot;$&quot;#,##0.00;[Red]\-&quot;$&quot;#,##0.00"/>
    <numFmt numFmtId="166" formatCode="d\-mmm\-yyyy"/>
    <numFmt numFmtId="167" formatCode="&quot;$&quot;#,##0.00"/>
    <numFmt numFmtId="168" formatCode="mmmm\ d\,\ yyyy"/>
    <numFmt numFmtId="169" formatCode="[$-409]d\-mmm\-yy"/>
    <numFmt numFmtId="170" formatCode="mm/dd/yy"/>
    <numFmt numFmtId="171" formatCode="_-* #,##0.00_-;\-* #,##0.00_-;_-* &quot;-&quot;??_-;_-@"/>
  </numFmts>
  <fonts count="13">
    <font>
      <sz val="10"/>
      <name val="Arial"/>
    </font>
    <font>
      <b/>
      <sz val="16"/>
      <name val="Century Gothic"/>
      <family val="2"/>
    </font>
    <font>
      <b/>
      <sz val="12"/>
      <name val="Arial"/>
      <family val="2"/>
    </font>
    <font>
      <b/>
      <sz val="16"/>
      <name val="Arial"/>
      <family val="2"/>
    </font>
    <font>
      <b/>
      <sz val="16"/>
      <name val="Times New Roman"/>
      <family val="1"/>
    </font>
    <font>
      <b/>
      <sz val="11"/>
      <name val="Arial"/>
      <family val="2"/>
    </font>
    <font>
      <b/>
      <sz val="16"/>
      <name val="Times new roman baltic"/>
    </font>
    <font>
      <b/>
      <sz val="10"/>
      <name val="Arial"/>
      <family val="2"/>
    </font>
    <font>
      <b/>
      <u/>
      <sz val="10"/>
      <name val="Arial"/>
      <family val="2"/>
    </font>
    <font>
      <b/>
      <u/>
      <sz val="10"/>
      <name val="Arial"/>
      <family val="2"/>
    </font>
    <font>
      <b/>
      <sz val="10"/>
      <name val="Arial"/>
      <family val="2"/>
    </font>
    <font>
      <sz val="10"/>
      <name val="Arial"/>
      <family val="2"/>
    </font>
    <font>
      <sz val="10"/>
      <name val="Arial"/>
    </font>
  </fonts>
  <fills count="7">
    <fill>
      <patternFill patternType="none"/>
    </fill>
    <fill>
      <patternFill patternType="gray125"/>
    </fill>
    <fill>
      <patternFill patternType="solid">
        <fgColor rgb="FFCCFFCC"/>
        <bgColor rgb="FFCCFFCC"/>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s>
  <borders count="21">
    <border>
      <left/>
      <right/>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style="thin">
        <color auto="1"/>
      </top>
      <bottom/>
      <diagonal/>
    </border>
    <border>
      <left/>
      <right/>
      <top/>
      <bottom style="double">
        <color auto="1"/>
      </bottom>
      <diagonal/>
    </border>
    <border>
      <left style="thin">
        <color auto="1"/>
      </left>
      <right style="thin">
        <color auto="1"/>
      </right>
      <top style="thin">
        <color auto="1"/>
      </top>
      <bottom style="thin">
        <color auto="1"/>
      </bottom>
      <diagonal/>
    </border>
    <border>
      <left style="thin">
        <color rgb="FF000000"/>
      </left>
      <right/>
      <top/>
      <bottom/>
      <diagonal/>
    </border>
    <border>
      <left style="thin">
        <color rgb="FF000000"/>
      </left>
      <right style="thin">
        <color rgb="FF000000"/>
      </right>
      <top style="thin">
        <color indexed="64"/>
      </top>
      <bottom/>
      <diagonal/>
    </border>
    <border>
      <left style="thin">
        <color rgb="FF000000"/>
      </left>
      <right/>
      <top/>
      <bottom style="thin">
        <color rgb="FF000000"/>
      </bottom>
      <diagonal/>
    </border>
  </borders>
  <cellStyleXfs count="3">
    <xf numFmtId="0" fontId="0" fillId="0" borderId="0"/>
    <xf numFmtId="0" fontId="12" fillId="0" borderId="1"/>
    <xf numFmtId="0" fontId="12" fillId="0" borderId="1"/>
  </cellStyleXfs>
  <cellXfs count="109">
    <xf numFmtId="0" fontId="0" fillId="0" borderId="0" xfId="0"/>
    <xf numFmtId="0" fontId="0" fillId="0" borderId="1" xfId="0" applyFont="1" applyBorder="1"/>
    <xf numFmtId="0" fontId="7" fillId="0" borderId="1" xfId="0" applyFont="1" applyBorder="1"/>
    <xf numFmtId="0" fontId="8" fillId="0" borderId="1" xfId="0" applyFont="1" applyBorder="1"/>
    <xf numFmtId="43" fontId="0" fillId="0" borderId="1" xfId="0" applyNumberFormat="1" applyFont="1" applyBorder="1"/>
    <xf numFmtId="43" fontId="0" fillId="2" borderId="1" xfId="0" applyNumberFormat="1" applyFont="1" applyFill="1" applyBorder="1"/>
    <xf numFmtId="43" fontId="7" fillId="0" borderId="1" xfId="0" applyNumberFormat="1" applyFont="1" applyBorder="1" applyAlignment="1">
      <alignment horizontal="center"/>
    </xf>
    <xf numFmtId="0" fontId="7" fillId="0" borderId="4" xfId="0" applyFont="1" applyBorder="1"/>
    <xf numFmtId="43" fontId="7" fillId="0" borderId="4" xfId="0" applyNumberFormat="1" applyFont="1" applyBorder="1"/>
    <xf numFmtId="43" fontId="7" fillId="0" borderId="1" xfId="0" applyNumberFormat="1" applyFont="1" applyBorder="1"/>
    <xf numFmtId="43" fontId="7" fillId="0" borderId="4" xfId="0" applyNumberFormat="1" applyFont="1" applyBorder="1" applyAlignment="1">
      <alignment horizontal="center"/>
    </xf>
    <xf numFmtId="43" fontId="7" fillId="0" borderId="5" xfId="0" applyNumberFormat="1" applyFont="1" applyBorder="1" applyAlignment="1">
      <alignment horizontal="center"/>
    </xf>
    <xf numFmtId="43" fontId="7" fillId="2" borderId="1" xfId="0" applyNumberFormat="1" applyFont="1" applyFill="1" applyBorder="1"/>
    <xf numFmtId="43" fontId="7" fillId="0" borderId="4" xfId="0" applyNumberFormat="1" applyFont="1" applyBorder="1" applyAlignment="1">
      <alignment horizontal="left"/>
    </xf>
    <xf numFmtId="0" fontId="7" fillId="0" borderId="6" xfId="0" applyFont="1" applyBorder="1" applyAlignment="1">
      <alignment horizontal="center"/>
    </xf>
    <xf numFmtId="0" fontId="7" fillId="0" borderId="6" xfId="0" applyFont="1" applyBorder="1"/>
    <xf numFmtId="43" fontId="7" fillId="0" borderId="6" xfId="0" applyNumberFormat="1" applyFont="1" applyBorder="1" applyAlignment="1">
      <alignment horizontal="center"/>
    </xf>
    <xf numFmtId="43" fontId="7" fillId="0" borderId="7" xfId="0" applyNumberFormat="1" applyFont="1" applyBorder="1" applyAlignment="1">
      <alignment horizontal="center"/>
    </xf>
    <xf numFmtId="43" fontId="7" fillId="0" borderId="6" xfId="0" applyNumberFormat="1" applyFont="1" applyBorder="1" applyAlignment="1">
      <alignment horizontal="left"/>
    </xf>
    <xf numFmtId="170" fontId="0" fillId="0" borderId="8" xfId="0" applyNumberFormat="1" applyFont="1" applyBorder="1"/>
    <xf numFmtId="0" fontId="0" fillId="0" borderId="8" xfId="0" applyFont="1" applyBorder="1"/>
    <xf numFmtId="43" fontId="0" fillId="0" borderId="8" xfId="0" applyNumberFormat="1" applyFont="1" applyBorder="1"/>
    <xf numFmtId="43" fontId="7" fillId="0" borderId="8" xfId="0" applyNumberFormat="1" applyFont="1" applyBorder="1"/>
    <xf numFmtId="43" fontId="0" fillId="0" borderId="9" xfId="0" applyNumberFormat="1" applyFont="1" applyBorder="1"/>
    <xf numFmtId="43" fontId="7" fillId="0" borderId="10" xfId="0" applyNumberFormat="1" applyFont="1" applyBorder="1"/>
    <xf numFmtId="43" fontId="7" fillId="0" borderId="11" xfId="0" applyNumberFormat="1" applyFont="1" applyBorder="1"/>
    <xf numFmtId="43" fontId="7" fillId="0" borderId="12" xfId="0" applyNumberFormat="1" applyFont="1" applyBorder="1"/>
    <xf numFmtId="43" fontId="7" fillId="0" borderId="13" xfId="0" applyNumberFormat="1" applyFont="1" applyBorder="1"/>
    <xf numFmtId="43" fontId="7" fillId="0" borderId="14" xfId="0" applyNumberFormat="1" applyFont="1" applyBorder="1"/>
    <xf numFmtId="0" fontId="0" fillId="0" borderId="1" xfId="0" applyFont="1" applyBorder="1"/>
    <xf numFmtId="171" fontId="0" fillId="0" borderId="1" xfId="0" applyNumberFormat="1" applyFont="1" applyBorder="1"/>
    <xf numFmtId="0" fontId="0" fillId="0" borderId="1" xfId="0" applyFont="1" applyBorder="1" applyAlignment="1">
      <alignment horizontal="left" vertical="top" wrapText="1"/>
    </xf>
    <xf numFmtId="0" fontId="7" fillId="0" borderId="2" xfId="0" applyFont="1" applyBorder="1"/>
    <xf numFmtId="171" fontId="7" fillId="0" borderId="2" xfId="0" applyNumberFormat="1" applyFont="1" applyBorder="1"/>
    <xf numFmtId="171" fontId="7" fillId="0" borderId="1" xfId="0" applyNumberFormat="1" applyFont="1" applyBorder="1"/>
    <xf numFmtId="14" fontId="0" fillId="0" borderId="1" xfId="0" applyNumberFormat="1" applyFont="1" applyBorder="1"/>
    <xf numFmtId="14" fontId="7" fillId="0" borderId="1" xfId="0" applyNumberFormat="1" applyFont="1" applyBorder="1"/>
    <xf numFmtId="14" fontId="9" fillId="0" borderId="1" xfId="0" applyNumberFormat="1" applyFont="1" applyBorder="1"/>
    <xf numFmtId="0" fontId="0" fillId="0" borderId="0" xfId="0"/>
    <xf numFmtId="0" fontId="10" fillId="0" borderId="1" xfId="0" applyFont="1" applyBorder="1"/>
    <xf numFmtId="0" fontId="11" fillId="0" borderId="1" xfId="0" applyFont="1" applyBorder="1"/>
    <xf numFmtId="14" fontId="11" fillId="0" borderId="1" xfId="0" applyNumberFormat="1" applyFont="1" applyBorder="1"/>
    <xf numFmtId="0" fontId="7" fillId="0" borderId="0" xfId="0" applyFont="1"/>
    <xf numFmtId="164" fontId="7" fillId="0" borderId="0" xfId="0" applyNumberFormat="1" applyFont="1"/>
    <xf numFmtId="165" fontId="7" fillId="0" borderId="0" xfId="0" applyNumberFormat="1" applyFont="1"/>
    <xf numFmtId="164" fontId="0" fillId="0" borderId="15" xfId="0" applyNumberFormat="1" applyBorder="1"/>
    <xf numFmtId="164" fontId="11" fillId="0" borderId="15" xfId="0" applyNumberFormat="1" applyFont="1" applyBorder="1"/>
    <xf numFmtId="165" fontId="0" fillId="0" borderId="15" xfId="0" applyNumberFormat="1" applyBorder="1"/>
    <xf numFmtId="0" fontId="0" fillId="0" borderId="16" xfId="0" applyBorder="1"/>
    <xf numFmtId="0" fontId="11" fillId="4" borderId="0" xfId="0" applyFont="1" applyFill="1"/>
    <xf numFmtId="170" fontId="11" fillId="0" borderId="3" xfId="0" applyNumberFormat="1" applyFont="1" applyBorder="1"/>
    <xf numFmtId="0" fontId="11" fillId="0" borderId="17" xfId="0" applyFont="1" applyFill="1" applyBorder="1"/>
    <xf numFmtId="170" fontId="11" fillId="0" borderId="18" xfId="0" applyNumberFormat="1" applyFont="1" applyFill="1" applyBorder="1"/>
    <xf numFmtId="0" fontId="0" fillId="0" borderId="0" xfId="0"/>
    <xf numFmtId="0" fontId="0" fillId="0" borderId="0" xfId="0"/>
    <xf numFmtId="170" fontId="0" fillId="0" borderId="8" xfId="0" applyNumberFormat="1" applyFont="1" applyBorder="1" applyAlignment="1">
      <alignment horizontal="right"/>
    </xf>
    <xf numFmtId="43" fontId="7" fillId="0" borderId="19" xfId="0" applyNumberFormat="1" applyFont="1" applyBorder="1" applyAlignment="1">
      <alignment horizontal="center"/>
    </xf>
    <xf numFmtId="0" fontId="0" fillId="0" borderId="0" xfId="0"/>
    <xf numFmtId="171" fontId="11" fillId="0" borderId="1" xfId="0" applyNumberFormat="1" applyFont="1" applyBorder="1"/>
    <xf numFmtId="167" fontId="0" fillId="6" borderId="1" xfId="0" applyNumberFormat="1" applyFont="1" applyFill="1" applyBorder="1" applyProtection="1"/>
    <xf numFmtId="167" fontId="7" fillId="6" borderId="1" xfId="0" applyNumberFormat="1" applyFont="1" applyFill="1" applyBorder="1" applyProtection="1"/>
    <xf numFmtId="0" fontId="0" fillId="6" borderId="1" xfId="0" applyFont="1" applyFill="1" applyBorder="1" applyProtection="1">
      <protection locked="0"/>
    </xf>
    <xf numFmtId="0" fontId="0" fillId="3" borderId="1" xfId="0" applyFont="1" applyFill="1" applyBorder="1" applyProtection="1">
      <protection locked="0"/>
    </xf>
    <xf numFmtId="0" fontId="0" fillId="3" borderId="0" xfId="0" applyFill="1" applyProtection="1">
      <protection locked="0"/>
    </xf>
    <xf numFmtId="0" fontId="0" fillId="0" borderId="0" xfId="0" applyProtection="1">
      <protection locked="0"/>
    </xf>
    <xf numFmtId="0" fontId="4" fillId="3" borderId="1" xfId="0" applyFont="1" applyFill="1" applyBorder="1" applyAlignment="1" applyProtection="1">
      <alignment horizontal="center" vertical="center"/>
      <protection locked="0"/>
    </xf>
    <xf numFmtId="14" fontId="5" fillId="6" borderId="1" xfId="0" applyNumberFormat="1" applyFont="1" applyFill="1" applyBorder="1" applyAlignment="1" applyProtection="1">
      <alignment horizontal="right"/>
      <protection locked="0"/>
    </xf>
    <xf numFmtId="166" fontId="5" fillId="6" borderId="1" xfId="0" applyNumberFormat="1" applyFont="1" applyFill="1" applyBorder="1" applyProtection="1">
      <protection locked="0"/>
    </xf>
    <xf numFmtId="0" fontId="6" fillId="6" borderId="1" xfId="0" applyFont="1" applyFill="1" applyBorder="1" applyAlignment="1" applyProtection="1">
      <alignment horizontal="center"/>
      <protection locked="0"/>
    </xf>
    <xf numFmtId="0" fontId="3" fillId="6" borderId="1" xfId="0" applyFont="1" applyFill="1" applyBorder="1" applyAlignment="1" applyProtection="1">
      <alignment horizontal="left"/>
      <protection locked="0"/>
    </xf>
    <xf numFmtId="167" fontId="0" fillId="6" borderId="1" xfId="0" applyNumberFormat="1" applyFont="1" applyFill="1" applyBorder="1" applyProtection="1">
      <protection locked="0"/>
    </xf>
    <xf numFmtId="0" fontId="0" fillId="3" borderId="1" xfId="0" applyFont="1" applyFill="1" applyBorder="1" applyAlignment="1" applyProtection="1">
      <alignment horizontal="right"/>
      <protection locked="0"/>
    </xf>
    <xf numFmtId="168" fontId="5" fillId="6" borderId="1" xfId="0" applyNumberFormat="1" applyFont="1" applyFill="1" applyBorder="1" applyProtection="1">
      <protection locked="0"/>
    </xf>
    <xf numFmtId="0" fontId="7" fillId="3" borderId="1" xfId="0" applyFont="1" applyFill="1" applyBorder="1" applyAlignment="1" applyProtection="1">
      <alignment horizontal="center"/>
      <protection locked="0"/>
    </xf>
    <xf numFmtId="0" fontId="7" fillId="6" borderId="1" xfId="0" applyFont="1" applyFill="1" applyBorder="1" applyProtection="1">
      <protection locked="0"/>
    </xf>
    <xf numFmtId="169" fontId="7" fillId="6" borderId="1" xfId="0" applyNumberFormat="1" applyFont="1" applyFill="1" applyBorder="1" applyProtection="1">
      <protection locked="0"/>
    </xf>
    <xf numFmtId="0" fontId="7" fillId="6" borderId="1" xfId="0" applyFont="1" applyFill="1" applyBorder="1" applyAlignment="1" applyProtection="1">
      <alignment horizontal="right"/>
      <protection locked="0"/>
    </xf>
    <xf numFmtId="0" fontId="8" fillId="6" borderId="1" xfId="0" applyFont="1" applyFill="1" applyBorder="1" applyProtection="1">
      <protection locked="0"/>
    </xf>
    <xf numFmtId="167" fontId="7" fillId="6" borderId="1" xfId="0" applyNumberFormat="1" applyFont="1" applyFill="1" applyBorder="1" applyProtection="1">
      <protection locked="0"/>
    </xf>
    <xf numFmtId="167" fontId="7" fillId="5" borderId="1" xfId="0" applyNumberFormat="1" applyFont="1" applyFill="1" applyBorder="1" applyProtection="1">
      <protection locked="0"/>
    </xf>
    <xf numFmtId="0" fontId="0" fillId="5" borderId="1" xfId="0" applyFont="1" applyFill="1" applyBorder="1" applyProtection="1">
      <protection locked="0"/>
    </xf>
    <xf numFmtId="167" fontId="0" fillId="5" borderId="1" xfId="0" applyNumberFormat="1" applyFont="1" applyFill="1" applyBorder="1" applyProtection="1">
      <protection locked="0"/>
    </xf>
    <xf numFmtId="0" fontId="0" fillId="6" borderId="0" xfId="0" applyFill="1" applyProtection="1">
      <protection locked="0"/>
    </xf>
    <xf numFmtId="167" fontId="0" fillId="3" borderId="1" xfId="0" applyNumberFormat="1" applyFont="1" applyFill="1" applyBorder="1" applyProtection="1">
      <protection locked="0"/>
    </xf>
    <xf numFmtId="167" fontId="0" fillId="6" borderId="2" xfId="0" applyNumberFormat="1" applyFont="1" applyFill="1" applyBorder="1" applyProtection="1">
      <protection locked="0"/>
    </xf>
    <xf numFmtId="167" fontId="7" fillId="3" borderId="1" xfId="0" applyNumberFormat="1" applyFont="1" applyFill="1" applyBorder="1" applyProtection="1">
      <protection locked="0"/>
    </xf>
    <xf numFmtId="15" fontId="0" fillId="6" borderId="1" xfId="0" applyNumberFormat="1" applyFont="1" applyFill="1" applyBorder="1" applyProtection="1">
      <protection locked="0"/>
    </xf>
    <xf numFmtId="0" fontId="0" fillId="5" borderId="0" xfId="0" applyFill="1" applyProtection="1">
      <protection locked="0"/>
    </xf>
    <xf numFmtId="0" fontId="0" fillId="6" borderId="1" xfId="0" applyFont="1" applyFill="1" applyBorder="1" applyProtection="1"/>
    <xf numFmtId="0" fontId="0" fillId="0" borderId="8" xfId="0" applyBorder="1"/>
    <xf numFmtId="0" fontId="0" fillId="0" borderId="17" xfId="0" applyBorder="1"/>
    <xf numFmtId="0" fontId="0" fillId="0" borderId="0" xfId="0"/>
    <xf numFmtId="0" fontId="0" fillId="0" borderId="1" xfId="0" applyBorder="1"/>
    <xf numFmtId="0" fontId="0" fillId="0" borderId="1" xfId="2" applyFont="1" applyBorder="1"/>
    <xf numFmtId="0" fontId="7" fillId="0" borderId="1" xfId="2" applyFont="1" applyBorder="1"/>
    <xf numFmtId="0" fontId="8" fillId="0" borderId="1" xfId="2" applyFont="1" applyBorder="1"/>
    <xf numFmtId="171" fontId="0" fillId="0" borderId="1" xfId="2" applyNumberFormat="1" applyFont="1" applyBorder="1"/>
    <xf numFmtId="171" fontId="7" fillId="0" borderId="1" xfId="2" applyNumberFormat="1" applyFont="1" applyBorder="1"/>
    <xf numFmtId="14" fontId="0" fillId="0" borderId="1" xfId="2" applyNumberFormat="1" applyFont="1" applyBorder="1"/>
    <xf numFmtId="0" fontId="2" fillId="6" borderId="1" xfId="0" applyFont="1" applyFill="1" applyBorder="1" applyAlignment="1" applyProtection="1">
      <alignment horizontal="left"/>
      <protection locked="0"/>
    </xf>
    <xf numFmtId="0" fontId="0" fillId="6" borderId="0" xfId="0" applyFill="1" applyProtection="1">
      <protection locked="0"/>
    </xf>
    <xf numFmtId="0" fontId="3" fillId="6" borderId="1" xfId="0" applyFont="1" applyFill="1" applyBorder="1" applyAlignment="1" applyProtection="1">
      <alignment horizontal="left"/>
      <protection locked="0"/>
    </xf>
    <xf numFmtId="0" fontId="1" fillId="6" borderId="1" xfId="0" applyFont="1" applyFill="1" applyBorder="1" applyAlignment="1" applyProtection="1">
      <alignment horizontal="center" wrapText="1"/>
      <protection locked="0"/>
    </xf>
    <xf numFmtId="43" fontId="7" fillId="0" borderId="3" xfId="0" applyNumberFormat="1" applyFont="1" applyBorder="1" applyAlignment="1">
      <alignment horizontal="center"/>
    </xf>
    <xf numFmtId="0" fontId="0" fillId="0" borderId="0" xfId="0"/>
    <xf numFmtId="43" fontId="7" fillId="0" borderId="20" xfId="0" applyNumberFormat="1" applyFont="1" applyBorder="1" applyAlignment="1">
      <alignment horizontal="center"/>
    </xf>
    <xf numFmtId="43" fontId="7" fillId="0" borderId="2" xfId="0" applyNumberFormat="1" applyFont="1" applyBorder="1" applyAlignment="1">
      <alignment horizontal="center"/>
    </xf>
    <xf numFmtId="0" fontId="0" fillId="0" borderId="1" xfId="0" applyFont="1" applyBorder="1" applyAlignment="1">
      <alignment horizontal="left" vertical="top" wrapText="1"/>
    </xf>
    <xf numFmtId="171" fontId="7" fillId="0" borderId="15" xfId="0" applyNumberFormat="1" applyFont="1" applyBorder="1"/>
  </cellXfs>
  <cellStyles count="3">
    <cellStyle name="Normal" xfId="0" builtinId="0"/>
    <cellStyle name="Normal 2" xfId="1"/>
    <cellStyle name="Normal 3" xfId="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368300" y="190500"/>
    <xdr:ext cx="733425" cy="914400"/>
    <xdr:pic>
      <xdr:nvPicPr>
        <xdr:cNvPr id="2" name="image00.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68300" y="190500"/>
          <a:ext cx="733425" cy="91440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view="pageBreakPreview" topLeftCell="B4" zoomScale="120" zoomScaleNormal="120" zoomScaleSheetLayoutView="90" zoomScalePageLayoutView="120" workbookViewId="0">
      <selection activeCell="E37" sqref="E37"/>
    </sheetView>
  </sheetViews>
  <sheetFormatPr defaultColWidth="17.28515625" defaultRowHeight="15.75" customHeight="1"/>
  <cols>
    <col min="1" max="1" width="9.140625" style="87" customWidth="1"/>
    <col min="2" max="2" width="12.7109375" style="87" customWidth="1"/>
    <col min="3" max="3" width="15" style="87" customWidth="1"/>
    <col min="4" max="5" width="15.7109375" style="87" customWidth="1"/>
    <col min="6" max="6" width="18.7109375" style="87" customWidth="1"/>
    <col min="7" max="7" width="22.7109375" style="63" customWidth="1"/>
    <col min="8" max="8" width="8.28515625" style="63" customWidth="1"/>
    <col min="9" max="9" width="9.140625" style="63" customWidth="1"/>
    <col min="10" max="16384" width="17.28515625" style="64"/>
  </cols>
  <sheetData>
    <row r="1" spans="1:9" ht="34.5" customHeight="1">
      <c r="A1" s="61"/>
      <c r="B1" s="102" t="s">
        <v>0</v>
      </c>
      <c r="C1" s="100"/>
      <c r="D1" s="100"/>
      <c r="E1" s="100"/>
      <c r="F1" s="100"/>
      <c r="G1" s="62"/>
      <c r="H1" s="62"/>
    </row>
    <row r="2" spans="1:9" ht="19.5" customHeight="1">
      <c r="A2" s="61"/>
      <c r="B2" s="61"/>
      <c r="C2" s="99"/>
      <c r="D2" s="100"/>
      <c r="E2" s="100"/>
      <c r="F2" s="100"/>
      <c r="G2" s="62"/>
      <c r="H2" s="62"/>
      <c r="I2" s="62"/>
    </row>
    <row r="3" spans="1:9" ht="19.5" customHeight="1">
      <c r="A3" s="61"/>
      <c r="B3" s="61"/>
      <c r="C3" s="101" t="s">
        <v>1</v>
      </c>
      <c r="D3" s="100"/>
      <c r="E3" s="100"/>
      <c r="F3" s="100"/>
      <c r="G3" s="65"/>
      <c r="H3" s="62"/>
    </row>
    <row r="4" spans="1:9" ht="20.25" customHeight="1">
      <c r="A4" s="61"/>
      <c r="B4" s="61"/>
      <c r="C4" s="66" t="s">
        <v>2</v>
      </c>
      <c r="D4" s="67">
        <v>43008</v>
      </c>
      <c r="E4" s="68"/>
      <c r="F4" s="68"/>
      <c r="G4" s="65"/>
      <c r="H4" s="62"/>
    </row>
    <row r="5" spans="1:9" ht="21" customHeight="1">
      <c r="A5" s="61"/>
      <c r="B5" s="61"/>
      <c r="C5" s="69"/>
      <c r="D5" s="70"/>
      <c r="E5" s="61"/>
      <c r="F5" s="61"/>
      <c r="G5" s="62"/>
      <c r="H5" s="62"/>
    </row>
    <row r="6" spans="1:9" ht="12.75" customHeight="1">
      <c r="A6" s="61"/>
      <c r="B6" s="61"/>
      <c r="C6" s="61"/>
      <c r="D6" s="70"/>
      <c r="E6" s="61"/>
      <c r="F6" s="61"/>
      <c r="G6" s="71" t="s">
        <v>3</v>
      </c>
      <c r="H6" s="62"/>
    </row>
    <row r="7" spans="1:9" ht="13.5" customHeight="1">
      <c r="A7" s="61"/>
      <c r="B7" s="66"/>
      <c r="C7" s="61"/>
      <c r="D7" s="61"/>
      <c r="E7" s="72"/>
      <c r="F7" s="61"/>
      <c r="G7" s="73" t="s">
        <v>6</v>
      </c>
      <c r="H7" s="62"/>
    </row>
    <row r="8" spans="1:9" ht="12.6" customHeight="1">
      <c r="A8" s="61"/>
      <c r="B8" s="74" t="s">
        <v>4</v>
      </c>
      <c r="C8" s="61"/>
      <c r="D8" s="70"/>
      <c r="E8" s="75">
        <v>42978</v>
      </c>
      <c r="F8" s="76" t="s">
        <v>5</v>
      </c>
      <c r="G8" s="73" t="s">
        <v>67</v>
      </c>
      <c r="H8" s="62"/>
    </row>
    <row r="9" spans="1:9" ht="12.75" customHeight="1">
      <c r="A9" s="61"/>
      <c r="B9" s="61"/>
      <c r="C9" s="61"/>
      <c r="D9" s="70"/>
      <c r="E9" s="70"/>
      <c r="F9" s="61"/>
      <c r="H9" s="62"/>
    </row>
    <row r="10" spans="1:9" ht="12.75" customHeight="1">
      <c r="A10" s="61"/>
      <c r="B10" s="77"/>
      <c r="C10" s="61"/>
      <c r="D10" s="70"/>
      <c r="E10" s="78">
        <v>2176.9299999999998</v>
      </c>
      <c r="F10" s="60">
        <f>+Ledger!D4</f>
        <v>2176.9299999999998</v>
      </c>
      <c r="G10" s="79">
        <v>2176.9299999999998</v>
      </c>
      <c r="H10" s="62"/>
    </row>
    <row r="11" spans="1:9" ht="12.75" customHeight="1">
      <c r="A11" s="61"/>
      <c r="B11" s="77" t="s">
        <v>7</v>
      </c>
      <c r="C11" s="61"/>
      <c r="D11" s="70"/>
      <c r="E11" s="70"/>
      <c r="F11" s="88"/>
      <c r="G11" s="80"/>
      <c r="H11" s="62"/>
    </row>
    <row r="12" spans="1:9" ht="12.75" customHeight="1">
      <c r="A12" s="61"/>
      <c r="B12" s="77"/>
      <c r="C12" s="61"/>
      <c r="D12" s="70"/>
      <c r="E12" s="70"/>
      <c r="F12" s="88"/>
      <c r="G12" s="80"/>
      <c r="H12" s="62"/>
    </row>
    <row r="13" spans="1:9" ht="12.75" customHeight="1">
      <c r="A13" s="61"/>
      <c r="B13" s="61" t="s">
        <v>8</v>
      </c>
      <c r="C13" s="61"/>
      <c r="D13" s="70"/>
      <c r="E13" s="59">
        <f>+F13-G13</f>
        <v>0</v>
      </c>
      <c r="F13" s="59">
        <f>+Ledger!F32</f>
        <v>0</v>
      </c>
      <c r="G13" s="70">
        <v>0</v>
      </c>
      <c r="H13" s="62"/>
    </row>
    <row r="14" spans="1:9" ht="12.75" customHeight="1">
      <c r="A14" s="61"/>
      <c r="B14" s="61" t="s">
        <v>9</v>
      </c>
      <c r="C14" s="61"/>
      <c r="D14" s="70"/>
      <c r="E14" s="59">
        <f t="shared" ref="E14:E17" si="0">+F14-G14</f>
        <v>432</v>
      </c>
      <c r="F14" s="59">
        <f>+Ledger!G32</f>
        <v>852</v>
      </c>
      <c r="G14" s="70">
        <v>420</v>
      </c>
      <c r="H14" s="62"/>
    </row>
    <row r="15" spans="1:9" ht="12.75" customHeight="1">
      <c r="A15" s="61"/>
      <c r="B15" s="61" t="s">
        <v>10</v>
      </c>
      <c r="C15" s="61"/>
      <c r="D15" s="70"/>
      <c r="E15" s="59">
        <f t="shared" si="0"/>
        <v>45</v>
      </c>
      <c r="F15" s="59">
        <f>+Ledger!H32</f>
        <v>45</v>
      </c>
      <c r="G15" s="70">
        <v>0</v>
      </c>
      <c r="H15" s="62"/>
    </row>
    <row r="16" spans="1:9" ht="12.75" customHeight="1">
      <c r="A16" s="61"/>
      <c r="B16" s="61" t="s">
        <v>11</v>
      </c>
      <c r="C16" s="61"/>
      <c r="D16" s="70"/>
      <c r="E16" s="59">
        <f t="shared" si="0"/>
        <v>166</v>
      </c>
      <c r="F16" s="59">
        <f>+Ledger!I32</f>
        <v>166</v>
      </c>
      <c r="G16" s="70">
        <v>0</v>
      </c>
      <c r="H16" s="62"/>
    </row>
    <row r="17" spans="1:8" ht="12.75" customHeight="1">
      <c r="A17" s="61"/>
      <c r="B17" s="61" t="s">
        <v>12</v>
      </c>
      <c r="C17" s="61"/>
      <c r="D17" s="70"/>
      <c r="E17" s="59">
        <f t="shared" si="0"/>
        <v>0</v>
      </c>
      <c r="F17" s="59">
        <f>+Ledger!J32</f>
        <v>0</v>
      </c>
      <c r="G17" s="81">
        <v>0</v>
      </c>
      <c r="H17" s="62"/>
    </row>
    <row r="18" spans="1:8" ht="12.75" customHeight="1">
      <c r="A18" s="61"/>
      <c r="B18" s="61"/>
      <c r="C18" s="61"/>
      <c r="D18" s="70"/>
      <c r="E18" s="59"/>
      <c r="F18" s="59"/>
      <c r="G18" s="81"/>
      <c r="H18" s="62"/>
    </row>
    <row r="19" spans="1:8" ht="12.75" customHeight="1">
      <c r="A19" s="61"/>
      <c r="B19" s="61"/>
      <c r="C19" s="61" t="s">
        <v>13</v>
      </c>
      <c r="D19" s="70"/>
      <c r="E19" s="60">
        <f t="shared" ref="E19:F19" si="1">SUM(E13:E18)</f>
        <v>643</v>
      </c>
      <c r="F19" s="60">
        <f t="shared" si="1"/>
        <v>1063</v>
      </c>
      <c r="G19" s="79">
        <v>420</v>
      </c>
      <c r="H19" s="62"/>
    </row>
    <row r="20" spans="1:8" ht="12.75" customHeight="1">
      <c r="A20" s="61"/>
      <c r="B20" s="61"/>
      <c r="C20" s="61"/>
      <c r="D20" s="70"/>
      <c r="E20" s="59"/>
      <c r="F20" s="59"/>
      <c r="G20" s="81"/>
      <c r="H20" s="62"/>
    </row>
    <row r="21" spans="1:8" ht="12.75" customHeight="1">
      <c r="A21" s="61"/>
      <c r="B21" s="77" t="s">
        <v>14</v>
      </c>
      <c r="C21" s="61"/>
      <c r="D21" s="70"/>
      <c r="E21" s="59"/>
      <c r="F21" s="59"/>
      <c r="G21" s="81"/>
      <c r="H21" s="62"/>
    </row>
    <row r="22" spans="1:8" ht="12.75" customHeight="1">
      <c r="A22" s="61"/>
      <c r="B22" s="61"/>
      <c r="C22" s="61"/>
      <c r="D22" s="70"/>
      <c r="E22" s="59"/>
      <c r="F22" s="59"/>
      <c r="G22" s="81"/>
      <c r="H22" s="62"/>
    </row>
    <row r="23" spans="1:8" ht="12.75" customHeight="1">
      <c r="A23" s="61"/>
      <c r="B23" s="61" t="s">
        <v>15</v>
      </c>
      <c r="C23" s="61"/>
      <c r="D23" s="70"/>
      <c r="E23" s="59">
        <f t="shared" ref="E23:E27" si="2">+F23-G23</f>
        <v>0</v>
      </c>
      <c r="F23" s="59">
        <f>+Ledger!L32</f>
        <v>0</v>
      </c>
      <c r="G23" s="81">
        <v>0</v>
      </c>
      <c r="H23" s="62"/>
    </row>
    <row r="24" spans="1:8" ht="12.75" customHeight="1">
      <c r="A24" s="61"/>
      <c r="B24" s="61" t="s">
        <v>16</v>
      </c>
      <c r="C24" s="61"/>
      <c r="D24" s="70"/>
      <c r="E24" s="59">
        <f t="shared" si="2"/>
        <v>0</v>
      </c>
      <c r="F24" s="59">
        <f>+Ledger!M32</f>
        <v>0</v>
      </c>
      <c r="G24" s="81">
        <v>0</v>
      </c>
      <c r="H24" s="62"/>
    </row>
    <row r="25" spans="1:8" ht="12.75" customHeight="1">
      <c r="A25" s="61"/>
      <c r="B25" s="61" t="s">
        <v>17</v>
      </c>
      <c r="C25" s="61"/>
      <c r="D25" s="70"/>
      <c r="E25" s="59">
        <f t="shared" si="2"/>
        <v>226.08</v>
      </c>
      <c r="F25" s="59">
        <f>+Ledger!N32</f>
        <v>282.48</v>
      </c>
      <c r="G25" s="81">
        <v>56.4</v>
      </c>
      <c r="H25" s="62"/>
    </row>
    <row r="26" spans="1:8" ht="12.75" customHeight="1">
      <c r="A26" s="61"/>
      <c r="B26" s="61" t="s">
        <v>18</v>
      </c>
      <c r="C26" s="61"/>
      <c r="D26" s="70"/>
      <c r="E26" s="59">
        <f t="shared" si="2"/>
        <v>0</v>
      </c>
      <c r="F26" s="59">
        <f>+Ledger!O32</f>
        <v>0</v>
      </c>
      <c r="G26" s="81">
        <v>0</v>
      </c>
      <c r="H26" s="62"/>
    </row>
    <row r="27" spans="1:8" ht="12.75" customHeight="1">
      <c r="A27" s="61"/>
      <c r="B27" s="61" t="s">
        <v>19</v>
      </c>
      <c r="C27" s="61"/>
      <c r="D27" s="70"/>
      <c r="E27" s="59">
        <f t="shared" si="2"/>
        <v>300</v>
      </c>
      <c r="F27" s="59">
        <f>Ledger!P32</f>
        <v>300</v>
      </c>
      <c r="G27" s="81">
        <v>0</v>
      </c>
      <c r="H27" s="62"/>
    </row>
    <row r="28" spans="1:8" ht="12.75" customHeight="1">
      <c r="A28" s="61"/>
      <c r="B28" s="61"/>
      <c r="C28" s="61"/>
      <c r="D28" s="70"/>
      <c r="E28" s="59"/>
      <c r="F28" s="59"/>
      <c r="G28" s="81"/>
      <c r="H28" s="62"/>
    </row>
    <row r="29" spans="1:8" ht="12.75" customHeight="1">
      <c r="A29" s="61"/>
      <c r="B29" s="61"/>
      <c r="C29" s="61" t="s">
        <v>20</v>
      </c>
      <c r="D29" s="70"/>
      <c r="E29" s="60">
        <f t="shared" ref="E29:F29" si="3">SUM(E23:E27)</f>
        <v>526.08000000000004</v>
      </c>
      <c r="F29" s="60">
        <f t="shared" si="3"/>
        <v>582.48</v>
      </c>
      <c r="G29" s="79">
        <v>56.4</v>
      </c>
      <c r="H29" s="62"/>
    </row>
    <row r="30" spans="1:8" ht="12.75" customHeight="1">
      <c r="A30" s="61"/>
      <c r="B30" s="61"/>
      <c r="C30" s="61"/>
      <c r="D30" s="70"/>
      <c r="E30" s="60"/>
      <c r="F30" s="59"/>
      <c r="G30" s="81"/>
      <c r="H30" s="62"/>
    </row>
    <row r="31" spans="1:8" ht="12.75" customHeight="1">
      <c r="A31" s="61"/>
      <c r="B31" s="77" t="s">
        <v>21</v>
      </c>
      <c r="C31" s="61"/>
      <c r="D31" s="70"/>
      <c r="E31" s="60">
        <f>E10+E19-E29</f>
        <v>2293.85</v>
      </c>
      <c r="F31" s="60">
        <f t="shared" ref="F31:G31" si="4">F10+F19-F29</f>
        <v>2657.45</v>
      </c>
      <c r="G31" s="79">
        <v>2540.5299999999997</v>
      </c>
      <c r="H31" s="62"/>
    </row>
    <row r="32" spans="1:8" ht="12.75" customHeight="1">
      <c r="A32" s="61"/>
      <c r="B32" s="61"/>
      <c r="C32" s="61"/>
      <c r="D32" s="70"/>
      <c r="E32" s="70"/>
      <c r="F32" s="82"/>
      <c r="G32" s="83"/>
      <c r="H32" s="62"/>
    </row>
    <row r="33" spans="1:8" ht="12.75" customHeight="1">
      <c r="A33" s="61"/>
      <c r="B33" s="61"/>
      <c r="C33" s="61"/>
      <c r="D33" s="70"/>
      <c r="E33" s="70"/>
      <c r="F33" s="70"/>
      <c r="G33" s="83"/>
      <c r="H33" s="62"/>
    </row>
    <row r="34" spans="1:8" ht="12.75" customHeight="1">
      <c r="A34" s="61"/>
      <c r="B34" s="77" t="s">
        <v>22</v>
      </c>
      <c r="C34" s="61"/>
      <c r="D34" s="70"/>
      <c r="E34" s="70"/>
      <c r="F34" s="61"/>
      <c r="G34" s="83"/>
      <c r="H34" s="62"/>
    </row>
    <row r="35" spans="1:8" ht="12.75" customHeight="1">
      <c r="A35" s="61"/>
      <c r="B35" s="61" t="s">
        <v>23</v>
      </c>
      <c r="C35" s="61"/>
      <c r="D35" s="70"/>
      <c r="E35" s="70"/>
      <c r="F35" s="70">
        <f>'20th Anniversary Savings Fund'!C10</f>
        <v>420</v>
      </c>
      <c r="G35" s="83"/>
      <c r="H35" s="62"/>
    </row>
    <row r="36" spans="1:8" ht="12.75" customHeight="1">
      <c r="A36" s="61"/>
      <c r="B36" s="61" t="s">
        <v>24</v>
      </c>
      <c r="C36" s="61"/>
      <c r="D36" s="70"/>
      <c r="E36" s="70"/>
      <c r="F36" s="84">
        <f>F27</f>
        <v>300</v>
      </c>
      <c r="G36" s="83"/>
      <c r="H36" s="62"/>
    </row>
    <row r="37" spans="1:8" ht="12.75" customHeight="1">
      <c r="A37" s="61"/>
      <c r="B37" s="74" t="s">
        <v>25</v>
      </c>
      <c r="C37" s="61"/>
      <c r="D37" s="70"/>
      <c r="E37" s="70"/>
      <c r="F37" s="78">
        <f>SUM(F35:F36)</f>
        <v>720</v>
      </c>
      <c r="G37" s="83"/>
      <c r="H37" s="62"/>
    </row>
    <row r="38" spans="1:8" ht="15" customHeight="1">
      <c r="A38" s="61"/>
      <c r="B38" s="61"/>
      <c r="C38" s="61"/>
      <c r="D38" s="70"/>
      <c r="E38" s="70"/>
      <c r="F38" s="61"/>
      <c r="G38" s="85"/>
      <c r="H38" s="62"/>
    </row>
    <row r="39" spans="1:8" ht="15" customHeight="1">
      <c r="A39" s="61"/>
      <c r="B39" s="61"/>
      <c r="C39" s="61"/>
      <c r="D39" s="70"/>
      <c r="E39" s="70"/>
      <c r="F39" s="78"/>
      <c r="G39" s="83"/>
      <c r="H39" s="62"/>
    </row>
    <row r="40" spans="1:8" ht="15" customHeight="1">
      <c r="A40" s="61" t="s">
        <v>26</v>
      </c>
      <c r="B40" s="61"/>
      <c r="C40" s="61"/>
      <c r="D40" s="70"/>
      <c r="E40" s="61" t="s">
        <v>27</v>
      </c>
      <c r="F40" s="70"/>
      <c r="G40" s="83"/>
      <c r="H40" s="62"/>
    </row>
    <row r="41" spans="1:8" ht="15" customHeight="1">
      <c r="A41" s="61"/>
      <c r="B41" s="61"/>
      <c r="C41" s="61"/>
      <c r="D41" s="70"/>
      <c r="E41" s="61"/>
      <c r="F41" s="70"/>
      <c r="G41" s="83"/>
      <c r="H41" s="62"/>
    </row>
    <row r="42" spans="1:8" ht="15" customHeight="1">
      <c r="A42" s="61"/>
      <c r="B42" s="61"/>
      <c r="C42" s="61"/>
      <c r="D42" s="70"/>
      <c r="E42" s="61"/>
      <c r="F42" s="70"/>
      <c r="G42" s="83"/>
      <c r="H42" s="62"/>
    </row>
    <row r="43" spans="1:8" ht="15" customHeight="1">
      <c r="A43" s="61"/>
      <c r="B43" s="61"/>
      <c r="C43" s="61"/>
      <c r="D43" s="70"/>
      <c r="E43" s="61"/>
      <c r="F43" s="70"/>
      <c r="G43" s="83"/>
      <c r="H43" s="62"/>
    </row>
    <row r="44" spans="1:8" ht="15" customHeight="1">
      <c r="A44" s="61"/>
      <c r="B44" s="61"/>
      <c r="C44" s="61"/>
      <c r="D44" s="70"/>
      <c r="E44" s="70"/>
      <c r="F44" s="70"/>
      <c r="G44" s="83"/>
      <c r="H44" s="62"/>
    </row>
    <row r="45" spans="1:8" ht="15" customHeight="1">
      <c r="A45" s="70" t="s">
        <v>28</v>
      </c>
      <c r="B45" s="61"/>
      <c r="C45" s="70"/>
      <c r="D45" s="70"/>
      <c r="E45" s="70" t="s">
        <v>29</v>
      </c>
      <c r="F45" s="70"/>
      <c r="G45" s="83"/>
      <c r="H45" s="62"/>
    </row>
    <row r="46" spans="1:8" ht="15" customHeight="1">
      <c r="A46" s="61" t="s">
        <v>30</v>
      </c>
      <c r="B46" s="61"/>
      <c r="C46" s="70"/>
      <c r="D46" s="70"/>
      <c r="E46" s="61" t="s">
        <v>31</v>
      </c>
      <c r="F46" s="70"/>
      <c r="G46" s="85"/>
      <c r="H46" s="62"/>
    </row>
    <row r="47" spans="1:8" ht="15" customHeight="1">
      <c r="A47" s="61"/>
      <c r="B47" s="61"/>
      <c r="C47" s="61"/>
      <c r="D47" s="70"/>
      <c r="E47" s="70"/>
      <c r="F47" s="61"/>
      <c r="G47" s="85"/>
      <c r="H47" s="62"/>
    </row>
    <row r="48" spans="1:8" ht="15" customHeight="1">
      <c r="A48" s="61"/>
      <c r="B48" s="61"/>
      <c r="C48" s="70"/>
      <c r="D48" s="70"/>
      <c r="E48" s="61"/>
      <c r="F48" s="61"/>
      <c r="G48" s="85"/>
      <c r="H48" s="62"/>
    </row>
    <row r="49" spans="1:8" ht="15" customHeight="1">
      <c r="A49" s="61"/>
      <c r="B49" s="61"/>
      <c r="C49" s="70"/>
      <c r="D49" s="70"/>
      <c r="E49" s="61"/>
      <c r="F49" s="70"/>
      <c r="G49" s="83"/>
      <c r="H49" s="62"/>
    </row>
    <row r="50" spans="1:8" ht="12.75" customHeight="1">
      <c r="A50" s="61"/>
      <c r="B50" s="61"/>
      <c r="C50" s="70"/>
      <c r="D50" s="61"/>
      <c r="E50" s="61"/>
      <c r="F50" s="61"/>
      <c r="G50" s="62"/>
      <c r="H50" s="62"/>
    </row>
    <row r="51" spans="1:8" ht="12.75" customHeight="1">
      <c r="A51" s="61" t="s">
        <v>32</v>
      </c>
      <c r="B51" s="86"/>
      <c r="C51" s="61"/>
      <c r="D51" s="70"/>
      <c r="E51" s="70"/>
      <c r="F51" s="61"/>
      <c r="G51" s="62"/>
      <c r="H51" s="62"/>
    </row>
  </sheetData>
  <sheetProtection password="83AF" sheet="1" objects="1" scenarios="1"/>
  <mergeCells count="3">
    <mergeCell ref="C2:F2"/>
    <mergeCell ref="C3:F3"/>
    <mergeCell ref="B1:F1"/>
  </mergeCells>
  <pageMargins left="0.70866141732283472" right="0.70866141732283472" top="0.74803149606299213" bottom="0.74803149606299213" header="0.31496062992125984" footer="0.31496062992125984"/>
  <pageSetup scale="9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zoomScaleNormal="100" zoomScalePageLayoutView="140" workbookViewId="0">
      <selection activeCell="A15" sqref="A15"/>
    </sheetView>
  </sheetViews>
  <sheetFormatPr defaultColWidth="17.28515625" defaultRowHeight="15.75" customHeight="1"/>
  <cols>
    <col min="1" max="1" width="10.140625" bestFit="1" customWidth="1"/>
    <col min="2" max="2" width="51.7109375" customWidth="1"/>
    <col min="3" max="3" width="12.28515625" customWidth="1"/>
    <col min="4" max="4" width="13" customWidth="1"/>
    <col min="5" max="5" width="1.42578125" customWidth="1"/>
    <col min="6" max="6" width="11.7109375" customWidth="1"/>
    <col min="7" max="10" width="10.7109375" customWidth="1"/>
    <col min="11" max="11" width="2.140625" customWidth="1"/>
    <col min="12" max="12" width="11.7109375" customWidth="1"/>
    <col min="13" max="15" width="10.7109375" customWidth="1"/>
    <col min="16" max="16" width="17.28515625" customWidth="1"/>
    <col min="17" max="18" width="9.140625" customWidth="1"/>
  </cols>
  <sheetData>
    <row r="1" spans="1:18" ht="12.75" customHeight="1">
      <c r="A1" s="1"/>
      <c r="B1" s="1"/>
      <c r="C1" s="4"/>
      <c r="D1" s="4"/>
      <c r="E1" s="4"/>
      <c r="F1" s="103" t="s">
        <v>33</v>
      </c>
      <c r="G1" s="104"/>
      <c r="H1" s="104"/>
      <c r="I1" s="104"/>
      <c r="J1" s="104"/>
      <c r="K1" s="5"/>
      <c r="L1" s="105" t="s">
        <v>34</v>
      </c>
      <c r="M1" s="106"/>
      <c r="N1" s="106"/>
      <c r="O1" s="106"/>
      <c r="P1" s="106"/>
      <c r="Q1" s="1"/>
    </row>
    <row r="2" spans="1:18" ht="12.75" customHeight="1">
      <c r="A2" s="7"/>
      <c r="B2" s="7"/>
      <c r="C2" s="8" t="s">
        <v>35</v>
      </c>
      <c r="D2" s="8"/>
      <c r="E2" s="9"/>
      <c r="F2" s="10" t="s">
        <v>36</v>
      </c>
      <c r="G2" s="11"/>
      <c r="H2" s="10" t="s">
        <v>37</v>
      </c>
      <c r="I2" s="10" t="s">
        <v>38</v>
      </c>
      <c r="J2" s="56"/>
      <c r="K2" s="12"/>
      <c r="L2" s="10" t="s">
        <v>39</v>
      </c>
      <c r="M2" s="10" t="s">
        <v>40</v>
      </c>
      <c r="N2" s="10" t="s">
        <v>41</v>
      </c>
      <c r="O2" s="10" t="s">
        <v>42</v>
      </c>
      <c r="P2" s="13" t="s">
        <v>71</v>
      </c>
      <c r="Q2" s="9"/>
      <c r="R2" s="9"/>
    </row>
    <row r="3" spans="1:18" ht="12.75" customHeight="1">
      <c r="A3" s="14" t="s">
        <v>43</v>
      </c>
      <c r="B3" s="15" t="s">
        <v>44</v>
      </c>
      <c r="C3" s="16" t="s">
        <v>45</v>
      </c>
      <c r="D3" s="16" t="s">
        <v>46</v>
      </c>
      <c r="E3" s="6"/>
      <c r="F3" s="16" t="s">
        <v>47</v>
      </c>
      <c r="G3" s="17" t="s">
        <v>48</v>
      </c>
      <c r="H3" s="16" t="s">
        <v>49</v>
      </c>
      <c r="I3" s="16" t="s">
        <v>50</v>
      </c>
      <c r="J3" s="16" t="s">
        <v>51</v>
      </c>
      <c r="K3" s="12"/>
      <c r="L3" s="16" t="s">
        <v>52</v>
      </c>
      <c r="M3" s="16" t="s">
        <v>53</v>
      </c>
      <c r="N3" s="16" t="s">
        <v>54</v>
      </c>
      <c r="O3" s="16" t="s">
        <v>55</v>
      </c>
      <c r="P3" s="18" t="s">
        <v>56</v>
      </c>
      <c r="Q3" s="9"/>
      <c r="R3" s="9"/>
    </row>
    <row r="4" spans="1:18" ht="12.75" customHeight="1">
      <c r="A4" s="19">
        <v>42614</v>
      </c>
      <c r="B4" s="20" t="s">
        <v>57</v>
      </c>
      <c r="C4" s="21"/>
      <c r="D4" s="22">
        <v>2176.9299999999998</v>
      </c>
      <c r="E4" s="9"/>
      <c r="F4" s="21"/>
      <c r="G4" s="23"/>
      <c r="H4" s="21"/>
      <c r="I4" s="21"/>
      <c r="J4" s="21"/>
      <c r="K4" s="5"/>
      <c r="L4" s="21"/>
      <c r="M4" s="21"/>
      <c r="N4" s="21"/>
      <c r="O4" s="21"/>
      <c r="P4" s="21"/>
      <c r="Q4" s="1"/>
    </row>
    <row r="5" spans="1:18" ht="12.75" customHeight="1">
      <c r="A5" s="19">
        <v>43006</v>
      </c>
      <c r="B5" s="89" t="s">
        <v>72</v>
      </c>
      <c r="C5" s="21">
        <f>SUM(F5:J5)-SUM(L5:P5)</f>
        <v>-56.4</v>
      </c>
      <c r="D5" s="21">
        <f>D4+C5</f>
        <v>2120.5299999999997</v>
      </c>
      <c r="E5" s="4"/>
      <c r="F5" s="21"/>
      <c r="G5" s="23"/>
      <c r="H5" s="21"/>
      <c r="I5" s="21"/>
      <c r="J5" s="21"/>
      <c r="K5" s="5"/>
      <c r="L5" s="21"/>
      <c r="M5" s="21"/>
      <c r="N5" s="21">
        <v>56.4</v>
      </c>
      <c r="O5" s="21"/>
      <c r="P5" s="21"/>
      <c r="Q5" s="1"/>
    </row>
    <row r="6" spans="1:18" s="57" customFormat="1" ht="12.75" customHeight="1">
      <c r="A6" s="19">
        <v>42999</v>
      </c>
      <c r="B6" s="89" t="s">
        <v>9</v>
      </c>
      <c r="C6" s="21">
        <f t="shared" ref="C6:C9" si="0">SUM(F6:J6)-SUM(L6:P6)</f>
        <v>420</v>
      </c>
      <c r="D6" s="21">
        <f t="shared" ref="D6:D9" si="1">D5+C6</f>
        <v>2540.5299999999997</v>
      </c>
      <c r="E6" s="4"/>
      <c r="F6" s="21"/>
      <c r="G6" s="23">
        <f>60*7</f>
        <v>420</v>
      </c>
      <c r="H6" s="21"/>
      <c r="I6" s="21"/>
      <c r="J6" s="21"/>
      <c r="K6" s="5"/>
      <c r="L6" s="21"/>
      <c r="M6" s="21"/>
      <c r="N6" s="21"/>
      <c r="O6" s="21"/>
      <c r="P6" s="21"/>
      <c r="Q6" s="29"/>
    </row>
    <row r="7" spans="1:18" ht="12.75" customHeight="1">
      <c r="A7" s="19">
        <v>43038</v>
      </c>
      <c r="B7" s="89" t="s">
        <v>9</v>
      </c>
      <c r="C7" s="21">
        <f t="shared" si="0"/>
        <v>60</v>
      </c>
      <c r="D7" s="21">
        <f>D6+C7</f>
        <v>2600.5299999999997</v>
      </c>
      <c r="E7" s="4"/>
      <c r="F7" s="21"/>
      <c r="G7" s="23">
        <v>60</v>
      </c>
      <c r="H7" s="21"/>
      <c r="I7" s="21"/>
      <c r="J7" s="21"/>
      <c r="K7" s="5"/>
      <c r="L7" s="21"/>
      <c r="M7" s="21"/>
      <c r="N7" s="21"/>
      <c r="O7" s="21"/>
      <c r="P7" s="21"/>
      <c r="Q7" s="1"/>
    </row>
    <row r="8" spans="1:18" ht="12.75" customHeight="1">
      <c r="A8" s="19">
        <v>43038</v>
      </c>
      <c r="B8" s="89" t="s">
        <v>73</v>
      </c>
      <c r="C8" s="21">
        <f t="shared" si="0"/>
        <v>72</v>
      </c>
      <c r="D8" s="21">
        <f t="shared" si="1"/>
        <v>2672.5299999999997</v>
      </c>
      <c r="E8" s="4"/>
      <c r="F8" s="21"/>
      <c r="G8" s="23">
        <f>9*8</f>
        <v>72</v>
      </c>
      <c r="H8" s="21"/>
      <c r="I8" s="21"/>
      <c r="J8" s="21"/>
      <c r="K8" s="5"/>
      <c r="L8" s="21"/>
      <c r="M8" s="21"/>
      <c r="N8" s="21"/>
      <c r="O8" s="21"/>
      <c r="P8" s="21"/>
      <c r="Q8" s="1"/>
    </row>
    <row r="9" spans="1:18" ht="12.75" customHeight="1">
      <c r="A9" s="19">
        <v>43062</v>
      </c>
      <c r="B9" s="89" t="s">
        <v>9</v>
      </c>
      <c r="C9" s="21">
        <f t="shared" si="0"/>
        <v>300</v>
      </c>
      <c r="D9" s="21">
        <f t="shared" si="1"/>
        <v>2972.5299999999997</v>
      </c>
      <c r="E9" s="4"/>
      <c r="F9" s="21"/>
      <c r="G9" s="23">
        <f>60*5</f>
        <v>300</v>
      </c>
      <c r="H9" s="21"/>
      <c r="I9" s="21"/>
      <c r="J9" s="21"/>
      <c r="K9" s="5"/>
      <c r="L9" s="21"/>
      <c r="M9" s="21"/>
      <c r="N9" s="21"/>
      <c r="O9" s="21"/>
      <c r="P9" s="21"/>
      <c r="Q9" s="1"/>
    </row>
    <row r="10" spans="1:18" ht="12.75" customHeight="1">
      <c r="A10" s="19">
        <v>43069</v>
      </c>
      <c r="B10" s="89" t="s">
        <v>73</v>
      </c>
      <c r="C10" s="21">
        <f t="shared" ref="C6:C31" si="2">SUM(F10:J10)-SUM(L10:P10)</f>
        <v>16</v>
      </c>
      <c r="D10" s="21">
        <f>D9+C10</f>
        <v>2988.5299999999997</v>
      </c>
      <c r="E10" s="4"/>
      <c r="F10" s="21"/>
      <c r="G10" s="23"/>
      <c r="H10" s="21"/>
      <c r="I10" s="21">
        <f>8*2</f>
        <v>16</v>
      </c>
      <c r="J10" s="21"/>
      <c r="K10" s="5"/>
      <c r="L10" s="21"/>
      <c r="M10" s="21"/>
      <c r="N10" s="21"/>
      <c r="O10" s="21"/>
      <c r="P10" s="21"/>
      <c r="Q10" s="1"/>
    </row>
    <row r="11" spans="1:18" ht="12.75" customHeight="1">
      <c r="A11" s="19">
        <v>43055</v>
      </c>
      <c r="B11" s="89" t="s">
        <v>74</v>
      </c>
      <c r="C11" s="21">
        <f t="shared" si="2"/>
        <v>150</v>
      </c>
      <c r="D11" s="21">
        <f t="shared" ref="D6:D31" si="3">D10+C11</f>
        <v>3138.5299999999997</v>
      </c>
      <c r="E11" s="4"/>
      <c r="F11" s="21"/>
      <c r="G11" s="23"/>
      <c r="H11" s="21"/>
      <c r="I11" s="21">
        <f>10*15</f>
        <v>150</v>
      </c>
      <c r="J11" s="21"/>
      <c r="K11" s="5"/>
      <c r="L11" s="21"/>
      <c r="M11" s="21"/>
      <c r="N11" s="21"/>
      <c r="O11" s="21"/>
      <c r="P11" s="21"/>
      <c r="Q11" s="1"/>
    </row>
    <row r="12" spans="1:18" ht="12.75" customHeight="1">
      <c r="A12" s="19">
        <v>43055</v>
      </c>
      <c r="B12" s="89" t="s">
        <v>75</v>
      </c>
      <c r="C12" s="21">
        <f t="shared" si="2"/>
        <v>-186.7</v>
      </c>
      <c r="D12" s="21">
        <f t="shared" si="3"/>
        <v>2951.83</v>
      </c>
      <c r="E12" s="4"/>
      <c r="F12" s="21"/>
      <c r="G12" s="23"/>
      <c r="H12" s="21"/>
      <c r="I12" s="21"/>
      <c r="J12" s="21"/>
      <c r="K12" s="5"/>
      <c r="L12" s="21"/>
      <c r="M12" s="21"/>
      <c r="N12" s="21">
        <v>186.7</v>
      </c>
      <c r="O12" s="21"/>
      <c r="P12" s="21"/>
      <c r="Q12" s="1"/>
    </row>
    <row r="13" spans="1:18" ht="12.75" customHeight="1">
      <c r="A13" s="19">
        <v>43069</v>
      </c>
      <c r="B13" s="89" t="s">
        <v>76</v>
      </c>
      <c r="C13" s="21">
        <f t="shared" si="2"/>
        <v>45</v>
      </c>
      <c r="D13" s="21">
        <f t="shared" si="3"/>
        <v>2996.83</v>
      </c>
      <c r="E13" s="4"/>
      <c r="F13" s="21"/>
      <c r="H13" s="21">
        <v>45</v>
      </c>
      <c r="I13" s="21"/>
      <c r="J13" s="21"/>
      <c r="K13" s="5"/>
      <c r="L13" s="21"/>
      <c r="M13" s="21"/>
      <c r="N13" s="21"/>
      <c r="O13" s="21"/>
      <c r="P13" s="21"/>
      <c r="Q13" s="1"/>
    </row>
    <row r="14" spans="1:18" ht="12.75" customHeight="1">
      <c r="A14" s="19">
        <v>43069</v>
      </c>
      <c r="B14" s="89" t="s">
        <v>77</v>
      </c>
      <c r="C14" s="21">
        <f t="shared" si="2"/>
        <v>-39.380000000000003</v>
      </c>
      <c r="D14" s="21">
        <f t="shared" si="3"/>
        <v>2957.45</v>
      </c>
      <c r="E14" s="4"/>
      <c r="F14" s="21"/>
      <c r="G14" s="23"/>
      <c r="H14" s="21"/>
      <c r="I14" s="21"/>
      <c r="J14" s="21"/>
      <c r="K14" s="5"/>
      <c r="L14" s="21"/>
      <c r="M14" s="21"/>
      <c r="N14" s="21">
        <v>39.380000000000003</v>
      </c>
      <c r="O14" s="21"/>
      <c r="P14" s="21"/>
      <c r="Q14" s="1"/>
    </row>
    <row r="15" spans="1:18" ht="12.75" customHeight="1">
      <c r="A15" s="19">
        <v>43069</v>
      </c>
      <c r="B15" s="89" t="s">
        <v>78</v>
      </c>
      <c r="C15" s="21">
        <f t="shared" si="2"/>
        <v>-300</v>
      </c>
      <c r="D15" s="21">
        <f t="shared" si="3"/>
        <v>2657.45</v>
      </c>
      <c r="E15" s="4"/>
      <c r="F15" s="21"/>
      <c r="G15" s="23"/>
      <c r="H15" s="21"/>
      <c r="I15" s="21"/>
      <c r="J15" s="21"/>
      <c r="K15" s="5"/>
      <c r="L15" s="21"/>
      <c r="M15" s="21"/>
      <c r="N15" s="21"/>
      <c r="O15" s="21"/>
      <c r="P15" s="21">
        <v>300</v>
      </c>
      <c r="Q15" s="1"/>
    </row>
    <row r="16" spans="1:18" ht="12.75" customHeight="1">
      <c r="A16" s="19"/>
      <c r="B16" s="89"/>
      <c r="C16" s="21">
        <f t="shared" si="2"/>
        <v>0</v>
      </c>
      <c r="D16" s="21">
        <f t="shared" si="3"/>
        <v>2657.45</v>
      </c>
      <c r="E16" s="4"/>
      <c r="F16" s="21"/>
      <c r="G16" s="23"/>
      <c r="H16" s="21"/>
      <c r="I16" s="21"/>
      <c r="J16" s="21"/>
      <c r="K16" s="5"/>
      <c r="L16" s="21"/>
      <c r="M16" s="21"/>
      <c r="N16" s="21"/>
      <c r="O16" s="21"/>
      <c r="P16" s="21"/>
      <c r="Q16" s="1"/>
    </row>
    <row r="17" spans="1:20" ht="12.75" customHeight="1">
      <c r="A17" s="52"/>
      <c r="B17" s="51"/>
      <c r="C17" s="21">
        <f t="shared" si="2"/>
        <v>0</v>
      </c>
      <c r="D17" s="21">
        <f t="shared" si="3"/>
        <v>2657.45</v>
      </c>
      <c r="E17" s="4"/>
      <c r="F17" s="21"/>
      <c r="G17" s="23"/>
      <c r="H17" s="21"/>
      <c r="I17" s="21"/>
      <c r="J17" s="21"/>
      <c r="K17" s="5"/>
      <c r="L17" s="21"/>
      <c r="M17" s="21"/>
      <c r="N17" s="21"/>
      <c r="O17" s="21"/>
      <c r="P17" s="21"/>
      <c r="Q17" s="1"/>
    </row>
    <row r="18" spans="1:20" ht="12.75" customHeight="1">
      <c r="A18" s="50"/>
      <c r="B18" s="90"/>
      <c r="C18" s="21">
        <f t="shared" si="2"/>
        <v>0</v>
      </c>
      <c r="D18" s="21">
        <f t="shared" si="3"/>
        <v>2657.45</v>
      </c>
      <c r="E18" s="4"/>
      <c r="F18" s="21"/>
      <c r="G18" s="23"/>
      <c r="H18" s="21"/>
      <c r="I18" s="21"/>
      <c r="J18" s="21"/>
      <c r="K18" s="5"/>
      <c r="L18" s="21"/>
      <c r="M18" s="21"/>
      <c r="N18" s="21"/>
      <c r="O18" s="21"/>
      <c r="P18" s="21"/>
      <c r="Q18" s="1"/>
    </row>
    <row r="19" spans="1:20" ht="12.75" customHeight="1">
      <c r="A19" s="19"/>
      <c r="B19" s="89"/>
      <c r="C19" s="21">
        <f t="shared" si="2"/>
        <v>0</v>
      </c>
      <c r="D19" s="21">
        <f t="shared" si="3"/>
        <v>2657.45</v>
      </c>
      <c r="E19" s="4"/>
      <c r="F19" s="21"/>
      <c r="G19" s="23"/>
      <c r="H19" s="21"/>
      <c r="I19" s="21"/>
      <c r="J19" s="21"/>
      <c r="K19" s="5"/>
      <c r="L19" s="21"/>
      <c r="M19" s="21"/>
      <c r="N19" s="21"/>
      <c r="O19" s="21"/>
      <c r="P19" s="21"/>
      <c r="Q19" s="1"/>
    </row>
    <row r="20" spans="1:20" ht="12.75" customHeight="1">
      <c r="A20" s="55"/>
      <c r="B20" s="89"/>
      <c r="C20" s="21">
        <f t="shared" si="2"/>
        <v>0</v>
      </c>
      <c r="D20" s="21">
        <f t="shared" si="3"/>
        <v>2657.45</v>
      </c>
      <c r="E20" s="4"/>
      <c r="F20" s="21"/>
      <c r="G20" s="23"/>
      <c r="H20" s="21"/>
      <c r="I20" s="21"/>
      <c r="J20" s="21"/>
      <c r="K20" s="5"/>
      <c r="L20" s="21"/>
      <c r="M20" s="21"/>
      <c r="N20" s="21"/>
      <c r="O20" s="21"/>
      <c r="P20" s="21"/>
      <c r="Q20" s="1"/>
    </row>
    <row r="21" spans="1:20" ht="12.75" customHeight="1">
      <c r="A21" s="19"/>
      <c r="B21" s="20"/>
      <c r="C21" s="21">
        <f t="shared" si="2"/>
        <v>0</v>
      </c>
      <c r="D21" s="21">
        <f t="shared" si="3"/>
        <v>2657.45</v>
      </c>
      <c r="E21" s="4"/>
      <c r="F21" s="21"/>
      <c r="G21" s="23"/>
      <c r="H21" s="21"/>
      <c r="I21" s="21"/>
      <c r="J21" s="21"/>
      <c r="K21" s="5"/>
      <c r="L21" s="21"/>
      <c r="M21" s="21"/>
      <c r="N21" s="21"/>
      <c r="O21" s="21"/>
      <c r="P21" s="21"/>
      <c r="Q21" s="91"/>
      <c r="R21" s="91"/>
      <c r="S21" s="91"/>
      <c r="T21" s="91"/>
    </row>
    <row r="22" spans="1:20" ht="12.75" customHeight="1">
      <c r="A22" s="19"/>
      <c r="B22" s="20"/>
      <c r="C22" s="21">
        <f t="shared" si="2"/>
        <v>0</v>
      </c>
      <c r="D22" s="21">
        <f t="shared" si="3"/>
        <v>2657.45</v>
      </c>
      <c r="E22" s="4"/>
      <c r="F22" s="21"/>
      <c r="G22" s="23"/>
      <c r="H22" s="21"/>
      <c r="I22" s="21"/>
      <c r="J22" s="21"/>
      <c r="K22" s="5"/>
      <c r="L22" s="21"/>
      <c r="M22" s="21"/>
      <c r="N22" s="21"/>
      <c r="O22" s="21"/>
      <c r="P22" s="21"/>
      <c r="Q22" s="91"/>
      <c r="R22" s="91"/>
      <c r="S22" s="91"/>
      <c r="T22" s="91"/>
    </row>
    <row r="23" spans="1:20" ht="12.75" customHeight="1">
      <c r="A23" s="19"/>
      <c r="B23" s="20"/>
      <c r="C23" s="21">
        <f t="shared" si="2"/>
        <v>0</v>
      </c>
      <c r="D23" s="21">
        <f t="shared" si="3"/>
        <v>2657.45</v>
      </c>
      <c r="E23" s="4"/>
      <c r="F23" s="21"/>
      <c r="G23" s="23"/>
      <c r="H23" s="21"/>
      <c r="I23" s="21"/>
      <c r="J23" s="21"/>
      <c r="K23" s="5"/>
      <c r="L23" s="21"/>
      <c r="M23" s="21"/>
      <c r="N23" s="21"/>
      <c r="O23" s="21"/>
      <c r="P23" s="21"/>
      <c r="Q23" s="91"/>
      <c r="R23" s="91"/>
      <c r="S23" s="91"/>
      <c r="T23" s="91"/>
    </row>
    <row r="24" spans="1:20" ht="12.75" customHeight="1">
      <c r="A24" s="19"/>
      <c r="B24" s="20"/>
      <c r="C24" s="21">
        <f t="shared" si="2"/>
        <v>0</v>
      </c>
      <c r="D24" s="21">
        <f t="shared" si="3"/>
        <v>2657.45</v>
      </c>
      <c r="E24" s="4"/>
      <c r="F24" s="21"/>
      <c r="G24" s="23"/>
      <c r="H24" s="21"/>
      <c r="I24" s="21"/>
      <c r="J24" s="21"/>
      <c r="K24" s="5"/>
      <c r="L24" s="21"/>
      <c r="M24" s="21"/>
      <c r="N24" s="21"/>
      <c r="O24" s="21"/>
      <c r="P24" s="21"/>
      <c r="Q24" s="91"/>
      <c r="R24" s="91"/>
      <c r="S24" s="91"/>
      <c r="T24" s="91"/>
    </row>
    <row r="25" spans="1:20" ht="12.75" customHeight="1">
      <c r="A25" s="19"/>
      <c r="B25" s="20"/>
      <c r="C25" s="21">
        <f t="shared" si="2"/>
        <v>0</v>
      </c>
      <c r="D25" s="21">
        <f t="shared" si="3"/>
        <v>2657.45</v>
      </c>
      <c r="E25" s="4"/>
      <c r="F25" s="21"/>
      <c r="G25" s="23"/>
      <c r="H25" s="21"/>
      <c r="I25" s="21"/>
      <c r="J25" s="21"/>
      <c r="K25" s="5"/>
      <c r="L25" s="21"/>
      <c r="M25" s="21"/>
      <c r="N25" s="21"/>
      <c r="O25" s="21"/>
      <c r="P25" s="21"/>
      <c r="Q25" s="91"/>
      <c r="R25" s="91"/>
      <c r="S25" s="91"/>
      <c r="T25" s="91"/>
    </row>
    <row r="26" spans="1:20" ht="12.75" customHeight="1">
      <c r="A26" s="19"/>
      <c r="B26" s="20"/>
      <c r="C26" s="21">
        <f t="shared" si="2"/>
        <v>0</v>
      </c>
      <c r="D26" s="21">
        <f t="shared" si="3"/>
        <v>2657.45</v>
      </c>
      <c r="E26" s="4"/>
      <c r="F26" s="21"/>
      <c r="G26" s="23"/>
      <c r="H26" s="21"/>
      <c r="I26" s="21"/>
      <c r="J26" s="21"/>
      <c r="K26" s="5"/>
      <c r="L26" s="21"/>
      <c r="M26" s="21"/>
      <c r="N26" s="21"/>
      <c r="O26" s="21"/>
      <c r="P26" s="21"/>
      <c r="Q26" s="91"/>
      <c r="R26" s="91"/>
      <c r="S26" s="91"/>
      <c r="T26" s="91"/>
    </row>
    <row r="27" spans="1:20" ht="12.75" customHeight="1">
      <c r="A27" s="19"/>
      <c r="B27" s="20"/>
      <c r="C27" s="21">
        <f t="shared" si="2"/>
        <v>0</v>
      </c>
      <c r="D27" s="21">
        <f t="shared" si="3"/>
        <v>2657.45</v>
      </c>
      <c r="E27" s="4"/>
      <c r="F27" s="21"/>
      <c r="G27" s="23"/>
      <c r="H27" s="21"/>
      <c r="I27" s="21"/>
      <c r="J27" s="21"/>
      <c r="K27" s="5"/>
      <c r="L27" s="21"/>
      <c r="M27" s="21"/>
      <c r="N27" s="21"/>
      <c r="O27" s="21"/>
      <c r="P27" s="21"/>
      <c r="Q27" s="91"/>
      <c r="R27" s="91"/>
      <c r="S27" s="91"/>
      <c r="T27" s="91"/>
    </row>
    <row r="28" spans="1:20" ht="12.75" customHeight="1">
      <c r="A28" s="19"/>
      <c r="B28" s="20"/>
      <c r="C28" s="21">
        <f t="shared" si="2"/>
        <v>0</v>
      </c>
      <c r="D28" s="21">
        <f t="shared" si="3"/>
        <v>2657.45</v>
      </c>
      <c r="E28" s="4"/>
      <c r="F28" s="21"/>
      <c r="G28" s="23"/>
      <c r="H28" s="21"/>
      <c r="I28" s="21"/>
      <c r="J28" s="21"/>
      <c r="K28" s="5"/>
      <c r="L28" s="21"/>
      <c r="M28" s="21"/>
      <c r="N28" s="21"/>
      <c r="O28" s="21"/>
      <c r="P28" s="21"/>
      <c r="Q28" s="1"/>
    </row>
    <row r="29" spans="1:20" ht="12.75" customHeight="1">
      <c r="A29" s="19"/>
      <c r="B29" s="20"/>
      <c r="C29" s="21">
        <f t="shared" si="2"/>
        <v>0</v>
      </c>
      <c r="D29" s="21">
        <f t="shared" si="3"/>
        <v>2657.45</v>
      </c>
      <c r="E29" s="4"/>
      <c r="F29" s="21"/>
      <c r="G29" s="23"/>
      <c r="H29" s="21"/>
      <c r="I29" s="21"/>
      <c r="J29" s="21"/>
      <c r="K29" s="5"/>
      <c r="L29" s="21"/>
      <c r="M29" s="21"/>
      <c r="N29" s="21"/>
      <c r="O29" s="21"/>
      <c r="P29" s="21"/>
      <c r="Q29" s="1"/>
    </row>
    <row r="30" spans="1:20" ht="12.75" customHeight="1">
      <c r="A30" s="20"/>
      <c r="B30" s="20"/>
      <c r="C30" s="21">
        <f t="shared" si="2"/>
        <v>0</v>
      </c>
      <c r="D30" s="21">
        <f t="shared" si="3"/>
        <v>2657.45</v>
      </c>
      <c r="E30" s="4"/>
      <c r="F30" s="21"/>
      <c r="G30" s="23"/>
      <c r="H30" s="21"/>
      <c r="I30" s="21"/>
      <c r="J30" s="21"/>
      <c r="K30" s="5"/>
      <c r="L30" s="21"/>
      <c r="M30" s="21"/>
      <c r="N30" s="21"/>
      <c r="O30" s="21"/>
      <c r="P30" s="21"/>
      <c r="Q30" s="1"/>
    </row>
    <row r="31" spans="1:20" ht="13.5" customHeight="1" thickBot="1">
      <c r="A31" s="20"/>
      <c r="B31" s="20"/>
      <c r="C31" s="21">
        <f t="shared" si="2"/>
        <v>0</v>
      </c>
      <c r="D31" s="21">
        <f t="shared" si="3"/>
        <v>2657.45</v>
      </c>
      <c r="E31" s="4"/>
      <c r="F31" s="21"/>
      <c r="G31" s="23"/>
      <c r="H31" s="21"/>
      <c r="I31" s="21"/>
      <c r="J31" s="21"/>
      <c r="K31" s="5"/>
      <c r="L31" s="21"/>
      <c r="M31" s="21"/>
      <c r="N31" s="21"/>
      <c r="O31" s="21"/>
      <c r="P31" s="21"/>
      <c r="Q31" s="1"/>
    </row>
    <row r="32" spans="1:20" ht="13.5" customHeight="1" thickBot="1">
      <c r="A32" s="2" t="s">
        <v>58</v>
      </c>
      <c r="B32" s="2"/>
      <c r="C32" s="24">
        <f>SUM(C4:C31)</f>
        <v>480.5200000000001</v>
      </c>
      <c r="D32" s="9"/>
      <c r="E32" s="9"/>
      <c r="F32" s="25">
        <f>SUM(F4:F31)</f>
        <v>0</v>
      </c>
      <c r="G32" s="26">
        <f>SUM(G4:G31)</f>
        <v>852</v>
      </c>
      <c r="H32" s="26">
        <f>SUM(H4:H31)</f>
        <v>45</v>
      </c>
      <c r="I32" s="27">
        <f>SUM(I4:I31)</f>
        <v>166</v>
      </c>
      <c r="J32" s="28">
        <f>SUM(J4:J31)</f>
        <v>0</v>
      </c>
      <c r="K32" s="12"/>
      <c r="L32" s="24">
        <f>SUM(L4:L31)</f>
        <v>0</v>
      </c>
      <c r="M32" s="24">
        <f>SUM(M4:M31)</f>
        <v>0</v>
      </c>
      <c r="N32" s="24">
        <f>SUM(N4:N31)</f>
        <v>282.48</v>
      </c>
      <c r="O32" s="24">
        <f>SUM(O4:O31)</f>
        <v>0</v>
      </c>
      <c r="P32" s="24">
        <f>SUM(P4:P31)</f>
        <v>300</v>
      </c>
      <c r="Q32" s="9"/>
      <c r="R32" s="9"/>
    </row>
  </sheetData>
  <mergeCells count="2">
    <mergeCell ref="F1:J1"/>
    <mergeCell ref="L1:P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H13" sqref="H13"/>
    </sheetView>
  </sheetViews>
  <sheetFormatPr defaultColWidth="17.28515625" defaultRowHeight="15.75" customHeight="1"/>
  <cols>
    <col min="1" max="1" width="35.42578125" customWidth="1"/>
    <col min="2" max="2" width="32.85546875" customWidth="1"/>
    <col min="3" max="3" width="11.28515625" customWidth="1"/>
    <col min="4" max="6" width="8.7109375" customWidth="1"/>
  </cols>
  <sheetData>
    <row r="1" spans="1:7" ht="12.75" customHeight="1">
      <c r="A1" s="2" t="s">
        <v>59</v>
      </c>
      <c r="B1" s="29"/>
      <c r="C1" s="30"/>
    </row>
    <row r="2" spans="1:7" ht="12.75" customHeight="1">
      <c r="A2" s="2" t="s">
        <v>60</v>
      </c>
      <c r="B2" s="29"/>
      <c r="C2" s="30"/>
    </row>
    <row r="3" spans="1:7" ht="12.75" customHeight="1">
      <c r="A3" s="2"/>
      <c r="B3" s="29"/>
      <c r="C3" s="30"/>
    </row>
    <row r="4" spans="1:7" ht="12.75" customHeight="1">
      <c r="A4" s="107" t="s">
        <v>61</v>
      </c>
      <c r="B4" s="104"/>
      <c r="C4" s="104"/>
      <c r="D4" s="104"/>
      <c r="E4" s="104"/>
      <c r="F4" s="104"/>
    </row>
    <row r="5" spans="1:7" ht="12.75" customHeight="1">
      <c r="A5" s="104"/>
      <c r="B5" s="104"/>
      <c r="C5" s="104"/>
      <c r="D5" s="104"/>
      <c r="E5" s="104"/>
      <c r="F5" s="104"/>
    </row>
    <row r="6" spans="1:7" ht="12.75" customHeight="1">
      <c r="A6" s="104"/>
      <c r="B6" s="104"/>
      <c r="C6" s="104"/>
      <c r="D6" s="104"/>
      <c r="E6" s="104"/>
      <c r="F6" s="104"/>
    </row>
    <row r="7" spans="1:7" ht="12.75" customHeight="1">
      <c r="A7" s="31"/>
      <c r="B7" s="31"/>
      <c r="C7" s="31"/>
      <c r="D7" s="31"/>
      <c r="E7" s="31"/>
      <c r="F7" s="31"/>
    </row>
    <row r="8" spans="1:7" ht="36.75" customHeight="1">
      <c r="A8" s="32" t="s">
        <v>62</v>
      </c>
      <c r="B8" s="32" t="s">
        <v>63</v>
      </c>
      <c r="C8" s="33" t="s">
        <v>64</v>
      </c>
    </row>
    <row r="9" spans="1:7" ht="12.75" customHeight="1">
      <c r="A9" s="95" t="s">
        <v>70</v>
      </c>
      <c r="B9" s="94"/>
      <c r="C9" s="97"/>
    </row>
    <row r="10" spans="1:7" ht="12.75" customHeight="1">
      <c r="A10" s="98">
        <v>42925</v>
      </c>
      <c r="B10" s="93" t="s">
        <v>57</v>
      </c>
      <c r="C10" s="96">
        <v>420</v>
      </c>
    </row>
    <row r="11" spans="1:7" ht="12.75" customHeight="1">
      <c r="A11" s="19">
        <v>43069</v>
      </c>
      <c r="B11" s="29" t="s">
        <v>79</v>
      </c>
      <c r="C11" s="30">
        <v>300</v>
      </c>
      <c r="D11" s="92"/>
    </row>
    <row r="12" spans="1:7" ht="12.75" customHeight="1">
      <c r="A12" s="36"/>
      <c r="B12" s="2"/>
      <c r="C12" s="108">
        <f>C10+C11</f>
        <v>720</v>
      </c>
      <c r="D12" s="92"/>
    </row>
    <row r="13" spans="1:7" ht="12.75" customHeight="1">
      <c r="A13" s="37"/>
      <c r="B13" s="2"/>
      <c r="C13" s="34"/>
      <c r="D13" s="92"/>
    </row>
    <row r="14" spans="1:7" ht="12.75" customHeight="1">
      <c r="A14" s="35"/>
      <c r="B14" s="29"/>
      <c r="C14" s="30"/>
      <c r="D14" s="92"/>
      <c r="E14" s="92"/>
      <c r="F14" s="92"/>
      <c r="G14" s="92"/>
    </row>
    <row r="15" spans="1:7" ht="12.75" customHeight="1">
      <c r="A15" s="35"/>
      <c r="B15" s="29"/>
      <c r="C15" s="30"/>
      <c r="D15" s="92"/>
      <c r="E15" s="92"/>
      <c r="F15" s="92"/>
      <c r="G15" s="92"/>
    </row>
    <row r="16" spans="1:7" ht="12.75" customHeight="1">
      <c r="A16" s="35"/>
      <c r="B16" s="29"/>
      <c r="C16" s="30"/>
      <c r="D16" s="92"/>
      <c r="E16" s="92"/>
      <c r="F16" s="92"/>
      <c r="G16" s="92"/>
    </row>
    <row r="17" spans="1:7" ht="12.75" customHeight="1">
      <c r="A17" s="35"/>
      <c r="B17" s="29"/>
      <c r="C17" s="30"/>
      <c r="D17" s="92"/>
      <c r="E17" s="92"/>
      <c r="F17" s="92"/>
      <c r="G17" s="92"/>
    </row>
    <row r="18" spans="1:7" ht="12.75" customHeight="1">
      <c r="A18" s="29"/>
      <c r="B18" s="29"/>
      <c r="C18" s="30"/>
      <c r="D18" s="92"/>
      <c r="E18" s="92"/>
      <c r="F18" s="92"/>
      <c r="G18" s="92"/>
    </row>
    <row r="19" spans="1:7" ht="12.75" customHeight="1">
      <c r="A19" s="29"/>
      <c r="B19" s="29"/>
      <c r="C19" s="30"/>
      <c r="D19" s="92"/>
      <c r="E19" s="92"/>
      <c r="F19" s="92"/>
      <c r="G19" s="92"/>
    </row>
    <row r="20" spans="1:7" ht="12.75" customHeight="1">
      <c r="A20" s="3"/>
      <c r="B20" s="29"/>
      <c r="C20" s="30"/>
      <c r="D20" s="92"/>
      <c r="E20" s="92"/>
      <c r="F20" s="92"/>
      <c r="G20" s="92"/>
    </row>
    <row r="21" spans="1:7" s="38" customFormat="1" ht="12.75" customHeight="1">
      <c r="A21" s="41"/>
      <c r="B21" s="40"/>
      <c r="C21" s="30"/>
      <c r="D21" s="92"/>
      <c r="E21" s="92"/>
      <c r="F21" s="92"/>
      <c r="G21" s="92"/>
    </row>
    <row r="22" spans="1:7" s="38" customFormat="1" ht="12.75" customHeight="1">
      <c r="A22" s="41"/>
      <c r="B22" s="40"/>
      <c r="C22" s="30"/>
      <c r="D22" s="92"/>
      <c r="E22" s="92"/>
      <c r="F22" s="92"/>
      <c r="G22" s="92"/>
    </row>
    <row r="23" spans="1:7" s="38" customFormat="1" ht="12.75" customHeight="1">
      <c r="A23" s="39"/>
      <c r="B23" s="29"/>
      <c r="C23" s="30"/>
      <c r="D23" s="92"/>
      <c r="E23" s="92"/>
      <c r="F23" s="92"/>
      <c r="G23" s="92"/>
    </row>
    <row r="24" spans="1:7" s="53" customFormat="1" ht="12.75" customHeight="1">
      <c r="A24" s="39"/>
      <c r="B24" s="29"/>
      <c r="C24" s="30"/>
      <c r="D24" s="92"/>
      <c r="E24" s="92"/>
      <c r="F24" s="92"/>
      <c r="G24" s="92"/>
    </row>
    <row r="25" spans="1:7" s="53" customFormat="1" ht="12.75" customHeight="1">
      <c r="A25" s="3"/>
      <c r="B25" s="29"/>
      <c r="C25" s="30"/>
      <c r="D25" s="92"/>
      <c r="E25" s="92"/>
      <c r="F25" s="92"/>
      <c r="G25" s="92"/>
    </row>
    <row r="26" spans="1:7" s="53" customFormat="1" ht="12.75" customHeight="1">
      <c r="A26" s="41"/>
      <c r="B26" s="40"/>
      <c r="C26" s="30"/>
      <c r="D26" s="92"/>
      <c r="E26" s="92"/>
      <c r="F26" s="92"/>
      <c r="G26" s="92"/>
    </row>
    <row r="27" spans="1:7" ht="12" customHeight="1">
      <c r="A27" s="35"/>
      <c r="B27" s="40"/>
      <c r="C27" s="30"/>
      <c r="D27" s="92"/>
      <c r="E27" s="92"/>
      <c r="F27" s="92"/>
      <c r="G27" s="92"/>
    </row>
    <row r="28" spans="1:7" s="54" customFormat="1" ht="12" customHeight="1">
      <c r="A28" s="35"/>
      <c r="B28" s="40"/>
      <c r="C28" s="30"/>
      <c r="D28" s="92"/>
      <c r="E28" s="92"/>
      <c r="F28" s="92"/>
      <c r="G28" s="92"/>
    </row>
    <row r="29" spans="1:7" s="57" customFormat="1" ht="12" customHeight="1">
      <c r="A29" s="35"/>
      <c r="B29" s="40"/>
      <c r="C29" s="58"/>
      <c r="D29" s="92"/>
      <c r="E29" s="92"/>
      <c r="F29" s="92"/>
      <c r="G29" s="92"/>
    </row>
    <row r="30" spans="1:7" s="57" customFormat="1" ht="12" customHeight="1">
      <c r="A30" s="3"/>
      <c r="B30" s="29"/>
      <c r="C30" s="30"/>
      <c r="D30" s="92"/>
      <c r="E30" s="92"/>
      <c r="F30" s="92"/>
      <c r="G30" s="92"/>
    </row>
    <row r="31" spans="1:7" s="57" customFormat="1" ht="12" customHeight="1">
      <c r="A31" s="41"/>
      <c r="B31" s="40"/>
      <c r="C31" s="30"/>
      <c r="D31" s="92"/>
      <c r="E31" s="92"/>
    </row>
    <row r="32" spans="1:7" s="57" customFormat="1" ht="12" customHeight="1">
      <c r="A32" s="35"/>
      <c r="B32" s="40"/>
      <c r="C32" s="30"/>
      <c r="D32" s="92"/>
      <c r="E32" s="92"/>
    </row>
    <row r="33" spans="1:6" s="57" customFormat="1" ht="12" customHeight="1">
      <c r="A33" s="35"/>
      <c r="B33" s="40"/>
      <c r="C33" s="30"/>
      <c r="D33" s="92"/>
      <c r="E33" s="92"/>
    </row>
    <row r="34" spans="1:6" s="57" customFormat="1" ht="12" customHeight="1">
      <c r="A34" s="35"/>
      <c r="B34" s="40"/>
      <c r="C34" s="58"/>
    </row>
    <row r="35" spans="1:6" ht="12.75" customHeight="1">
      <c r="A35" s="3" t="s">
        <v>65</v>
      </c>
      <c r="B35" s="29"/>
      <c r="C35" s="30"/>
    </row>
    <row r="36" spans="1:6" ht="12.75" customHeight="1">
      <c r="A36" s="107" t="s">
        <v>66</v>
      </c>
      <c r="B36" s="104"/>
      <c r="C36" s="104"/>
      <c r="D36" s="104"/>
      <c r="E36" s="104"/>
      <c r="F36" s="104"/>
    </row>
    <row r="37" spans="1:6" ht="12.75" customHeight="1">
      <c r="A37" s="104"/>
      <c r="B37" s="104"/>
      <c r="C37" s="104"/>
      <c r="D37" s="104"/>
      <c r="E37" s="104"/>
      <c r="F37" s="104"/>
    </row>
  </sheetData>
  <mergeCells count="2">
    <mergeCell ref="A4:F6"/>
    <mergeCell ref="A36:F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150" zoomScaleNormal="150" zoomScalePageLayoutView="150" workbookViewId="0">
      <selection activeCell="I9" sqref="I9"/>
    </sheetView>
  </sheetViews>
  <sheetFormatPr defaultColWidth="8.85546875" defaultRowHeight="12.75"/>
  <cols>
    <col min="8" max="8" width="10.28515625" customWidth="1"/>
    <col min="11" max="11" width="15.28515625" bestFit="1" customWidth="1"/>
  </cols>
  <sheetData>
    <row r="1" spans="1:11">
      <c r="A1" s="43">
        <v>100</v>
      </c>
      <c r="B1" s="43">
        <v>50</v>
      </c>
      <c r="C1" s="43">
        <v>20</v>
      </c>
      <c r="D1" s="43">
        <v>10</v>
      </c>
      <c r="E1" s="43">
        <v>5</v>
      </c>
      <c r="F1" s="43">
        <v>2</v>
      </c>
      <c r="G1" s="43">
        <v>1</v>
      </c>
      <c r="H1" s="44">
        <v>0.25</v>
      </c>
      <c r="I1" s="44">
        <v>0.1</v>
      </c>
      <c r="J1" s="44">
        <v>0.05</v>
      </c>
    </row>
    <row r="3" spans="1:11">
      <c r="A3" s="45">
        <f t="shared" ref="A3:J3" si="0">A1*A2</f>
        <v>0</v>
      </c>
      <c r="B3" s="45">
        <f t="shared" si="0"/>
        <v>0</v>
      </c>
      <c r="C3" s="45">
        <f t="shared" si="0"/>
        <v>0</v>
      </c>
      <c r="D3" s="45">
        <f t="shared" si="0"/>
        <v>0</v>
      </c>
      <c r="E3" s="45">
        <f t="shared" si="0"/>
        <v>0</v>
      </c>
      <c r="F3" s="45">
        <f t="shared" si="0"/>
        <v>0</v>
      </c>
      <c r="G3" s="46">
        <f t="shared" si="0"/>
        <v>0</v>
      </c>
      <c r="H3" s="47">
        <f t="shared" si="0"/>
        <v>0</v>
      </c>
      <c r="I3" s="47">
        <f t="shared" si="0"/>
        <v>0</v>
      </c>
      <c r="J3" s="47">
        <f t="shared" si="0"/>
        <v>0</v>
      </c>
    </row>
    <row r="5" spans="1:11" ht="13.5" thickBot="1">
      <c r="F5" s="48"/>
      <c r="G5" s="48"/>
    </row>
    <row r="6" spans="1:11" ht="13.5" thickTop="1">
      <c r="F6" s="42" t="s">
        <v>68</v>
      </c>
      <c r="G6">
        <f>SUM(A3:B3:C3:D3:E3:F3:G3:H3:I3:J3)</f>
        <v>0</v>
      </c>
    </row>
    <row r="8" spans="1:11">
      <c r="K8" s="49"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Statement</vt:lpstr>
      <vt:lpstr>Ledger</vt:lpstr>
      <vt:lpstr>20th Anniversary Savings Fund</vt:lpstr>
      <vt:lpstr># OF BILLS</vt:lpstr>
      <vt:lpstr>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 Cheng</dc:creator>
  <cp:lastModifiedBy>Minton Lu</cp:lastModifiedBy>
  <cp:lastPrinted>2015-09-02T03:37:45Z</cp:lastPrinted>
  <dcterms:created xsi:type="dcterms:W3CDTF">2015-03-03T20:44:57Z</dcterms:created>
  <dcterms:modified xsi:type="dcterms:W3CDTF">2017-12-08T00:07:48Z</dcterms:modified>
</cp:coreProperties>
</file>