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islavermohin/Desktop/NSU/Экономика/Риск-менеджмент/New/"/>
    </mc:Choice>
  </mc:AlternateContent>
  <xr:revisionPtr revIDLastSave="0" documentId="13_ncr:1_{100F78AA-B312-EC4C-8FE2-793F76F1DE3C}" xr6:coauthVersionLast="45" xr6:coauthVersionMax="45" xr10:uidLastSave="{00000000-0000-0000-0000-000000000000}"/>
  <bookViews>
    <workbookView xWindow="540" yWindow="1120" windowWidth="27440" windowHeight="15100" activeTab="1" xr2:uid="{D72E1DF1-3250-B743-B0E8-FE874C63B381}"/>
  </bookViews>
  <sheets>
    <sheet name="Sheet1" sheetId="2" r:id="rId1"/>
    <sheet name="Расчёты" sheetId="1" r:id="rId2"/>
    <sheet name="Data" sheetId="4" r:id="rId3"/>
  </sheets>
  <externalReferences>
    <externalReference r:id="rId4"/>
  </externalReferences>
  <definedNames>
    <definedName name="_xlnm.Print_Area" localSheetId="1">Расчёты!$A$1:$G$31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14" i="1" l="1"/>
  <c r="C3" i="1"/>
  <c r="C8" i="1"/>
  <c r="E15" i="1"/>
  <c r="E14" i="1"/>
  <c r="E12" i="1"/>
  <c r="B15" i="1"/>
  <c r="B13" i="1"/>
  <c r="C13" i="1" s="1"/>
  <c r="B12" i="1"/>
  <c r="C9" i="1"/>
  <c r="C7" i="1"/>
  <c r="E2" i="1" s="1"/>
  <c r="C4" i="1"/>
  <c r="F2" i="1" l="1"/>
  <c r="D2" i="1"/>
  <c r="C15" i="1"/>
  <c r="B29" i="1"/>
  <c r="C29" i="1" s="1"/>
  <c r="C14" i="1"/>
  <c r="B27" i="1"/>
  <c r="C27" i="1" s="1"/>
  <c r="B2" i="1"/>
  <c r="C2" i="1"/>
  <c r="B26" i="1"/>
  <c r="C26" i="1" s="1"/>
  <c r="B28" i="1"/>
  <c r="C28" i="1" s="1"/>
  <c r="B30" i="1"/>
  <c r="C30" i="1" s="1"/>
  <c r="B19" i="1"/>
  <c r="B20" i="1" s="1"/>
  <c r="B21" i="1" s="1"/>
  <c r="C12" i="1"/>
  <c r="B25" i="1"/>
  <c r="C25" i="1" s="1"/>
  <c r="A2" i="1" l="1"/>
  <c r="C31" i="1"/>
</calcChain>
</file>

<file path=xl/sharedStrings.xml><?xml version="1.0" encoding="utf-8"?>
<sst xmlns="http://schemas.openxmlformats.org/spreadsheetml/2006/main" count="309" uniqueCount="243">
  <si>
    <t>К. банкротства Альтмана</t>
  </si>
  <si>
    <t>K1</t>
  </si>
  <si>
    <t>K2</t>
  </si>
  <si>
    <t>K3</t>
  </si>
  <si>
    <t>K4</t>
  </si>
  <si>
    <t>K5</t>
  </si>
  <si>
    <t>нерспр. прибыль</t>
  </si>
  <si>
    <t>Retained Earnings</t>
  </si>
  <si>
    <t>активы</t>
  </si>
  <si>
    <t>Total Assets</t>
  </si>
  <si>
    <t>прибыль до уплаты %</t>
  </si>
  <si>
    <t>Pretax Income</t>
  </si>
  <si>
    <t>рын. ст. собств. кап.</t>
  </si>
  <si>
    <t>from google.com</t>
  </si>
  <si>
    <t>заёмн. кап.</t>
  </si>
  <si>
    <t>Long-Term Debt</t>
  </si>
  <si>
    <t>объём прод.</t>
  </si>
  <si>
    <t>Sales/Revenue</t>
  </si>
  <si>
    <t>Собствен. об. кап.</t>
  </si>
  <si>
    <t>Tot. Cur. Assets - Tot. Cur. Liab.-s</t>
  </si>
  <si>
    <t>Ранжирование активов и пассивов</t>
  </si>
  <si>
    <t>A1</t>
  </si>
  <si>
    <t>П1</t>
  </si>
  <si>
    <t>A2</t>
  </si>
  <si>
    <t>П2</t>
  </si>
  <si>
    <t>A3</t>
  </si>
  <si>
    <t>П3</t>
  </si>
  <si>
    <t>A4</t>
  </si>
  <si>
    <t>П4</t>
  </si>
  <si>
    <t>Итог:</t>
  </si>
  <si>
    <t>Абсолютная ликвидность, Безрисковая зона</t>
  </si>
  <si>
    <t>Финансовая устойчивость</t>
  </si>
  <si>
    <t>Фс</t>
  </si>
  <si>
    <t>&gt;0</t>
  </si>
  <si>
    <t>Фсд</t>
  </si>
  <si>
    <t>Фо</t>
  </si>
  <si>
    <t>Абсолютная независимость, Безрисковая зона</t>
  </si>
  <si>
    <t>Комплексная бальная оценка</t>
  </si>
  <si>
    <t>Балл</t>
  </si>
  <si>
    <t>База балл</t>
  </si>
  <si>
    <t>База отношение</t>
  </si>
  <si>
    <t>Шаг</t>
  </si>
  <si>
    <t>Штраф</t>
  </si>
  <si>
    <t>L2</t>
  </si>
  <si>
    <t>L3</t>
  </si>
  <si>
    <t>L4</t>
  </si>
  <si>
    <t>U1</t>
  </si>
  <si>
    <t>U3</t>
  </si>
  <si>
    <t>U4</t>
  </si>
  <si>
    <t>Итог</t>
  </si>
  <si>
    <t>1-й класс</t>
  </si>
  <si>
    <t>Amount, mil. USD</t>
  </si>
  <si>
    <t>Assets</t>
  </si>
  <si>
    <t>Cash &amp; Short Term Investments</t>
  </si>
  <si>
    <t>Cash Only</t>
  </si>
  <si>
    <t>Short-Term Investments</t>
  </si>
  <si>
    <t>Total Accounts Receivable</t>
  </si>
  <si>
    <t>Accounts Receivables, Net</t>
  </si>
  <si>
    <t>Accounts Receivables, Gross</t>
  </si>
  <si>
    <t>Bad Debt/Doubtful Accounts</t>
  </si>
  <si>
    <t>Other Receivables</t>
  </si>
  <si>
    <t>Other Current Assets</t>
  </si>
  <si>
    <t>Miscellaneous Current Assets</t>
  </si>
  <si>
    <t>Total Current Assets</t>
  </si>
  <si>
    <t>Net Property, Plant &amp; Equipment</t>
  </si>
  <si>
    <t>Property, Plant &amp; Equipment - Gross</t>
  </si>
  <si>
    <t>Buildings</t>
  </si>
  <si>
    <t>Construction in Progress</t>
  </si>
  <si>
    <t>Leases</t>
  </si>
  <si>
    <t>Computer Software and Equipment</t>
  </si>
  <si>
    <t>Other Property, Plant &amp; Equipment</t>
  </si>
  <si>
    <t>Accumulated Depreciation</t>
  </si>
  <si>
    <t>Total Investments and Advances</t>
  </si>
  <si>
    <t>LT Investment - Affiliate Companies</t>
  </si>
  <si>
    <t>Other Long-Term Investments</t>
  </si>
  <si>
    <t>Intangible Assets</t>
  </si>
  <si>
    <t>Net Goodwill</t>
  </si>
  <si>
    <t>Net Other Intangibles</t>
  </si>
  <si>
    <t>Other Assets</t>
  </si>
  <si>
    <t>Tangible Other Assets</t>
  </si>
  <si>
    <t>Liabilities &amp; Shareholders' Equity</t>
  </si>
  <si>
    <t>Accounts Payable</t>
  </si>
  <si>
    <t>Income Tax Payable</t>
  </si>
  <si>
    <t>Other Current Liabilities</t>
  </si>
  <si>
    <t>Accrued Payroll</t>
  </si>
  <si>
    <t>Miscellaneous Current Liabilities</t>
  </si>
  <si>
    <t>Total Current Liabilities</t>
  </si>
  <si>
    <t>Long-Term Debt excl. Capitalized Leases</t>
  </si>
  <si>
    <t>Non-Convertible Debt</t>
  </si>
  <si>
    <t>Capitalized Lease Obligations</t>
  </si>
  <si>
    <t>Deferred Taxes</t>
  </si>
  <si>
    <t>Deferred Taxes - Credit</t>
  </si>
  <si>
    <t>Deferred Taxes - Debit</t>
  </si>
  <si>
    <t>Other Liabilities</t>
  </si>
  <si>
    <t>Other Liabilities (excl. Deferred Income)</t>
  </si>
  <si>
    <t>Deferred Income</t>
  </si>
  <si>
    <t>Total Liabilities</t>
  </si>
  <si>
    <t>Common Equity (Total)</t>
  </si>
  <si>
    <t>Common Stock Par/Carry Value</t>
  </si>
  <si>
    <t>Additional Paid-In Capital/Capital Surplus</t>
  </si>
  <si>
    <t>Cumulative Translation Adjustment/Unrealized For. Exch. Gain</t>
  </si>
  <si>
    <t>Unrealized Gain/Loss Marketable Securities</t>
  </si>
  <si>
    <t>Other Appropriated Reserves</t>
  </si>
  <si>
    <t>Total Shareholders' Equity</t>
  </si>
  <si>
    <t>Total Equity</t>
  </si>
  <si>
    <t>Metric</t>
  </si>
  <si>
    <t>Sales Growth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</si>
  <si>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</si>
  <si>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</si>
  <si>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</si>
  <si>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</si>
  <si>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</si>
  <si>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COGS Growth</t>
  </si>
  <si>
    <t>Gross Income</t>
  </si>
  <si>
    <t>Gross Income Growth</t>
  </si>
  <si>
    <t>Gross Profit Margin</t>
  </si>
  <si>
    <t>SG&amp;A Expense</t>
  </si>
  <si>
    <t>Research &amp; Development</t>
  </si>
  <si>
    <t>Other SG&amp;A</t>
  </si>
  <si>
    <t>SGA Growth</t>
  </si>
  <si>
    <t>Other Operating Expense</t>
  </si>
  <si>
    <t>Unusual Expense</t>
  </si>
  <si>
    <t>EBIT after Unusual Expense</t>
  </si>
  <si>
    <t>Non Operating Income/Expense</t>
  </si>
  <si>
    <t>Non-Operating Interest Income</t>
  </si>
  <si>
    <t>Equity in Affiliates (Pretax)</t>
  </si>
  <si>
    <t>Interest Expense</t>
  </si>
  <si>
    <t>Interest Expense Growth</t>
  </si>
  <si>
    <t>Gross Interest Expense</t>
  </si>
  <si>
    <t>Interest Capitalized</t>
  </si>
  <si>
    <t>Pretax Income Growth</t>
  </si>
  <si>
    <t>Pretax Margin</t>
  </si>
  <si>
    <t>Income Tax</t>
  </si>
  <si>
    <t>Income Tax - Current Domestic</t>
  </si>
  <si>
    <t>Income Tax - Current Foreign</t>
  </si>
  <si>
    <t>Income Tax - Deferred Domestic</t>
  </si>
  <si>
    <t>Income Tax - Deferred Foreign</t>
  </si>
  <si>
    <t>Income Tax Credits</t>
  </si>
  <si>
    <t>Equity in Affiliates</t>
  </si>
  <si>
    <t>Other After Tax Income (Expense)</t>
  </si>
  <si>
    <t>Consolidated Net Income</t>
  </si>
  <si>
    <t>Minority Interest Expense</t>
  </si>
  <si>
    <t>Net Income</t>
  </si>
  <si>
    <t>Net Income Growth</t>
  </si>
  <si>
    <t>Net Margin Growth</t>
  </si>
  <si>
    <t>Extraordinaries &amp; Discontinued Operations</t>
  </si>
  <si>
    <t>Extra Items &amp; Gain/Loss Sale Of Assets</t>
  </si>
  <si>
    <t>Cumulative Effect - Accounting Chg</t>
  </si>
  <si>
    <t>Discontinued Operations</t>
  </si>
  <si>
    <t>Net Income After Extraordinaries</t>
  </si>
  <si>
    <t>Preferred Dividends</t>
  </si>
  <si>
    <t>Net Income Available to Common</t>
  </si>
  <si>
    <t>EPS (Basic)</t>
  </si>
  <si>
    <t>EPS (Basic) Growth</t>
  </si>
  <si>
    <t>Basic Shares Outstanding</t>
  </si>
  <si>
    <t>EPS (Diluted)</t>
  </si>
  <si>
    <t>EPS (Diluted) Growth</t>
  </si>
  <si>
    <t>Diluted Shares Outstanding</t>
  </si>
  <si>
    <t>EBITDA</t>
  </si>
  <si>
    <t>EBITDA Growth</t>
  </si>
  <si>
    <t>EBITDA Margin</t>
  </si>
  <si>
    <t>Cash &amp; Short Term Investments Growth</t>
  </si>
  <si>
    <t>Cash &amp; ST Investments / Total Assets</t>
  </si>
  <si>
    <t>Accounts Receivable Growth</t>
  </si>
  <si>
    <t>Accounts Receivable Turnover</t>
  </si>
  <si>
    <t>Inventories</t>
  </si>
  <si>
    <t>Finished Goods</t>
  </si>
  <si>
    <t>Work in Progress</t>
  </si>
  <si>
    <t>Raw Materials</t>
  </si>
  <si>
    <t>Progress Payments &amp; Other</t>
  </si>
  <si>
    <t>Land &amp; Improvements</t>
  </si>
  <si>
    <t>Long-Term Note Receivable</t>
  </si>
  <si>
    <t>Assets - Total - Growth</t>
  </si>
  <si>
    <t>ST Debt &amp; Current Portion LT Debt</t>
  </si>
  <si>
    <t>Short Term Debt</t>
  </si>
  <si>
    <t>Current Portion of Long Term Debt</t>
  </si>
  <si>
    <t>Accounts Payable Growth</t>
  </si>
  <si>
    <t>Dividends Payable</t>
  </si>
  <si>
    <t>Convertible Debt</t>
  </si>
  <si>
    <t>Provision for Risks &amp; Charges</t>
  </si>
  <si>
    <t>Non-Equity Reserves</t>
  </si>
  <si>
    <t>Total Liabilities / Total Assets</t>
  </si>
  <si>
    <t>Preferred Stock (Carrying Value)</t>
  </si>
  <si>
    <t>Redeemable Preferred Stock</t>
  </si>
  <si>
    <t>Non-Redeemable Preferred Stock</t>
  </si>
  <si>
    <t>ESOP Debt Guarantee</t>
  </si>
  <si>
    <t>Revaluation Reserves</t>
  </si>
  <si>
    <t>Treasury Stock</t>
  </si>
  <si>
    <t>Common Equity / Total Assets</t>
  </si>
  <si>
    <t>Total Shareholders' Equity / Total Assets</t>
  </si>
  <si>
    <t>Accumulated Minority Interest</t>
  </si>
  <si>
    <t>Net Income before Extraordinaries</t>
  </si>
  <si>
    <t>Depreciation, Depletion &amp; Amortization</t>
  </si>
  <si>
    <t>Depreciation and Depletion</t>
  </si>
  <si>
    <t>Amortization of Intangible Assets</t>
  </si>
  <si>
    <t>Deferred Taxes &amp; Investment Tax Credit</t>
  </si>
  <si>
    <t>Investment Tax Credit</t>
  </si>
  <si>
    <t>Other Funds</t>
  </si>
  <si>
    <t>Funds from Operations</t>
  </si>
  <si>
    <t>Extraordinaries</t>
  </si>
  <si>
    <t>Changes in Working Capital</t>
  </si>
  <si>
    <t>Receivables</t>
  </si>
  <si>
    <t>Other Assets/Liabilities</t>
  </si>
  <si>
    <t>Net Operating Cash Flow</t>
  </si>
  <si>
    <t>Net Operating Cash Flow Growth</t>
  </si>
  <si>
    <t>Net Operating Cash Flow / Sales</t>
  </si>
  <si>
    <t>Capital Expenditures</t>
  </si>
  <si>
    <t>Capital Expenditures (Fixed Assets)</t>
  </si>
  <si>
    <t>Capital Expenditures (Other Assets)</t>
  </si>
  <si>
    <t>Capital Expenditures Growth</t>
  </si>
  <si>
    <t>Capital Expenditures / Sales</t>
  </si>
  <si>
    <t>Net Assets from Acquisitions</t>
  </si>
  <si>
    <t>Sale of Fixed Assets &amp; Businesses</t>
  </si>
  <si>
    <t>Purchase/Sale of Investments</t>
  </si>
  <si>
    <t>Purchase of Investments</t>
  </si>
  <si>
    <t>Sale/Maturity of Investments</t>
  </si>
  <si>
    <t>Other Uses</t>
  </si>
  <si>
    <t>Other Sources</t>
  </si>
  <si>
    <t>Net Investing Cash Flow</t>
  </si>
  <si>
    <t>Net Investing Cash Flow Growth</t>
  </si>
  <si>
    <t>Net Investing Cash Flow / Sales</t>
  </si>
  <si>
    <t>Cash Dividends Paid - Total</t>
  </si>
  <si>
    <t>Common Dividends</t>
  </si>
  <si>
    <t>Change in Capital Stock</t>
  </si>
  <si>
    <t>Repurchase of Common &amp; Preferred Stk.</t>
  </si>
  <si>
    <t>Sale of Common &amp; Preferred Stock</t>
  </si>
  <si>
    <t>Proceeds from Stock Options</t>
  </si>
  <si>
    <t>Other Proceeds from Sale of Stock</t>
  </si>
  <si>
    <t>Issuance/Reduction of Debt, Net</t>
  </si>
  <si>
    <t>Change in Current Debt</t>
  </si>
  <si>
    <t>Change in Long-Term Debt</t>
  </si>
  <si>
    <t>Issuance of Long-Term Debt</t>
  </si>
  <si>
    <t>Reduction in Long-Term Debt</t>
  </si>
  <si>
    <t>Net Financing Cash Flow</t>
  </si>
  <si>
    <t>Net Financing Cash Flow Growth</t>
  </si>
  <si>
    <t>Net Financing Cash Flow / Sales</t>
  </si>
  <si>
    <t>Exchange Rate Effect</t>
  </si>
  <si>
    <t>Miscellaneous Funds</t>
  </si>
  <si>
    <t>Net Change in Cash</t>
  </si>
  <si>
    <t>Free Cash Flow</t>
  </si>
  <si>
    <t>Free Cash Flow Growth</t>
  </si>
  <si>
    <t>Free Cash Flow Yield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</si>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</sst>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</numFmts>
  <fonts count="5"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2" borderId="1" applyNumberFormat="0" applyAlignment="0" applyProtection="0"/>
  </cellStyleXfs>
  <cellXfs count="21">
    <xf numFmtId="0" fontId="0" fillId="0" borderId="0" xfId="0"/>
    <xf numFmtId="0" fontId="1" fillId="2" borderId="2" xfId="2" applyBorder="1" applyAlignment="1">
      <alignment wrapText="1"/>
    </xf>
    <xf numFmtId="0" fontId="0" fillId="0" borderId="3" xfId="0" applyBorder="1"/>
    <xf numFmtId="0" fontId="1" fillId="2" borderId="2" xfId="2" applyBorder="1"/>
    <xf numFmtId="43" fontId="0" fillId="0" borderId="3" xfId="1" applyFont="1" applyBorder="1"/>
    <xf numFmtId="0" fontId="0" fillId="0" borderId="4" xfId="0" applyBorder="1"/>
    <xf numFmtId="164" fontId="0" fillId="0" borderId="4" xfId="1" applyNumberFormat="1" applyFont="1" applyBorder="1"/>
    <xf numFmtId="164" fontId="0" fillId="0" borderId="3" xfId="1" applyNumberFormat="1" applyFont="1" applyBorder="1"/>
    <xf numFmtId="164" fontId="3" fillId="0" borderId="3" xfId="1" applyNumberFormat="1" applyFont="1" applyBorder="1"/>
    <xf numFmtId="0" fontId="0" fillId="0" borderId="5" xfId="0" applyBorder="1"/>
    <xf numFmtId="164" fontId="0" fillId="0" borderId="5" xfId="1" applyNumberFormat="1" applyFont="1" applyBorder="1"/>
    <xf numFmtId="165" fontId="0" fillId="0" borderId="3" xfId="1" applyNumberFormat="1" applyFont="1" applyBorder="1"/>
    <xf numFmtId="0" fontId="1" fillId="2" borderId="1" xfId="2"/>
    <xf numFmtId="0" fontId="1" fillId="2" borderId="1" xfId="2" applyAlignment="1">
      <alignment wrapText="1"/>
    </xf>
    <xf numFmtId="165" fontId="0" fillId="0" borderId="3" xfId="0" applyNumberFormat="1" applyBorder="1"/>
    <xf numFmtId="2" fontId="0" fillId="0" borderId="3" xfId="0" applyNumberFormat="1" applyBorder="1"/>
    <xf numFmtId="2" fontId="0" fillId="0" borderId="3" xfId="1" applyNumberFormat="1" applyFont="1" applyBorder="1"/>
    <xf numFmtId="0" fontId="4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1" fillId="2" borderId="1" xfId="2" applyAlignment="1">
      <alignment horizontal="center"/>
    </xf>
    <xf numFmtId="0" fontId="1" fillId="2" borderId="6" xfId="2" applyBorder="1" applyAlignment="1">
      <alignment horizontal="center"/>
    </xf>
  </cellXfs>
  <cellStyles count="3">
    <cellStyle name="Вывод" xfId="2" builtinId="21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og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Расчёты"/>
      <sheetName val="Data"/>
    </sheetNames>
    <sheetDataSet>
      <sheetData sheetId="0">
        <row r="10">
          <cell r="E10">
            <v>135680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93981-96DD-D54C-B311-E80AF8010E58}">
  <dimension ref="A2:E42"/>
  <sheetViews>
    <sheetView workbookViewId="0">
      <selection sqref="A1:XFD1"/>
    </sheetView>
  </sheetViews>
  <sheetFormatPr baseColWidth="10" defaultColWidth="8.83203125" defaultRowHeight="15"/>
  <cols>
    <col min="1" max="2" width="27" bestFit="1" customWidth="1"/>
    <col min="3" max="3" width="50.1640625" bestFit="1" customWidth="1"/>
    <col min="4" max="4" width="28.6640625" bestFit="1" customWidth="1"/>
    <col min="5" max="5" width="14.83203125" bestFit="1" customWidth="1"/>
  </cols>
  <sheetData>
    <row r="2" spans="1:5">
      <c r="E2" s="17" t="s">
        <v>51</v>
      </c>
    </row>
    <row r="3" spans="1:5">
      <c r="A3" s="18" t="s">
        <v>52</v>
      </c>
      <c r="B3" s="18" t="s">
        <v>53</v>
      </c>
      <c r="C3" s="17" t="s">
        <v>54</v>
      </c>
      <c r="D3" s="17"/>
      <c r="E3">
        <v>10720</v>
      </c>
    </row>
    <row r="4" spans="1:5">
      <c r="A4" s="18"/>
      <c r="B4" s="18"/>
      <c r="C4" s="17" t="s">
        <v>55</v>
      </c>
      <c r="D4" s="17"/>
      <c r="E4">
        <v>91160</v>
      </c>
    </row>
    <row r="5" spans="1:5">
      <c r="A5" s="18"/>
      <c r="B5" s="18" t="s">
        <v>56</v>
      </c>
      <c r="C5" s="18" t="s">
        <v>57</v>
      </c>
      <c r="D5" s="17" t="s">
        <v>58</v>
      </c>
      <c r="E5">
        <v>19010</v>
      </c>
    </row>
    <row r="6" spans="1:5">
      <c r="A6" s="18"/>
      <c r="B6" s="18"/>
      <c r="C6" s="18"/>
      <c r="D6" s="17" t="s">
        <v>59</v>
      </c>
      <c r="E6">
        <v>-674</v>
      </c>
    </row>
    <row r="7" spans="1:5">
      <c r="A7" s="18"/>
      <c r="B7" s="18"/>
      <c r="C7" s="17" t="s">
        <v>60</v>
      </c>
      <c r="D7" s="17"/>
      <c r="E7">
        <v>369</v>
      </c>
    </row>
    <row r="8" spans="1:5">
      <c r="A8" s="18"/>
      <c r="B8" s="17" t="s">
        <v>61</v>
      </c>
      <c r="C8" s="17" t="s">
        <v>62</v>
      </c>
      <c r="D8" s="17"/>
      <c r="E8">
        <v>2980</v>
      </c>
    </row>
    <row r="9" spans="1:5">
      <c r="A9" s="18"/>
      <c r="B9" s="17" t="s">
        <v>63</v>
      </c>
      <c r="C9" s="17"/>
      <c r="D9" s="17"/>
      <c r="E9">
        <v>124310</v>
      </c>
    </row>
    <row r="10" spans="1:5">
      <c r="A10" s="18"/>
      <c r="B10" s="18" t="s">
        <v>64</v>
      </c>
      <c r="C10" s="18" t="s">
        <v>65</v>
      </c>
      <c r="D10" s="17" t="s">
        <v>66</v>
      </c>
      <c r="E10">
        <v>23180</v>
      </c>
    </row>
    <row r="11" spans="1:5">
      <c r="A11" s="18"/>
      <c r="B11" s="18"/>
      <c r="C11" s="18"/>
      <c r="D11" s="17" t="s">
        <v>67</v>
      </c>
    </row>
    <row r="12" spans="1:5">
      <c r="A12" s="18"/>
      <c r="B12" s="18"/>
      <c r="C12" s="18"/>
      <c r="D12" s="17" t="s">
        <v>68</v>
      </c>
    </row>
    <row r="13" spans="1:5">
      <c r="A13" s="18"/>
      <c r="B13" s="18"/>
      <c r="C13" s="18"/>
      <c r="D13" s="17" t="s">
        <v>69</v>
      </c>
      <c r="E13">
        <v>21430</v>
      </c>
    </row>
    <row r="14" spans="1:5">
      <c r="A14" s="18"/>
      <c r="B14" s="18"/>
      <c r="C14" s="18"/>
      <c r="D14" s="17" t="s">
        <v>70</v>
      </c>
      <c r="E14">
        <v>4540</v>
      </c>
    </row>
    <row r="15" spans="1:5">
      <c r="A15" s="18"/>
      <c r="B15" s="18"/>
      <c r="C15" s="17" t="s">
        <v>71</v>
      </c>
      <c r="D15" s="17"/>
      <c r="E15">
        <v>17260</v>
      </c>
    </row>
    <row r="16" spans="1:5">
      <c r="A16" s="18"/>
      <c r="B16" s="18" t="s">
        <v>72</v>
      </c>
      <c r="C16" s="17" t="s">
        <v>73</v>
      </c>
      <c r="D16" s="17"/>
    </row>
    <row r="17" spans="1:5">
      <c r="A17" s="18"/>
      <c r="B17" s="18"/>
      <c r="C17" s="17" t="s">
        <v>74</v>
      </c>
      <c r="D17" s="17"/>
      <c r="E17">
        <v>1910</v>
      </c>
    </row>
    <row r="18" spans="1:5">
      <c r="A18" s="18"/>
      <c r="B18" s="18" t="s">
        <v>75</v>
      </c>
      <c r="C18" s="17" t="s">
        <v>76</v>
      </c>
      <c r="D18" s="17"/>
      <c r="E18">
        <v>16750</v>
      </c>
    </row>
    <row r="19" spans="1:5">
      <c r="A19" s="18"/>
      <c r="B19" s="18"/>
      <c r="C19" s="17" t="s">
        <v>77</v>
      </c>
      <c r="D19" s="17"/>
      <c r="E19">
        <v>2690</v>
      </c>
    </row>
    <row r="20" spans="1:5">
      <c r="A20" s="18"/>
      <c r="B20" s="17" t="s">
        <v>78</v>
      </c>
      <c r="C20" s="17" t="s">
        <v>79</v>
      </c>
      <c r="D20" s="17"/>
      <c r="E20">
        <v>2670</v>
      </c>
    </row>
    <row r="21" spans="1:5">
      <c r="A21" s="18"/>
      <c r="B21" s="17" t="s">
        <v>9</v>
      </c>
      <c r="C21" s="17"/>
      <c r="D21" s="17"/>
      <c r="E21">
        <v>197300</v>
      </c>
    </row>
    <row r="22" spans="1:5">
      <c r="A22" s="18" t="s">
        <v>80</v>
      </c>
      <c r="B22" s="17" t="s">
        <v>81</v>
      </c>
      <c r="C22" s="17"/>
      <c r="D22" s="17"/>
      <c r="E22">
        <v>731</v>
      </c>
    </row>
    <row r="23" spans="1:5">
      <c r="A23" s="18"/>
      <c r="B23" s="17" t="s">
        <v>82</v>
      </c>
      <c r="C23" s="17"/>
      <c r="D23" s="17"/>
      <c r="E23">
        <v>881</v>
      </c>
    </row>
    <row r="24" spans="1:5">
      <c r="A24" s="18"/>
      <c r="B24" s="18" t="s">
        <v>83</v>
      </c>
      <c r="C24" s="17" t="s">
        <v>84</v>
      </c>
      <c r="D24" s="17"/>
      <c r="E24">
        <v>4580</v>
      </c>
    </row>
    <row r="25" spans="1:5">
      <c r="A25" s="18"/>
      <c r="B25" s="18"/>
      <c r="C25" s="17" t="s">
        <v>85</v>
      </c>
      <c r="D25" s="17"/>
      <c r="E25">
        <v>15580</v>
      </c>
    </row>
    <row r="26" spans="1:5">
      <c r="A26" s="18"/>
      <c r="B26" s="17" t="s">
        <v>86</v>
      </c>
      <c r="C26" s="17"/>
      <c r="D26" s="17"/>
      <c r="E26">
        <v>24180</v>
      </c>
    </row>
    <row r="27" spans="1:5">
      <c r="A27" s="18"/>
      <c r="B27" s="18" t="s">
        <v>15</v>
      </c>
      <c r="C27" s="17" t="s">
        <v>87</v>
      </c>
      <c r="D27" s="17" t="s">
        <v>88</v>
      </c>
      <c r="E27">
        <v>3940</v>
      </c>
    </row>
    <row r="28" spans="1:5">
      <c r="A28" s="18"/>
      <c r="B28" s="18"/>
      <c r="C28" s="17" t="s">
        <v>89</v>
      </c>
      <c r="D28" s="17"/>
      <c r="E28">
        <v>26</v>
      </c>
    </row>
    <row r="29" spans="1:5">
      <c r="A29" s="18"/>
      <c r="B29" s="18" t="s">
        <v>90</v>
      </c>
      <c r="C29" s="17" t="s">
        <v>91</v>
      </c>
      <c r="D29" s="17"/>
      <c r="E29">
        <v>430</v>
      </c>
    </row>
    <row r="30" spans="1:5">
      <c r="A30" s="18"/>
      <c r="B30" s="18"/>
      <c r="C30" s="17" t="s">
        <v>92</v>
      </c>
      <c r="D30" s="17"/>
      <c r="E30">
        <v>680</v>
      </c>
    </row>
    <row r="31" spans="1:5">
      <c r="A31" s="18"/>
      <c r="B31" s="18" t="s">
        <v>93</v>
      </c>
      <c r="C31" s="17" t="s">
        <v>94</v>
      </c>
      <c r="D31" s="17"/>
      <c r="E31">
        <v>15870</v>
      </c>
    </row>
    <row r="32" spans="1:5">
      <c r="A32" s="18"/>
      <c r="B32" s="18"/>
      <c r="C32" s="17" t="s">
        <v>95</v>
      </c>
      <c r="D32" s="17"/>
      <c r="E32">
        <v>340</v>
      </c>
    </row>
    <row r="33" spans="1:5">
      <c r="A33" s="18"/>
      <c r="B33" s="17" t="s">
        <v>96</v>
      </c>
      <c r="C33" s="17"/>
      <c r="D33" s="17"/>
      <c r="E33">
        <v>44790</v>
      </c>
    </row>
    <row r="34" spans="1:5">
      <c r="A34" s="18"/>
      <c r="B34" s="18" t="s">
        <v>97</v>
      </c>
      <c r="C34" s="17" t="s">
        <v>98</v>
      </c>
      <c r="D34" s="17"/>
      <c r="E34">
        <v>0.69478300000000004</v>
      </c>
    </row>
    <row r="35" spans="1:5">
      <c r="A35" s="18"/>
      <c r="B35" s="18"/>
      <c r="C35" s="17" t="s">
        <v>99</v>
      </c>
      <c r="D35" s="17"/>
    </row>
    <row r="36" spans="1:5">
      <c r="A36" s="18"/>
      <c r="B36" s="18"/>
      <c r="C36" s="17" t="s">
        <v>7</v>
      </c>
      <c r="D36" s="17"/>
      <c r="E36">
        <v>113250</v>
      </c>
    </row>
    <row r="37" spans="1:5">
      <c r="A37" s="18"/>
      <c r="B37" s="18"/>
      <c r="C37" s="17" t="s">
        <v>100</v>
      </c>
      <c r="D37" s="17"/>
      <c r="E37">
        <v>-1100</v>
      </c>
    </row>
    <row r="38" spans="1:5">
      <c r="A38" s="18"/>
      <c r="B38" s="18"/>
      <c r="C38" s="17" t="s">
        <v>101</v>
      </c>
      <c r="D38" s="17"/>
      <c r="E38">
        <v>233</v>
      </c>
    </row>
    <row r="39" spans="1:5">
      <c r="A39" s="18"/>
      <c r="B39" s="18"/>
      <c r="C39" s="17" t="s">
        <v>102</v>
      </c>
      <c r="D39" s="17"/>
    </row>
    <row r="40" spans="1:5">
      <c r="A40" s="18"/>
      <c r="B40" s="17" t="s">
        <v>103</v>
      </c>
      <c r="C40" s="17"/>
      <c r="D40" s="17"/>
      <c r="E40">
        <v>152500</v>
      </c>
    </row>
    <row r="41" spans="1:5">
      <c r="A41" s="18"/>
      <c r="B41" s="17" t="s">
        <v>104</v>
      </c>
      <c r="C41" s="17"/>
      <c r="D41" s="17"/>
      <c r="E41">
        <v>152500</v>
      </c>
    </row>
    <row r="42" spans="1:5">
      <c r="A42" s="18"/>
      <c r="B42" s="17" t="s">
        <v>80</v>
      </c>
      <c r="C42" s="17"/>
      <c r="D42" s="17"/>
      <c r="E42">
        <v>197300</v>
      </c>
    </row>
  </sheetData>
  <mergeCells count="14">
    <mergeCell ref="A22:A42"/>
    <mergeCell ref="B24:B25"/>
    <mergeCell ref="B27:B28"/>
    <mergeCell ref="B29:B30"/>
    <mergeCell ref="B31:B32"/>
    <mergeCell ref="B34:B39"/>
    <mergeCell ref="A3:A21"/>
    <mergeCell ref="B3:B4"/>
    <mergeCell ref="B5:B7"/>
    <mergeCell ref="C5:C6"/>
    <mergeCell ref="B10:B15"/>
    <mergeCell ref="C10:C14"/>
    <mergeCell ref="B16:B17"/>
    <mergeCell ref="B18:B1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CFE8-5C8D-574D-94A5-CE3B3997ED65}">
  <dimension ref="A1:G31"/>
  <sheetViews>
    <sheetView tabSelected="1" view="pageBreakPreview" zoomScaleNormal="100" workbookViewId="0">
      <selection activeCell="D5" sqref="D5"/>
    </sheetView>
  </sheetViews>
  <sheetFormatPr baseColWidth="10" defaultRowHeight="15"/>
  <cols>
    <col min="1" max="1" width="13.83203125" bestFit="1" customWidth="1"/>
    <col min="2" max="2" width="18.33203125" bestFit="1" customWidth="1"/>
    <col min="3" max="3" width="14" bestFit="1" customWidth="1"/>
    <col min="4" max="4" width="25.6640625" bestFit="1" customWidth="1"/>
    <col min="5" max="5" width="13.83203125" bestFit="1" customWidth="1"/>
    <col min="6" max="6" width="9.1640625" bestFit="1" customWidth="1"/>
    <col min="7" max="7" width="6.5" bestFit="1" customWidth="1"/>
  </cols>
  <sheetData>
    <row r="1" spans="1:6" ht="5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">
      <c r="A2" s="3">
        <f>1.2*B2+1.4*C2+3.3*D2+0.6*E2+F2</f>
        <v>1259.9775001799983</v>
      </c>
      <c r="B2" s="4">
        <f>C9/C4</f>
        <v>26.320109439124487</v>
      </c>
      <c r="C2" s="4">
        <f>C3/C4</f>
        <v>-1.5047879616963065</v>
      </c>
      <c r="D2" s="4">
        <f>C5/C4</f>
        <v>35.827633378932966</v>
      </c>
      <c r="E2" s="4">
        <f>C6/C7</f>
        <v>1600.6578947368421</v>
      </c>
      <c r="F2" s="4">
        <f>C8/C4</f>
        <v>151.87414500683994</v>
      </c>
    </row>
    <row r="3" spans="1:6">
      <c r="B3" s="5" t="s">
        <v>6</v>
      </c>
      <c r="C3" s="6">
        <f>Sheet1!E37</f>
        <v>-1100</v>
      </c>
      <c r="D3" s="5" t="s">
        <v>7</v>
      </c>
    </row>
    <row r="4" spans="1:6">
      <c r="B4" s="2" t="s">
        <v>8</v>
      </c>
      <c r="C4" s="7">
        <f>Sheet1!E22</f>
        <v>731</v>
      </c>
      <c r="D4" s="2" t="s">
        <v>9</v>
      </c>
    </row>
    <row r="5" spans="1:6">
      <c r="B5" s="2" t="s">
        <v>10</v>
      </c>
      <c r="C5" s="7">
        <f>Data!C19</f>
        <v>26190</v>
      </c>
      <c r="D5" t="s">
        <v>122</v>
      </c>
    </row>
    <row r="6" spans="1:6" ht="16">
      <c r="B6" s="2" t="s">
        <v>12</v>
      </c>
      <c r="C6" s="8">
        <v>729900</v>
      </c>
      <c r="D6" s="2" t="s">
        <v>13</v>
      </c>
    </row>
    <row r="7" spans="1:6">
      <c r="B7" s="2" t="s">
        <v>14</v>
      </c>
      <c r="C7" s="7">
        <f>Sheet1!E28+Sheet1!E29</f>
        <v>456</v>
      </c>
      <c r="D7" s="2" t="s">
        <v>15</v>
      </c>
    </row>
    <row r="8" spans="1:6">
      <c r="B8" s="9" t="s">
        <v>16</v>
      </c>
      <c r="C8" s="10">
        <f>Data!C2</f>
        <v>111020</v>
      </c>
      <c r="D8" s="2" t="s">
        <v>17</v>
      </c>
    </row>
    <row r="9" spans="1:6">
      <c r="B9" s="2" t="s">
        <v>18</v>
      </c>
      <c r="C9" s="2">
        <f>Sheet1!E10-Sheet1!E27</f>
        <v>19240</v>
      </c>
      <c r="D9" s="2" t="s">
        <v>19</v>
      </c>
    </row>
    <row r="11" spans="1:6" ht="16">
      <c r="A11" s="19" t="s">
        <v>20</v>
      </c>
      <c r="B11" s="19"/>
      <c r="C11" s="19"/>
      <c r="D11" s="19"/>
      <c r="E11" s="19"/>
    </row>
    <row r="12" spans="1:6">
      <c r="A12" s="2" t="s">
        <v>21</v>
      </c>
      <c r="B12" s="11">
        <f>Sheet1!E3+Sheet1!E4</f>
        <v>101880</v>
      </c>
      <c r="C12" s="2" t="str">
        <f>_xlfn.IFS(B12&gt;=E12,"&gt;=",B12&lt;=E12,"&lt;=")</f>
        <v>&gt;=</v>
      </c>
      <c r="D12" s="2" t="s">
        <v>22</v>
      </c>
      <c r="E12" s="11">
        <f>Sheet1!E23+Sheet1!E25</f>
        <v>16461</v>
      </c>
    </row>
    <row r="13" spans="1:6">
      <c r="A13" s="2" t="s">
        <v>23</v>
      </c>
      <c r="B13" s="11">
        <f>Sheet1!E5+Sheet1!E6+Sheet1!E7</f>
        <v>18705</v>
      </c>
      <c r="C13" s="2" t="str">
        <f t="shared" ref="C13:C15" si="0">_xlfn.IFS(B13&gt;=E13,"&gt;=",B13&lt;=E13,"&lt;=")</f>
        <v>&gt;=</v>
      </c>
      <c r="D13" s="2" t="s">
        <v>24</v>
      </c>
      <c r="E13" s="11">
        <v>0</v>
      </c>
    </row>
    <row r="14" spans="1:6">
      <c r="A14" s="2" t="s">
        <v>25</v>
      </c>
      <c r="B14" s="11">
        <f>Sheet1!E8+Sheet1!E9</f>
        <v>127290</v>
      </c>
      <c r="C14" s="2" t="str">
        <f t="shared" si="0"/>
        <v>&gt;=</v>
      </c>
      <c r="D14" s="2" t="s">
        <v>26</v>
      </c>
      <c r="E14" s="11">
        <f>Sheet1!E28+Sheet1!E29</f>
        <v>456</v>
      </c>
    </row>
    <row r="15" spans="1:6">
      <c r="A15" s="2" t="s">
        <v>27</v>
      </c>
      <c r="B15" s="11">
        <f>SUM(Sheet1!E11:E20)</f>
        <v>67250</v>
      </c>
      <c r="C15" s="2" t="str">
        <f t="shared" si="0"/>
        <v>&lt;=</v>
      </c>
      <c r="D15" s="2" t="s">
        <v>28</v>
      </c>
      <c r="E15" s="11">
        <f>Sheet1!E42</f>
        <v>197300</v>
      </c>
    </row>
    <row r="16" spans="1:6" ht="51">
      <c r="A16" s="12" t="s">
        <v>29</v>
      </c>
      <c r="B16" s="13" t="s">
        <v>30</v>
      </c>
    </row>
    <row r="18" spans="1:7" ht="16">
      <c r="A18" s="20" t="s">
        <v>31</v>
      </c>
      <c r="B18" s="20"/>
      <c r="C18" s="20"/>
    </row>
    <row r="19" spans="1:7">
      <c r="A19" s="2" t="s">
        <v>32</v>
      </c>
      <c r="B19" s="14">
        <f>C9</f>
        <v>19240</v>
      </c>
      <c r="C19" s="2" t="s">
        <v>33</v>
      </c>
    </row>
    <row r="20" spans="1:7">
      <c r="A20" s="2" t="s">
        <v>34</v>
      </c>
      <c r="B20" s="14">
        <f>B19+E14</f>
        <v>19696</v>
      </c>
      <c r="C20" s="2" t="s">
        <v>33</v>
      </c>
    </row>
    <row r="21" spans="1:7">
      <c r="A21" s="2" t="s">
        <v>35</v>
      </c>
      <c r="B21" s="14">
        <f>B20+E13</f>
        <v>19696</v>
      </c>
      <c r="C21" s="2" t="s">
        <v>33</v>
      </c>
    </row>
    <row r="22" spans="1:7" ht="51">
      <c r="A22" s="12" t="s">
        <v>29</v>
      </c>
      <c r="B22" s="13" t="s">
        <v>36</v>
      </c>
    </row>
    <row r="24" spans="1:7" ht="16">
      <c r="A24" s="19" t="s">
        <v>37</v>
      </c>
      <c r="B24" s="19"/>
      <c r="C24" s="2" t="s">
        <v>38</v>
      </c>
      <c r="D24" s="2" t="s">
        <v>39</v>
      </c>
      <c r="E24" s="2" t="s">
        <v>40</v>
      </c>
      <c r="F24" s="2" t="s">
        <v>41</v>
      </c>
      <c r="G24" s="2" t="s">
        <v>42</v>
      </c>
    </row>
    <row r="25" spans="1:7">
      <c r="A25" s="2" t="s">
        <v>43</v>
      </c>
      <c r="B25" s="15">
        <f>B12/(E12+E13)</f>
        <v>6.1891744122471293</v>
      </c>
      <c r="C25" s="2">
        <f>IF(B25&gt;=E25,D25,D25-INT((E25-B25)/F25)*G25)</f>
        <v>20</v>
      </c>
      <c r="D25" s="2">
        <v>20</v>
      </c>
      <c r="E25" s="2">
        <v>0.5</v>
      </c>
      <c r="F25" s="2">
        <v>0.1</v>
      </c>
      <c r="G25" s="2">
        <v>4</v>
      </c>
    </row>
    <row r="26" spans="1:7">
      <c r="A26" s="2" t="s">
        <v>44</v>
      </c>
      <c r="B26" s="15">
        <f>(B12+B13)/(E12+E13)</f>
        <v>7.3254966283943865</v>
      </c>
      <c r="C26" s="2">
        <f t="shared" ref="C26:C30" si="1">IF(B26&gt;=E26,D26,D26-INT((E26-B26)/F26)*G26)</f>
        <v>18</v>
      </c>
      <c r="D26" s="2">
        <v>18</v>
      </c>
      <c r="E26" s="2">
        <v>1.5</v>
      </c>
      <c r="F26" s="2">
        <v>0.1</v>
      </c>
      <c r="G26" s="2">
        <v>3</v>
      </c>
    </row>
    <row r="27" spans="1:7">
      <c r="A27" s="2" t="s">
        <v>45</v>
      </c>
      <c r="B27" s="15">
        <f>(B12+B13+B14)/(E12+E13)</f>
        <v>15.058319664661928</v>
      </c>
      <c r="C27" s="2">
        <f t="shared" si="1"/>
        <v>16.5</v>
      </c>
      <c r="D27" s="2">
        <v>16.5</v>
      </c>
      <c r="E27" s="2">
        <v>2</v>
      </c>
      <c r="F27" s="2">
        <v>0.1</v>
      </c>
      <c r="G27" s="2">
        <v>1.5</v>
      </c>
    </row>
    <row r="28" spans="1:7">
      <c r="A28" s="2" t="s">
        <v>46</v>
      </c>
      <c r="B28" s="15">
        <f>E15/C4</f>
        <v>269.90424076607388</v>
      </c>
      <c r="C28" s="2">
        <f t="shared" si="1"/>
        <v>17</v>
      </c>
      <c r="D28" s="2">
        <v>17</v>
      </c>
      <c r="E28" s="2">
        <v>0.6</v>
      </c>
      <c r="F28" s="2">
        <v>0.01</v>
      </c>
      <c r="G28" s="2">
        <v>0.4</v>
      </c>
    </row>
    <row r="29" spans="1:7">
      <c r="A29" s="2" t="s">
        <v>47</v>
      </c>
      <c r="B29" s="16">
        <f>(E15-B15)/[1]Sheet1!E10</f>
        <v>0.95850530660377353</v>
      </c>
      <c r="C29" s="2">
        <f t="shared" si="1"/>
        <v>15</v>
      </c>
      <c r="D29" s="2">
        <v>15</v>
      </c>
      <c r="E29" s="2">
        <v>0.5</v>
      </c>
      <c r="F29" s="2">
        <v>0.1</v>
      </c>
      <c r="G29" s="2">
        <v>3</v>
      </c>
    </row>
    <row r="30" spans="1:7">
      <c r="A30" s="2" t="s">
        <v>48</v>
      </c>
      <c r="B30" s="15">
        <f>(E15+E14)/C4</f>
        <v>270.52804377564979</v>
      </c>
      <c r="C30" s="2">
        <f t="shared" si="1"/>
        <v>13.5</v>
      </c>
      <c r="D30" s="2">
        <v>13.5</v>
      </c>
      <c r="E30" s="2">
        <v>0.8</v>
      </c>
      <c r="F30" s="2">
        <v>0.1</v>
      </c>
      <c r="G30" s="2">
        <v>2.5</v>
      </c>
    </row>
    <row r="31" spans="1:7" ht="16">
      <c r="A31" s="12" t="s">
        <v>49</v>
      </c>
      <c r="B31" s="12" t="s">
        <v>50</v>
      </c>
      <c r="C31" s="12">
        <f>SUM(C25:C30)</f>
        <v>100</v>
      </c>
    </row>
  </sheetData>
  <mergeCells count="3">
    <mergeCell ref="A11:E11"/>
    <mergeCell ref="A18:C18"/>
    <mergeCell ref="A24:B24"/>
  </mergeCells>
  <pageMargins left="0.7" right="0.7" top="0.75" bottom="0.75" header="0.3" footer="0.3"/>
  <pageSetup paperSize="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8CE11-23BC-FD40-B363-2101F581A4A7}">
  <dimension ref="A1:C196"/>
  <sheetViews>
    <sheetView workbookViewId="0">
      <selection activeCell="B19" sqref="B19"/>
    </sheetView>
  </sheetViews>
  <sheetFormatPr baseColWidth="10" defaultColWidth="8.83203125" defaultRowHeight="15"/>
  <sheetData>
    <row r="1" spans="1:3">
      <c r="B1" s="17" t="s">
        <v>105</v>
      </c>
      <c r="C1" s="17" t="s">
        <v>242</v>
      </c>
    </row>
    <row r="2" spans="1:3">
      <c r="A2" s="17">
        <v>0</v>
      </c>
      <c r="B2" t="s">
        <v>17</v>
      </c>
      <c r="C2">
        <v>111020</v>
      </c>
    </row>
    <row r="3" spans="1:3">
      <c r="A3" s="17">
        <v>1</v>
      </c>
      <c r="B3" t="s">
        <v>106</v>
      </c>
    </row>
    <row r="4" spans="1:3">
      <c r="A4" s="17">
        <v>2</v>
      </c>
      <c r="B4" t="s">
        <v>107</v>
      </c>
      <c r="C4">
        <v>45580</v>
      </c>
    </row>
    <row r="5" spans="1:3">
      <c r="A5" s="17">
        <v>3</v>
      </c>
      <c r="B5" t="s">
        <v>108</v>
      </c>
      <c r="C5">
        <v>38670</v>
      </c>
    </row>
    <row r="6" spans="1:3">
      <c r="A6" s="17">
        <v>4</v>
      </c>
      <c r="B6" t="s">
        <v>109</v>
      </c>
      <c r="C6">
        <v>6920</v>
      </c>
    </row>
    <row r="7" spans="1:3">
      <c r="A7" s="17">
        <v>5</v>
      </c>
      <c r="B7" t="s">
        <v>110</v>
      </c>
      <c r="C7">
        <v>6100</v>
      </c>
    </row>
    <row r="8" spans="1:3">
      <c r="A8" s="17">
        <v>6</v>
      </c>
      <c r="B8" t="s">
        <v>111</v>
      </c>
      <c r="C8">
        <v>812</v>
      </c>
    </row>
    <row r="9" spans="1:3">
      <c r="A9" s="17">
        <v>7</v>
      </c>
      <c r="B9" t="s">
        <v>112</v>
      </c>
    </row>
    <row r="10" spans="1:3">
      <c r="A10" s="17">
        <v>8</v>
      </c>
      <c r="B10" t="s">
        <v>113</v>
      </c>
      <c r="C10">
        <v>65440</v>
      </c>
    </row>
    <row r="11" spans="1:3">
      <c r="A11" s="17">
        <v>9</v>
      </c>
      <c r="B11" t="s">
        <v>114</v>
      </c>
    </row>
    <row r="12" spans="1:3">
      <c r="A12" s="17">
        <v>10</v>
      </c>
      <c r="B12" t="s">
        <v>115</v>
      </c>
    </row>
    <row r="13" spans="1:3">
      <c r="A13" s="17">
        <v>11</v>
      </c>
      <c r="B13" t="s">
        <v>116</v>
      </c>
      <c r="C13">
        <v>36390</v>
      </c>
    </row>
    <row r="14" spans="1:3">
      <c r="A14" s="17">
        <v>12</v>
      </c>
      <c r="B14" t="s">
        <v>117</v>
      </c>
      <c r="C14">
        <v>16630</v>
      </c>
    </row>
    <row r="15" spans="1:3">
      <c r="A15" s="17">
        <v>13</v>
      </c>
      <c r="B15" t="s">
        <v>118</v>
      </c>
      <c r="C15">
        <v>19770</v>
      </c>
    </row>
    <row r="16" spans="1:3">
      <c r="A16" s="17">
        <v>14</v>
      </c>
      <c r="B16" t="s">
        <v>119</v>
      </c>
    </row>
    <row r="17" spans="1:3">
      <c r="A17" s="17">
        <v>15</v>
      </c>
      <c r="B17" t="s">
        <v>120</v>
      </c>
    </row>
    <row r="18" spans="1:3">
      <c r="A18" s="17">
        <v>16</v>
      </c>
      <c r="B18" t="s">
        <v>121</v>
      </c>
      <c r="C18">
        <v>2860</v>
      </c>
    </row>
    <row r="19" spans="1:3">
      <c r="A19" s="17">
        <v>17</v>
      </c>
      <c r="B19" t="s">
        <v>122</v>
      </c>
      <c r="C19">
        <v>26190</v>
      </c>
    </row>
    <row r="20" spans="1:3">
      <c r="A20" s="17">
        <v>18</v>
      </c>
      <c r="B20" t="s">
        <v>123</v>
      </c>
      <c r="C20">
        <v>-45</v>
      </c>
    </row>
    <row r="21" spans="1:3">
      <c r="A21" s="17">
        <v>19</v>
      </c>
      <c r="B21" t="s">
        <v>124</v>
      </c>
      <c r="C21">
        <v>1310</v>
      </c>
    </row>
    <row r="22" spans="1:3">
      <c r="A22" s="17">
        <v>20</v>
      </c>
      <c r="B22" t="s">
        <v>125</v>
      </c>
      <c r="C22">
        <v>-156</v>
      </c>
    </row>
    <row r="23" spans="1:3">
      <c r="A23" s="17">
        <v>21</v>
      </c>
      <c r="B23" t="s">
        <v>126</v>
      </c>
      <c r="C23">
        <v>109</v>
      </c>
    </row>
    <row r="24" spans="1:3">
      <c r="A24" s="17">
        <v>22</v>
      </c>
      <c r="B24" t="s">
        <v>127</v>
      </c>
    </row>
    <row r="25" spans="1:3">
      <c r="A25" s="17">
        <v>23</v>
      </c>
      <c r="B25" t="s">
        <v>128</v>
      </c>
      <c r="C25">
        <v>157</v>
      </c>
    </row>
    <row r="26" spans="1:3">
      <c r="A26" s="17">
        <v>24</v>
      </c>
      <c r="B26" t="s">
        <v>129</v>
      </c>
      <c r="C26">
        <v>48</v>
      </c>
    </row>
    <row r="27" spans="1:3">
      <c r="A27" s="17">
        <v>25</v>
      </c>
      <c r="B27" t="s">
        <v>11</v>
      </c>
      <c r="C27">
        <v>27190</v>
      </c>
    </row>
    <row r="28" spans="1:3">
      <c r="A28" s="17">
        <v>26</v>
      </c>
      <c r="B28" t="s">
        <v>130</v>
      </c>
    </row>
    <row r="29" spans="1:3">
      <c r="A29" s="17">
        <v>27</v>
      </c>
      <c r="B29" t="s">
        <v>131</v>
      </c>
    </row>
    <row r="30" spans="1:3">
      <c r="A30" s="17">
        <v>28</v>
      </c>
      <c r="B30" t="s">
        <v>132</v>
      </c>
      <c r="C30">
        <v>14530</v>
      </c>
    </row>
    <row r="31" spans="1:3">
      <c r="A31" s="17">
        <v>29</v>
      </c>
      <c r="B31" t="s">
        <v>133</v>
      </c>
      <c r="C31">
        <v>12610</v>
      </c>
    </row>
    <row r="32" spans="1:3">
      <c r="A32" s="17">
        <v>30</v>
      </c>
      <c r="B32" t="s">
        <v>134</v>
      </c>
      <c r="C32">
        <v>1750</v>
      </c>
    </row>
    <row r="33" spans="1:3">
      <c r="A33" s="17">
        <v>31</v>
      </c>
      <c r="B33" t="s">
        <v>135</v>
      </c>
      <c r="C33">
        <v>220</v>
      </c>
    </row>
    <row r="34" spans="1:3">
      <c r="A34" s="17">
        <v>32</v>
      </c>
      <c r="B34" t="s">
        <v>136</v>
      </c>
      <c r="C34">
        <v>-43</v>
      </c>
    </row>
    <row r="35" spans="1:3">
      <c r="A35" s="17">
        <v>33</v>
      </c>
      <c r="B35" t="s">
        <v>137</v>
      </c>
    </row>
    <row r="36" spans="1:3">
      <c r="A36" s="17">
        <v>34</v>
      </c>
      <c r="B36" t="s">
        <v>138</v>
      </c>
    </row>
    <row r="37" spans="1:3">
      <c r="A37" s="17">
        <v>35</v>
      </c>
      <c r="B37" t="s">
        <v>139</v>
      </c>
    </row>
    <row r="38" spans="1:3">
      <c r="A38" s="17">
        <v>36</v>
      </c>
      <c r="B38" t="s">
        <v>140</v>
      </c>
      <c r="C38">
        <v>12660</v>
      </c>
    </row>
    <row r="39" spans="1:3">
      <c r="A39" s="17">
        <v>37</v>
      </c>
      <c r="B39" t="s">
        <v>141</v>
      </c>
    </row>
    <row r="40" spans="1:3">
      <c r="A40" s="17">
        <v>38</v>
      </c>
      <c r="B40" t="s">
        <v>142</v>
      </c>
      <c r="C40">
        <v>12660</v>
      </c>
    </row>
    <row r="41" spans="1:3">
      <c r="A41" s="17">
        <v>39</v>
      </c>
      <c r="B41" t="s">
        <v>143</v>
      </c>
    </row>
    <row r="42" spans="1:3">
      <c r="A42" s="17">
        <v>40</v>
      </c>
      <c r="B42" t="s">
        <v>144</v>
      </c>
    </row>
    <row r="43" spans="1:3">
      <c r="A43" s="17">
        <v>41</v>
      </c>
      <c r="B43" t="s">
        <v>145</v>
      </c>
    </row>
    <row r="44" spans="1:3">
      <c r="A44" s="17">
        <v>42</v>
      </c>
      <c r="B44" t="s">
        <v>146</v>
      </c>
    </row>
    <row r="45" spans="1:3">
      <c r="A45" s="17">
        <v>43</v>
      </c>
      <c r="B45" t="s">
        <v>147</v>
      </c>
    </row>
    <row r="46" spans="1:3">
      <c r="A46" s="17">
        <v>44</v>
      </c>
      <c r="B46" t="s">
        <v>148</v>
      </c>
    </row>
    <row r="47" spans="1:3">
      <c r="A47" s="17">
        <v>45</v>
      </c>
      <c r="B47" t="s">
        <v>149</v>
      </c>
      <c r="C47">
        <v>12660</v>
      </c>
    </row>
    <row r="48" spans="1:3">
      <c r="A48" s="17">
        <v>46</v>
      </c>
      <c r="B48" t="s">
        <v>150</v>
      </c>
    </row>
    <row r="49" spans="1:3">
      <c r="A49" s="17">
        <v>47</v>
      </c>
      <c r="B49" t="s">
        <v>151</v>
      </c>
      <c r="C49">
        <v>12660</v>
      </c>
    </row>
    <row r="50" spans="1:3">
      <c r="A50" s="17">
        <v>48</v>
      </c>
      <c r="B50" t="s">
        <v>152</v>
      </c>
      <c r="C50">
        <v>1.827E-5</v>
      </c>
    </row>
    <row r="51" spans="1:3">
      <c r="A51" s="17">
        <v>49</v>
      </c>
      <c r="B51" t="s">
        <v>153</v>
      </c>
    </row>
    <row r="52" spans="1:3">
      <c r="A52" s="17">
        <v>50</v>
      </c>
      <c r="B52" t="s">
        <v>154</v>
      </c>
      <c r="C52">
        <v>692.9</v>
      </c>
    </row>
    <row r="53" spans="1:3">
      <c r="A53" s="17">
        <v>51</v>
      </c>
      <c r="B53" t="s">
        <v>155</v>
      </c>
      <c r="C53">
        <v>1.8E-5</v>
      </c>
    </row>
    <row r="54" spans="1:3">
      <c r="A54" s="17">
        <v>52</v>
      </c>
      <c r="B54" t="s">
        <v>156</v>
      </c>
    </row>
    <row r="55" spans="1:3">
      <c r="A55" s="17">
        <v>53</v>
      </c>
      <c r="B55" t="s">
        <v>157</v>
      </c>
      <c r="C55">
        <v>703.58</v>
      </c>
    </row>
    <row r="56" spans="1:3">
      <c r="A56" s="17">
        <v>54</v>
      </c>
      <c r="B56" t="s">
        <v>158</v>
      </c>
      <c r="C56">
        <v>35970</v>
      </c>
    </row>
    <row r="57" spans="1:3">
      <c r="A57" s="17">
        <v>55</v>
      </c>
      <c r="B57" t="s">
        <v>159</v>
      </c>
    </row>
    <row r="58" spans="1:3">
      <c r="A58" s="17">
        <v>56</v>
      </c>
      <c r="B58" t="s">
        <v>160</v>
      </c>
    </row>
    <row r="59" spans="1:3">
      <c r="A59" s="17">
        <v>57</v>
      </c>
      <c r="B59" t="s">
        <v>53</v>
      </c>
      <c r="C59">
        <v>101870</v>
      </c>
    </row>
    <row r="60" spans="1:3">
      <c r="A60" s="17">
        <v>58</v>
      </c>
      <c r="B60" t="s">
        <v>54</v>
      </c>
      <c r="C60">
        <v>10720</v>
      </c>
    </row>
    <row r="61" spans="1:3">
      <c r="A61" s="17">
        <v>59</v>
      </c>
      <c r="B61" t="s">
        <v>55</v>
      </c>
      <c r="C61">
        <v>91160</v>
      </c>
    </row>
    <row r="62" spans="1:3">
      <c r="A62" s="17">
        <v>60</v>
      </c>
      <c r="B62" t="s">
        <v>161</v>
      </c>
    </row>
    <row r="63" spans="1:3">
      <c r="A63" s="17">
        <v>61</v>
      </c>
      <c r="B63" t="s">
        <v>162</v>
      </c>
      <c r="C63">
        <v>5.1629999999999993E-7</v>
      </c>
    </row>
    <row r="64" spans="1:3">
      <c r="A64" s="17">
        <v>62</v>
      </c>
      <c r="B64" t="s">
        <v>56</v>
      </c>
      <c r="C64">
        <v>18710</v>
      </c>
    </row>
    <row r="65" spans="1:3">
      <c r="A65" s="17">
        <v>63</v>
      </c>
      <c r="B65" t="s">
        <v>57</v>
      </c>
      <c r="C65">
        <v>18340</v>
      </c>
    </row>
    <row r="66" spans="1:3">
      <c r="A66" s="17">
        <v>64</v>
      </c>
      <c r="B66" t="s">
        <v>58</v>
      </c>
      <c r="C66">
        <v>19010</v>
      </c>
    </row>
    <row r="67" spans="1:3">
      <c r="A67" s="17">
        <v>65</v>
      </c>
      <c r="B67" t="s">
        <v>59</v>
      </c>
      <c r="C67">
        <v>-674</v>
      </c>
    </row>
    <row r="68" spans="1:3">
      <c r="A68" s="17">
        <v>66</v>
      </c>
      <c r="B68" t="s">
        <v>60</v>
      </c>
      <c r="C68">
        <v>369</v>
      </c>
    </row>
    <row r="69" spans="1:3">
      <c r="A69" s="17">
        <v>67</v>
      </c>
      <c r="B69" t="s">
        <v>163</v>
      </c>
    </row>
    <row r="70" spans="1:3">
      <c r="A70" s="17">
        <v>68</v>
      </c>
      <c r="B70" t="s">
        <v>164</v>
      </c>
      <c r="C70">
        <v>5.9400000000000007E-6</v>
      </c>
    </row>
    <row r="71" spans="1:3">
      <c r="A71" s="17">
        <v>69</v>
      </c>
      <c r="B71" t="s">
        <v>165</v>
      </c>
      <c r="C71">
        <v>749</v>
      </c>
    </row>
    <row r="72" spans="1:3">
      <c r="A72" s="17">
        <v>70</v>
      </c>
      <c r="B72" t="s">
        <v>166</v>
      </c>
    </row>
    <row r="73" spans="1:3">
      <c r="A73" s="17">
        <v>71</v>
      </c>
      <c r="B73" t="s">
        <v>167</v>
      </c>
    </row>
    <row r="74" spans="1:3">
      <c r="A74" s="17">
        <v>72</v>
      </c>
      <c r="B74" t="s">
        <v>168</v>
      </c>
    </row>
    <row r="75" spans="1:3">
      <c r="A75" s="17">
        <v>73</v>
      </c>
      <c r="B75" t="s">
        <v>169</v>
      </c>
    </row>
    <row r="76" spans="1:3">
      <c r="A76" s="17">
        <v>74</v>
      </c>
      <c r="B76" t="s">
        <v>61</v>
      </c>
      <c r="C76">
        <v>2980</v>
      </c>
    </row>
    <row r="77" spans="1:3">
      <c r="A77" s="17">
        <v>75</v>
      </c>
      <c r="B77" t="s">
        <v>62</v>
      </c>
      <c r="C77">
        <v>2980</v>
      </c>
    </row>
    <row r="78" spans="1:3">
      <c r="A78" s="17">
        <v>76</v>
      </c>
      <c r="B78" t="s">
        <v>63</v>
      </c>
      <c r="C78">
        <v>124310</v>
      </c>
    </row>
    <row r="79" spans="1:3">
      <c r="A79" s="17">
        <v>77</v>
      </c>
      <c r="B79" t="s">
        <v>64</v>
      </c>
      <c r="C79">
        <v>42380</v>
      </c>
    </row>
    <row r="80" spans="1:3">
      <c r="A80" s="17">
        <v>78</v>
      </c>
      <c r="B80" t="s">
        <v>65</v>
      </c>
      <c r="C80">
        <v>59650</v>
      </c>
    </row>
    <row r="81" spans="1:3">
      <c r="A81" s="17">
        <v>79</v>
      </c>
      <c r="B81" t="s">
        <v>66</v>
      </c>
      <c r="C81">
        <v>23180</v>
      </c>
    </row>
    <row r="82" spans="1:3">
      <c r="A82" s="17">
        <v>80</v>
      </c>
      <c r="B82" t="s">
        <v>170</v>
      </c>
    </row>
    <row r="83" spans="1:3">
      <c r="A83" s="17">
        <v>81</v>
      </c>
      <c r="B83" t="s">
        <v>69</v>
      </c>
      <c r="C83">
        <v>21430</v>
      </c>
    </row>
    <row r="84" spans="1:3">
      <c r="A84" s="17">
        <v>82</v>
      </c>
      <c r="B84" t="s">
        <v>70</v>
      </c>
      <c r="C84">
        <v>4540</v>
      </c>
    </row>
    <row r="85" spans="1:3">
      <c r="A85" s="17">
        <v>83</v>
      </c>
      <c r="B85" t="s">
        <v>71</v>
      </c>
      <c r="C85">
        <v>17260</v>
      </c>
    </row>
    <row r="86" spans="1:3">
      <c r="A86" s="17">
        <v>84</v>
      </c>
      <c r="B86" t="s">
        <v>72</v>
      </c>
      <c r="C86">
        <v>7810</v>
      </c>
    </row>
    <row r="87" spans="1:3">
      <c r="A87" s="17">
        <v>85</v>
      </c>
      <c r="B87" t="s">
        <v>74</v>
      </c>
      <c r="C87">
        <v>1910</v>
      </c>
    </row>
    <row r="88" spans="1:3">
      <c r="A88" s="17">
        <v>86</v>
      </c>
      <c r="B88" t="s">
        <v>171</v>
      </c>
    </row>
    <row r="89" spans="1:3">
      <c r="A89" s="17">
        <v>87</v>
      </c>
      <c r="B89" t="s">
        <v>75</v>
      </c>
      <c r="C89">
        <v>19440</v>
      </c>
    </row>
    <row r="90" spans="1:3">
      <c r="A90" s="17">
        <v>88</v>
      </c>
      <c r="B90" t="s">
        <v>76</v>
      </c>
      <c r="C90">
        <v>16750</v>
      </c>
    </row>
    <row r="91" spans="1:3">
      <c r="A91" s="17">
        <v>89</v>
      </c>
      <c r="B91" t="s">
        <v>77</v>
      </c>
      <c r="C91">
        <v>2690</v>
      </c>
    </row>
    <row r="92" spans="1:3">
      <c r="A92" s="17">
        <v>90</v>
      </c>
      <c r="B92" t="s">
        <v>78</v>
      </c>
      <c r="C92">
        <v>2670</v>
      </c>
    </row>
    <row r="93" spans="1:3">
      <c r="A93" s="17">
        <v>91</v>
      </c>
      <c r="B93" t="s">
        <v>79</v>
      </c>
      <c r="C93">
        <v>2670</v>
      </c>
    </row>
    <row r="94" spans="1:3">
      <c r="A94" s="17">
        <v>92</v>
      </c>
      <c r="B94" t="s">
        <v>9</v>
      </c>
      <c r="C94">
        <v>197300</v>
      </c>
    </row>
    <row r="95" spans="1:3">
      <c r="A95" s="17">
        <v>93</v>
      </c>
      <c r="B95" t="s">
        <v>172</v>
      </c>
      <c r="C95">
        <v>1.7989999999999999E-7</v>
      </c>
    </row>
    <row r="96" spans="1:3">
      <c r="A96" s="17">
        <v>94</v>
      </c>
      <c r="B96" t="s">
        <v>173</v>
      </c>
    </row>
    <row r="97" spans="1:3">
      <c r="A97" s="17">
        <v>95</v>
      </c>
      <c r="B97" t="s">
        <v>174</v>
      </c>
    </row>
    <row r="98" spans="1:3">
      <c r="A98" s="17">
        <v>96</v>
      </c>
      <c r="B98" t="s">
        <v>175</v>
      </c>
    </row>
    <row r="99" spans="1:3">
      <c r="A99" s="17">
        <v>97</v>
      </c>
      <c r="B99" t="s">
        <v>81</v>
      </c>
      <c r="C99">
        <v>3140</v>
      </c>
    </row>
    <row r="100" spans="1:3">
      <c r="A100" s="17">
        <v>98</v>
      </c>
      <c r="B100" t="s">
        <v>176</v>
      </c>
    </row>
    <row r="101" spans="1:3">
      <c r="A101" s="17">
        <v>99</v>
      </c>
      <c r="B101" t="s">
        <v>82</v>
      </c>
      <c r="C101">
        <v>881</v>
      </c>
    </row>
    <row r="102" spans="1:3">
      <c r="A102" s="17">
        <v>100</v>
      </c>
      <c r="B102" t="s">
        <v>83</v>
      </c>
      <c r="C102">
        <v>20170</v>
      </c>
    </row>
    <row r="103" spans="1:3">
      <c r="A103" s="17">
        <v>101</v>
      </c>
      <c r="B103" t="s">
        <v>177</v>
      </c>
    </row>
    <row r="104" spans="1:3">
      <c r="A104" s="17">
        <v>102</v>
      </c>
      <c r="B104" t="s">
        <v>84</v>
      </c>
      <c r="C104">
        <v>4580</v>
      </c>
    </row>
    <row r="105" spans="1:3">
      <c r="A105" s="17">
        <v>103</v>
      </c>
      <c r="B105" t="s">
        <v>85</v>
      </c>
      <c r="C105">
        <v>15580</v>
      </c>
    </row>
    <row r="106" spans="1:3">
      <c r="A106" s="17">
        <v>104</v>
      </c>
      <c r="B106" t="s">
        <v>86</v>
      </c>
      <c r="C106">
        <v>24180</v>
      </c>
    </row>
    <row r="107" spans="1:3">
      <c r="A107" s="17">
        <v>105</v>
      </c>
      <c r="B107" t="s">
        <v>15</v>
      </c>
      <c r="C107">
        <v>3970</v>
      </c>
    </row>
    <row r="108" spans="1:3">
      <c r="A108" s="17">
        <v>106</v>
      </c>
      <c r="B108" t="s">
        <v>87</v>
      </c>
      <c r="C108">
        <v>3940</v>
      </c>
    </row>
    <row r="109" spans="1:3">
      <c r="A109" s="17">
        <v>107</v>
      </c>
      <c r="B109" t="s">
        <v>88</v>
      </c>
      <c r="C109">
        <v>3940</v>
      </c>
    </row>
    <row r="110" spans="1:3">
      <c r="A110" s="17">
        <v>108</v>
      </c>
      <c r="B110" t="s">
        <v>178</v>
      </c>
    </row>
    <row r="111" spans="1:3">
      <c r="A111" s="17">
        <v>109</v>
      </c>
      <c r="B111" t="s">
        <v>89</v>
      </c>
      <c r="C111">
        <v>26</v>
      </c>
    </row>
    <row r="112" spans="1:3">
      <c r="A112" s="17">
        <v>110</v>
      </c>
      <c r="B112" t="s">
        <v>179</v>
      </c>
    </row>
    <row r="113" spans="1:3">
      <c r="A113" s="17">
        <v>111</v>
      </c>
      <c r="B113" t="s">
        <v>90</v>
      </c>
      <c r="C113">
        <v>-250</v>
      </c>
    </row>
    <row r="114" spans="1:3">
      <c r="A114" s="17">
        <v>112</v>
      </c>
      <c r="B114" t="s">
        <v>91</v>
      </c>
      <c r="C114">
        <v>430</v>
      </c>
    </row>
    <row r="115" spans="1:3">
      <c r="A115" s="17">
        <v>113</v>
      </c>
      <c r="B115" t="s">
        <v>92</v>
      </c>
      <c r="C115">
        <v>680</v>
      </c>
    </row>
    <row r="116" spans="1:3">
      <c r="A116" s="17">
        <v>114</v>
      </c>
      <c r="B116" t="s">
        <v>93</v>
      </c>
      <c r="C116">
        <v>16210</v>
      </c>
    </row>
    <row r="117" spans="1:3">
      <c r="A117" s="17">
        <v>115</v>
      </c>
      <c r="B117" t="s">
        <v>94</v>
      </c>
      <c r="C117">
        <v>15870</v>
      </c>
    </row>
    <row r="118" spans="1:3">
      <c r="A118" s="17">
        <v>116</v>
      </c>
      <c r="B118" t="s">
        <v>95</v>
      </c>
      <c r="C118">
        <v>340</v>
      </c>
    </row>
    <row r="119" spans="1:3">
      <c r="A119" s="17">
        <v>117</v>
      </c>
      <c r="B119" t="s">
        <v>96</v>
      </c>
      <c r="C119">
        <v>44790</v>
      </c>
    </row>
    <row r="120" spans="1:3">
      <c r="A120" s="17">
        <v>118</v>
      </c>
      <c r="B120" t="s">
        <v>180</v>
      </c>
    </row>
    <row r="121" spans="1:3">
      <c r="A121" s="17">
        <v>119</v>
      </c>
      <c r="B121" t="s">
        <v>181</v>
      </c>
      <c r="C121">
        <v>2.2700000000000001E-7</v>
      </c>
    </row>
    <row r="122" spans="1:3">
      <c r="A122" s="17">
        <v>120</v>
      </c>
      <c r="B122" t="s">
        <v>182</v>
      </c>
    </row>
    <row r="123" spans="1:3">
      <c r="A123" s="17">
        <v>121</v>
      </c>
      <c r="B123" t="s">
        <v>183</v>
      </c>
    </row>
    <row r="124" spans="1:3">
      <c r="A124" s="17">
        <v>122</v>
      </c>
      <c r="B124" t="s">
        <v>184</v>
      </c>
    </row>
    <row r="125" spans="1:3">
      <c r="A125" s="17">
        <v>123</v>
      </c>
      <c r="B125" t="s">
        <v>97</v>
      </c>
      <c r="C125">
        <v>152500</v>
      </c>
    </row>
    <row r="126" spans="1:3">
      <c r="A126" s="17">
        <v>124</v>
      </c>
      <c r="B126" t="s">
        <v>98</v>
      </c>
      <c r="C126">
        <v>0.69478300000000004</v>
      </c>
    </row>
    <row r="127" spans="1:3">
      <c r="A127" s="17">
        <v>125</v>
      </c>
      <c r="B127" t="s">
        <v>7</v>
      </c>
      <c r="C127">
        <v>113250</v>
      </c>
    </row>
    <row r="128" spans="1:3">
      <c r="A128" s="17">
        <v>126</v>
      </c>
      <c r="B128" t="s">
        <v>185</v>
      </c>
    </row>
    <row r="129" spans="1:3">
      <c r="A129" s="17">
        <v>127</v>
      </c>
      <c r="B129" t="s">
        <v>100</v>
      </c>
      <c r="C129">
        <v>-1100</v>
      </c>
    </row>
    <row r="130" spans="1:3">
      <c r="A130" s="17">
        <v>128</v>
      </c>
      <c r="B130" t="s">
        <v>101</v>
      </c>
      <c r="C130">
        <v>233</v>
      </c>
    </row>
    <row r="131" spans="1:3">
      <c r="A131" s="17">
        <v>129</v>
      </c>
      <c r="B131" t="s">
        <v>186</v>
      </c>
    </row>
    <row r="132" spans="1:3">
      <c r="A132" s="17">
        <v>130</v>
      </c>
      <c r="B132" t="s">
        <v>187</v>
      </c>
    </row>
    <row r="133" spans="1:3">
      <c r="A133" s="17">
        <v>131</v>
      </c>
      <c r="B133" t="s">
        <v>188</v>
      </c>
      <c r="C133">
        <v>7.7300000000000005E-7</v>
      </c>
    </row>
    <row r="134" spans="1:3">
      <c r="A134" s="17">
        <v>132</v>
      </c>
      <c r="B134" t="s">
        <v>103</v>
      </c>
      <c r="C134">
        <v>152500</v>
      </c>
    </row>
    <row r="135" spans="1:3">
      <c r="A135" s="17">
        <v>133</v>
      </c>
      <c r="B135" t="s">
        <v>189</v>
      </c>
      <c r="C135">
        <v>7.7300000000000005E-7</v>
      </c>
    </row>
    <row r="136" spans="1:3">
      <c r="A136" s="17">
        <v>134</v>
      </c>
      <c r="B136" t="s">
        <v>190</v>
      </c>
    </row>
    <row r="137" spans="1:3">
      <c r="A137" s="17">
        <v>135</v>
      </c>
      <c r="B137" t="s">
        <v>104</v>
      </c>
      <c r="C137">
        <v>152500</v>
      </c>
    </row>
    <row r="138" spans="1:3">
      <c r="A138" s="17">
        <v>136</v>
      </c>
      <c r="B138" t="s">
        <v>80</v>
      </c>
      <c r="C138">
        <v>197300</v>
      </c>
    </row>
    <row r="139" spans="1:3">
      <c r="A139" s="17">
        <v>137</v>
      </c>
      <c r="B139" t="s">
        <v>191</v>
      </c>
      <c r="C139">
        <v>12660</v>
      </c>
    </row>
    <row r="140" spans="1:3">
      <c r="A140" s="17">
        <v>138</v>
      </c>
      <c r="B140" t="s">
        <v>143</v>
      </c>
    </row>
    <row r="141" spans="1:3">
      <c r="A141" s="17">
        <v>139</v>
      </c>
      <c r="B141" t="s">
        <v>192</v>
      </c>
      <c r="C141">
        <v>6920</v>
      </c>
    </row>
    <row r="142" spans="1:3">
      <c r="A142" s="17">
        <v>140</v>
      </c>
      <c r="B142" t="s">
        <v>193</v>
      </c>
      <c r="C142">
        <v>6100</v>
      </c>
    </row>
    <row r="143" spans="1:3">
      <c r="A143" s="17">
        <v>141</v>
      </c>
      <c r="B143" t="s">
        <v>194</v>
      </c>
      <c r="C143">
        <v>812</v>
      </c>
    </row>
    <row r="144" spans="1:3">
      <c r="A144" s="17">
        <v>142</v>
      </c>
      <c r="B144" t="s">
        <v>195</v>
      </c>
      <c r="C144">
        <v>258</v>
      </c>
    </row>
    <row r="145" spans="1:3">
      <c r="A145" s="17">
        <v>143</v>
      </c>
      <c r="B145" t="s">
        <v>90</v>
      </c>
      <c r="C145">
        <v>258</v>
      </c>
    </row>
    <row r="146" spans="1:3">
      <c r="A146" s="17">
        <v>144</v>
      </c>
      <c r="B146" t="s">
        <v>196</v>
      </c>
    </row>
    <row r="147" spans="1:3">
      <c r="A147" s="17">
        <v>145</v>
      </c>
      <c r="B147" t="s">
        <v>197</v>
      </c>
      <c r="C147">
        <v>8010</v>
      </c>
    </row>
    <row r="148" spans="1:3">
      <c r="A148" s="17">
        <v>146</v>
      </c>
      <c r="B148" t="s">
        <v>198</v>
      </c>
      <c r="C148">
        <v>27850</v>
      </c>
    </row>
    <row r="149" spans="1:3">
      <c r="A149" s="17">
        <v>147</v>
      </c>
      <c r="B149" t="s">
        <v>199</v>
      </c>
    </row>
    <row r="150" spans="1:3">
      <c r="A150" s="17">
        <v>148</v>
      </c>
      <c r="B150" t="s">
        <v>200</v>
      </c>
      <c r="C150">
        <v>9250</v>
      </c>
    </row>
    <row r="151" spans="1:3">
      <c r="A151" s="17">
        <v>149</v>
      </c>
      <c r="B151" t="s">
        <v>201</v>
      </c>
      <c r="C151">
        <v>-3770</v>
      </c>
    </row>
    <row r="152" spans="1:3">
      <c r="A152" s="17">
        <v>150</v>
      </c>
      <c r="B152" t="s">
        <v>81</v>
      </c>
      <c r="C152">
        <v>731</v>
      </c>
    </row>
    <row r="153" spans="1:3">
      <c r="A153" s="17">
        <v>151</v>
      </c>
      <c r="B153" t="s">
        <v>202</v>
      </c>
      <c r="C153">
        <v>-1770</v>
      </c>
    </row>
    <row r="154" spans="1:3">
      <c r="A154" s="17">
        <v>152</v>
      </c>
      <c r="B154" t="s">
        <v>203</v>
      </c>
      <c r="C154">
        <v>37090</v>
      </c>
    </row>
    <row r="155" spans="1:3">
      <c r="A155" s="17">
        <v>153</v>
      </c>
      <c r="B155" t="s">
        <v>204</v>
      </c>
    </row>
    <row r="156" spans="1:3">
      <c r="A156" s="17">
        <v>154</v>
      </c>
      <c r="B156" t="s">
        <v>205</v>
      </c>
      <c r="C156">
        <v>3.3410000000000001E-7</v>
      </c>
    </row>
    <row r="157" spans="1:3">
      <c r="A157" s="17">
        <v>155</v>
      </c>
      <c r="B157" t="s">
        <v>206</v>
      </c>
      <c r="C157">
        <v>-13180</v>
      </c>
    </row>
    <row r="158" spans="1:3">
      <c r="A158" s="17">
        <v>156</v>
      </c>
      <c r="B158" t="s">
        <v>207</v>
      </c>
      <c r="C158">
        <v>-13180</v>
      </c>
    </row>
    <row r="159" spans="1:3">
      <c r="A159" s="17">
        <v>157</v>
      </c>
      <c r="B159" t="s">
        <v>208</v>
      </c>
    </row>
    <row r="160" spans="1:3">
      <c r="A160" s="17">
        <v>158</v>
      </c>
      <c r="B160" t="s">
        <v>209</v>
      </c>
      <c r="C160">
        <v>-9.0680000000000005E-7</v>
      </c>
    </row>
    <row r="161" spans="1:3">
      <c r="A161" s="17">
        <v>159</v>
      </c>
      <c r="B161" t="s">
        <v>210</v>
      </c>
      <c r="C161">
        <v>-1.187E-7</v>
      </c>
    </row>
    <row r="162" spans="1:3">
      <c r="A162" s="17">
        <v>160</v>
      </c>
      <c r="B162" t="s">
        <v>211</v>
      </c>
      <c r="C162">
        <v>-287</v>
      </c>
    </row>
    <row r="163" spans="1:3">
      <c r="A163" s="17">
        <v>161</v>
      </c>
      <c r="B163" t="s">
        <v>212</v>
      </c>
      <c r="C163">
        <v>99</v>
      </c>
    </row>
    <row r="164" spans="1:3">
      <c r="A164" s="17">
        <v>162</v>
      </c>
      <c r="B164" t="s">
        <v>213</v>
      </c>
      <c r="C164">
        <v>-19450</v>
      </c>
    </row>
    <row r="165" spans="1:3">
      <c r="A165" s="17">
        <v>163</v>
      </c>
      <c r="B165" t="s">
        <v>214</v>
      </c>
      <c r="C165">
        <v>-93940</v>
      </c>
    </row>
    <row r="166" spans="1:3">
      <c r="A166" s="17">
        <v>164</v>
      </c>
      <c r="B166" t="s">
        <v>215</v>
      </c>
      <c r="C166">
        <v>74490</v>
      </c>
    </row>
    <row r="167" spans="1:3">
      <c r="A167" s="17">
        <v>165</v>
      </c>
      <c r="B167" t="s">
        <v>216</v>
      </c>
    </row>
    <row r="168" spans="1:3">
      <c r="A168" s="17">
        <v>166</v>
      </c>
      <c r="B168" t="s">
        <v>217</v>
      </c>
      <c r="C168">
        <v>1420</v>
      </c>
    </row>
    <row r="169" spans="1:3">
      <c r="A169" s="17">
        <v>167</v>
      </c>
      <c r="B169" t="s">
        <v>218</v>
      </c>
      <c r="C169">
        <v>-31400</v>
      </c>
    </row>
    <row r="170" spans="1:3">
      <c r="A170" s="17">
        <v>168</v>
      </c>
      <c r="B170" t="s">
        <v>219</v>
      </c>
      <c r="C170">
        <v>9.2300000000000013E-8</v>
      </c>
    </row>
    <row r="171" spans="1:3">
      <c r="A171" s="17">
        <v>169</v>
      </c>
      <c r="B171" t="s">
        <v>220</v>
      </c>
      <c r="C171">
        <v>-2.8280000000000002E-7</v>
      </c>
    </row>
    <row r="172" spans="1:3">
      <c r="A172" s="17">
        <v>170</v>
      </c>
      <c r="B172" t="s">
        <v>221</v>
      </c>
    </row>
    <row r="173" spans="1:3">
      <c r="A173" s="17">
        <v>171</v>
      </c>
      <c r="B173" t="s">
        <v>222</v>
      </c>
    </row>
    <row r="174" spans="1:3">
      <c r="A174" s="17">
        <v>172</v>
      </c>
      <c r="B174" t="s">
        <v>150</v>
      </c>
    </row>
    <row r="175" spans="1:3">
      <c r="A175" s="17">
        <v>173</v>
      </c>
      <c r="B175" t="s">
        <v>223</v>
      </c>
      <c r="C175">
        <v>-4850</v>
      </c>
    </row>
    <row r="176" spans="1:3">
      <c r="A176" s="17">
        <v>174</v>
      </c>
      <c r="B176" t="s">
        <v>224</v>
      </c>
      <c r="C176">
        <v>-4850</v>
      </c>
    </row>
    <row r="177" spans="1:3">
      <c r="A177" s="17">
        <v>175</v>
      </c>
      <c r="B177" t="s">
        <v>225</v>
      </c>
    </row>
    <row r="178" spans="1:3">
      <c r="A178" s="17">
        <v>176</v>
      </c>
      <c r="B178" t="s">
        <v>226</v>
      </c>
    </row>
    <row r="179" spans="1:3">
      <c r="A179" s="17">
        <v>177</v>
      </c>
      <c r="B179" t="s">
        <v>227</v>
      </c>
    </row>
    <row r="180" spans="1:3">
      <c r="A180" s="17">
        <v>178</v>
      </c>
      <c r="B180" t="s">
        <v>228</v>
      </c>
      <c r="C180">
        <v>-86</v>
      </c>
    </row>
    <row r="181" spans="1:3">
      <c r="A181" s="17">
        <v>179</v>
      </c>
      <c r="B181" t="s">
        <v>229</v>
      </c>
    </row>
    <row r="182" spans="1:3">
      <c r="A182" s="17">
        <v>180</v>
      </c>
      <c r="B182" t="s">
        <v>230</v>
      </c>
      <c r="C182">
        <v>-86</v>
      </c>
    </row>
    <row r="183" spans="1:3">
      <c r="A183" s="17">
        <v>181</v>
      </c>
      <c r="B183" t="s">
        <v>231</v>
      </c>
      <c r="C183">
        <v>4290</v>
      </c>
    </row>
    <row r="184" spans="1:3">
      <c r="A184" s="17">
        <v>182</v>
      </c>
      <c r="B184" t="s">
        <v>232</v>
      </c>
      <c r="C184">
        <v>-4380</v>
      </c>
    </row>
    <row r="185" spans="1:3">
      <c r="A185" s="17">
        <v>183</v>
      </c>
      <c r="B185" t="s">
        <v>197</v>
      </c>
      <c r="C185">
        <v>-3370</v>
      </c>
    </row>
    <row r="186" spans="1:3">
      <c r="A186" s="17">
        <v>184</v>
      </c>
      <c r="B186" t="s">
        <v>216</v>
      </c>
      <c r="C186">
        <v>-4170</v>
      </c>
    </row>
    <row r="187" spans="1:3">
      <c r="A187" s="17">
        <v>185</v>
      </c>
      <c r="B187" t="s">
        <v>217</v>
      </c>
      <c r="C187">
        <v>800</v>
      </c>
    </row>
    <row r="188" spans="1:3">
      <c r="A188" s="17">
        <v>186</v>
      </c>
      <c r="B188" t="s">
        <v>233</v>
      </c>
      <c r="C188">
        <v>-8300.0000000000018</v>
      </c>
    </row>
    <row r="189" spans="1:3">
      <c r="A189" s="17">
        <v>187</v>
      </c>
      <c r="B189" t="s">
        <v>234</v>
      </c>
      <c r="C189">
        <v>-5.8820000000000004E-7</v>
      </c>
    </row>
    <row r="190" spans="1:3">
      <c r="A190" s="17">
        <v>188</v>
      </c>
      <c r="B190" t="s">
        <v>235</v>
      </c>
      <c r="C190">
        <v>-7.4700000000000001E-8</v>
      </c>
    </row>
    <row r="191" spans="1:3">
      <c r="A191" s="17">
        <v>189</v>
      </c>
      <c r="B191" t="s">
        <v>236</v>
      </c>
      <c r="C191">
        <v>405</v>
      </c>
    </row>
    <row r="192" spans="1:3">
      <c r="A192" s="17">
        <v>190</v>
      </c>
      <c r="B192" t="s">
        <v>237</v>
      </c>
    </row>
    <row r="193" spans="1:3">
      <c r="A193" s="17">
        <v>191</v>
      </c>
      <c r="B193" t="s">
        <v>238</v>
      </c>
      <c r="C193">
        <v>-2200</v>
      </c>
    </row>
    <row r="194" spans="1:3">
      <c r="A194" s="17">
        <v>192</v>
      </c>
      <c r="B194" t="s">
        <v>239</v>
      </c>
      <c r="C194">
        <v>23910</v>
      </c>
    </row>
    <row r="195" spans="1:3">
      <c r="A195" s="17">
        <v>193</v>
      </c>
      <c r="B195" t="s">
        <v>240</v>
      </c>
      <c r="C195">
        <v>-4.4999999999999999E-8</v>
      </c>
    </row>
    <row r="196" spans="1:3">
      <c r="A196" s="17">
        <v>194</v>
      </c>
      <c r="B196" t="s">
        <v>241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Sheet1</vt:lpstr>
      <vt:lpstr>Расчёты</vt:lpstr>
      <vt:lpstr>Data</vt:lpstr>
      <vt:lpstr>Расчёты!Область_печати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Ермохин</dc:creator>
  <cp:lastModifiedBy>Станислав Ермохин</cp:lastModifiedBy>
  <dcterms:created xsi:type="dcterms:W3CDTF">2020-09-23T09:13:01Z</dcterms:created>
  <dcterms:modified xsi:type="dcterms:W3CDTF">2020-09-23T10:09:16Z</dcterms:modified>
</cp:coreProperties>
</file>