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activeTab="1"/>
  </bookViews>
  <sheets>
    <sheet name="Лист1" sheetId="1" r:id="rId1"/>
    <sheet name="с_учетом_контргруза" sheetId="4" r:id="rId2"/>
  </sheets>
  <calcPr calcId="124519"/>
</workbook>
</file>

<file path=xl/calcChain.xml><?xml version="1.0" encoding="utf-8"?>
<calcChain xmlns="http://schemas.openxmlformats.org/spreadsheetml/2006/main">
  <c r="G27" i="4"/>
  <c r="G26"/>
  <c r="P27"/>
  <c r="P28" s="1"/>
  <c r="P26"/>
  <c r="P25"/>
  <c r="G25"/>
  <c r="G24"/>
  <c r="L2"/>
  <c r="P23" s="1"/>
  <c r="B9"/>
  <c r="J3"/>
  <c r="G23"/>
  <c r="K19"/>
  <c r="E19" s="1"/>
  <c r="P24" s="1"/>
  <c r="P24" i="1"/>
  <c r="P25" s="1"/>
  <c r="K19"/>
  <c r="E19" s="1"/>
  <c r="G24"/>
  <c r="G25" s="1"/>
  <c r="P23"/>
  <c r="G23"/>
  <c r="G28" i="4" l="1"/>
  <c r="G2" l="1"/>
</calcChain>
</file>

<file path=xl/sharedStrings.xml><?xml version="1.0" encoding="utf-8"?>
<sst xmlns="http://schemas.openxmlformats.org/spreadsheetml/2006/main" count="61" uniqueCount="22">
  <si>
    <t>т</t>
  </si>
  <si>
    <t>м</t>
  </si>
  <si>
    <t>Реакция от веса крана</t>
  </si>
  <si>
    <t>Реакция от веса груза</t>
  </si>
  <si>
    <t>Суммарная реакция</t>
  </si>
  <si>
    <t>Масса стрелы</t>
  </si>
  <si>
    <t>Моментом, создаваемым кабиной крана в расчёте пренебрежено</t>
  </si>
  <si>
    <t>Общая масса крана, т</t>
  </si>
  <si>
    <t>Секции стрелы:</t>
  </si>
  <si>
    <t>7м</t>
  </si>
  <si>
    <t>3м</t>
  </si>
  <si>
    <t>12м</t>
  </si>
  <si>
    <t>10м</t>
  </si>
  <si>
    <t>6м</t>
  </si>
  <si>
    <t>Масса, т</t>
  </si>
  <si>
    <t>Марка</t>
  </si>
  <si>
    <t>Итого:</t>
  </si>
  <si>
    <t>Реакция от противовеса</t>
  </si>
  <si>
    <t>Реакция от крюка</t>
  </si>
  <si>
    <t>Реакция от стрелы</t>
  </si>
  <si>
    <t>Крюк</t>
  </si>
  <si>
    <t>Контргруз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</si>
</sst>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dashDot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Dot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Dot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ashDot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0" fillId="2" borderId="0" xfId="0" applyFill="1"/>
    <xf numFmtId="0" fontId="0" fillId="2" borderId="0" xfId="0" applyFill="1" applyAlignment="1"/>
    <xf numFmtId="0" fontId="0" fillId="2" borderId="0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5" xfId="0" applyFill="1" applyBorder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0" fillId="6" borderId="0" xfId="0" applyFill="1"/>
    <xf numFmtId="0" fontId="0" fillId="0" borderId="21" xfId="0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0" fillId="0" borderId="0" xfId="0" applyAlignment="1">
      <alignment horizontal="right"/>
    </xf>
    <xf numFmtId="2" fontId="0" fillId="6" borderId="0" xfId="0" applyNumberFormat="1" applyFill="1" applyAlignment="1">
      <alignment horizontal="right"/>
    </xf>
    <xf numFmtId="2" fontId="0" fillId="7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2" borderId="0" xfId="0" applyFill="1" applyBorder="1" applyAlignment="1">
      <alignment horizontal="right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8732</xdr:colOff>
      <xdr:row>2</xdr:row>
      <xdr:rowOff>794</xdr:rowOff>
    </xdr:from>
    <xdr:to>
      <xdr:col>3</xdr:col>
      <xdr:colOff>10320</xdr:colOff>
      <xdr:row>4</xdr:row>
      <xdr:rowOff>181769</xdr:rowOff>
    </xdr:to>
    <xdr:cxnSp macro="">
      <xdr:nvCxnSpPr>
        <xdr:cNvPr id="3" name="Прямая со стрелкой 2"/>
        <xdr:cNvCxnSpPr/>
      </xdr:nvCxnSpPr>
      <xdr:spPr>
        <a:xfrm rot="5400000">
          <a:off x="1557338" y="1042988"/>
          <a:ext cx="56197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496724</xdr:colOff>
      <xdr:row>5</xdr:row>
      <xdr:rowOff>1550</xdr:rowOff>
    </xdr:from>
    <xdr:to>
      <xdr:col>12</xdr:col>
      <xdr:colOff>145578</xdr:colOff>
      <xdr:row>6</xdr:row>
      <xdr:rowOff>134900</xdr:rowOff>
    </xdr:to>
    <xdr:sp macro="" textlink="">
      <xdr:nvSpPr>
        <xdr:cNvPr id="4" name="Ромб 3"/>
        <xdr:cNvSpPr/>
      </xdr:nvSpPr>
      <xdr:spPr>
        <a:xfrm rot="17392546">
          <a:off x="3883501" y="-832527"/>
          <a:ext cx="323850" cy="4659004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ru-RU" sz="1100"/>
            <a:t>Стрела</a:t>
          </a:r>
        </a:p>
      </xdr:txBody>
    </xdr:sp>
    <xdr:clientData/>
  </xdr:twoCellAnchor>
  <xdr:twoCellAnchor>
    <xdr:from>
      <xdr:col>12</xdr:col>
      <xdr:colOff>8734</xdr:colOff>
      <xdr:row>2</xdr:row>
      <xdr:rowOff>29370</xdr:rowOff>
    </xdr:from>
    <xdr:to>
      <xdr:col>12</xdr:col>
      <xdr:colOff>10322</xdr:colOff>
      <xdr:row>5</xdr:row>
      <xdr:rowOff>19845</xdr:rowOff>
    </xdr:to>
    <xdr:cxnSp macro="">
      <xdr:nvCxnSpPr>
        <xdr:cNvPr id="5" name="Прямая со стрелкой 4"/>
        <xdr:cNvCxnSpPr/>
      </xdr:nvCxnSpPr>
      <xdr:spPr>
        <a:xfrm rot="5400000">
          <a:off x="5957890" y="1071564"/>
          <a:ext cx="56197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8</xdr:row>
      <xdr:rowOff>0</xdr:rowOff>
    </xdr:from>
    <xdr:to>
      <xdr:col>12</xdr:col>
      <xdr:colOff>0</xdr:colOff>
      <xdr:row>8</xdr:row>
      <xdr:rowOff>1588</xdr:rowOff>
    </xdr:to>
    <xdr:cxnSp macro="">
      <xdr:nvCxnSpPr>
        <xdr:cNvPr id="7" name="Прямая со стрелкой 6"/>
        <xdr:cNvCxnSpPr/>
      </xdr:nvCxnSpPr>
      <xdr:spPr>
        <a:xfrm>
          <a:off x="1819275" y="2667000"/>
          <a:ext cx="44100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123033</xdr:colOff>
      <xdr:row>17</xdr:row>
      <xdr:rowOff>10319</xdr:rowOff>
    </xdr:from>
    <xdr:to>
      <xdr:col>7</xdr:col>
      <xdr:colOff>123826</xdr:colOff>
      <xdr:row>20</xdr:row>
      <xdr:rowOff>47628</xdr:rowOff>
    </xdr:to>
    <xdr:cxnSp macro="">
      <xdr:nvCxnSpPr>
        <xdr:cNvPr id="8" name="Прямая со стрелкой 7"/>
        <xdr:cNvCxnSpPr/>
      </xdr:nvCxnSpPr>
      <xdr:spPr>
        <a:xfrm rot="16200000" flipV="1">
          <a:off x="3724275" y="4733927"/>
          <a:ext cx="608809" cy="79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123033</xdr:colOff>
      <xdr:row>17</xdr:row>
      <xdr:rowOff>10319</xdr:rowOff>
    </xdr:from>
    <xdr:to>
      <xdr:col>16</xdr:col>
      <xdr:colOff>123826</xdr:colOff>
      <xdr:row>20</xdr:row>
      <xdr:rowOff>47628</xdr:rowOff>
    </xdr:to>
    <xdr:cxnSp macro="">
      <xdr:nvCxnSpPr>
        <xdr:cNvPr id="10" name="Прямая со стрелкой 9"/>
        <xdr:cNvCxnSpPr/>
      </xdr:nvCxnSpPr>
      <xdr:spPr>
        <a:xfrm rot="16200000" flipV="1">
          <a:off x="8124825" y="4733927"/>
          <a:ext cx="608809" cy="79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19</xdr:row>
      <xdr:rowOff>0</xdr:rowOff>
    </xdr:from>
    <xdr:to>
      <xdr:col>12</xdr:col>
      <xdr:colOff>19050</xdr:colOff>
      <xdr:row>19</xdr:row>
      <xdr:rowOff>1588</xdr:rowOff>
    </xdr:to>
    <xdr:cxnSp macro="">
      <xdr:nvCxnSpPr>
        <xdr:cNvPr id="11" name="Прямая со стрелкой 10"/>
        <xdr:cNvCxnSpPr/>
      </xdr:nvCxnSpPr>
      <xdr:spPr>
        <a:xfrm>
          <a:off x="4038600" y="3657600"/>
          <a:ext cx="22098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21</xdr:row>
      <xdr:rowOff>19050</xdr:rowOff>
    </xdr:from>
    <xdr:to>
      <xdr:col>16</xdr:col>
      <xdr:colOff>123825</xdr:colOff>
      <xdr:row>21</xdr:row>
      <xdr:rowOff>20638</xdr:rowOff>
    </xdr:to>
    <xdr:cxnSp macro="">
      <xdr:nvCxnSpPr>
        <xdr:cNvPr id="13" name="Прямая со стрелкой 12"/>
        <xdr:cNvCxnSpPr/>
      </xdr:nvCxnSpPr>
      <xdr:spPr>
        <a:xfrm>
          <a:off x="4019550" y="4057650"/>
          <a:ext cx="44100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19</xdr:row>
      <xdr:rowOff>9525</xdr:rowOff>
    </xdr:from>
    <xdr:to>
      <xdr:col>7</xdr:col>
      <xdr:colOff>123825</xdr:colOff>
      <xdr:row>19</xdr:row>
      <xdr:rowOff>11113</xdr:rowOff>
    </xdr:to>
    <xdr:cxnSp macro="">
      <xdr:nvCxnSpPr>
        <xdr:cNvPr id="16" name="Прямая со стрелкой 15"/>
        <xdr:cNvCxnSpPr/>
      </xdr:nvCxnSpPr>
      <xdr:spPr>
        <a:xfrm>
          <a:off x="1819275" y="3667125"/>
          <a:ext cx="22098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8732</xdr:colOff>
      <xdr:row>2</xdr:row>
      <xdr:rowOff>794</xdr:rowOff>
    </xdr:from>
    <xdr:to>
      <xdr:col>3</xdr:col>
      <xdr:colOff>10320</xdr:colOff>
      <xdr:row>4</xdr:row>
      <xdr:rowOff>181769</xdr:rowOff>
    </xdr:to>
    <xdr:cxnSp macro="">
      <xdr:nvCxnSpPr>
        <xdr:cNvPr id="2" name="Прямая со стрелкой 1"/>
        <xdr:cNvCxnSpPr/>
      </xdr:nvCxnSpPr>
      <xdr:spPr>
        <a:xfrm rot="5400000">
          <a:off x="1557338" y="661988"/>
          <a:ext cx="56197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496724</xdr:colOff>
      <xdr:row>5</xdr:row>
      <xdr:rowOff>1550</xdr:rowOff>
    </xdr:from>
    <xdr:to>
      <xdr:col>12</xdr:col>
      <xdr:colOff>145578</xdr:colOff>
      <xdr:row>6</xdr:row>
      <xdr:rowOff>134900</xdr:rowOff>
    </xdr:to>
    <xdr:sp macro="" textlink="">
      <xdr:nvSpPr>
        <xdr:cNvPr id="3" name="Ромб 2"/>
        <xdr:cNvSpPr/>
      </xdr:nvSpPr>
      <xdr:spPr>
        <a:xfrm rot="17392546">
          <a:off x="3883501" y="-1213527"/>
          <a:ext cx="323850" cy="4659004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ru-RU" sz="1100"/>
            <a:t>Стрела</a:t>
          </a:r>
        </a:p>
      </xdr:txBody>
    </xdr:sp>
    <xdr:clientData/>
  </xdr:twoCellAnchor>
  <xdr:twoCellAnchor>
    <xdr:from>
      <xdr:col>12</xdr:col>
      <xdr:colOff>8734</xdr:colOff>
      <xdr:row>2</xdr:row>
      <xdr:rowOff>29370</xdr:rowOff>
    </xdr:from>
    <xdr:to>
      <xdr:col>12</xdr:col>
      <xdr:colOff>10322</xdr:colOff>
      <xdr:row>5</xdr:row>
      <xdr:rowOff>19845</xdr:rowOff>
    </xdr:to>
    <xdr:cxnSp macro="">
      <xdr:nvCxnSpPr>
        <xdr:cNvPr id="4" name="Прямая со стрелкой 3"/>
        <xdr:cNvCxnSpPr/>
      </xdr:nvCxnSpPr>
      <xdr:spPr>
        <a:xfrm rot="5400000">
          <a:off x="5957890" y="690564"/>
          <a:ext cx="56197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8</xdr:row>
      <xdr:rowOff>0</xdr:rowOff>
    </xdr:from>
    <xdr:to>
      <xdr:col>12</xdr:col>
      <xdr:colOff>0</xdr:colOff>
      <xdr:row>8</xdr:row>
      <xdr:rowOff>1588</xdr:rowOff>
    </xdr:to>
    <xdr:cxnSp macro="">
      <xdr:nvCxnSpPr>
        <xdr:cNvPr id="5" name="Прямая со стрелкой 4"/>
        <xdr:cNvCxnSpPr/>
      </xdr:nvCxnSpPr>
      <xdr:spPr>
        <a:xfrm>
          <a:off x="1819275" y="1524000"/>
          <a:ext cx="44100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123033</xdr:colOff>
      <xdr:row>17</xdr:row>
      <xdr:rowOff>10319</xdr:rowOff>
    </xdr:from>
    <xdr:to>
      <xdr:col>7</xdr:col>
      <xdr:colOff>123826</xdr:colOff>
      <xdr:row>20</xdr:row>
      <xdr:rowOff>47628</xdr:rowOff>
    </xdr:to>
    <xdr:cxnSp macro="">
      <xdr:nvCxnSpPr>
        <xdr:cNvPr id="6" name="Прямая со стрелкой 5"/>
        <xdr:cNvCxnSpPr/>
      </xdr:nvCxnSpPr>
      <xdr:spPr>
        <a:xfrm rot="16200000" flipV="1">
          <a:off x="3724275" y="3590927"/>
          <a:ext cx="608809" cy="79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123033</xdr:colOff>
      <xdr:row>17</xdr:row>
      <xdr:rowOff>10319</xdr:rowOff>
    </xdr:from>
    <xdr:to>
      <xdr:col>16</xdr:col>
      <xdr:colOff>123826</xdr:colOff>
      <xdr:row>20</xdr:row>
      <xdr:rowOff>47628</xdr:rowOff>
    </xdr:to>
    <xdr:cxnSp macro="">
      <xdr:nvCxnSpPr>
        <xdr:cNvPr id="7" name="Прямая со стрелкой 6"/>
        <xdr:cNvCxnSpPr/>
      </xdr:nvCxnSpPr>
      <xdr:spPr>
        <a:xfrm rot="16200000" flipV="1">
          <a:off x="8124825" y="3590927"/>
          <a:ext cx="608809" cy="79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19</xdr:row>
      <xdr:rowOff>0</xdr:rowOff>
    </xdr:from>
    <xdr:to>
      <xdr:col>12</xdr:col>
      <xdr:colOff>19050</xdr:colOff>
      <xdr:row>19</xdr:row>
      <xdr:rowOff>1588</xdr:rowOff>
    </xdr:to>
    <xdr:cxnSp macro="">
      <xdr:nvCxnSpPr>
        <xdr:cNvPr id="8" name="Прямая со стрелкой 7"/>
        <xdr:cNvCxnSpPr/>
      </xdr:nvCxnSpPr>
      <xdr:spPr>
        <a:xfrm>
          <a:off x="4038600" y="3657600"/>
          <a:ext cx="22098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21</xdr:row>
      <xdr:rowOff>19050</xdr:rowOff>
    </xdr:from>
    <xdr:to>
      <xdr:col>16</xdr:col>
      <xdr:colOff>123825</xdr:colOff>
      <xdr:row>21</xdr:row>
      <xdr:rowOff>20638</xdr:rowOff>
    </xdr:to>
    <xdr:cxnSp macro="">
      <xdr:nvCxnSpPr>
        <xdr:cNvPr id="9" name="Прямая со стрелкой 8"/>
        <xdr:cNvCxnSpPr/>
      </xdr:nvCxnSpPr>
      <xdr:spPr>
        <a:xfrm>
          <a:off x="4019550" y="4057650"/>
          <a:ext cx="44100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19</xdr:row>
      <xdr:rowOff>9525</xdr:rowOff>
    </xdr:from>
    <xdr:to>
      <xdr:col>7</xdr:col>
      <xdr:colOff>123825</xdr:colOff>
      <xdr:row>19</xdr:row>
      <xdr:rowOff>11113</xdr:rowOff>
    </xdr:to>
    <xdr:cxnSp macro="">
      <xdr:nvCxnSpPr>
        <xdr:cNvPr id="10" name="Прямая со стрелкой 9"/>
        <xdr:cNvCxnSpPr/>
      </xdr:nvCxnSpPr>
      <xdr:spPr>
        <a:xfrm>
          <a:off x="1819275" y="3667125"/>
          <a:ext cx="22098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38100</xdr:rowOff>
    </xdr:from>
    <xdr:to>
      <xdr:col>16</xdr:col>
      <xdr:colOff>133350</xdr:colOff>
      <xdr:row>9</xdr:row>
      <xdr:rowOff>39688</xdr:rowOff>
    </xdr:to>
    <xdr:cxnSp macro="">
      <xdr:nvCxnSpPr>
        <xdr:cNvPr id="11" name="Прямая со стрелкой 10"/>
        <xdr:cNvCxnSpPr/>
      </xdr:nvCxnSpPr>
      <xdr:spPr>
        <a:xfrm>
          <a:off x="6229350" y="1771650"/>
          <a:ext cx="22098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123035</xdr:colOff>
      <xdr:row>2</xdr:row>
      <xdr:rowOff>9525</xdr:rowOff>
    </xdr:from>
    <xdr:to>
      <xdr:col>7</xdr:col>
      <xdr:colOff>123826</xdr:colOff>
      <xdr:row>4</xdr:row>
      <xdr:rowOff>134145</xdr:rowOff>
    </xdr:to>
    <xdr:cxnSp macro="">
      <xdr:nvCxnSpPr>
        <xdr:cNvPr id="12" name="Прямая со стрелкой 11"/>
        <xdr:cNvCxnSpPr/>
      </xdr:nvCxnSpPr>
      <xdr:spPr>
        <a:xfrm rot="5400000">
          <a:off x="3771108" y="647702"/>
          <a:ext cx="515145" cy="79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</xdr:row>
      <xdr:rowOff>9525</xdr:rowOff>
    </xdr:from>
    <xdr:to>
      <xdr:col>12</xdr:col>
      <xdr:colOff>0</xdr:colOff>
      <xdr:row>3</xdr:row>
      <xdr:rowOff>11113</xdr:rowOff>
    </xdr:to>
    <xdr:cxnSp macro="">
      <xdr:nvCxnSpPr>
        <xdr:cNvPr id="14" name="Прямая со стрелкой 13"/>
        <xdr:cNvCxnSpPr/>
      </xdr:nvCxnSpPr>
      <xdr:spPr>
        <a:xfrm>
          <a:off x="4019550" y="590550"/>
          <a:ext cx="22098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R25"/>
  <sheetViews>
    <sheetView workbookViewId="0">
      <selection activeCell="C7" sqref="C7"/>
    </sheetView>
  </sheetViews>
  <sheetFormatPr defaultRowHeight="15"/>
  <cols>
    <col min="7" max="9" width="3.7109375" customWidth="1"/>
    <col min="16" max="18" width="3.7109375" customWidth="1"/>
  </cols>
  <sheetData>
    <row r="2" spans="3:18">
      <c r="L2" s="5">
        <v>150</v>
      </c>
      <c r="M2" s="2" t="s">
        <v>0</v>
      </c>
    </row>
    <row r="3" spans="3:18">
      <c r="M3" s="3"/>
    </row>
    <row r="4" spans="3:18">
      <c r="M4" s="3"/>
    </row>
    <row r="5" spans="3:18">
      <c r="M5" s="3"/>
    </row>
    <row r="6" spans="3:18">
      <c r="C6" s="5">
        <v>40</v>
      </c>
      <c r="D6" s="2" t="s">
        <v>0</v>
      </c>
      <c r="M6" s="1"/>
    </row>
    <row r="7" spans="3:18">
      <c r="C7" s="33"/>
      <c r="M7" s="1"/>
    </row>
    <row r="8" spans="3:18">
      <c r="C8" s="33"/>
      <c r="F8" s="4">
        <v>10</v>
      </c>
      <c r="G8" t="s">
        <v>1</v>
      </c>
      <c r="M8" s="1"/>
    </row>
    <row r="9" spans="3:18">
      <c r="C9" s="33"/>
      <c r="M9" s="1"/>
    </row>
    <row r="10" spans="3:18" ht="15.75" thickBot="1">
      <c r="C10" s="33"/>
      <c r="M10" s="1"/>
    </row>
    <row r="11" spans="3:18">
      <c r="C11" s="33"/>
      <c r="J11" s="9"/>
      <c r="K11" s="10"/>
      <c r="L11" s="10"/>
      <c r="M11" s="11"/>
      <c r="N11" s="10"/>
      <c r="O11" s="12"/>
    </row>
    <row r="12" spans="3:18" ht="15.75" thickBot="1">
      <c r="C12" s="33"/>
      <c r="J12" s="13"/>
      <c r="K12" s="14"/>
      <c r="L12" s="14"/>
      <c r="M12" s="15"/>
      <c r="N12" s="14"/>
      <c r="O12" s="16"/>
    </row>
    <row r="13" spans="3:18">
      <c r="C13" s="33"/>
      <c r="G13" s="23"/>
      <c r="H13" s="24"/>
      <c r="I13" s="25"/>
      <c r="J13" s="14"/>
      <c r="K13" s="14"/>
      <c r="L13" s="14"/>
      <c r="M13" s="15"/>
      <c r="N13" s="14"/>
      <c r="O13" s="16"/>
      <c r="P13" s="23"/>
      <c r="Q13" s="24"/>
      <c r="R13" s="25"/>
    </row>
    <row r="14" spans="3:18" ht="15.75" thickBot="1">
      <c r="C14" s="33"/>
      <c r="G14" s="26"/>
      <c r="H14" s="27"/>
      <c r="I14" s="28"/>
      <c r="J14" s="17"/>
      <c r="K14" s="17"/>
      <c r="L14" s="17"/>
      <c r="M14" s="18"/>
      <c r="N14" s="17"/>
      <c r="O14" s="19"/>
      <c r="P14" s="26"/>
      <c r="Q14" s="27"/>
      <c r="R14" s="28"/>
    </row>
    <row r="15" spans="3:18">
      <c r="C15" s="33"/>
      <c r="G15" s="7"/>
      <c r="H15" s="6">
        <v>1</v>
      </c>
      <c r="I15" s="8" t="s">
        <v>1</v>
      </c>
      <c r="M15" s="1"/>
      <c r="P15" s="26"/>
      <c r="Q15" s="6">
        <v>1</v>
      </c>
      <c r="R15" s="8" t="s">
        <v>1</v>
      </c>
    </row>
    <row r="16" spans="3:18">
      <c r="C16" s="33"/>
      <c r="G16" s="26"/>
      <c r="H16" s="27"/>
      <c r="I16" s="28"/>
      <c r="M16" s="1"/>
      <c r="P16" s="26"/>
      <c r="Q16" s="27"/>
      <c r="R16" s="28"/>
    </row>
    <row r="17" spans="3:18" ht="15.75" thickBot="1">
      <c r="C17" s="33"/>
      <c r="G17" s="29"/>
      <c r="H17" s="30"/>
      <c r="I17" s="31"/>
      <c r="M17" s="1"/>
      <c r="P17" s="29"/>
      <c r="Q17" s="30"/>
      <c r="R17" s="31"/>
    </row>
    <row r="18" spans="3:18">
      <c r="C18" s="33"/>
      <c r="M18" s="1"/>
    </row>
    <row r="19" spans="3:18">
      <c r="C19" s="33"/>
      <c r="E19" s="32">
        <f>F8-K19</f>
        <v>7.3250000000000002</v>
      </c>
      <c r="K19" s="32">
        <f>L21/2</f>
        <v>2.6749999999999998</v>
      </c>
      <c r="L19" t="s">
        <v>1</v>
      </c>
      <c r="M19" s="1"/>
    </row>
    <row r="21" spans="3:18">
      <c r="L21" s="4">
        <v>5.35</v>
      </c>
      <c r="M21" t="s">
        <v>1</v>
      </c>
    </row>
    <row r="23" spans="3:18">
      <c r="D23" t="s">
        <v>2</v>
      </c>
      <c r="G23" s="41">
        <f>L2/2</f>
        <v>75</v>
      </c>
      <c r="H23" s="41"/>
      <c r="I23" t="s">
        <v>0</v>
      </c>
      <c r="P23" s="41">
        <f>L2/2</f>
        <v>75</v>
      </c>
      <c r="Q23" s="41"/>
      <c r="R23" t="s">
        <v>0</v>
      </c>
    </row>
    <row r="24" spans="3:18">
      <c r="D24" t="s">
        <v>3</v>
      </c>
      <c r="G24" s="43">
        <f>C6-P24</f>
        <v>94.766355140186917</v>
      </c>
      <c r="H24" s="43"/>
      <c r="I24" t="s">
        <v>0</v>
      </c>
      <c r="P24" s="43">
        <f>-C6*E19/L21</f>
        <v>-54.766355140186917</v>
      </c>
      <c r="Q24" s="43"/>
      <c r="R24" t="s">
        <v>0</v>
      </c>
    </row>
    <row r="25" spans="3:18">
      <c r="D25" t="s">
        <v>4</v>
      </c>
      <c r="G25" s="42">
        <f>SUM(G23:H24)</f>
        <v>169.76635514018693</v>
      </c>
      <c r="H25" s="42"/>
      <c r="I25" t="s">
        <v>0</v>
      </c>
      <c r="P25" s="42">
        <f>SUM(P23:Q24)</f>
        <v>20.233644859813083</v>
      </c>
      <c r="Q25" s="42"/>
      <c r="R25" t="s">
        <v>0</v>
      </c>
    </row>
  </sheetData>
  <mergeCells count="6">
    <mergeCell ref="G23:H23"/>
    <mergeCell ref="P23:Q23"/>
    <mergeCell ref="P25:Q25"/>
    <mergeCell ref="P24:Q24"/>
    <mergeCell ref="G25:H25"/>
    <mergeCell ref="G24:H2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tabSelected="1" workbookViewId="0">
      <selection activeCell="U8" sqref="U8"/>
    </sheetView>
  </sheetViews>
  <sheetFormatPr defaultRowHeight="15"/>
  <cols>
    <col min="7" max="9" width="3.7109375" customWidth="1"/>
    <col min="16" max="18" width="3.7109375" customWidth="1"/>
  </cols>
  <sheetData>
    <row r="1" spans="1:19">
      <c r="N1" t="s">
        <v>6</v>
      </c>
    </row>
    <row r="2" spans="1:19">
      <c r="A2" t="s">
        <v>8</v>
      </c>
      <c r="F2" s="40" t="s">
        <v>5</v>
      </c>
      <c r="G2" s="45">
        <f>B9</f>
        <v>9.2900000000000009</v>
      </c>
      <c r="H2" s="45"/>
      <c r="I2" t="s">
        <v>0</v>
      </c>
      <c r="L2" s="5">
        <f>Q2-P6-G2-B12</f>
        <v>87.809999999999988</v>
      </c>
      <c r="M2" s="2" t="s">
        <v>0</v>
      </c>
      <c r="N2" t="s">
        <v>7</v>
      </c>
      <c r="Q2" s="46">
        <v>150</v>
      </c>
      <c r="R2" s="46"/>
    </row>
    <row r="3" spans="1:19" ht="15.75" thickBot="1">
      <c r="A3" t="s">
        <v>15</v>
      </c>
      <c r="B3" t="s">
        <v>14</v>
      </c>
      <c r="J3" s="32">
        <f>F8/2</f>
        <v>5</v>
      </c>
      <c r="K3" t="s">
        <v>1</v>
      </c>
      <c r="M3" s="3"/>
    </row>
    <row r="4" spans="1:19">
      <c r="A4" t="s">
        <v>9</v>
      </c>
      <c r="B4" s="4">
        <v>2.6</v>
      </c>
      <c r="M4" s="3"/>
      <c r="O4" s="34"/>
      <c r="P4" s="35"/>
      <c r="Q4" s="35"/>
      <c r="R4" s="35"/>
      <c r="S4" s="36"/>
    </row>
    <row r="5" spans="1:19">
      <c r="A5" t="s">
        <v>10</v>
      </c>
      <c r="B5" s="4">
        <v>0.65</v>
      </c>
      <c r="M5" s="3"/>
      <c r="O5" s="20"/>
      <c r="P5" s="21"/>
      <c r="Q5" s="47" t="s">
        <v>21</v>
      </c>
      <c r="R5" s="21"/>
      <c r="S5" s="22"/>
    </row>
    <row r="6" spans="1:19">
      <c r="A6" t="s">
        <v>11</v>
      </c>
      <c r="B6" s="4">
        <v>1.9</v>
      </c>
      <c r="C6" s="5">
        <v>40</v>
      </c>
      <c r="D6" s="2" t="s">
        <v>0</v>
      </c>
      <c r="M6" s="1"/>
      <c r="O6" s="20"/>
      <c r="P6" s="44">
        <v>50.9</v>
      </c>
      <c r="Q6" s="44"/>
      <c r="R6" s="21" t="s">
        <v>0</v>
      </c>
      <c r="S6" s="22"/>
    </row>
    <row r="7" spans="1:19">
      <c r="A7" t="s">
        <v>13</v>
      </c>
      <c r="B7" s="4">
        <v>1.04</v>
      </c>
      <c r="C7" s="33"/>
      <c r="M7" s="1"/>
      <c r="O7" s="20"/>
      <c r="P7" s="21"/>
      <c r="Q7" s="21"/>
      <c r="R7" s="21"/>
      <c r="S7" s="22"/>
    </row>
    <row r="8" spans="1:19" ht="15.75" thickBot="1">
      <c r="A8" t="s">
        <v>12</v>
      </c>
      <c r="B8" s="4">
        <v>3.1</v>
      </c>
      <c r="C8" s="33"/>
      <c r="F8" s="4">
        <v>10</v>
      </c>
      <c r="G8" t="s">
        <v>1</v>
      </c>
      <c r="M8" s="1"/>
      <c r="N8" s="3"/>
      <c r="O8" s="37"/>
      <c r="P8" s="38"/>
      <c r="Q8" s="38"/>
      <c r="R8" s="38"/>
      <c r="S8" s="39"/>
    </row>
    <row r="9" spans="1:19">
      <c r="A9" t="s">
        <v>16</v>
      </c>
      <c r="B9">
        <f>SUM(B4:B8)</f>
        <v>9.2900000000000009</v>
      </c>
      <c r="C9" s="33"/>
      <c r="M9" s="1"/>
      <c r="N9" s="4">
        <v>4.7</v>
      </c>
      <c r="O9" t="s">
        <v>1</v>
      </c>
    </row>
    <row r="10" spans="1:19" ht="15.75" thickBot="1">
      <c r="C10" s="33"/>
      <c r="M10" s="1"/>
    </row>
    <row r="11" spans="1:19">
      <c r="C11" s="33"/>
      <c r="J11" s="9"/>
      <c r="K11" s="10"/>
      <c r="L11" s="10"/>
      <c r="M11" s="11"/>
      <c r="N11" s="10"/>
      <c r="O11" s="12"/>
    </row>
    <row r="12" spans="1:19" ht="15.75" thickBot="1">
      <c r="A12" t="s">
        <v>20</v>
      </c>
      <c r="B12" s="4">
        <v>2</v>
      </c>
      <c r="C12" s="33" t="s">
        <v>0</v>
      </c>
      <c r="J12" s="13"/>
      <c r="K12" s="14"/>
      <c r="L12" s="14"/>
      <c r="M12" s="15"/>
      <c r="N12" s="14"/>
      <c r="O12" s="16"/>
    </row>
    <row r="13" spans="1:19">
      <c r="C13" s="33"/>
      <c r="G13" s="23"/>
      <c r="H13" s="24"/>
      <c r="I13" s="25"/>
      <c r="J13" s="14"/>
      <c r="K13" s="14"/>
      <c r="L13" s="14"/>
      <c r="M13" s="15"/>
      <c r="N13" s="14"/>
      <c r="O13" s="16"/>
      <c r="P13" s="23"/>
      <c r="Q13" s="24"/>
      <c r="R13" s="25"/>
    </row>
    <row r="14" spans="1:19" ht="15.75" thickBot="1">
      <c r="C14" s="33"/>
      <c r="G14" s="26"/>
      <c r="H14" s="27"/>
      <c r="I14" s="28"/>
      <c r="J14" s="17"/>
      <c r="K14" s="17"/>
      <c r="L14" s="17"/>
      <c r="M14" s="18"/>
      <c r="N14" s="17"/>
      <c r="O14" s="19"/>
      <c r="P14" s="26"/>
      <c r="Q14" s="27"/>
      <c r="R14" s="28"/>
    </row>
    <row r="15" spans="1:19">
      <c r="C15" s="33"/>
      <c r="G15" s="7"/>
      <c r="H15" s="6">
        <v>1</v>
      </c>
      <c r="I15" s="8" t="s">
        <v>1</v>
      </c>
      <c r="M15" s="1"/>
      <c r="P15" s="26"/>
      <c r="Q15" s="6">
        <v>1</v>
      </c>
      <c r="R15" s="8" t="s">
        <v>1</v>
      </c>
    </row>
    <row r="16" spans="1:19">
      <c r="C16" s="33"/>
      <c r="G16" s="26"/>
      <c r="H16" s="27"/>
      <c r="I16" s="28"/>
      <c r="M16" s="1"/>
      <c r="P16" s="26"/>
      <c r="Q16" s="27"/>
      <c r="R16" s="28"/>
    </row>
    <row r="17" spans="3:18" ht="15.75" thickBot="1">
      <c r="C17" s="33"/>
      <c r="G17" s="29"/>
      <c r="H17" s="30"/>
      <c r="I17" s="31"/>
      <c r="M17" s="1"/>
      <c r="P17" s="29"/>
      <c r="Q17" s="30"/>
      <c r="R17" s="31"/>
    </row>
    <row r="18" spans="3:18">
      <c r="C18" s="33"/>
      <c r="M18" s="1"/>
    </row>
    <row r="19" spans="3:18">
      <c r="C19" s="33"/>
      <c r="E19" s="32">
        <f>F8-K19</f>
        <v>7.3250000000000002</v>
      </c>
      <c r="F19" t="s">
        <v>1</v>
      </c>
      <c r="K19" s="32">
        <f>L21/2</f>
        <v>2.6749999999999998</v>
      </c>
      <c r="L19" t="s">
        <v>1</v>
      </c>
      <c r="M19" s="1"/>
    </row>
    <row r="21" spans="3:18">
      <c r="L21" s="4">
        <v>5.35</v>
      </c>
      <c r="M21" t="s">
        <v>1</v>
      </c>
    </row>
    <row r="23" spans="3:18">
      <c r="D23" t="s">
        <v>2</v>
      </c>
      <c r="G23" s="41">
        <f>L2/2</f>
        <v>43.904999999999994</v>
      </c>
      <c r="H23" s="41"/>
      <c r="I23" t="s">
        <v>0</v>
      </c>
      <c r="P23" s="41">
        <f>L2/2</f>
        <v>43.904999999999994</v>
      </c>
      <c r="Q23" s="41"/>
      <c r="R23" t="s">
        <v>0</v>
      </c>
    </row>
    <row r="24" spans="3:18">
      <c r="D24" t="s">
        <v>3</v>
      </c>
      <c r="G24" s="43">
        <f>C6-P24</f>
        <v>94.766355140186917</v>
      </c>
      <c r="H24" s="43"/>
      <c r="I24" t="s">
        <v>0</v>
      </c>
      <c r="P24" s="43">
        <f>-C6*E19/L21</f>
        <v>-54.766355140186917</v>
      </c>
      <c r="Q24" s="43"/>
      <c r="R24" t="s">
        <v>0</v>
      </c>
    </row>
    <row r="25" spans="3:18">
      <c r="D25" t="s">
        <v>17</v>
      </c>
      <c r="G25" s="45">
        <f>-P6*(N9-K19)/(K19+N9)</f>
        <v>-13.975932203389833</v>
      </c>
      <c r="H25" s="45"/>
      <c r="I25" t="s">
        <v>0</v>
      </c>
      <c r="P25" s="45">
        <f>P6-G25</f>
        <v>64.875932203389837</v>
      </c>
      <c r="Q25" s="45"/>
      <c r="R25" t="s">
        <v>0</v>
      </c>
    </row>
    <row r="26" spans="3:18">
      <c r="D26" t="s">
        <v>18</v>
      </c>
      <c r="G26" s="45">
        <f>B12-P26</f>
        <v>4.7383177570093462</v>
      </c>
      <c r="H26" s="45"/>
      <c r="I26" t="s">
        <v>0</v>
      </c>
      <c r="P26" s="45">
        <f>-B12*E19/L21</f>
        <v>-2.7383177570093462</v>
      </c>
      <c r="Q26" s="45"/>
      <c r="R26" t="s">
        <v>0</v>
      </c>
    </row>
    <row r="27" spans="3:18">
      <c r="D27" t="s">
        <v>19</v>
      </c>
      <c r="G27" s="45">
        <f>G2-P27</f>
        <v>13.327242990654208</v>
      </c>
      <c r="H27" s="45"/>
      <c r="I27" t="s">
        <v>0</v>
      </c>
      <c r="P27" s="45">
        <f>-G2*(J3-K19)/L21</f>
        <v>-4.0372429906542067</v>
      </c>
      <c r="Q27" s="45"/>
      <c r="R27" t="s">
        <v>0</v>
      </c>
    </row>
    <row r="28" spans="3:18">
      <c r="D28" t="s">
        <v>4</v>
      </c>
      <c r="G28" s="42">
        <f>SUM(G23:H27)</f>
        <v>142.76098368446063</v>
      </c>
      <c r="H28" s="42"/>
      <c r="I28" t="s">
        <v>0</v>
      </c>
      <c r="P28" s="42">
        <f>SUM(P23:Q27)</f>
        <v>47.239016315539359</v>
      </c>
      <c r="Q28" s="42"/>
      <c r="R28" t="s">
        <v>0</v>
      </c>
    </row>
  </sheetData>
  <mergeCells count="15">
    <mergeCell ref="G28:H28"/>
    <mergeCell ref="P28:Q28"/>
    <mergeCell ref="P27:Q27"/>
    <mergeCell ref="G27:H27"/>
    <mergeCell ref="G26:H26"/>
    <mergeCell ref="G25:H25"/>
    <mergeCell ref="G23:H23"/>
    <mergeCell ref="P23:Q23"/>
    <mergeCell ref="G24:H24"/>
    <mergeCell ref="P24:Q24"/>
    <mergeCell ref="P6:Q6"/>
    <mergeCell ref="G2:H2"/>
    <mergeCell ref="Q2:R2"/>
    <mergeCell ref="P25:Q25"/>
    <mergeCell ref="P26:Q2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с_учетом_контргруза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2015-07-09T10:30:15Z</dcterms:created>
  <dcterms:modified xsi:type="dcterms:W3CDTF">2015-07-10T03:41:13Z</dcterms:modified>
</cp:coreProperties>
</file>