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<sst xmlns="http://schemas.openxmlformats.org/spreadsheetml/2006/main" count="100" uniqueCount="43">
  <si>
    <t xml:space="preserve">Country or region</t>
  </si>
  <si>
    <t xml:space="preserve">Score</t>
  </si>
  <si>
    <t xml:space="preserve">Social support</t>
  </si>
  <si>
    <t xml:space="preserve">Healthy life expectancy</t>
  </si>
  <si>
    <t xml:space="preserve">Perceptions of corruption</t>
  </si>
  <si>
    <t xml:space="preserve">Finland</t>
  </si>
  <si>
    <t xml:space="preserve">Denmark</t>
  </si>
  <si>
    <t xml:space="preserve">Correlations</t>
  </si>
  <si>
    <t xml:space="preserve">Norway</t>
  </si>
  <si>
    <t xml:space="preserve">Iceland</t>
  </si>
  <si>
    <t xml:space="preserve">Netherlands</t>
  </si>
  <si>
    <t xml:space="preserve">Switzerland</t>
  </si>
  <si>
    <t xml:space="preserve">Sweden</t>
  </si>
  <si>
    <t xml:space="preserve">Austria</t>
  </si>
  <si>
    <t xml:space="preserve">Luxembourg</t>
  </si>
  <si>
    <t xml:space="preserve">United Kingdom</t>
  </si>
  <si>
    <t xml:space="preserve">Ireland</t>
  </si>
  <si>
    <t xml:space="preserve">Germany</t>
  </si>
  <si>
    <t xml:space="preserve">Belgium</t>
  </si>
  <si>
    <t xml:space="preserve">Malta</t>
  </si>
  <si>
    <t xml:space="preserve">France</t>
  </si>
  <si>
    <t xml:space="preserve">Spain</t>
  </si>
  <si>
    <t xml:space="preserve">Italy</t>
  </si>
  <si>
    <t xml:space="preserve">Cyprus</t>
  </si>
  <si>
    <t xml:space="preserve">Northern Cyprus</t>
  </si>
  <si>
    <t xml:space="preserve">Portugal</t>
  </si>
  <si>
    <t xml:space="preserve">Greece</t>
  </si>
  <si>
    <t xml:space="preserve">моё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</si>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</sst>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0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2" width="11.86"/>
    <col collapsed="false" customWidth="true" hidden="false" outlineLevel="0" max="3" min="3" style="2" width="14.29"/>
    <col collapsed="false" customWidth="true" hidden="false" outlineLevel="0" max="4" min="4" style="2" width="14.15"/>
    <col collapsed="false" customWidth="true" hidden="false" outlineLevel="0" max="5" min="5" style="2" width="11.72"/>
    <col collapsed="false" customWidth="true" hidden="false" outlineLevel="0" max="6" min="6" style="2" width="10.86"/>
    <col collapsed="false" customWidth="true" hidden="false" outlineLevel="0" max="7" min="7" style="2" width="12.72"/>
    <col collapsed="false" customWidth="true" hidden="false" outlineLevel="0" max="8" min="8" style="2" width="12.57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6"/>
      <c r="H1" s="7"/>
      <c r="I1" s="7"/>
    </row>
    <row r="2" customFormat="false" ht="19.5" hidden="false" customHeight="true" outlineLevel="0" collapsed="false">
      <c r="A2" s="8" t="s">
        <v>5</v>
      </c>
      <c r="B2" s="7" t="n">
        <v>7.769</v>
      </c>
      <c r="C2" s="7" t="n">
        <v>1.587</v>
      </c>
      <c r="D2" s="7" t="n">
        <v>0.986</v>
      </c>
      <c r="E2" s="9" t="n">
        <v>0.393</v>
      </c>
      <c r="F2" s="6" t="n">
        <f aca="false">B2-B22</f>
        <v>2.482</v>
      </c>
      <c r="G2" s="6" t="n">
        <f aca="false">(B2-$F$3)*(B2-$F$3)</f>
        <v>0.858975893424035</v>
      </c>
      <c r="H2" s="7" t="n">
        <f aca="false">SUM(G2:G22)/20</f>
        <v>0.505124761904762</v>
      </c>
      <c r="I2" s="7" t="n">
        <f aca="false">SQRT(H2)</f>
        <v>0.710721296926413</v>
      </c>
    </row>
    <row r="3" customFormat="false" ht="17.25" hidden="false" customHeight="true" outlineLevel="0" collapsed="false">
      <c r="A3" s="8" t="s">
        <v>6</v>
      </c>
      <c r="B3" s="7" t="n">
        <v>7.6</v>
      </c>
      <c r="C3" s="7" t="n">
        <v>1.573</v>
      </c>
      <c r="D3" s="7" t="n">
        <v>0.996</v>
      </c>
      <c r="E3" s="9" t="n">
        <v>0.41</v>
      </c>
      <c r="F3" s="6" t="n">
        <f aca="false">SUM(B2:B22)/21</f>
        <v>6.84219047619048</v>
      </c>
      <c r="G3" s="6" t="n">
        <f aca="false">(B3-$F$3)*(B3-$F$3)</f>
        <v>0.574275274376416</v>
      </c>
      <c r="H3" s="7"/>
      <c r="I3" s="7"/>
      <c r="L3" s="10" t="s">
        <v>7</v>
      </c>
      <c r="M3" s="4" t="s">
        <v>1</v>
      </c>
      <c r="N3" s="4" t="s">
        <v>2</v>
      </c>
      <c r="O3" s="4" t="s">
        <v>3</v>
      </c>
      <c r="P3" s="5" t="s">
        <v>4</v>
      </c>
    </row>
    <row r="4" customFormat="false" ht="17.25" hidden="false" customHeight="true" outlineLevel="0" collapsed="false">
      <c r="A4" s="8" t="s">
        <v>8</v>
      </c>
      <c r="B4" s="7" t="n">
        <v>7.554</v>
      </c>
      <c r="C4" s="7" t="n">
        <v>1.582</v>
      </c>
      <c r="D4" s="7" t="n">
        <v>1.028</v>
      </c>
      <c r="E4" s="9" t="n">
        <v>0.341</v>
      </c>
      <c r="F4" s="6"/>
      <c r="G4" s="6" t="n">
        <f aca="false">(B4-$F$3)*(B4-$F$3)</f>
        <v>0.506672798185941</v>
      </c>
      <c r="H4" s="7"/>
      <c r="I4" s="7"/>
      <c r="L4" s="11" t="s">
        <v>1</v>
      </c>
      <c r="M4" s="12" t="n">
        <f aca="false">CORREL('2019'!$B$2:$B$22, '2019'!$B$2:$B$22)</f>
        <v>1</v>
      </c>
      <c r="P4" s="13"/>
    </row>
    <row r="5" customFormat="false" ht="17.25" hidden="false" customHeight="true" outlineLevel="0" collapsed="false">
      <c r="A5" s="8" t="s">
        <v>9</v>
      </c>
      <c r="B5" s="7" t="n">
        <v>7.494</v>
      </c>
      <c r="C5" s="7" t="n">
        <v>1.624</v>
      </c>
      <c r="D5" s="7" t="n">
        <v>1.026</v>
      </c>
      <c r="E5" s="9" t="n">
        <v>0.118</v>
      </c>
      <c r="F5" s="6"/>
      <c r="G5" s="6" t="n">
        <f aca="false">(B5-$F$3)*(B5-$F$3)</f>
        <v>0.424855655328797</v>
      </c>
      <c r="H5" s="7"/>
      <c r="I5" s="7"/>
      <c r="L5" s="11" t="s">
        <v>2</v>
      </c>
      <c r="M5" s="12" t="n">
        <f aca="false">CORREL('2019'!$B$2:$B$22, '2019'!$C$2:$C$22)</f>
        <v>0.833091037396695</v>
      </c>
      <c r="N5" s="12" t="n">
        <f aca="false">CORREL('2019'!$C$2:$C$22, '2019'!$C$2:$C$22)</f>
        <v>1</v>
      </c>
      <c r="P5" s="13"/>
    </row>
    <row r="6" customFormat="false" ht="17.25" hidden="false" customHeight="true" outlineLevel="0" collapsed="false">
      <c r="A6" s="8" t="s">
        <v>10</v>
      </c>
      <c r="B6" s="7" t="n">
        <v>7.488</v>
      </c>
      <c r="C6" s="7" t="n">
        <v>1.522</v>
      </c>
      <c r="D6" s="7" t="n">
        <v>0.999</v>
      </c>
      <c r="E6" s="9" t="n">
        <v>0.298</v>
      </c>
      <c r="F6" s="6"/>
      <c r="G6" s="6" t="n">
        <f aca="false">(B6-$F$3)*(B6-$F$3)</f>
        <v>0.417069941043084</v>
      </c>
      <c r="H6" s="7"/>
      <c r="I6" s="7"/>
      <c r="L6" s="11" t="s">
        <v>3</v>
      </c>
      <c r="M6" s="12" t="n">
        <f aca="false">CORREL('2019'!$B$2:$B$22, '2019'!$D$2:$D$22)</f>
        <v>-0.237180054317372</v>
      </c>
      <c r="N6" s="12" t="n">
        <f aca="false">CORREL('2019'!$C$2:$C$22, '2019'!$D$2:$D$22)</f>
        <v>-0.188321557935979</v>
      </c>
      <c r="O6" s="12" t="n">
        <f aca="false">CORREL('2019'!$D$2:$D$22, '2019'!$D$2:$D$22)</f>
        <v>1</v>
      </c>
      <c r="P6" s="13"/>
    </row>
    <row r="7" customFormat="false" ht="17.25" hidden="false" customHeight="true" outlineLevel="0" collapsed="false">
      <c r="A7" s="8" t="s">
        <v>11</v>
      </c>
      <c r="B7" s="7" t="n">
        <v>7.48</v>
      </c>
      <c r="C7" s="7" t="n">
        <v>1.526</v>
      </c>
      <c r="D7" s="7" t="n">
        <v>1.052</v>
      </c>
      <c r="E7" s="9" t="n">
        <v>0.343</v>
      </c>
      <c r="F7" s="6"/>
      <c r="G7" s="6" t="n">
        <f aca="false">(B7-$F$3)*(B7-$F$3)</f>
        <v>0.406800988662131</v>
      </c>
      <c r="H7" s="7"/>
      <c r="I7" s="7"/>
      <c r="L7" s="14" t="s">
        <v>4</v>
      </c>
      <c r="M7" s="15" t="n">
        <f aca="false">CORREL('2019'!$B$2:$B$22, '2019'!$E$2:$E$22)</f>
        <v>0.831182069830465</v>
      </c>
      <c r="N7" s="15" t="n">
        <f aca="false">CORREL('2019'!$C$2:$C$22, '2019'!$E$2:$E$22)</f>
        <v>0.570519520478742</v>
      </c>
      <c r="O7" s="15" t="n">
        <f aca="false">CORREL('2019'!$D$2:$D$22, '2019'!$E$2:$E$22)</f>
        <v>-0.345604682894136</v>
      </c>
      <c r="P7" s="16" t="n">
        <f aca="false">CORREL('2019'!$E$2:$E$22, '2019'!$E$2:$E$22)</f>
        <v>1</v>
      </c>
    </row>
    <row r="8" customFormat="false" ht="17.25" hidden="false" customHeight="true" outlineLevel="0" collapsed="false">
      <c r="A8" s="8" t="s">
        <v>12</v>
      </c>
      <c r="B8" s="7" t="n">
        <v>7.343</v>
      </c>
      <c r="C8" s="7" t="n">
        <v>1.487</v>
      </c>
      <c r="D8" s="7" t="n">
        <v>1.009</v>
      </c>
      <c r="E8" s="9" t="n">
        <v>0.373</v>
      </c>
      <c r="F8" s="6"/>
      <c r="G8" s="6" t="n">
        <f aca="false">(B8-$F$3)*(B8-$F$3)</f>
        <v>0.250810179138321</v>
      </c>
      <c r="H8" s="7"/>
      <c r="I8" s="7"/>
    </row>
    <row r="9" customFormat="false" ht="17.25" hidden="false" customHeight="true" outlineLevel="0" collapsed="false">
      <c r="A9" s="8" t="s">
        <v>13</v>
      </c>
      <c r="B9" s="7" t="n">
        <v>7.246</v>
      </c>
      <c r="C9" s="7" t="n">
        <v>1.475</v>
      </c>
      <c r="D9" s="7" t="n">
        <v>1.016</v>
      </c>
      <c r="E9" s="9" t="n">
        <v>0.226</v>
      </c>
      <c r="F9" s="6"/>
      <c r="G9" s="6" t="n">
        <f aca="false">(B9-$F$3)*(B9-$F$3)</f>
        <v>0.163062131519274</v>
      </c>
      <c r="H9" s="7"/>
      <c r="I9" s="7"/>
    </row>
    <row r="10" customFormat="false" ht="17.25" hidden="false" customHeight="true" outlineLevel="0" collapsed="false">
      <c r="A10" s="8" t="s">
        <v>14</v>
      </c>
      <c r="B10" s="7" t="n">
        <v>7.09</v>
      </c>
      <c r="C10" s="7" t="n">
        <v>1.479</v>
      </c>
      <c r="D10" s="7" t="n">
        <v>1.012</v>
      </c>
      <c r="E10" s="9" t="n">
        <v>0.316</v>
      </c>
      <c r="F10" s="6"/>
      <c r="G10" s="6" t="n">
        <f aca="false">(B10-$F$3)*(B10-$F$3)</f>
        <v>0.0614095600907026</v>
      </c>
      <c r="H10" s="7"/>
      <c r="I10" s="7"/>
    </row>
    <row r="11" customFormat="false" ht="17.25" hidden="false" customHeight="true" outlineLevel="0" collapsed="false">
      <c r="A11" s="8" t="s">
        <v>15</v>
      </c>
      <c r="B11" s="7" t="n">
        <v>7.054</v>
      </c>
      <c r="C11" s="7" t="n">
        <v>1.538</v>
      </c>
      <c r="D11" s="7" t="n">
        <v>0.996</v>
      </c>
      <c r="E11" s="9" t="n">
        <v>0.278</v>
      </c>
      <c r="F11" s="6"/>
      <c r="G11" s="6" t="n">
        <f aca="false">(B11-$F$3)*(B11-$F$3)</f>
        <v>0.0448632743764171</v>
      </c>
      <c r="H11" s="7"/>
      <c r="I11" s="7"/>
    </row>
    <row r="12" customFormat="false" ht="16.5" hidden="false" customHeight="true" outlineLevel="0" collapsed="false">
      <c r="A12" s="8" t="s">
        <v>16</v>
      </c>
      <c r="B12" s="7" t="n">
        <v>7.021</v>
      </c>
      <c r="C12" s="7" t="n">
        <v>1.553</v>
      </c>
      <c r="D12" s="7" t="n">
        <v>0.999</v>
      </c>
      <c r="E12" s="9" t="n">
        <v>0.31</v>
      </c>
      <c r="F12" s="6"/>
      <c r="G12" s="6" t="n">
        <f aca="false">(B12-$F$3)*(B12-$F$3)</f>
        <v>0.0319728458049884</v>
      </c>
      <c r="H12" s="7"/>
      <c r="I12" s="7"/>
    </row>
    <row r="13" customFormat="false" ht="16.5" hidden="false" customHeight="true" outlineLevel="0" collapsed="false">
      <c r="A13" s="8" t="s">
        <v>17</v>
      </c>
      <c r="B13" s="7" t="n">
        <v>6.985</v>
      </c>
      <c r="C13" s="7" t="n">
        <v>1.454</v>
      </c>
      <c r="D13" s="7" t="n">
        <v>0.987</v>
      </c>
      <c r="E13" s="9" t="n">
        <v>0.265</v>
      </c>
      <c r="F13" s="6"/>
      <c r="G13" s="6" t="n">
        <f aca="false">(B13-$F$3)*(B13-$F$3)</f>
        <v>0.0203945600907029</v>
      </c>
      <c r="H13" s="7"/>
      <c r="I13" s="7"/>
    </row>
    <row r="14" customFormat="false" ht="16.5" hidden="false" customHeight="true" outlineLevel="0" collapsed="false">
      <c r="A14" s="8" t="s">
        <v>18</v>
      </c>
      <c r="B14" s="7" t="n">
        <v>6.923</v>
      </c>
      <c r="C14" s="7" t="n">
        <v>1.504</v>
      </c>
      <c r="D14" s="7" t="n">
        <v>0.986</v>
      </c>
      <c r="E14" s="9" t="n">
        <v>0.21</v>
      </c>
      <c r="F14" s="6"/>
      <c r="G14" s="6" t="n">
        <f aca="false">(B14-$F$3)*(B14-$F$3)</f>
        <v>0.0065301791383219</v>
      </c>
      <c r="H14" s="7"/>
      <c r="I14" s="7"/>
    </row>
    <row r="15" customFormat="false" ht="16.5" hidden="false" customHeight="true" outlineLevel="0" collapsed="false">
      <c r="A15" s="8" t="s">
        <v>19</v>
      </c>
      <c r="B15" s="7" t="n">
        <v>6.726</v>
      </c>
      <c r="C15" s="7" t="n">
        <v>1.52</v>
      </c>
      <c r="D15" s="7" t="n">
        <v>0.999</v>
      </c>
      <c r="E15" s="9" t="n">
        <v>0.151</v>
      </c>
      <c r="F15" s="6"/>
      <c r="G15" s="6" t="n">
        <f aca="false">(B15-$F$3)*(B15-$F$3)</f>
        <v>0.0135002267573698</v>
      </c>
      <c r="H15" s="7"/>
      <c r="I15" s="7"/>
    </row>
    <row r="16" customFormat="false" ht="16.5" hidden="false" customHeight="true" outlineLevel="0" collapsed="false">
      <c r="A16" s="8" t="s">
        <v>20</v>
      </c>
      <c r="B16" s="7" t="n">
        <v>6.592</v>
      </c>
      <c r="C16" s="7" t="n">
        <v>1.472</v>
      </c>
      <c r="D16" s="7" t="n">
        <v>1.045</v>
      </c>
      <c r="E16" s="9" t="n">
        <v>0.183</v>
      </c>
      <c r="F16" s="6"/>
      <c r="G16" s="6" t="n">
        <f aca="false">(B16-$F$3)*(B16-$F$3)</f>
        <v>0.0625952743764177</v>
      </c>
      <c r="H16" s="7"/>
      <c r="I16" s="7"/>
    </row>
    <row r="17" customFormat="false" ht="16.5" hidden="false" customHeight="true" outlineLevel="0" collapsed="false">
      <c r="A17" s="8" t="s">
        <v>21</v>
      </c>
      <c r="B17" s="7" t="n">
        <v>6.354</v>
      </c>
      <c r="C17" s="7" t="n">
        <v>1.484</v>
      </c>
      <c r="D17" s="7" t="n">
        <v>1.062</v>
      </c>
      <c r="E17" s="9" t="n">
        <v>0.079</v>
      </c>
      <c r="F17" s="6"/>
      <c r="G17" s="6" t="n">
        <f aca="false">(B17-$F$3)*(B17-$F$3)</f>
        <v>0.238329941043084</v>
      </c>
      <c r="H17" s="7"/>
      <c r="I17" s="7"/>
    </row>
    <row r="18" customFormat="false" ht="16.5" hidden="false" customHeight="true" outlineLevel="0" collapsed="false">
      <c r="A18" s="8" t="s">
        <v>22</v>
      </c>
      <c r="B18" s="7" t="n">
        <v>6.223</v>
      </c>
      <c r="C18" s="7" t="n">
        <v>1.488</v>
      </c>
      <c r="D18" s="7" t="n">
        <v>1.039</v>
      </c>
      <c r="E18" s="17" t="n">
        <v>0.03</v>
      </c>
      <c r="F18" s="6"/>
      <c r="G18" s="6" t="n">
        <f aca="false">(B18-$F$3)*(B18-$F$3)</f>
        <v>0.38339684580499</v>
      </c>
      <c r="H18" s="7"/>
      <c r="I18" s="7"/>
    </row>
    <row r="19" customFormat="false" ht="16.5" hidden="false" customHeight="true" outlineLevel="0" collapsed="false">
      <c r="A19" s="8" t="s">
        <v>23</v>
      </c>
      <c r="B19" s="7" t="n">
        <v>6.046</v>
      </c>
      <c r="C19" s="18" t="n">
        <v>1.223</v>
      </c>
      <c r="D19" s="7" t="n">
        <v>1.042</v>
      </c>
      <c r="E19" s="17" t="n">
        <v>0.041</v>
      </c>
      <c r="F19" s="6"/>
      <c r="G19" s="6" t="n">
        <f aca="false">(B19-$F$3)*(B19-$F$3)</f>
        <v>0.633919274376418</v>
      </c>
      <c r="H19" s="7"/>
      <c r="I19" s="7"/>
    </row>
    <row r="20" customFormat="false" ht="16.5" hidden="false" customHeight="true" outlineLevel="0" collapsed="false">
      <c r="A20" s="8" t="s">
        <v>24</v>
      </c>
      <c r="B20" s="7" t="n">
        <v>5.718</v>
      </c>
      <c r="C20" s="18" t="n">
        <v>1.252</v>
      </c>
      <c r="D20" s="7" t="n">
        <v>1.042</v>
      </c>
      <c r="E20" s="9" t="n">
        <v>0.162</v>
      </c>
      <c r="F20" s="6"/>
      <c r="G20" s="6" t="n">
        <f aca="false">(B20-$F$3)*(B20-$F$3)</f>
        <v>1.26380422675737</v>
      </c>
      <c r="H20" s="7"/>
      <c r="I20" s="7"/>
    </row>
    <row r="21" customFormat="false" ht="16.5" hidden="false" customHeight="true" outlineLevel="0" collapsed="false">
      <c r="A21" s="8" t="s">
        <v>25</v>
      </c>
      <c r="B21" s="7" t="n">
        <v>5.693</v>
      </c>
      <c r="C21" s="7" t="n">
        <v>1.431</v>
      </c>
      <c r="D21" s="7" t="n">
        <v>0.999</v>
      </c>
      <c r="E21" s="17" t="n">
        <v>0.025</v>
      </c>
      <c r="F21" s="6"/>
      <c r="G21" s="6" t="n">
        <f aca="false">(B21-$F$3)*(B21-$F$3)</f>
        <v>1.3206387505669</v>
      </c>
      <c r="H21" s="7"/>
      <c r="I21" s="7"/>
    </row>
    <row r="22" customFormat="false" ht="16.5" hidden="false" customHeight="true" outlineLevel="0" collapsed="false">
      <c r="A22" s="19" t="s">
        <v>26</v>
      </c>
      <c r="B22" s="20" t="n">
        <v>5.287</v>
      </c>
      <c r="C22" s="21" t="n">
        <v>1.156</v>
      </c>
      <c r="D22" s="20" t="n">
        <v>0.999</v>
      </c>
      <c r="E22" s="22" t="n">
        <v>0.034</v>
      </c>
      <c r="F22" s="6"/>
      <c r="G22" s="6" t="n">
        <f aca="false">(B22-$F$3)*(B22-$F$3)</f>
        <v>2.41861741723356</v>
      </c>
      <c r="H22" s="7"/>
      <c r="I22" s="7"/>
    </row>
    <row r="23" customFormat="false" ht="16.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7"/>
    </row>
    <row r="24" customFormat="false" ht="16.5" hidden="false" customHeight="true" outlineLevel="0" collapsed="false">
      <c r="A24" s="23"/>
      <c r="B24" s="24" t="s">
        <v>1</v>
      </c>
      <c r="C24" s="25" t="s">
        <v>27</v>
      </c>
      <c r="D24" s="23"/>
      <c r="E24" s="26" t="s">
        <v>2</v>
      </c>
      <c r="F24" s="23"/>
      <c r="G24" s="4" t="s">
        <v>3</v>
      </c>
      <c r="H24" s="24"/>
      <c r="I24" s="5" t="s">
        <v>4</v>
      </c>
    </row>
    <row r="25" customFormat="false" ht="16.5" hidden="false" customHeight="true" outlineLevel="0" collapsed="false">
      <c r="A25" s="27" t="s">
        <v>28</v>
      </c>
      <c r="B25" s="6" t="n">
        <f aca="false">AVERAGE($B$2:$B$22)</f>
        <v>6.84219047619048</v>
      </c>
      <c r="C25" s="28" t="n">
        <v>6.84</v>
      </c>
      <c r="D25" s="27" t="s">
        <v>28</v>
      </c>
      <c r="E25" s="29" t="n">
        <f aca="false">AVERAGE($C$2:$C$22)</f>
        <v>1.47285714285714</v>
      </c>
      <c r="F25" s="27" t="s">
        <v>28</v>
      </c>
      <c r="G25" s="29" t="n">
        <f aca="false">AVERAGE($D$2:$D$22)</f>
        <v>1.01519047619048</v>
      </c>
      <c r="H25" s="6" t="s">
        <v>28</v>
      </c>
      <c r="I25" s="9" t="n">
        <f aca="false">AVERAGE($E$2:$E$22)</f>
        <v>0.218380952380952</v>
      </c>
    </row>
    <row r="26" customFormat="false" ht="16.5" hidden="false" customHeight="true" outlineLevel="0" collapsed="false">
      <c r="A26" s="27" t="s">
        <v>29</v>
      </c>
      <c r="B26" s="6" t="n">
        <f aca="false">SQRT(VAR($B$2:$B$22)/COUNT($B$2:$B$22))</f>
        <v>0.15509210196107</v>
      </c>
      <c r="C26" s="28"/>
      <c r="D26" s="27" t="s">
        <v>29</v>
      </c>
      <c r="E26" s="29" t="n">
        <f aca="false">SQRT(VAR($C$2:$C$22)/COUNT($C$2:$C$22))</f>
        <v>0.0263321535945158</v>
      </c>
      <c r="F26" s="27" t="s">
        <v>29</v>
      </c>
      <c r="G26" s="29" t="n">
        <f aca="false">SQRT(VAR($D$2:$D$22)/COUNT($D$2:$D$22))</f>
        <v>0.00519047619047619</v>
      </c>
      <c r="H26" s="6" t="s">
        <v>29</v>
      </c>
      <c r="I26" s="9" t="n">
        <f aca="false">SQRT(VAR($E$2:$E$22)/COUNT($E$2:$E$22))</f>
        <v>0.0279718801137411</v>
      </c>
    </row>
    <row r="27" customFormat="false" ht="16.5" hidden="false" customHeight="true" outlineLevel="0" collapsed="false">
      <c r="A27" s="27" t="s">
        <v>30</v>
      </c>
      <c r="B27" s="6" t="e">
        <f aca="false">MODE($B$2:$B$22)</f>
        <v>#VALUE!</v>
      </c>
      <c r="C27" s="28"/>
      <c r="D27" s="27" t="s">
        <v>30</v>
      </c>
      <c r="E27" s="29" t="e">
        <f aca="false">MODE($C$2:$C$22)</f>
        <v>#VALUE!</v>
      </c>
      <c r="F27" s="27" t="s">
        <v>30</v>
      </c>
      <c r="G27" s="29" t="n">
        <f aca="false">MODE($D$2:$D$22)</f>
        <v>0.999</v>
      </c>
      <c r="H27" s="6" t="s">
        <v>30</v>
      </c>
      <c r="I27" s="9" t="e">
        <f aca="false">MODE($E$2:$E$22)</f>
        <v>#VALUE!</v>
      </c>
    </row>
    <row r="28" customFormat="false" ht="16.5" hidden="false" customHeight="true" outlineLevel="0" collapsed="false">
      <c r="A28" s="27" t="s">
        <v>31</v>
      </c>
      <c r="B28" s="6" t="n">
        <f aca="false">MEDIAN($B$2:$B$22)</f>
        <v>7.021</v>
      </c>
      <c r="C28" s="28" t="n">
        <v>7.021</v>
      </c>
      <c r="D28" s="27" t="s">
        <v>31</v>
      </c>
      <c r="E28" s="29" t="n">
        <f aca="false">MEDIAN($C$2:$C$22)</f>
        <v>1.488</v>
      </c>
      <c r="F28" s="27" t="s">
        <v>31</v>
      </c>
      <c r="G28" s="29" t="n">
        <f aca="false">MEDIAN($D$2:$D$22)</f>
        <v>1.009</v>
      </c>
      <c r="H28" s="6" t="s">
        <v>31</v>
      </c>
      <c r="I28" s="9" t="n">
        <f aca="false">MEDIAN($E$2:$E$22)</f>
        <v>0.226</v>
      </c>
    </row>
    <row r="29" customFormat="false" ht="16.5" hidden="false" customHeight="true" outlineLevel="0" collapsed="false">
      <c r="A29" s="27" t="s">
        <v>32</v>
      </c>
      <c r="B29" s="6" t="n">
        <f aca="false">QUARTILE($B$2:$B$22, 1)</f>
        <v>6.354</v>
      </c>
      <c r="C29" s="28"/>
      <c r="D29" s="27" t="s">
        <v>32</v>
      </c>
      <c r="E29" s="29" t="n">
        <f aca="false">QUARTILE($C$2:$C$22, 1)</f>
        <v>1.472</v>
      </c>
      <c r="F29" s="27" t="s">
        <v>32</v>
      </c>
      <c r="G29" s="29" t="n">
        <f aca="false">QUARTILE($D$2:$D$22, 1)</f>
        <v>0.999</v>
      </c>
      <c r="H29" s="6" t="s">
        <v>32</v>
      </c>
      <c r="I29" s="9" t="n">
        <f aca="false">QUARTILE($E$2:$E$22, 1)</f>
        <v>0.118</v>
      </c>
    </row>
    <row r="30" customFormat="false" ht="16.5" hidden="false" customHeight="true" outlineLevel="0" collapsed="false">
      <c r="A30" s="27" t="s">
        <v>33</v>
      </c>
      <c r="B30" s="6" t="n">
        <f aca="false">QUARTILE($B$2:$B$22, 3)</f>
        <v>7.48</v>
      </c>
      <c r="C30" s="28"/>
      <c r="D30" s="27" t="s">
        <v>33</v>
      </c>
      <c r="E30" s="29" t="n">
        <f aca="false">QUARTILE($C$2:$C$22, 3)</f>
        <v>1.538</v>
      </c>
      <c r="F30" s="27" t="s">
        <v>33</v>
      </c>
      <c r="G30" s="29" t="n">
        <f aca="false">QUARTILE($D$2:$D$22, 3)</f>
        <v>1.039</v>
      </c>
      <c r="H30" s="6" t="s">
        <v>33</v>
      </c>
      <c r="I30" s="9" t="n">
        <f aca="false">QUARTILE($E$2:$E$22, 3)</f>
        <v>0.316</v>
      </c>
    </row>
    <row r="31" customFormat="false" ht="16.5" hidden="false" customHeight="true" outlineLevel="0" collapsed="false">
      <c r="A31" s="27" t="s">
        <v>34</v>
      </c>
      <c r="B31" s="6" t="n">
        <f aca="false">VAR($B$2:$B$22)</f>
        <v>0.505124761904762</v>
      </c>
      <c r="C31" s="28" t="n">
        <v>0.51</v>
      </c>
      <c r="D31" s="27" t="s">
        <v>34</v>
      </c>
      <c r="E31" s="29" t="n">
        <f aca="false">VAR($C$2:$C$22)</f>
        <v>0.0145610285714286</v>
      </c>
      <c r="F31" s="27" t="s">
        <v>34</v>
      </c>
      <c r="G31" s="29" t="n">
        <f aca="false">VAR($D$2:$D$22)</f>
        <v>0.000565761904761905</v>
      </c>
      <c r="H31" s="6" t="s">
        <v>34</v>
      </c>
      <c r="I31" s="9" t="n">
        <f aca="false">VAR($E$2:$E$22)</f>
        <v>0.0164309476190476</v>
      </c>
    </row>
    <row r="32" customFormat="false" ht="16.5" hidden="false" customHeight="true" outlineLevel="0" collapsed="false">
      <c r="A32" s="27" t="s">
        <v>35</v>
      </c>
      <c r="B32" s="6" t="n">
        <f aca="false">STDEV($B$2:$B$22)</f>
        <v>0.710721296926413</v>
      </c>
      <c r="C32" s="28" t="n">
        <v>0.71</v>
      </c>
      <c r="D32" s="27" t="s">
        <v>35</v>
      </c>
      <c r="E32" s="29" t="n">
        <f aca="false">STDEV($C$2:$C$22)</f>
        <v>0.120669087058072</v>
      </c>
      <c r="F32" s="27" t="s">
        <v>35</v>
      </c>
      <c r="G32" s="29" t="n">
        <f aca="false">STDEV($D$2:$D$22)</f>
        <v>0.0237857500357232</v>
      </c>
      <c r="H32" s="6" t="s">
        <v>35</v>
      </c>
      <c r="I32" s="9" t="n">
        <f aca="false">STDEV($E$2:$E$22)</f>
        <v>0.128183257951449</v>
      </c>
    </row>
    <row r="33" customFormat="false" ht="16.5" hidden="false" customHeight="true" outlineLevel="0" collapsed="false">
      <c r="A33" s="27" t="s">
        <v>36</v>
      </c>
      <c r="B33" s="6" t="n">
        <f aca="false">KURT($B$2:$B$22)</f>
        <v>-0.40047190013812</v>
      </c>
      <c r="C33" s="28"/>
      <c r="D33" s="27" t="s">
        <v>36</v>
      </c>
      <c r="E33" s="29" t="n">
        <f aca="false">KURT($C$2:$C$22)</f>
        <v>2.02563698116348</v>
      </c>
      <c r="F33" s="27" t="s">
        <v>36</v>
      </c>
      <c r="G33" s="29" t="n">
        <f aca="false">KURT($D$2:$D$22)</f>
        <v>-1.07748493333472</v>
      </c>
      <c r="H33" s="6" t="s">
        <v>36</v>
      </c>
      <c r="I33" s="9" t="n">
        <f aca="false">KURT($E$2:$E$22)</f>
        <v>-1.29454900901592</v>
      </c>
    </row>
    <row r="34" customFormat="false" ht="16.5" hidden="false" customHeight="true" outlineLevel="0" collapsed="false">
      <c r="A34" s="27" t="s">
        <v>37</v>
      </c>
      <c r="B34" s="6" t="n">
        <f aca="false">SKEW($B$2:$B$22)</f>
        <v>-0.762365206120608</v>
      </c>
      <c r="C34" s="28"/>
      <c r="D34" s="27" t="s">
        <v>37</v>
      </c>
      <c r="E34" s="29" t="n">
        <f aca="false">SKEW($C$2:$C$22)</f>
        <v>-1.56681206367409</v>
      </c>
      <c r="F34" s="27" t="s">
        <v>37</v>
      </c>
      <c r="G34" s="29" t="n">
        <f aca="false">SKEW($D$2:$D$22)</f>
        <v>0.519726384694516</v>
      </c>
      <c r="H34" s="6" t="s">
        <v>37</v>
      </c>
      <c r="I34" s="9" t="n">
        <f aca="false">SKEW($E$2:$E$22)</f>
        <v>-0.201042553561911</v>
      </c>
    </row>
    <row r="35" customFormat="false" ht="16.5" hidden="false" customHeight="true" outlineLevel="0" collapsed="false">
      <c r="A35" s="27" t="s">
        <v>38</v>
      </c>
      <c r="B35" s="6" t="n">
        <f aca="false">MAX($B$2:$B$22)-MIN($B$2:$B$22)</f>
        <v>2.482</v>
      </c>
      <c r="C35" s="28"/>
      <c r="D35" s="27" t="s">
        <v>38</v>
      </c>
      <c r="E35" s="29" t="n">
        <f aca="false">MAX($C$2:$C$22)-MIN($C$2:$C$22)</f>
        <v>0.468</v>
      </c>
      <c r="F35" s="27" t="s">
        <v>38</v>
      </c>
      <c r="G35" s="29" t="n">
        <f aca="false">MAX($D$2:$D$22)-MIN($D$2:$D$22)</f>
        <v>0.0760000000000001</v>
      </c>
      <c r="H35" s="6" t="s">
        <v>38</v>
      </c>
      <c r="I35" s="9" t="n">
        <f aca="false">MAX($E$2:$E$22)-MIN($E$2:$E$22)</f>
        <v>0.385</v>
      </c>
    </row>
    <row r="36" customFormat="false" ht="16.5" hidden="false" customHeight="true" outlineLevel="0" collapsed="false">
      <c r="A36" s="27" t="s">
        <v>39</v>
      </c>
      <c r="B36" s="6" t="n">
        <f aca="false">MIN($B$2:$B$22)</f>
        <v>5.287</v>
      </c>
      <c r="C36" s="28"/>
      <c r="D36" s="27" t="s">
        <v>39</v>
      </c>
      <c r="E36" s="29" t="n">
        <f aca="false">MIN($C$2:$C$22)</f>
        <v>1.156</v>
      </c>
      <c r="F36" s="27" t="s">
        <v>39</v>
      </c>
      <c r="G36" s="29" t="n">
        <f aca="false">MIN($D$2:$D$22)</f>
        <v>0.986</v>
      </c>
      <c r="H36" s="6" t="s">
        <v>39</v>
      </c>
      <c r="I36" s="9" t="n">
        <f aca="false">MIN($E$2:$E$22)</f>
        <v>0.025</v>
      </c>
    </row>
    <row r="37" customFormat="false" ht="16.5" hidden="false" customHeight="true" outlineLevel="0" collapsed="false">
      <c r="A37" s="27" t="s">
        <v>40</v>
      </c>
      <c r="B37" s="6" t="n">
        <f aca="false">MAX($B$2:$B$22)</f>
        <v>7.769</v>
      </c>
      <c r="C37" s="28"/>
      <c r="D37" s="27" t="s">
        <v>40</v>
      </c>
      <c r="E37" s="29" t="n">
        <f aca="false">MAX($C$2:$C$22)</f>
        <v>1.624</v>
      </c>
      <c r="F37" s="27" t="s">
        <v>40</v>
      </c>
      <c r="G37" s="29" t="n">
        <f aca="false">MAX($D$2:$D$22)</f>
        <v>1.062</v>
      </c>
      <c r="H37" s="6" t="s">
        <v>40</v>
      </c>
      <c r="I37" s="9" t="n">
        <f aca="false">MAX($E$2:$E$22)</f>
        <v>0.41</v>
      </c>
    </row>
    <row r="38" customFormat="false" ht="16.5" hidden="false" customHeight="true" outlineLevel="0" collapsed="false">
      <c r="A38" s="27" t="s">
        <v>41</v>
      </c>
      <c r="B38" s="6" t="n">
        <f aca="false">SUM($B$2:$B$22)</f>
        <v>143.686</v>
      </c>
      <c r="C38" s="28"/>
      <c r="D38" s="27" t="s">
        <v>41</v>
      </c>
      <c r="E38" s="29" t="n">
        <f aca="false">SUM($C$2:$C$22)</f>
        <v>30.93</v>
      </c>
      <c r="F38" s="27" t="s">
        <v>41</v>
      </c>
      <c r="G38" s="29" t="n">
        <f aca="false">SUM($D$2:$D$22)</f>
        <v>21.319</v>
      </c>
      <c r="H38" s="6" t="s">
        <v>41</v>
      </c>
      <c r="I38" s="9" t="n">
        <f aca="false">SUM($E$2:$E$22)</f>
        <v>4.586</v>
      </c>
    </row>
    <row r="39" customFormat="false" ht="16.5" hidden="false" customHeight="true" outlineLevel="0" collapsed="false">
      <c r="A39" s="30" t="s">
        <v>42</v>
      </c>
      <c r="B39" s="31" t="n">
        <f aca="false">COUNT($B$2:$B$22)</f>
        <v>21</v>
      </c>
      <c r="C39" s="32"/>
      <c r="D39" s="30" t="s">
        <v>42</v>
      </c>
      <c r="E39" s="33" t="n">
        <f aca="false">COUNT($C$2:$C$22)</f>
        <v>21</v>
      </c>
      <c r="F39" s="30" t="s">
        <v>42</v>
      </c>
      <c r="G39" s="33" t="n">
        <f aca="false">COUNT($D$2:$D$22)</f>
        <v>21</v>
      </c>
      <c r="H39" s="31" t="s">
        <v>42</v>
      </c>
      <c r="I39" s="34" t="n">
        <f aca="false">COUNT($E$2:$E$22)</f>
        <v>21</v>
      </c>
    </row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>
      <c r="A42" s="2"/>
    </row>
    <row r="43" customFormat="false" ht="16.5" hidden="false" customHeight="true" outlineLevel="0" collapsed="false">
      <c r="A43" s="2"/>
    </row>
    <row r="44" customFormat="false" ht="16.5" hidden="false" customHeight="true" outlineLevel="0" collapsed="false">
      <c r="A44" s="2"/>
    </row>
    <row r="45" customFormat="false" ht="16.5" hidden="false" customHeight="true" outlineLevel="0" collapsed="false">
      <c r="A45" s="2"/>
    </row>
    <row r="46" customFormat="false" ht="16.5" hidden="false" customHeight="true" outlineLevel="0" collapsed="false">
      <c r="A46" s="2"/>
    </row>
    <row r="47" customFormat="false" ht="16.5" hidden="false" customHeight="true" outlineLevel="0" collapsed="false">
      <c r="A47" s="2"/>
    </row>
    <row r="48" customFormat="false" ht="16.5" hidden="false" customHeight="true" outlineLevel="0" collapsed="false">
      <c r="A48" s="2"/>
    </row>
    <row r="49" customFormat="false" ht="16.5" hidden="false" customHeight="true" outlineLevel="0" collapsed="false">
      <c r="A49" s="2"/>
    </row>
    <row r="50" customFormat="false" ht="16.5" hidden="false" customHeight="true" outlineLevel="0" collapsed="false">
      <c r="A50" s="2"/>
    </row>
    <row r="51" customFormat="false" ht="16.5" hidden="false" customHeight="true" outlineLevel="0" collapsed="false">
      <c r="A51" s="2"/>
    </row>
    <row r="52" customFormat="false" ht="16.5" hidden="false" customHeight="true" outlineLevel="0" collapsed="false">
      <c r="A52" s="2"/>
    </row>
    <row r="53" customFormat="false" ht="16.5" hidden="false" customHeight="true" outlineLevel="0" collapsed="false">
      <c r="A53" s="2"/>
    </row>
    <row r="54" customFormat="false" ht="16.5" hidden="false" customHeight="true" outlineLevel="0" collapsed="false">
      <c r="A54" s="2"/>
    </row>
    <row r="55" customFormat="false" ht="16.5" hidden="false" customHeight="true" outlineLevel="0" collapsed="false">
      <c r="A55" s="2"/>
    </row>
    <row r="56" customFormat="false" ht="16.5" hidden="false" customHeight="true" outlineLevel="0" collapsed="false">
      <c r="A56" s="2"/>
    </row>
    <row r="57" customFormat="false" ht="16.5" hidden="false" customHeight="true" outlineLevel="0" collapsed="false">
      <c r="A57" s="2"/>
    </row>
    <row r="58" customFormat="false" ht="16.5" hidden="false" customHeight="true" outlineLevel="0" collapsed="false">
      <c r="A58" s="2"/>
    </row>
    <row r="59" customFormat="false" ht="16.5" hidden="false" customHeight="true" outlineLevel="0" collapsed="false">
      <c r="A59" s="2"/>
    </row>
    <row r="60" customFormat="false" ht="16.5" hidden="false" customHeight="true" outlineLevel="0" collapsed="false">
      <c r="A60" s="2"/>
    </row>
    <row r="61" customFormat="false" ht="16.5" hidden="false" customHeight="true" outlineLevel="0" collapsed="false">
      <c r="A61" s="2"/>
    </row>
    <row r="62" customFormat="false" ht="16.5" hidden="false" customHeight="true" outlineLevel="0" collapsed="false">
      <c r="A62" s="2"/>
    </row>
    <row r="63" customFormat="false" ht="16.5" hidden="false" customHeight="true" outlineLevel="0" collapsed="false">
      <c r="A63" s="2"/>
    </row>
    <row r="64" customFormat="false" ht="16.5" hidden="false" customHeight="true" outlineLevel="0" collapsed="false">
      <c r="A64" s="2"/>
    </row>
    <row r="65" customFormat="false" ht="16.5" hidden="false" customHeight="true" outlineLevel="0" collapsed="false">
      <c r="A65" s="2"/>
    </row>
    <row r="66" customFormat="false" ht="16.5" hidden="false" customHeight="true" outlineLevel="0" collapsed="false">
      <c r="A66" s="2"/>
    </row>
    <row r="67" customFormat="false" ht="16.5" hidden="false" customHeight="true" outlineLevel="0" collapsed="false">
      <c r="A67" s="2"/>
    </row>
    <row r="68" customFormat="false" ht="16.5" hidden="false" customHeight="true" outlineLevel="0" collapsed="false">
      <c r="A68" s="2"/>
    </row>
    <row r="69" customFormat="false" ht="16.5" hidden="false" customHeight="true" outlineLevel="0" collapsed="false">
      <c r="A69" s="2"/>
    </row>
    <row r="70" customFormat="false" ht="16.5" hidden="false" customHeight="true" outlineLevel="0" collapsed="false">
      <c r="A70" s="2"/>
    </row>
    <row r="71" customFormat="false" ht="16.5" hidden="false" customHeight="true" outlineLevel="0" collapsed="false">
      <c r="A71" s="2"/>
    </row>
    <row r="72" customFormat="false" ht="16.5" hidden="false" customHeight="true" outlineLevel="0" collapsed="false">
      <c r="A72" s="2"/>
    </row>
    <row r="73" customFormat="false" ht="16.5" hidden="false" customHeight="true" outlineLevel="0" collapsed="false">
      <c r="A73" s="2"/>
    </row>
    <row r="74" customFormat="false" ht="16.5" hidden="false" customHeight="true" outlineLevel="0" collapsed="false">
      <c r="A74" s="2"/>
    </row>
    <row r="75" customFormat="false" ht="16.5" hidden="false" customHeight="true" outlineLevel="0" collapsed="false">
      <c r="A75" s="2"/>
    </row>
    <row r="76" customFormat="false" ht="16.5" hidden="false" customHeight="true" outlineLevel="0" collapsed="false">
      <c r="A76" s="2"/>
    </row>
    <row r="77" customFormat="false" ht="16.5" hidden="false" customHeight="true" outlineLevel="0" collapsed="false">
      <c r="A77" s="2"/>
    </row>
    <row r="78" customFormat="false" ht="16.5" hidden="false" customHeight="true" outlineLevel="0" collapsed="false">
      <c r="A78" s="6"/>
      <c r="B78" s="6"/>
      <c r="C78" s="6"/>
      <c r="D78" s="6"/>
      <c r="E78" s="6"/>
    </row>
    <row r="79" customFormat="false" ht="16.5" hidden="false" customHeight="true" outlineLevel="0" collapsed="false">
      <c r="A79" s="6"/>
      <c r="B79" s="6"/>
      <c r="C79" s="6"/>
      <c r="D79" s="6"/>
      <c r="E79" s="6"/>
    </row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2022-12-22T09:49:23Z</dcterms:created>
  <dc:creator/>
  <dc:description/>
  <dc:language>en-US</dc:language>
  <cp:lastModifiedBy/>
  <dcterms:modified xsi:type="dcterms:W3CDTF">2022-12-24T13:22:26Z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