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7" i="1" l="1"/>
  <c r="C6" i="1" l="1"/>
  <c r="C7" i="1" s="1"/>
  <c r="C8" i="1" l="1"/>
  <c r="C9" i="1" s="1"/>
  <c r="C27" i="1" s="1"/>
  <c r="C28" i="1" s="1"/>
  <c r="C29" i="1" l="1"/>
  <c r="C39" i="1" s="1"/>
  <c r="C38" i="1" l="1"/>
</calcChain>
</file>

<file path=xl/sharedStrings.xml><?xml version="1.0" encoding="utf-8"?>
<sst xmlns="http://schemas.openxmlformats.org/spreadsheetml/2006/main" count="23" uniqueCount="23">
  <si>
    <t>ts</t>
  </si>
  <si>
    <t>ms</t>
  </si>
  <si>
    <t>Damping Ratio</t>
  </si>
  <si>
    <t>Error Band</t>
  </si>
  <si>
    <t>c=wn/wd</t>
  </si>
  <si>
    <t>ln(c/delta)</t>
  </si>
  <si>
    <t>wn</t>
  </si>
  <si>
    <t>Ti</t>
  </si>
  <si>
    <t>Kp</t>
  </si>
  <si>
    <t>Ki</t>
  </si>
  <si>
    <t>B0</t>
  </si>
  <si>
    <t>B1</t>
  </si>
  <si>
    <t>Ts</t>
  </si>
  <si>
    <t xml:space="preserve">First get the values for natural frequency from an assumption of setlling time </t>
  </si>
  <si>
    <t>Setlling Time</t>
  </si>
  <si>
    <t>Now the PLL TF is given as</t>
  </si>
  <si>
    <t>Compare this with generic second order equation</t>
  </si>
  <si>
    <t>Where</t>
  </si>
  <si>
    <t>Substituting we get Kp and Ki</t>
  </si>
  <si>
    <t>Comparing this with digital implementation of PI controller</t>
  </si>
  <si>
    <t>Assuming vgrid=1</t>
  </si>
  <si>
    <t>Fs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</si>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</sst>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/>
    <xf numFmtId="0" fontId="0" fillId="2" borderId="0" xfId="0" applyFill="1"/>
    <xf numFmtId="0" fontId="0" fillId="2" borderId="0" xfId="0" applyFill="1" applyAlignment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emf"/><Relationship Id="rId7" Type="http://schemas.openxmlformats.org/officeDocument/2006/relationships/image" Target="../media/image7.wmf"/><Relationship Id="rId2" Type="http://schemas.openxmlformats.org/officeDocument/2006/relationships/image" Target="../media/image2.e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304800</xdr:colOff>
          <xdr:row>19</xdr:row>
          <xdr:rowOff>19050</xdr:rowOff>
        </xdr:from>
        <xdr:to>
          <xdr:col>4</xdr:col>
          <xdr:colOff>47625</xdr:colOff>
          <xdr:row>21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476250</xdr:colOff>
          <xdr:row>19</xdr:row>
          <xdr:rowOff>38100</xdr:rowOff>
        </xdr:from>
        <xdr:to>
          <xdr:col>6</xdr:col>
          <xdr:colOff>514350</xdr:colOff>
          <xdr:row>21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1276350</xdr:colOff>
          <xdr:row>2</xdr:row>
          <xdr:rowOff>180975</xdr:rowOff>
        </xdr:from>
        <xdr:to>
          <xdr:col>1</xdr:col>
          <xdr:colOff>600075</xdr:colOff>
          <xdr:row>4</xdr:row>
          <xdr:rowOff>38100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</xdr:row>
          <xdr:rowOff>0</xdr:rowOff>
        </xdr:from>
        <xdr:to>
          <xdr:col>1</xdr:col>
          <xdr:colOff>323850</xdr:colOff>
          <xdr:row>4</xdr:row>
          <xdr:rowOff>180975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7</xdr:row>
          <xdr:rowOff>19050</xdr:rowOff>
        </xdr:from>
        <xdr:to>
          <xdr:col>1</xdr:col>
          <xdr:colOff>381000</xdr:colOff>
          <xdr:row>7</xdr:row>
          <xdr:rowOff>161925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10</xdr:row>
          <xdr:rowOff>38100</xdr:rowOff>
        </xdr:from>
        <xdr:to>
          <xdr:col>7</xdr:col>
          <xdr:colOff>409575</xdr:colOff>
          <xdr:row>14</xdr:row>
          <xdr:rowOff>161925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219075</xdr:colOff>
          <xdr:row>15</xdr:row>
          <xdr:rowOff>133350</xdr:rowOff>
        </xdr:from>
        <xdr:to>
          <xdr:col>5</xdr:col>
          <xdr:colOff>600075</xdr:colOff>
          <xdr:row>18</xdr:row>
          <xdr:rowOff>28575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30</xdr:row>
          <xdr:rowOff>104775</xdr:rowOff>
        </xdr:from>
        <xdr:to>
          <xdr:col>7</xdr:col>
          <xdr:colOff>447675</xdr:colOff>
          <xdr:row>33</xdr:row>
          <xdr:rowOff>47625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39"/>
  <sheetViews>
    <sheetView tabSelected="1" workbookViewId="0">
      <selection activeCell="C37" sqref="C37"/>
    </sheetView>
  </sheetViews>
  <sheetFormatPr defaultRowHeight="15" x14ac:dyDescent="0.25"/>
  <cols>
    <col min="1" max="1" width="19.28515625" customWidth="1"/>
  </cols>
  <sheetData>
    <row r="2" spans="1:8" x14ac:dyDescent="0.25">
      <c r="A2" s="1" t="s">
        <v>13</v>
      </c>
      <c r="B2" s="1"/>
      <c r="C2" s="1"/>
      <c r="D2" s="1"/>
      <c r="E2" s="1"/>
      <c r="F2" s="1"/>
      <c r="G2" s="2"/>
    </row>
    <row r="3" spans="1:8" x14ac:dyDescent="0.25">
      <c r="A3" t="s">
        <v>14</v>
      </c>
      <c r="B3" t="s">
        <v>0</v>
      </c>
      <c r="C3">
        <v>0.03</v>
      </c>
      <c r="D3" t="s">
        <v>1</v>
      </c>
    </row>
    <row r="4" spans="1:8" x14ac:dyDescent="0.25">
      <c r="A4" t="s">
        <v>2</v>
      </c>
      <c r="C4">
        <v>0.7</v>
      </c>
    </row>
    <row r="5" spans="1:8" x14ac:dyDescent="0.25">
      <c r="A5" t="s">
        <v>3</v>
      </c>
      <c r="C5">
        <v>0.05</v>
      </c>
    </row>
    <row r="6" spans="1:8" x14ac:dyDescent="0.25">
      <c r="A6" t="s">
        <v>4</v>
      </c>
      <c r="C6">
        <f>1/SQRT(1-C4*C4)</f>
        <v>1.4002800840280099</v>
      </c>
    </row>
    <row r="7" spans="1:8" x14ac:dyDescent="0.25">
      <c r="A7" t="s">
        <v>5</v>
      </c>
      <c r="C7">
        <f>LN(C6/C5)</f>
        <v>3.3324045501858737</v>
      </c>
    </row>
    <row r="8" spans="1:8" x14ac:dyDescent="0.25">
      <c r="C8">
        <f>C7/(C3)</f>
        <v>111.08015167286246</v>
      </c>
    </row>
    <row r="9" spans="1:8" x14ac:dyDescent="0.25">
      <c r="A9" t="s">
        <v>6</v>
      </c>
      <c r="C9">
        <f>C8/(C4)</f>
        <v>158.68593096123209</v>
      </c>
    </row>
    <row r="10" spans="1:8" ht="15.75" thickBot="1" x14ac:dyDescent="0.3"/>
    <row r="11" spans="1:8" x14ac:dyDescent="0.25">
      <c r="A11" s="19" t="s">
        <v>15</v>
      </c>
      <c r="B11" s="20"/>
      <c r="C11" s="10"/>
      <c r="D11" s="11"/>
      <c r="E11" s="11"/>
      <c r="F11" s="11"/>
      <c r="G11" s="11"/>
      <c r="H11" s="12"/>
    </row>
    <row r="12" spans="1:8" x14ac:dyDescent="0.25">
      <c r="A12" s="21"/>
      <c r="B12" s="22"/>
      <c r="C12" s="13"/>
      <c r="D12" s="14"/>
      <c r="E12" s="14"/>
      <c r="F12" s="14"/>
      <c r="G12" s="14"/>
      <c r="H12" s="15"/>
    </row>
    <row r="13" spans="1:8" x14ac:dyDescent="0.25">
      <c r="A13" s="21"/>
      <c r="B13" s="22"/>
      <c r="C13" s="13"/>
      <c r="D13" s="14"/>
      <c r="E13" s="14"/>
      <c r="F13" s="14"/>
      <c r="G13" s="14"/>
      <c r="H13" s="15"/>
    </row>
    <row r="14" spans="1:8" x14ac:dyDescent="0.25">
      <c r="A14" s="21"/>
      <c r="B14" s="22"/>
      <c r="C14" s="13"/>
      <c r="D14" s="14"/>
      <c r="E14" s="14"/>
      <c r="F14" s="14"/>
      <c r="G14" s="14"/>
      <c r="H14" s="15"/>
    </row>
    <row r="15" spans="1:8" ht="15.75" thickBot="1" x14ac:dyDescent="0.3">
      <c r="A15" s="23"/>
      <c r="B15" s="24"/>
      <c r="C15" s="16"/>
      <c r="D15" s="17"/>
      <c r="E15" s="17"/>
      <c r="F15" s="17"/>
      <c r="G15" s="17"/>
      <c r="H15" s="18"/>
    </row>
    <row r="16" spans="1:8" x14ac:dyDescent="0.25">
      <c r="A16" s="25" t="s">
        <v>16</v>
      </c>
      <c r="B16" s="26"/>
      <c r="C16" s="10"/>
      <c r="D16" s="11"/>
      <c r="E16" s="11"/>
      <c r="F16" s="11"/>
      <c r="G16" s="11"/>
      <c r="H16" s="12"/>
    </row>
    <row r="17" spans="1:8" x14ac:dyDescent="0.25">
      <c r="A17" s="27"/>
      <c r="B17" s="28"/>
      <c r="C17" s="13"/>
      <c r="D17" s="14"/>
      <c r="E17" s="14"/>
      <c r="F17" s="14"/>
      <c r="G17" s="14"/>
      <c r="H17" s="15"/>
    </row>
    <row r="18" spans="1:8" x14ac:dyDescent="0.25">
      <c r="A18" s="27"/>
      <c r="B18" s="28"/>
      <c r="C18" s="13"/>
      <c r="D18" s="14"/>
      <c r="E18" s="14"/>
      <c r="F18" s="14"/>
      <c r="G18" s="14"/>
      <c r="H18" s="15"/>
    </row>
    <row r="19" spans="1:8" ht="15.75" thickBot="1" x14ac:dyDescent="0.3">
      <c r="A19" s="29"/>
      <c r="B19" s="30"/>
      <c r="C19" s="16"/>
      <c r="D19" s="17"/>
      <c r="E19" s="17"/>
      <c r="F19" s="17"/>
      <c r="G19" s="17"/>
      <c r="H19" s="18"/>
    </row>
    <row r="20" spans="1:8" x14ac:dyDescent="0.25">
      <c r="A20" s="31" t="s">
        <v>17</v>
      </c>
      <c r="B20" s="32"/>
      <c r="C20" s="31"/>
      <c r="D20" s="37"/>
      <c r="E20" s="37"/>
      <c r="F20" s="37"/>
      <c r="G20" s="37"/>
      <c r="H20" s="32"/>
    </row>
    <row r="21" spans="1:8" x14ac:dyDescent="0.25">
      <c r="A21" s="33"/>
      <c r="B21" s="34"/>
      <c r="C21" s="33"/>
      <c r="D21" s="38"/>
      <c r="E21" s="38"/>
      <c r="F21" s="38"/>
      <c r="G21" s="38"/>
      <c r="H21" s="34"/>
    </row>
    <row r="22" spans="1:8" ht="15.75" thickBot="1" x14ac:dyDescent="0.3">
      <c r="A22" s="35"/>
      <c r="B22" s="36"/>
      <c r="C22" s="35"/>
      <c r="D22" s="39"/>
      <c r="E22" s="39"/>
      <c r="F22" s="39"/>
      <c r="G22" s="39"/>
      <c r="H22" s="36"/>
    </row>
    <row r="26" spans="1:8" x14ac:dyDescent="0.25">
      <c r="A26" s="3" t="s">
        <v>18</v>
      </c>
      <c r="B26" s="3"/>
      <c r="C26" s="2"/>
      <c r="D26" t="s">
        <v>20</v>
      </c>
    </row>
    <row r="27" spans="1:8" x14ac:dyDescent="0.25">
      <c r="A27" t="s">
        <v>7</v>
      </c>
      <c r="C27">
        <f>2*C4/C9</f>
        <v>8.8224582451611813E-3</v>
      </c>
    </row>
    <row r="28" spans="1:8" x14ac:dyDescent="0.25">
      <c r="A28" t="s">
        <v>8</v>
      </c>
      <c r="C28">
        <f>C9*C9*C27</f>
        <v>222.16030334572494</v>
      </c>
    </row>
    <row r="29" spans="1:8" x14ac:dyDescent="0.25">
      <c r="A29" t="s">
        <v>9</v>
      </c>
      <c r="C29">
        <f>C28/C27</f>
        <v>25181.224685032917</v>
      </c>
    </row>
    <row r="30" spans="1:8" ht="15.75" thickBot="1" x14ac:dyDescent="0.3"/>
    <row r="31" spans="1:8" x14ac:dyDescent="0.25">
      <c r="A31" s="4" t="s">
        <v>19</v>
      </c>
      <c r="B31" s="5"/>
      <c r="C31" s="10"/>
      <c r="D31" s="11"/>
      <c r="E31" s="11"/>
      <c r="F31" s="11"/>
      <c r="G31" s="11"/>
      <c r="H31" s="12"/>
    </row>
    <row r="32" spans="1:8" x14ac:dyDescent="0.25">
      <c r="A32" s="6"/>
      <c r="B32" s="7"/>
      <c r="C32" s="13"/>
      <c r="D32" s="14"/>
      <c r="E32" s="14"/>
      <c r="F32" s="14"/>
      <c r="G32" s="14"/>
      <c r="H32" s="15"/>
    </row>
    <row r="33" spans="1:8" x14ac:dyDescent="0.25">
      <c r="A33" s="6"/>
      <c r="B33" s="7"/>
      <c r="C33" s="13"/>
      <c r="D33" s="14"/>
      <c r="E33" s="14"/>
      <c r="F33" s="14"/>
      <c r="G33" s="14"/>
      <c r="H33" s="15"/>
    </row>
    <row r="34" spans="1:8" ht="15.75" thickBot="1" x14ac:dyDescent="0.3">
      <c r="A34" s="8"/>
      <c r="B34" s="9"/>
      <c r="C34" s="16"/>
      <c r="D34" s="17"/>
      <c r="E34" s="17"/>
      <c r="F34" s="17"/>
      <c r="G34" s="17"/>
      <c r="H34" s="18"/>
    </row>
    <row r="36" spans="1:8" x14ac:dyDescent="0.25">
      <c r="A36" t="s">
        <v>21</v>
      </c>
      <c r="C36">
        <v>10000</v>
      </c>
      <c r="D36" t="s">
        <v>22</v>
      </c>
    </row>
    <row r="37" spans="1:8" x14ac:dyDescent="0.25">
      <c r="A37" t="s">
        <v>12</v>
      </c>
      <c r="C37">
        <f>1/C36</f>
        <v>1E-4</v>
      </c>
    </row>
    <row r="38" spans="1:8" x14ac:dyDescent="0.25">
      <c r="A38" t="s">
        <v>10</v>
      </c>
      <c r="C38">
        <f>(2*C28+C29*C37)/2</f>
        <v>223.41936457997659</v>
      </c>
    </row>
    <row r="39" spans="1:8" x14ac:dyDescent="0.25">
      <c r="A39" t="s">
        <v>11</v>
      </c>
      <c r="C39">
        <f>-(2*C28-C29*C37)/2</f>
        <v>-220.90124211147329</v>
      </c>
    </row>
  </sheetData>
  <mergeCells count="8">
    <mergeCell ref="A31:B34"/>
    <mergeCell ref="C31:H34"/>
    <mergeCell ref="A11:B15"/>
    <mergeCell ref="C11:H15"/>
    <mergeCell ref="A16:B19"/>
    <mergeCell ref="C16:H19"/>
    <mergeCell ref="A20:B22"/>
    <mergeCell ref="C20:H2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2</xdr:col>
                <xdr:colOff>304800</xdr:colOff>
                <xdr:row>19</xdr:row>
                <xdr:rowOff>19050</xdr:rowOff>
              </from>
              <to>
                <xdr:col>4</xdr:col>
                <xdr:colOff>47625</xdr:colOff>
                <xdr:row>21</xdr:row>
                <xdr:rowOff>152400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4</xdr:col>
                <xdr:colOff>476250</xdr:colOff>
                <xdr:row>19</xdr:row>
                <xdr:rowOff>38100</xdr:rowOff>
              </from>
              <to>
                <xdr:col>6</xdr:col>
                <xdr:colOff>514350</xdr:colOff>
                <xdr:row>21</xdr:row>
                <xdr:rowOff>152400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 sizeWithCells="1">
              <from>
                <xdr:col>0</xdr:col>
                <xdr:colOff>1276350</xdr:colOff>
                <xdr:row>2</xdr:row>
                <xdr:rowOff>180975</xdr:rowOff>
              </from>
              <to>
                <xdr:col>1</xdr:col>
                <xdr:colOff>600075</xdr:colOff>
                <xdr:row>4</xdr:row>
                <xdr:rowOff>38100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r:id="rId11">
            <anchor moveWithCells="1">
              <from>
                <xdr:col>1</xdr:col>
                <xdr:colOff>200025</xdr:colOff>
                <xdr:row>4</xdr:row>
                <xdr:rowOff>0</xdr:rowOff>
              </from>
              <to>
                <xdr:col>1</xdr:col>
                <xdr:colOff>323850</xdr:colOff>
                <xdr:row>4</xdr:row>
                <xdr:rowOff>180975</xdr:rowOff>
              </to>
            </anchor>
          </objectPr>
        </oleObject>
      </mc:Choice>
      <mc:Fallback>
        <oleObject progId="Equation.3" shapeId="1028" r:id="rId10"/>
      </mc:Fallback>
    </mc:AlternateContent>
    <mc:AlternateContent xmlns:mc="http://schemas.openxmlformats.org/markup-compatibility/2006">
      <mc:Choice Requires="x14">
        <oleObject progId="Equation.3" shapeId="1029" r:id="rId12">
          <objectPr defaultSize="0" r:id="rId13">
            <anchor moveWithCells="1">
              <from>
                <xdr:col>1</xdr:col>
                <xdr:colOff>228600</xdr:colOff>
                <xdr:row>7</xdr:row>
                <xdr:rowOff>19050</xdr:rowOff>
              </from>
              <to>
                <xdr:col>1</xdr:col>
                <xdr:colOff>381000</xdr:colOff>
                <xdr:row>7</xdr:row>
                <xdr:rowOff>161925</xdr:rowOff>
              </to>
            </anchor>
          </objectPr>
        </oleObject>
      </mc:Choice>
      <mc:Fallback>
        <oleObject progId="Equation.3" shapeId="1029" r:id="rId12"/>
      </mc:Fallback>
    </mc:AlternateContent>
    <mc:AlternateContent xmlns:mc="http://schemas.openxmlformats.org/markup-compatibility/2006">
      <mc:Choice Requires="x14">
        <oleObject progId="Equation.3" shapeId="1030" r:id="rId14">
          <objectPr defaultSize="0" autoPict="0" r:id="rId15">
            <anchor moveWithCells="1" sizeWithCells="1">
              <from>
                <xdr:col>2</xdr:col>
                <xdr:colOff>133350</xdr:colOff>
                <xdr:row>10</xdr:row>
                <xdr:rowOff>38100</xdr:rowOff>
              </from>
              <to>
                <xdr:col>7</xdr:col>
                <xdr:colOff>409575</xdr:colOff>
                <xdr:row>14</xdr:row>
                <xdr:rowOff>161925</xdr:rowOff>
              </to>
            </anchor>
          </objectPr>
        </oleObject>
      </mc:Choice>
      <mc:Fallback>
        <oleObject progId="Equation.3" shapeId="1030" r:id="rId14"/>
      </mc:Fallback>
    </mc:AlternateContent>
    <mc:AlternateContent xmlns:mc="http://schemas.openxmlformats.org/markup-compatibility/2006">
      <mc:Choice Requires="x14">
        <oleObject progId="Equation.3" shapeId="1031" r:id="rId16">
          <objectPr defaultSize="0" autoPict="0" r:id="rId17">
            <anchor moveWithCells="1" sizeWithCells="1">
              <from>
                <xdr:col>3</xdr:col>
                <xdr:colOff>219075</xdr:colOff>
                <xdr:row>15</xdr:row>
                <xdr:rowOff>133350</xdr:rowOff>
              </from>
              <to>
                <xdr:col>5</xdr:col>
                <xdr:colOff>600075</xdr:colOff>
                <xdr:row>18</xdr:row>
                <xdr:rowOff>28575</xdr:rowOff>
              </to>
            </anchor>
          </objectPr>
        </oleObject>
      </mc:Choice>
      <mc:Fallback>
        <oleObject progId="Equation.3" shapeId="1031" r:id="rId16"/>
      </mc:Fallback>
    </mc:AlternateContent>
    <mc:AlternateContent xmlns:mc="http://schemas.openxmlformats.org/markup-compatibility/2006">
      <mc:Choice Requires="x14">
        <oleObject progId="Equation.3" shapeId="1032" r:id="rId18">
          <objectPr defaultSize="0" autoPict="0" r:id="rId19">
            <anchor moveWithCells="1" sizeWithCells="1">
              <from>
                <xdr:col>2</xdr:col>
                <xdr:colOff>133350</xdr:colOff>
                <xdr:row>30</xdr:row>
                <xdr:rowOff>104775</xdr:rowOff>
              </from>
              <to>
                <xdr:col>7</xdr:col>
                <xdr:colOff>447675</xdr:colOff>
                <xdr:row>33</xdr:row>
                <xdr:rowOff>47625</xdr:rowOff>
              </to>
            </anchor>
          </objectPr>
        </oleObject>
      </mc:Choice>
      <mc:Fallback>
        <oleObject progId="Equation.3" shapeId="1032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2013-09-25T16:09:44Z</dcterms:modified>
</cp:coreProperties>
</file>