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DA3CA18C-5296-477D-BD0D-01C1111D5500}" xr6:coauthVersionLast="47" xr6:coauthVersionMax="47" xr10:uidLastSave="{00000000-0000-0000-0000-000000000000}"/>
  <bookViews>
    <workbookView xWindow="-110" yWindow="-110" windowWidth="19420" windowHeight="10420" tabRatio="950" firstSheet="1" activeTab="33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1" i="31" l="1"/>
  <c r="G11" i="31"/>
  <c r="F11" i="31"/>
  <c r="C11" i="31"/>
  <c r="G11" i="29"/>
  <c r="F11" i="29"/>
  <c r="D17" i="26"/>
  <c r="E17" i="26"/>
  <c r="F17" i="26"/>
  <c r="G17" i="26"/>
  <c r="H17" i="26"/>
  <c r="I17" i="26"/>
  <c r="J17" i="26"/>
  <c r="K17" i="26"/>
  <c r="C17" i="26"/>
  <c r="D17" i="25"/>
  <c r="E17" i="25"/>
  <c r="F17" i="25"/>
  <c r="G17" i="25"/>
  <c r="H17" i="25"/>
  <c r="I17" i="25"/>
  <c r="J17" i="25"/>
  <c r="K17" i="25"/>
  <c r="C17" i="25"/>
  <c r="D17" i="24"/>
  <c r="E17" i="24"/>
  <c r="F17" i="24"/>
  <c r="G17" i="24"/>
  <c r="H17" i="24"/>
  <c r="I17" i="24"/>
  <c r="J17" i="24"/>
  <c r="K17" i="24"/>
  <c r="C17" i="24"/>
  <c r="D17" i="23"/>
  <c r="E17" i="23"/>
  <c r="F17" i="23"/>
  <c r="G17" i="23"/>
  <c r="H17" i="23"/>
  <c r="I17" i="23"/>
  <c r="J17" i="23"/>
  <c r="K17" i="23"/>
  <c r="C17" i="23"/>
  <c r="Y23" i="3"/>
  <c r="D17" i="22" l="1"/>
  <c r="E17" i="22"/>
  <c r="F17" i="22"/>
  <c r="G17" i="22"/>
  <c r="H17" i="22"/>
  <c r="I17" i="22"/>
  <c r="J17" i="22"/>
  <c r="K17" i="22"/>
  <c r="C17" i="22"/>
  <c r="D17" i="21"/>
  <c r="E17" i="21"/>
  <c r="F17" i="21"/>
  <c r="G17" i="21"/>
  <c r="H17" i="21"/>
  <c r="I17" i="21"/>
  <c r="J17" i="21"/>
  <c r="K17" i="21"/>
  <c r="C17" i="21"/>
  <c r="J11" i="21"/>
  <c r="D17" i="19" l="1"/>
  <c r="E17" i="19"/>
  <c r="F17" i="19"/>
  <c r="G17" i="19"/>
  <c r="H17" i="19"/>
  <c r="I17" i="19"/>
  <c r="J17" i="19"/>
  <c r="K17" i="19"/>
  <c r="C17" i="19"/>
  <c r="K11" i="19"/>
  <c r="I11" i="19"/>
  <c r="D17" i="12"/>
  <c r="E17" i="12"/>
  <c r="F17" i="12"/>
  <c r="G17" i="12"/>
  <c r="H17" i="12"/>
  <c r="I17" i="12"/>
  <c r="J17" i="12"/>
  <c r="K17" i="12"/>
  <c r="C17" i="12"/>
  <c r="D17" i="11"/>
  <c r="E17" i="11"/>
  <c r="F17" i="11"/>
  <c r="G17" i="11"/>
  <c r="H17" i="11"/>
  <c r="I17" i="11"/>
  <c r="J17" i="11"/>
  <c r="K17" i="11"/>
  <c r="C17" i="11"/>
  <c r="D17" i="8"/>
  <c r="E17" i="8"/>
  <c r="F17" i="8"/>
  <c r="G17" i="8"/>
  <c r="H17" i="8"/>
  <c r="I17" i="8"/>
  <c r="J17" i="8"/>
  <c r="K17" i="8"/>
  <c r="C17" i="8"/>
  <c r="D17" i="4"/>
  <c r="E17" i="4"/>
  <c r="F17" i="4"/>
  <c r="G17" i="4"/>
  <c r="H17" i="4"/>
  <c r="I17" i="4"/>
  <c r="J17" i="4"/>
  <c r="K17" i="4"/>
  <c r="C17" i="4"/>
  <c r="D17" i="16"/>
  <c r="E17" i="16"/>
  <c r="F17" i="16"/>
  <c r="G17" i="16"/>
  <c r="H17" i="16"/>
  <c r="I17" i="16"/>
  <c r="J17" i="16"/>
  <c r="K17" i="16"/>
  <c r="C17" i="16"/>
  <c r="D17" i="18"/>
  <c r="E17" i="18"/>
  <c r="F17" i="18"/>
  <c r="G17" i="18"/>
  <c r="H17" i="18"/>
  <c r="I17" i="18"/>
  <c r="J17" i="18"/>
  <c r="K17" i="18"/>
  <c r="L17" i="18"/>
  <c r="C17" i="18"/>
  <c r="D17" i="17"/>
  <c r="E17" i="17"/>
  <c r="F17" i="17"/>
  <c r="G17" i="17"/>
  <c r="H17" i="17"/>
  <c r="I17" i="17"/>
  <c r="J17" i="17"/>
  <c r="K17" i="17"/>
  <c r="C17" i="17"/>
  <c r="A2" i="33"/>
  <c r="K6" i="16" l="1"/>
  <c r="J6" i="16"/>
  <c r="I6" i="16"/>
  <c r="F11" i="15"/>
  <c r="L9" i="14" l="1"/>
  <c r="L10" i="14"/>
  <c r="L11" i="14"/>
  <c r="L12" i="14"/>
  <c r="C11" i="11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AK16" i="26" s="1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AK16" i="22" s="1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J16" i="32" l="1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<sst xmlns="http://schemas.openxmlformats.org/spreadsheetml/2006/main" count="2195" uniqueCount="105">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</sst>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9"/>
      <c r="B3" s="239"/>
      <c r="C3" s="239"/>
      <c r="D3" s="239"/>
      <c r="E3" s="239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</row>
    <row r="4" spans="1:29" ht="14.5" customHeight="1" x14ac:dyDescent="0.35">
      <c r="A4" s="241" t="s">
        <v>0</v>
      </c>
      <c r="B4" s="4" t="s">
        <v>1</v>
      </c>
      <c r="C4" s="4"/>
      <c r="D4" s="243" t="s">
        <v>2</v>
      </c>
      <c r="E4" s="245" t="s">
        <v>3</v>
      </c>
      <c r="F4" s="247" t="s">
        <v>4</v>
      </c>
      <c r="G4" s="247"/>
      <c r="H4" s="248" t="s">
        <v>5</v>
      </c>
      <c r="I4" s="248"/>
      <c r="J4" s="249" t="s">
        <v>6</v>
      </c>
      <c r="K4" s="250"/>
      <c r="L4" s="249" t="s">
        <v>7</v>
      </c>
      <c r="M4" s="250"/>
      <c r="N4" s="251" t="s">
        <v>8</v>
      </c>
      <c r="O4" s="251"/>
      <c r="P4" s="249" t="s">
        <v>9</v>
      </c>
      <c r="Q4" s="250"/>
      <c r="R4" s="249" t="s">
        <v>10</v>
      </c>
      <c r="S4" s="250"/>
      <c r="T4" s="252" t="s">
        <v>11</v>
      </c>
      <c r="U4" s="252"/>
      <c r="V4" s="253" t="s">
        <v>12</v>
      </c>
      <c r="W4" s="254"/>
      <c r="X4" s="253" t="s">
        <v>13</v>
      </c>
      <c r="Y4" s="254"/>
    </row>
    <row r="5" spans="1:29" ht="26.25" customHeight="1" thickBot="1" x14ac:dyDescent="0.4">
      <c r="A5" s="242"/>
      <c r="B5" s="6" t="s">
        <v>14</v>
      </c>
      <c r="C5" s="6" t="s">
        <v>2</v>
      </c>
      <c r="D5" s="244"/>
      <c r="E5" s="24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5">
        <v>46174</v>
      </c>
      <c r="B2" s="255"/>
      <c r="C2" s="173" t="s">
        <v>65</v>
      </c>
      <c r="D2" s="256" t="s">
        <v>66</v>
      </c>
      <c r="E2" s="256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7" t="s">
        <v>84</v>
      </c>
      <c r="B3" s="258"/>
      <c r="C3" s="258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9" t="s">
        <v>70</v>
      </c>
      <c r="B4" s="259" t="s">
        <v>49</v>
      </c>
      <c r="C4" s="261" t="s">
        <v>85</v>
      </c>
      <c r="D4" s="263" t="s">
        <v>4</v>
      </c>
      <c r="E4" s="264"/>
      <c r="F4" s="156" t="s">
        <v>71</v>
      </c>
      <c r="G4" s="268" t="s">
        <v>72</v>
      </c>
      <c r="H4" s="269"/>
      <c r="I4" s="269"/>
      <c r="J4" s="269"/>
      <c r="K4" s="270"/>
      <c r="L4" s="271"/>
    </row>
    <row r="5" spans="1:12" ht="15" customHeight="1" thickBot="1" x14ac:dyDescent="0.35">
      <c r="A5" s="260"/>
      <c r="B5" s="260"/>
      <c r="C5" s="262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335.3</v>
      </c>
      <c r="I8" s="195">
        <f t="shared" si="0"/>
        <v>0.67059999999999997</v>
      </c>
      <c r="J8" s="188">
        <f t="shared" si="1"/>
        <v>164.7</v>
      </c>
      <c r="K8" s="189">
        <f t="shared" si="2"/>
        <v>335.3</v>
      </c>
      <c r="L8" s="196">
        <f t="shared" si="3"/>
        <v>6.5879999999999992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67.174999999999997</v>
      </c>
      <c r="I9" s="195">
        <f t="shared" si="0"/>
        <v>0.13435</v>
      </c>
      <c r="J9" s="188">
        <f t="shared" si="1"/>
        <v>432.82499999999999</v>
      </c>
      <c r="K9" s="189">
        <f t="shared" si="2"/>
        <v>67.174999999999997</v>
      </c>
      <c r="L9" s="196">
        <f t="shared" si="3"/>
        <v>17.312999999999999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181.47499999999999</v>
      </c>
      <c r="I10" s="195">
        <f t="shared" si="0"/>
        <v>0.36294999999999999</v>
      </c>
      <c r="J10" s="188">
        <f t="shared" si="1"/>
        <v>318.52499999999998</v>
      </c>
      <c r="K10" s="189">
        <f t="shared" si="2"/>
        <v>181.47499999999999</v>
      </c>
      <c r="L10" s="196">
        <f t="shared" si="3"/>
        <v>12.741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2232.75</v>
      </c>
      <c r="I12" s="195">
        <f t="shared" si="0"/>
        <v>0.37212499999999998</v>
      </c>
      <c r="J12" s="188">
        <f t="shared" si="1"/>
        <v>3767.25</v>
      </c>
      <c r="K12" s="189">
        <f t="shared" si="2"/>
        <v>2232.75</v>
      </c>
      <c r="L12" s="196">
        <f t="shared" si="3"/>
        <v>150.69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950</v>
      </c>
      <c r="I13" s="195">
        <f t="shared" si="0"/>
        <v>1.9</v>
      </c>
      <c r="J13" s="188">
        <f t="shared" si="1"/>
        <v>-450</v>
      </c>
      <c r="K13" s="189">
        <f t="shared" si="2"/>
        <v>950</v>
      </c>
      <c r="L13" s="196">
        <f t="shared" si="3"/>
        <v>-18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72" t="s">
        <v>48</v>
      </c>
      <c r="B19" s="273"/>
      <c r="C19" s="27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9" t="s">
        <v>70</v>
      </c>
      <c r="B22" s="259" t="s">
        <v>49</v>
      </c>
      <c r="C22" s="261" t="s">
        <v>85</v>
      </c>
      <c r="D22" s="263" t="s">
        <v>79</v>
      </c>
      <c r="E22" s="264"/>
      <c r="F22" s="156" t="s">
        <v>71</v>
      </c>
      <c r="G22" s="265" t="s">
        <v>80</v>
      </c>
      <c r="H22" s="266"/>
      <c r="I22" s="266"/>
      <c r="J22" s="266"/>
      <c r="K22" s="267"/>
      <c r="L22" s="267"/>
    </row>
    <row r="23" spans="1:12" ht="13.5" customHeight="1" thickBot="1" x14ac:dyDescent="0.35">
      <c r="A23" s="260"/>
      <c r="B23" s="260"/>
      <c r="C23" s="262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2" t="s">
        <v>48</v>
      </c>
      <c r="B34" s="273"/>
      <c r="C34" s="274"/>
      <c r="D34" s="275"/>
      <c r="E34" s="276"/>
      <c r="F34" s="27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P17" sqref="P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7">
        <f ca="1">TODAY()-1</f>
        <v>46239</v>
      </c>
      <c r="B2" s="287"/>
      <c r="C2" s="287"/>
      <c r="D2" s="287"/>
      <c r="E2" s="287"/>
      <c r="F2" s="28" t="s">
        <v>102</v>
      </c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3" t="s">
        <v>48</v>
      </c>
      <c r="M3" s="294"/>
      <c r="N3" s="295"/>
      <c r="O3" s="299" t="s">
        <v>47</v>
      </c>
      <c r="P3" s="30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83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6"/>
      <c r="M4" s="297"/>
      <c r="N4" s="298"/>
      <c r="O4" s="301"/>
      <c r="P4" s="302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2577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1054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911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3223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1895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3752</v>
      </c>
      <c r="L6" s="36">
        <f t="shared" ref="L6:L16" si="0">SUM(C6:K6)/40</f>
        <v>335.3</v>
      </c>
      <c r="M6" s="86">
        <f t="shared" ref="M6:M15" si="1">SUMPRODUCT($C$4:$K$4,$C6:$K6)</f>
        <v>848501.32250000001</v>
      </c>
      <c r="N6" s="57">
        <f t="shared" ref="N6:N15" si="2">SUMPRODUCT($C$3:$K$3,$C6:$K6)/1000</f>
        <v>1356.57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90.195000000000007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90.195000000000007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64.424999999999997</v>
      </c>
      <c r="AG6" s="94">
        <f t="shared" ref="AG6:AG16" si="11">SUM(F6:H6)/40</f>
        <v>49.125</v>
      </c>
      <c r="AH6" s="97">
        <f t="shared" ref="AH6:AH16" si="12">SUM(E6:G6)/40</f>
        <v>49.125</v>
      </c>
      <c r="AJ6" s="154">
        <f t="shared" ref="AJ6:AJ15" si="13">AF6/SUM(AF6:AH6)</f>
        <v>0.39603503918856614</v>
      </c>
      <c r="AK6" s="154">
        <f t="shared" ref="AK6:AK16" si="14">AG6/SUM(AF6:AH6)</f>
        <v>0.3019824804057169</v>
      </c>
      <c r="AL6" s="154">
        <f t="shared" ref="AL6:AL16" si="15">AH6/SUM(AF6:AH6)</f>
        <v>0.3019824804057169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665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239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249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564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341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629</v>
      </c>
      <c r="L7" s="36">
        <f t="shared" si="0"/>
        <v>67.174999999999997</v>
      </c>
      <c r="M7" s="86">
        <f t="shared" si="1"/>
        <v>163119.41</v>
      </c>
      <c r="N7" s="57">
        <f t="shared" si="2"/>
        <v>258.14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23.275000000000002</v>
      </c>
      <c r="V7" s="70">
        <f t="shared" si="5"/>
        <v>0</v>
      </c>
      <c r="W7" s="70">
        <f t="shared" si="6"/>
        <v>0</v>
      </c>
      <c r="X7" s="71">
        <f t="shared" si="7"/>
        <v>23.275000000000002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16.625</v>
      </c>
      <c r="AG7" s="94">
        <f t="shared" si="11"/>
        <v>12.2</v>
      </c>
      <c r="AH7" s="97">
        <f t="shared" si="12"/>
        <v>12.2</v>
      </c>
      <c r="AJ7" s="154">
        <f t="shared" si="13"/>
        <v>0.40524070688604513</v>
      </c>
      <c r="AK7" s="154">
        <f t="shared" si="14"/>
        <v>0.29737964655697746</v>
      </c>
      <c r="AL7" s="154">
        <f t="shared" si="15"/>
        <v>0.29737964655697746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1949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1001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696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1312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763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1538</v>
      </c>
      <c r="L8" s="36">
        <f t="shared" si="0"/>
        <v>181.47499999999999</v>
      </c>
      <c r="M8" s="86">
        <f t="shared" si="1"/>
        <v>427936.45250000001</v>
      </c>
      <c r="N8" s="57">
        <f t="shared" si="2"/>
        <v>669.29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68.215000000000003</v>
      </c>
      <c r="V8" s="70">
        <f t="shared" si="5"/>
        <v>0</v>
      </c>
      <c r="W8" s="70">
        <f t="shared" si="6"/>
        <v>0</v>
      </c>
      <c r="X8" s="71">
        <f t="shared" si="7"/>
        <v>68.215000000000003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48.725000000000001</v>
      </c>
      <c r="AG8" s="94">
        <f t="shared" si="11"/>
        <v>42.424999999999997</v>
      </c>
      <c r="AH8" s="97">
        <f t="shared" si="12"/>
        <v>42.424999999999997</v>
      </c>
      <c r="AJ8" s="154">
        <f t="shared" si="13"/>
        <v>0.36477634287853272</v>
      </c>
      <c r="AK8" s="154">
        <f t="shared" si="14"/>
        <v>0.31761182856073367</v>
      </c>
      <c r="AL8" s="154">
        <f t="shared" si="15"/>
        <v>0.31761182856073367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5969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1038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1019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2260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2000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2350</v>
      </c>
      <c r="L10" s="36">
        <f t="shared" ref="L10" si="16">SUM(C10:K10)/40</f>
        <v>365.9</v>
      </c>
      <c r="M10" s="86">
        <f t="shared" si="1"/>
        <v>822229.63249999995</v>
      </c>
      <c r="N10" s="57">
        <f t="shared" si="2"/>
        <v>1295.33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208.91500000000002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208.91500000000002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14381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10682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11623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800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15706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15102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21016</v>
      </c>
      <c r="L11" s="36">
        <f t="shared" si="0"/>
        <v>2232.75</v>
      </c>
      <c r="M11" s="86">
        <f t="shared" si="1"/>
        <v>5540808.0525000002</v>
      </c>
      <c r="N11" s="57">
        <f t="shared" si="2"/>
        <v>8699.09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503.33500000000004</v>
      </c>
      <c r="V11" s="70">
        <f t="shared" si="5"/>
        <v>0</v>
      </c>
      <c r="W11" s="70">
        <f t="shared" si="6"/>
        <v>0</v>
      </c>
      <c r="X11" s="71">
        <f t="shared" si="7"/>
        <v>503.33500000000004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359.52499999999998</v>
      </c>
      <c r="AG11" s="94">
        <f t="shared" si="11"/>
        <v>577.625</v>
      </c>
      <c r="AH11" s="97">
        <f t="shared" si="12"/>
        <v>557.625</v>
      </c>
      <c r="AJ11" s="154">
        <f t="shared" si="13"/>
        <v>0.24052114866785967</v>
      </c>
      <c r="AK11" s="154">
        <f t="shared" si="14"/>
        <v>0.38642939572845408</v>
      </c>
      <c r="AL11" s="154">
        <f t="shared" si="15"/>
        <v>0.37304945560368613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10000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1800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1600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2000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8400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6000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8200</v>
      </c>
      <c r="L12" s="36">
        <f t="shared" si="0"/>
        <v>950</v>
      </c>
      <c r="M12" s="86">
        <f t="shared" si="1"/>
        <v>2317261.5</v>
      </c>
      <c r="N12" s="57">
        <f t="shared" si="2"/>
        <v>3690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350.00000000000006</v>
      </c>
      <c r="V12" s="70">
        <f t="shared" si="5"/>
        <v>0</v>
      </c>
      <c r="W12" s="70">
        <f t="shared" si="6"/>
        <v>0</v>
      </c>
      <c r="X12" s="71">
        <f t="shared" si="7"/>
        <v>350.00000000000006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250</v>
      </c>
      <c r="AG12" s="94">
        <f t="shared" si="11"/>
        <v>135</v>
      </c>
      <c r="AH12" s="97">
        <f t="shared" si="12"/>
        <v>85</v>
      </c>
      <c r="AJ12" s="154">
        <f t="shared" si="13"/>
        <v>0.53191489361702127</v>
      </c>
      <c r="AK12" s="154">
        <f t="shared" si="14"/>
        <v>0.28723404255319152</v>
      </c>
      <c r="AL12" s="154">
        <f t="shared" si="15"/>
        <v>0.18085106382978725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303" t="s">
        <v>48</v>
      </c>
      <c r="B16" s="304"/>
      <c r="C16" s="50">
        <f t="shared" ref="C16:K16" si="38">SUM(C6:C15)</f>
        <v>35717</v>
      </c>
      <c r="D16" s="51">
        <f t="shared" si="38"/>
        <v>0</v>
      </c>
      <c r="E16" s="53">
        <f t="shared" si="38"/>
        <v>0</v>
      </c>
      <c r="F16" s="113">
        <f t="shared" si="38"/>
        <v>15960</v>
      </c>
      <c r="G16" s="51">
        <f t="shared" si="38"/>
        <v>16223</v>
      </c>
      <c r="H16" s="53">
        <f t="shared" si="38"/>
        <v>2800</v>
      </c>
      <c r="I16" s="113">
        <f t="shared" si="38"/>
        <v>31878</v>
      </c>
      <c r="J16" s="51">
        <f t="shared" si="38"/>
        <v>26490</v>
      </c>
      <c r="K16" s="53">
        <f t="shared" si="38"/>
        <v>38089</v>
      </c>
      <c r="L16" s="50">
        <f t="shared" si="0"/>
        <v>4178.9250000000002</v>
      </c>
      <c r="M16" s="88">
        <f t="shared" ref="M16:AA16" si="39">SUM(M6:M15)</f>
        <v>10243110.0275</v>
      </c>
      <c r="N16" s="53">
        <f t="shared" si="39"/>
        <v>16166.67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1250.095</v>
      </c>
      <c r="V16" s="67">
        <f t="shared" si="39"/>
        <v>0</v>
      </c>
      <c r="W16" s="67">
        <f t="shared" si="39"/>
        <v>0</v>
      </c>
      <c r="X16" s="68">
        <f t="shared" si="39"/>
        <v>1250.095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892.92499999999995</v>
      </c>
      <c r="AG16" s="103">
        <f t="shared" si="11"/>
        <v>874.57500000000005</v>
      </c>
      <c r="AH16" s="104">
        <f t="shared" si="12"/>
        <v>804.57500000000005</v>
      </c>
      <c r="AJ16" s="155">
        <f t="shared" ref="AJ16" si="40">AF16/SUM(AF16:AH16)</f>
        <v>0.3471613386079333</v>
      </c>
      <c r="AK16" s="155">
        <f t="shared" si="14"/>
        <v>0.34002702098500243</v>
      </c>
      <c r="AL16" s="155">
        <f t="shared" si="15"/>
        <v>0.31281164040706438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8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F17" sqref="F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6">
        <v>46174</v>
      </c>
      <c r="B2" s="326"/>
      <c r="C2" s="326"/>
      <c r="D2" s="326"/>
      <c r="E2" s="326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5" t="s">
        <v>49</v>
      </c>
      <c r="B19" s="267" t="s">
        <v>43</v>
      </c>
      <c r="C19" s="317" t="s">
        <v>40</v>
      </c>
      <c r="D19" s="312"/>
      <c r="E19" s="312"/>
      <c r="F19" s="312" t="s">
        <v>41</v>
      </c>
      <c r="G19" s="312"/>
      <c r="H19" s="312"/>
      <c r="I19" s="312" t="s">
        <v>42</v>
      </c>
      <c r="J19" s="312"/>
      <c r="K19" s="312"/>
      <c r="L19" s="318" t="s">
        <v>48</v>
      </c>
      <c r="M19" s="318"/>
      <c r="N19" s="319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15"/>
      <c r="B20" s="316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topLeftCell="A2" workbookViewId="0">
      <selection activeCell="G14" sqref="G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7">
        <v>46205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  <c r="Y19" s="28">
        <v>865</v>
      </c>
      <c r="Z19" s="28">
        <v>1740</v>
      </c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Y19" sqref="Y19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7">
        <v>46206</v>
      </c>
      <c r="B2" s="287"/>
      <c r="C2" s="287"/>
      <c r="D2" s="287"/>
      <c r="E2" s="287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572</v>
      </c>
      <c r="D10" s="29"/>
      <c r="E10" s="35"/>
      <c r="F10" s="33">
        <v>20</v>
      </c>
      <c r="G10" s="29">
        <v>20</v>
      </c>
      <c r="H10" s="57"/>
      <c r="I10" s="33">
        <v>145</v>
      </c>
      <c r="J10" s="29">
        <v>145</v>
      </c>
      <c r="K10" s="35">
        <v>110</v>
      </c>
      <c r="L10" s="36">
        <f t="shared" ref="L10" si="18">SUM(C10:K10)/40</f>
        <v>25.3</v>
      </c>
      <c r="M10" s="86">
        <f t="shared" si="1"/>
        <v>53594.060000000005</v>
      </c>
      <c r="N10" s="57">
        <f t="shared" si="2"/>
        <v>85.12</v>
      </c>
      <c r="O10" s="42">
        <f t="shared" ref="O10" si="19">SUM(F10:H10)/20</f>
        <v>2</v>
      </c>
      <c r="P10" s="41">
        <f t="shared" ref="P10" si="20">SUM(I10:K10)/20</f>
        <v>20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20.020000000000003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20.020000000000003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706</v>
      </c>
      <c r="D16" s="51">
        <f t="shared" si="34"/>
        <v>0</v>
      </c>
      <c r="E16" s="53">
        <f t="shared" si="34"/>
        <v>0</v>
      </c>
      <c r="F16" s="113">
        <f t="shared" si="34"/>
        <v>344</v>
      </c>
      <c r="G16" s="51">
        <f t="shared" si="34"/>
        <v>313</v>
      </c>
      <c r="H16" s="53">
        <f t="shared" si="34"/>
        <v>0</v>
      </c>
      <c r="I16" s="113">
        <f t="shared" si="34"/>
        <v>618</v>
      </c>
      <c r="J16" s="51">
        <f t="shared" si="34"/>
        <v>359</v>
      </c>
      <c r="K16" s="53">
        <f t="shared" si="34"/>
        <v>715</v>
      </c>
      <c r="L16" s="50">
        <f t="shared" si="0"/>
        <v>76.375</v>
      </c>
      <c r="M16" s="88">
        <f t="shared" ref="M16:AA16" si="35">SUM(M6:M15)</f>
        <v>185071.1225</v>
      </c>
      <c r="N16" s="53">
        <f t="shared" si="35"/>
        <v>291.39</v>
      </c>
      <c r="O16" s="113">
        <f t="shared" si="35"/>
        <v>32.85</v>
      </c>
      <c r="P16" s="52">
        <f t="shared" si="35"/>
        <v>84.6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24.710000000000004</v>
      </c>
      <c r="V16" s="67">
        <f t="shared" si="35"/>
        <v>0</v>
      </c>
      <c r="W16" s="67">
        <f t="shared" si="35"/>
        <v>0</v>
      </c>
      <c r="X16" s="68">
        <f t="shared" si="35"/>
        <v>24.710000000000004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20563.458055555555</v>
      </c>
      <c r="AD16" s="43">
        <f>SUM(AD6:AD15)</f>
        <v>0</v>
      </c>
      <c r="AF16" s="102">
        <f t="shared" si="12"/>
        <v>17.649999999999999</v>
      </c>
      <c r="AG16" s="103">
        <f t="shared" si="13"/>
        <v>16.425000000000001</v>
      </c>
      <c r="AH16" s="104">
        <f t="shared" si="14"/>
        <v>16.425000000000001</v>
      </c>
      <c r="AJ16" s="155">
        <f t="shared" ref="AJ16" si="37">AF16/SUM(AF16:AH16)</f>
        <v>0.34950495049504948</v>
      </c>
      <c r="AK16" s="155">
        <f t="shared" si="16"/>
        <v>0.32524752475247526</v>
      </c>
      <c r="AL16" s="155">
        <f t="shared" si="17"/>
        <v>0.32524752475247526</v>
      </c>
    </row>
    <row r="17" spans="1:27" x14ac:dyDescent="0.3">
      <c r="A17" s="55"/>
      <c r="B17" s="55"/>
      <c r="C17" s="55">
        <f>C16/40</f>
        <v>17.649999999999999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8.6</v>
      </c>
      <c r="G17" s="55">
        <f t="shared" si="38"/>
        <v>7.8250000000000002</v>
      </c>
      <c r="H17" s="55">
        <f t="shared" si="38"/>
        <v>0</v>
      </c>
      <c r="I17" s="55">
        <f t="shared" si="38"/>
        <v>15.45</v>
      </c>
      <c r="J17" s="55">
        <f t="shared" si="38"/>
        <v>8.9749999999999996</v>
      </c>
      <c r="K17" s="55">
        <f t="shared" si="38"/>
        <v>17.875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J8" sqref="J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46207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46208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46209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400</v>
      </c>
      <c r="D11" s="29"/>
      <c r="E11" s="29"/>
      <c r="F11" s="29">
        <v>400</v>
      </c>
      <c r="G11" s="29">
        <v>200</v>
      </c>
      <c r="H11" s="34"/>
      <c r="I11" s="29">
        <v>400</v>
      </c>
      <c r="J11" s="29">
        <v>200</v>
      </c>
      <c r="K11" s="29">
        <v>400</v>
      </c>
      <c r="L11" s="115">
        <f t="shared" si="0"/>
        <v>50</v>
      </c>
      <c r="M11" s="86">
        <f t="shared" si="1"/>
        <v>119809.5</v>
      </c>
      <c r="N11" s="57">
        <f t="shared" si="2"/>
        <v>186</v>
      </c>
      <c r="O11" s="42">
        <f t="shared" si="3"/>
        <v>30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14.000000000000002</v>
      </c>
      <c r="V11" s="70">
        <f t="shared" si="7"/>
        <v>0</v>
      </c>
      <c r="W11" s="70">
        <f t="shared" si="8"/>
        <v>0</v>
      </c>
      <c r="X11" s="71">
        <f t="shared" si="9"/>
        <v>14.000000000000002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10</v>
      </c>
      <c r="AG11" s="94">
        <f t="shared" si="13"/>
        <v>15</v>
      </c>
      <c r="AH11" s="97">
        <f t="shared" si="14"/>
        <v>15</v>
      </c>
      <c r="AJ11" s="154">
        <f t="shared" si="15"/>
        <v>0.25</v>
      </c>
      <c r="AK11" s="154">
        <f t="shared" si="16"/>
        <v>0.375</v>
      </c>
      <c r="AL11" s="154">
        <f t="shared" si="17"/>
        <v>0.375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27"/>
      <c r="C16" s="228">
        <f t="shared" ref="C16:K16" si="34">SUM(C6:C15)</f>
        <v>824</v>
      </c>
      <c r="D16" s="229">
        <f t="shared" si="34"/>
        <v>0</v>
      </c>
      <c r="E16" s="230">
        <f t="shared" si="34"/>
        <v>0</v>
      </c>
      <c r="F16" s="231">
        <f t="shared" si="34"/>
        <v>538</v>
      </c>
      <c r="G16" s="229">
        <f t="shared" si="34"/>
        <v>338</v>
      </c>
      <c r="H16" s="230">
        <f t="shared" si="34"/>
        <v>0</v>
      </c>
      <c r="I16" s="231">
        <f t="shared" si="34"/>
        <v>725</v>
      </c>
      <c r="J16" s="229">
        <f t="shared" si="34"/>
        <v>410</v>
      </c>
      <c r="K16" s="230">
        <f t="shared" si="34"/>
        <v>765</v>
      </c>
      <c r="L16" s="50">
        <f t="shared" si="0"/>
        <v>90</v>
      </c>
      <c r="M16" s="88">
        <f t="shared" ref="M16:AA16" si="35">SUM(M6:M15)</f>
        <v>216298.66999999998</v>
      </c>
      <c r="N16" s="53">
        <f t="shared" si="35"/>
        <v>338.76</v>
      </c>
      <c r="O16" s="113">
        <f t="shared" si="35"/>
        <v>43.8</v>
      </c>
      <c r="P16" s="52">
        <f t="shared" si="35"/>
        <v>95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28.840000000000003</v>
      </c>
      <c r="V16" s="67">
        <f t="shared" si="35"/>
        <v>0</v>
      </c>
      <c r="W16" s="67">
        <f t="shared" si="35"/>
        <v>0</v>
      </c>
      <c r="X16" s="68">
        <f t="shared" si="35"/>
        <v>28.840000000000003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20.6</v>
      </c>
      <c r="AG16" s="103">
        <f t="shared" si="13"/>
        <v>21.9</v>
      </c>
      <c r="AH16" s="104">
        <f t="shared" si="14"/>
        <v>21.9</v>
      </c>
      <c r="AJ16" s="155">
        <f t="shared" ref="AJ16" si="37">AF16/SUM(AF16:AH16)</f>
        <v>0.31987577639751552</v>
      </c>
      <c r="AK16" s="155">
        <f t="shared" si="16"/>
        <v>0.34006211180124218</v>
      </c>
      <c r="AL16" s="155">
        <f t="shared" si="17"/>
        <v>0.34006211180124218</v>
      </c>
    </row>
    <row r="17" spans="1:27" x14ac:dyDescent="0.3">
      <c r="A17" s="55"/>
      <c r="B17" s="55"/>
      <c r="C17" s="55">
        <f>C16/40</f>
        <v>20.6</v>
      </c>
      <c r="D17" s="55">
        <f t="shared" ref="D17:K17" si="38">D16/40</f>
        <v>0</v>
      </c>
      <c r="E17" s="55">
        <f t="shared" si="38"/>
        <v>0</v>
      </c>
      <c r="F17" s="55">
        <f t="shared" si="38"/>
        <v>13.45</v>
      </c>
      <c r="G17" s="55">
        <f t="shared" si="38"/>
        <v>8.4499999999999993</v>
      </c>
      <c r="H17" s="55">
        <f t="shared" si="38"/>
        <v>0</v>
      </c>
      <c r="I17" s="55">
        <f t="shared" si="38"/>
        <v>18.125</v>
      </c>
      <c r="J17" s="55">
        <f t="shared" si="38"/>
        <v>10.25</v>
      </c>
      <c r="K17" s="55">
        <f t="shared" si="38"/>
        <v>19.125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8" sqref="L8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46211</v>
      </c>
      <c r="B2" s="287"/>
      <c r="C2" s="287"/>
      <c r="D2" s="287"/>
      <c r="E2" s="287"/>
      <c r="U2" s="81"/>
    </row>
    <row r="3" spans="1:38" ht="13.5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3.5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3.5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200+125</f>
        <v>325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77.125</v>
      </c>
      <c r="M11" s="86">
        <f t="shared" si="1"/>
        <v>199515.45</v>
      </c>
      <c r="N11" s="57">
        <f t="shared" si="2"/>
        <v>316.7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11.375000000000002</v>
      </c>
      <c r="V11" s="70">
        <f t="shared" si="7"/>
        <v>0</v>
      </c>
      <c r="W11" s="70">
        <f t="shared" si="8"/>
        <v>0</v>
      </c>
      <c r="X11" s="71">
        <f t="shared" si="9"/>
        <v>11.375000000000002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8.125</v>
      </c>
      <c r="AG11" s="94">
        <f t="shared" si="13"/>
        <v>17</v>
      </c>
      <c r="AH11" s="97">
        <f t="shared" si="14"/>
        <v>17</v>
      </c>
      <c r="AJ11" s="154">
        <f t="shared" si="15"/>
        <v>0.19287833827893175</v>
      </c>
      <c r="AK11" s="154">
        <f t="shared" si="16"/>
        <v>0.40356083086053413</v>
      </c>
      <c r="AL11" s="154">
        <f t="shared" si="17"/>
        <v>0.40356083086053413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565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94.825000000000003</v>
      </c>
      <c r="M16" s="88">
        <f t="shared" ref="M16:AA16" si="35">SUM(M6:M15)</f>
        <v>239818.83500000002</v>
      </c>
      <c r="N16" s="53">
        <f t="shared" si="35"/>
        <v>379.56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19.775000000000002</v>
      </c>
      <c r="V16" s="67">
        <f t="shared" si="35"/>
        <v>0</v>
      </c>
      <c r="W16" s="67">
        <f t="shared" si="35"/>
        <v>0</v>
      </c>
      <c r="X16" s="68">
        <f t="shared" si="35"/>
        <v>19.775000000000002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14.125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0.25302283922973579</v>
      </c>
      <c r="AK16" s="155">
        <f t="shared" si="16"/>
        <v>0.37348858038513211</v>
      </c>
      <c r="AL16" s="155">
        <f t="shared" si="17"/>
        <v>0.37348858038513211</v>
      </c>
    </row>
    <row r="17" spans="1:27" x14ac:dyDescent="0.3">
      <c r="A17" s="55"/>
      <c r="B17" s="55"/>
      <c r="C17" s="55">
        <f>C16/40</f>
        <v>14.125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10.35</v>
      </c>
      <c r="G17" s="55">
        <f t="shared" si="38"/>
        <v>10.5</v>
      </c>
      <c r="H17" s="55">
        <f t="shared" si="38"/>
        <v>0</v>
      </c>
      <c r="I17" s="55">
        <f t="shared" si="38"/>
        <v>17.75</v>
      </c>
      <c r="J17" s="55">
        <f t="shared" si="38"/>
        <v>18.350000000000001</v>
      </c>
      <c r="K17" s="55">
        <f t="shared" si="38"/>
        <v>23.75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40</v>
      </c>
      <c r="G6" s="29">
        <v>40</v>
      </c>
      <c r="H6" s="57"/>
      <c r="I6" s="33">
        <v>19</v>
      </c>
      <c r="J6" s="29">
        <v>14</v>
      </c>
      <c r="K6" s="35">
        <v>61</v>
      </c>
      <c r="L6" s="36">
        <f t="shared" ref="L6:L16" si="0">SUM(C6:K6)/40</f>
        <v>6.85</v>
      </c>
      <c r="M6" s="86">
        <f t="shared" ref="M6:M15" si="1">SUMPRODUCT($C$4:$K$4,$C6:$K6)</f>
        <v>14948.16</v>
      </c>
      <c r="N6" s="57">
        <f t="shared" ref="N6:N15" si="2">SUMPRODUCT($C$3:$K$3,$C6:$K6)/1000</f>
        <v>22.88</v>
      </c>
      <c r="O6" s="42">
        <f t="shared" ref="O6:O12" si="3">SUM(F6:H6)/20</f>
        <v>4</v>
      </c>
      <c r="P6" s="41">
        <f t="shared" ref="P6:P12" si="4">SUM(I6:K6)/20</f>
        <v>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0.38461538461538464</v>
      </c>
      <c r="AK6" s="154">
        <f t="shared" ref="AK6:AK16" si="16">AG6/SUM(AF6:AH6)</f>
        <v>0.30769230769230771</v>
      </c>
      <c r="AL6" s="154">
        <f t="shared" ref="AL6:AL16" si="17">AH6/SUM(AF6:AH6)</f>
        <v>0.30769230769230771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82</v>
      </c>
      <c r="G8" s="29">
        <v>82</v>
      </c>
      <c r="H8" s="57"/>
      <c r="I8" s="33">
        <v>138</v>
      </c>
      <c r="J8" s="29">
        <v>83</v>
      </c>
      <c r="K8" s="35">
        <v>190</v>
      </c>
      <c r="L8" s="36">
        <f t="shared" si="0"/>
        <v>17.475000000000001</v>
      </c>
      <c r="M8" s="86">
        <f t="shared" si="1"/>
        <v>43323.409999999996</v>
      </c>
      <c r="N8" s="57">
        <f t="shared" si="2"/>
        <v>68.239999999999995</v>
      </c>
      <c r="O8" s="42">
        <f t="shared" si="3"/>
        <v>8.1999999999999993</v>
      </c>
      <c r="P8" s="41">
        <f t="shared" si="4"/>
        <v>20.55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4.0999999999999996</v>
      </c>
      <c r="AH8" s="97">
        <f t="shared" si="14"/>
        <v>4.0999999999999996</v>
      </c>
      <c r="AJ8" s="154">
        <f t="shared" si="15"/>
        <v>0.27433628318584075</v>
      </c>
      <c r="AK8" s="154">
        <f t="shared" si="16"/>
        <v>0.36283185840707965</v>
      </c>
      <c r="AL8" s="154">
        <f t="shared" si="17"/>
        <v>0.36283185840707965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102</v>
      </c>
      <c r="G10" s="29">
        <v>102</v>
      </c>
      <c r="H10" s="57"/>
      <c r="I10" s="33">
        <v>32</v>
      </c>
      <c r="J10" s="29">
        <v>82</v>
      </c>
      <c r="K10" s="35">
        <v>82</v>
      </c>
      <c r="L10" s="36">
        <f t="shared" ref="L10" si="18">SUM(C10:K10)/40</f>
        <v>13.5</v>
      </c>
      <c r="M10" s="86">
        <f t="shared" si="1"/>
        <v>30431.989999999998</v>
      </c>
      <c r="N10" s="57">
        <f t="shared" si="2"/>
        <v>46.2</v>
      </c>
      <c r="O10" s="42">
        <f t="shared" ref="O10" si="19">SUM(F10:H10)/20</f>
        <v>10.199999999999999</v>
      </c>
      <c r="P10" s="41">
        <f t="shared" ref="P10" si="20">SUM(I10:K10)/20</f>
        <v>9.8000000000000007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2000</v>
      </c>
      <c r="D11" s="29"/>
      <c r="E11" s="35"/>
      <c r="F11" s="33">
        <v>520</v>
      </c>
      <c r="G11" s="29">
        <v>560</v>
      </c>
      <c r="H11" s="57"/>
      <c r="I11" s="33">
        <v>600</v>
      </c>
      <c r="J11" s="29">
        <v>560</v>
      </c>
      <c r="K11" s="35">
        <v>720</v>
      </c>
      <c r="L11" s="36">
        <f t="shared" si="0"/>
        <v>124</v>
      </c>
      <c r="M11" s="86">
        <f t="shared" si="1"/>
        <v>271682.7</v>
      </c>
      <c r="N11" s="57">
        <f t="shared" si="2"/>
        <v>421.2</v>
      </c>
      <c r="O11" s="42">
        <f t="shared" si="3"/>
        <v>54</v>
      </c>
      <c r="P11" s="41">
        <f t="shared" si="4"/>
        <v>94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70</v>
      </c>
      <c r="V11" s="70">
        <f t="shared" si="7"/>
        <v>0</v>
      </c>
      <c r="W11" s="70">
        <f t="shared" si="8"/>
        <v>0</v>
      </c>
      <c r="X11" s="71">
        <f t="shared" si="9"/>
        <v>70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50</v>
      </c>
      <c r="AG11" s="94">
        <f t="shared" si="13"/>
        <v>27</v>
      </c>
      <c r="AH11" s="97">
        <f t="shared" si="14"/>
        <v>27</v>
      </c>
      <c r="AJ11" s="154">
        <f t="shared" si="15"/>
        <v>0.48076923076923078</v>
      </c>
      <c r="AK11" s="154">
        <f t="shared" si="16"/>
        <v>0.25961538461538464</v>
      </c>
      <c r="AL11" s="154">
        <f t="shared" si="17"/>
        <v>0.25961538461538464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2364</v>
      </c>
      <c r="D16" s="51">
        <f t="shared" si="34"/>
        <v>0</v>
      </c>
      <c r="E16" s="53">
        <f t="shared" si="34"/>
        <v>0</v>
      </c>
      <c r="F16" s="113">
        <f t="shared" si="34"/>
        <v>744</v>
      </c>
      <c r="G16" s="51">
        <f t="shared" si="34"/>
        <v>784</v>
      </c>
      <c r="H16" s="53">
        <f t="shared" si="34"/>
        <v>0</v>
      </c>
      <c r="I16" s="113">
        <f t="shared" si="34"/>
        <v>789</v>
      </c>
      <c r="J16" s="51">
        <f t="shared" si="34"/>
        <v>739</v>
      </c>
      <c r="K16" s="53">
        <f t="shared" si="34"/>
        <v>1053</v>
      </c>
      <c r="L16" s="50">
        <f t="shared" si="0"/>
        <v>161.82499999999999</v>
      </c>
      <c r="M16" s="88">
        <f t="shared" ref="M16:AA16" si="35">SUM(M6:M15)</f>
        <v>360386.26</v>
      </c>
      <c r="N16" s="53">
        <f t="shared" si="35"/>
        <v>558.52</v>
      </c>
      <c r="O16" s="113">
        <f t="shared" si="35"/>
        <v>76.400000000000006</v>
      </c>
      <c r="P16" s="52">
        <f t="shared" si="35"/>
        <v>129.05000000000001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82.740000000000009</v>
      </c>
      <c r="V16" s="67">
        <f t="shared" si="35"/>
        <v>0</v>
      </c>
      <c r="W16" s="67">
        <f t="shared" si="35"/>
        <v>0</v>
      </c>
      <c r="X16" s="68">
        <f t="shared" si="35"/>
        <v>82.740000000000009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59.1</v>
      </c>
      <c r="AG16" s="103">
        <f t="shared" si="13"/>
        <v>38.200000000000003</v>
      </c>
      <c r="AH16" s="104">
        <f t="shared" si="14"/>
        <v>38.200000000000003</v>
      </c>
      <c r="AJ16" s="155">
        <f t="shared" ref="AJ16" si="37">AF16/SUM(AF16:AH16)</f>
        <v>0.43616236162361627</v>
      </c>
      <c r="AK16" s="155">
        <f t="shared" si="16"/>
        <v>0.28191881918819189</v>
      </c>
      <c r="AL16" s="155">
        <f t="shared" si="17"/>
        <v>0.28191881918819189</v>
      </c>
    </row>
    <row r="17" spans="1:27" x14ac:dyDescent="0.3">
      <c r="A17" s="55"/>
      <c r="B17" s="55"/>
      <c r="C17" s="55">
        <f>C16/40</f>
        <v>59.1</v>
      </c>
      <c r="D17" s="55">
        <f t="shared" ref="D17:K17" si="38">D16/40</f>
        <v>0</v>
      </c>
      <c r="E17" s="55">
        <f t="shared" si="38"/>
        <v>0</v>
      </c>
      <c r="F17" s="55">
        <f t="shared" si="38"/>
        <v>18.600000000000001</v>
      </c>
      <c r="G17" s="55">
        <f t="shared" si="38"/>
        <v>19.600000000000001</v>
      </c>
      <c r="H17" s="55">
        <f t="shared" si="38"/>
        <v>0</v>
      </c>
      <c r="I17" s="55">
        <f t="shared" si="38"/>
        <v>19.725000000000001</v>
      </c>
      <c r="J17" s="55">
        <f t="shared" si="38"/>
        <v>18.475000000000001</v>
      </c>
      <c r="K17" s="55">
        <f t="shared" si="38"/>
        <v>26.324999999999999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G10" sqref="G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155</v>
      </c>
      <c r="D6" s="29"/>
      <c r="E6" s="35"/>
      <c r="F6" s="33">
        <v>53</v>
      </c>
      <c r="G6" s="29">
        <v>30</v>
      </c>
      <c r="H6" s="57"/>
      <c r="I6" s="33">
        <v>200</v>
      </c>
      <c r="J6" s="29">
        <v>100</v>
      </c>
      <c r="K6" s="35">
        <v>290</v>
      </c>
      <c r="L6" s="36">
        <f t="shared" ref="L6:L16" si="0">SUM(C6:K6)/40</f>
        <v>20.7</v>
      </c>
      <c r="M6" s="86">
        <f t="shared" ref="M6:M15" si="1">SUMPRODUCT($C$4:$K$4,$C6:$K6)</f>
        <v>53292.637499999997</v>
      </c>
      <c r="N6" s="57">
        <f t="shared" ref="N6:N15" si="2">SUMPRODUCT($C$3:$K$3,$C6:$K6)/1000</f>
        <v>85.91</v>
      </c>
      <c r="O6" s="42">
        <f t="shared" ref="O6:O12" si="3">SUM(F6:H6)/20</f>
        <v>4.1500000000000004</v>
      </c>
      <c r="P6" s="41">
        <f t="shared" ref="P6:P12" si="4">SUM(I6:K6)/20</f>
        <v>29.5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5.4250000000000007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5.4250000000000007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3.875</v>
      </c>
      <c r="AG6" s="94">
        <f t="shared" ref="AG6:AG16" si="13">SUM(F6:H6)/40</f>
        <v>2.0750000000000002</v>
      </c>
      <c r="AH6" s="97">
        <f t="shared" ref="AH6:AH16" si="14">SUM(E6:G6)/40</f>
        <v>2.0750000000000002</v>
      </c>
      <c r="AJ6" s="154">
        <f t="shared" ref="AJ6:AJ15" si="15">AF6/SUM(AF6:AH6)</f>
        <v>0.48286604361370716</v>
      </c>
      <c r="AK6" s="154">
        <f t="shared" ref="AK6:AK16" si="16">AG6/SUM(AF6:AH6)</f>
        <v>0.25856697819314645</v>
      </c>
      <c r="AL6" s="154">
        <f t="shared" ref="AL6:AL16" si="17">AH6/SUM(AF6:AH6)</f>
        <v>0.25856697819314645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182</v>
      </c>
      <c r="D10" s="29"/>
      <c r="E10" s="35"/>
      <c r="F10" s="33">
        <v>46</v>
      </c>
      <c r="G10" s="29">
        <v>46</v>
      </c>
      <c r="H10" s="57"/>
      <c r="I10" s="33">
        <v>115</v>
      </c>
      <c r="J10" s="29">
        <v>115</v>
      </c>
      <c r="K10" s="35">
        <v>130</v>
      </c>
      <c r="L10" s="36">
        <f t="shared" si="0"/>
        <v>15.85</v>
      </c>
      <c r="M10" s="86">
        <f t="shared" si="1"/>
        <v>38116.81</v>
      </c>
      <c r="N10" s="57">
        <f t="shared" si="2"/>
        <v>60.56</v>
      </c>
      <c r="O10" s="42">
        <f t="shared" ref="O10" si="18">SUM(F10:H10)/20</f>
        <v>4.5999999999999996</v>
      </c>
      <c r="P10" s="41">
        <f t="shared" ref="P10" si="19">SUM(I10:K10)/20</f>
        <v>18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6.370000000000001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6.370000000000001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240</v>
      </c>
      <c r="D11" s="29"/>
      <c r="E11" s="35"/>
      <c r="F11" s="33">
        <v>140</v>
      </c>
      <c r="G11" s="29">
        <v>280</v>
      </c>
      <c r="H11" s="57"/>
      <c r="I11" s="33">
        <v>500</v>
      </c>
      <c r="J11" s="29">
        <v>320</v>
      </c>
      <c r="K11" s="35">
        <v>480</v>
      </c>
      <c r="L11" s="36">
        <f t="shared" si="0"/>
        <v>49</v>
      </c>
      <c r="M11" s="86">
        <f t="shared" si="1"/>
        <v>125881.45</v>
      </c>
      <c r="N11" s="57">
        <f t="shared" si="2"/>
        <v>199.8</v>
      </c>
      <c r="O11" s="42">
        <f t="shared" si="3"/>
        <v>21</v>
      </c>
      <c r="P11" s="41">
        <f t="shared" si="4"/>
        <v>65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8.4</v>
      </c>
      <c r="V11" s="70">
        <f t="shared" si="7"/>
        <v>0</v>
      </c>
      <c r="W11" s="70">
        <f t="shared" si="8"/>
        <v>0</v>
      </c>
      <c r="X11" s="71">
        <f t="shared" si="9"/>
        <v>8.4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6</v>
      </c>
      <c r="AG11" s="94">
        <f t="shared" si="13"/>
        <v>10.5</v>
      </c>
      <c r="AH11" s="97">
        <f t="shared" si="14"/>
        <v>10.5</v>
      </c>
      <c r="AJ11" s="154">
        <f t="shared" si="15"/>
        <v>0.22222222222222221</v>
      </c>
      <c r="AK11" s="154">
        <f t="shared" si="16"/>
        <v>0.3888888888888889</v>
      </c>
      <c r="AL11" s="154">
        <f t="shared" si="17"/>
        <v>0.3888888888888889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3">SUM(C6:C15)</f>
        <v>577</v>
      </c>
      <c r="D16" s="51">
        <f t="shared" si="33"/>
        <v>0</v>
      </c>
      <c r="E16" s="53">
        <f t="shared" si="33"/>
        <v>0</v>
      </c>
      <c r="F16" s="113">
        <f t="shared" si="33"/>
        <v>239</v>
      </c>
      <c r="G16" s="51">
        <f t="shared" si="33"/>
        <v>356</v>
      </c>
      <c r="H16" s="53">
        <f t="shared" si="33"/>
        <v>0</v>
      </c>
      <c r="I16" s="113">
        <f t="shared" si="33"/>
        <v>815</v>
      </c>
      <c r="J16" s="51">
        <f t="shared" si="33"/>
        <v>535</v>
      </c>
      <c r="K16" s="53">
        <f t="shared" si="33"/>
        <v>900</v>
      </c>
      <c r="L16" s="50">
        <f t="shared" si="0"/>
        <v>85.55</v>
      </c>
      <c r="M16" s="88">
        <f t="shared" ref="M16:AA16" si="34">SUM(M6:M15)</f>
        <v>217290.89749999999</v>
      </c>
      <c r="N16" s="53">
        <f t="shared" si="34"/>
        <v>346.27</v>
      </c>
      <c r="O16" s="113">
        <f t="shared" si="34"/>
        <v>29.75</v>
      </c>
      <c r="P16" s="52">
        <f t="shared" si="34"/>
        <v>112.5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20.195</v>
      </c>
      <c r="V16" s="67">
        <f t="shared" si="34"/>
        <v>0</v>
      </c>
      <c r="W16" s="67">
        <f t="shared" si="34"/>
        <v>0</v>
      </c>
      <c r="X16" s="68">
        <f t="shared" si="34"/>
        <v>20.195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14.425000000000001</v>
      </c>
      <c r="AG16" s="103">
        <f t="shared" si="13"/>
        <v>14.875</v>
      </c>
      <c r="AH16" s="104">
        <f t="shared" si="14"/>
        <v>14.875</v>
      </c>
      <c r="AJ16" s="155">
        <f t="shared" ref="AJ16" si="36">AF16/SUM(AF16:AH16)</f>
        <v>0.32654216185625357</v>
      </c>
      <c r="AK16" s="155">
        <f t="shared" si="16"/>
        <v>0.33672891907187325</v>
      </c>
      <c r="AL16" s="155">
        <f t="shared" si="17"/>
        <v>0.33672891907187325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46217</v>
      </c>
      <c r="B2" s="287"/>
      <c r="C2" s="287"/>
      <c r="D2" s="287"/>
      <c r="E2" s="287"/>
      <c r="K2" s="28" t="s">
        <v>104</v>
      </c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>
        <v>80</v>
      </c>
      <c r="D6" s="227"/>
      <c r="E6" s="227"/>
      <c r="F6" s="227">
        <v>120</v>
      </c>
      <c r="G6" s="227">
        <v>80</v>
      </c>
      <c r="H6" s="227"/>
      <c r="I6" s="227">
        <v>70</v>
      </c>
      <c r="J6" s="227">
        <v>60</v>
      </c>
      <c r="K6" s="227">
        <v>170</v>
      </c>
      <c r="L6" s="36">
        <f t="shared" ref="L6:L16" si="0">SUM(C6:K6)/40</f>
        <v>14.5</v>
      </c>
      <c r="M6" s="86">
        <f t="shared" ref="M6:M15" si="1">SUMPRODUCT($C$4:$K$4,$C6:$K6)</f>
        <v>35422.899999999994</v>
      </c>
      <c r="N6" s="57">
        <f t="shared" ref="N6:N15" si="2">SUMPRODUCT($C$3:$K$3,$C6:$K6)/1000</f>
        <v>54.8</v>
      </c>
      <c r="O6" s="42">
        <f t="shared" ref="O6:O12" si="3">SUM(F6:H6)/20</f>
        <v>10</v>
      </c>
      <c r="P6" s="41">
        <f t="shared" ref="P6:P12" si="4">SUM(I6:K6)/20</f>
        <v>15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5</v>
      </c>
      <c r="AH6" s="97">
        <f t="shared" ref="AH6:AH16" si="14">SUM(E6:G6)/40</f>
        <v>5</v>
      </c>
      <c r="AJ6" s="154">
        <f t="shared" ref="AJ6:AJ15" si="15">AF6/SUM(AF6:AH6)</f>
        <v>0.16666666666666666</v>
      </c>
      <c r="AK6" s="154">
        <f t="shared" ref="AK6:AK16" si="16">AG6/SUM(AF6:AH6)</f>
        <v>0.41666666666666669</v>
      </c>
      <c r="AL6" s="154">
        <f t="shared" ref="AL6:AL16" si="17">AH6/SUM(AF6:AH6)</f>
        <v>0.41666666666666669</v>
      </c>
    </row>
    <row r="7" spans="1:38" x14ac:dyDescent="0.3">
      <c r="A7" s="30">
        <v>2</v>
      </c>
      <c r="B7" s="111" t="s">
        <v>91</v>
      </c>
      <c r="C7" s="227">
        <v>142</v>
      </c>
      <c r="D7" s="227"/>
      <c r="E7" s="227"/>
      <c r="F7" s="227">
        <v>12</v>
      </c>
      <c r="G7" s="227"/>
      <c r="H7" s="227"/>
      <c r="I7" s="227">
        <v>30</v>
      </c>
      <c r="J7" s="227">
        <v>25</v>
      </c>
      <c r="K7" s="227">
        <v>60</v>
      </c>
      <c r="L7" s="36">
        <f t="shared" si="0"/>
        <v>6.7249999999999996</v>
      </c>
      <c r="M7" s="86">
        <f t="shared" si="1"/>
        <v>14553.81</v>
      </c>
      <c r="N7" s="57">
        <f t="shared" si="2"/>
        <v>23.16</v>
      </c>
      <c r="O7" s="42">
        <f t="shared" si="3"/>
        <v>0.6</v>
      </c>
      <c r="P7" s="41">
        <f t="shared" si="4"/>
        <v>5.75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4.9700000000000006</v>
      </c>
      <c r="V7" s="70">
        <f t="shared" si="7"/>
        <v>0</v>
      </c>
      <c r="W7" s="70">
        <f t="shared" si="8"/>
        <v>0</v>
      </c>
      <c r="X7" s="71">
        <f t="shared" si="9"/>
        <v>4.9700000000000006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3.55</v>
      </c>
      <c r="AG7" s="94">
        <f t="shared" si="13"/>
        <v>0.3</v>
      </c>
      <c r="AH7" s="97">
        <f t="shared" si="14"/>
        <v>0.3</v>
      </c>
      <c r="AJ7" s="154">
        <f t="shared" si="15"/>
        <v>0.85542168674698804</v>
      </c>
      <c r="AK7" s="154">
        <f t="shared" si="16"/>
        <v>7.2289156626506035E-2</v>
      </c>
      <c r="AL7" s="154">
        <f t="shared" si="17"/>
        <v>7.2289156626506035E-2</v>
      </c>
    </row>
    <row r="8" spans="1:38" x14ac:dyDescent="0.3">
      <c r="A8" s="30">
        <v>3</v>
      </c>
      <c r="B8" s="111" t="s">
        <v>92</v>
      </c>
      <c r="C8" s="227">
        <v>174</v>
      </c>
      <c r="D8" s="227"/>
      <c r="E8" s="227"/>
      <c r="F8" s="227">
        <v>41</v>
      </c>
      <c r="G8" s="227">
        <v>0</v>
      </c>
      <c r="H8" s="227"/>
      <c r="I8" s="227">
        <v>57</v>
      </c>
      <c r="J8" s="227">
        <v>16</v>
      </c>
      <c r="K8" s="227">
        <v>104</v>
      </c>
      <c r="L8" s="36">
        <f t="shared" si="0"/>
        <v>9.8000000000000007</v>
      </c>
      <c r="M8" s="86">
        <f t="shared" si="1"/>
        <v>21834.262500000001</v>
      </c>
      <c r="N8" s="57">
        <f t="shared" si="2"/>
        <v>34.549999999999997</v>
      </c>
      <c r="O8" s="42">
        <f t="shared" si="3"/>
        <v>2.0499999999999998</v>
      </c>
      <c r="P8" s="41">
        <f t="shared" si="4"/>
        <v>8.85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6.0900000000000007</v>
      </c>
      <c r="V8" s="70">
        <f t="shared" si="7"/>
        <v>0</v>
      </c>
      <c r="W8" s="70">
        <f t="shared" si="8"/>
        <v>0</v>
      </c>
      <c r="X8" s="71">
        <f t="shared" si="9"/>
        <v>6.0900000000000007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4.3499999999999996</v>
      </c>
      <c r="AG8" s="94">
        <f t="shared" si="13"/>
        <v>1.0249999999999999</v>
      </c>
      <c r="AH8" s="97">
        <f t="shared" si="14"/>
        <v>1.0249999999999999</v>
      </c>
      <c r="AJ8" s="154">
        <f t="shared" si="15"/>
        <v>0.67968749999999989</v>
      </c>
      <c r="AK8" s="154">
        <f t="shared" si="16"/>
        <v>0.16015624999999997</v>
      </c>
      <c r="AL8" s="154">
        <f t="shared" si="17"/>
        <v>0.16015624999999997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>
        <v>307</v>
      </c>
      <c r="D10" s="227"/>
      <c r="E10" s="227"/>
      <c r="F10" s="227">
        <v>46</v>
      </c>
      <c r="G10" s="227">
        <v>46</v>
      </c>
      <c r="H10" s="227"/>
      <c r="I10" s="227">
        <v>20</v>
      </c>
      <c r="J10" s="227">
        <v>0</v>
      </c>
      <c r="K10" s="227">
        <v>40</v>
      </c>
      <c r="L10" s="36">
        <f t="shared" ref="L10" si="18">SUM(C10:K10)/40</f>
        <v>11.475</v>
      </c>
      <c r="M10" s="86">
        <f t="shared" si="1"/>
        <v>21228.559999999998</v>
      </c>
      <c r="N10" s="57">
        <f t="shared" si="2"/>
        <v>32.06</v>
      </c>
      <c r="O10" s="42">
        <f t="shared" ref="O10" si="19">SUM(F10:H10)/20</f>
        <v>4.5999999999999996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10.745000000000001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10.745000000000001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>
        <f>120+20</f>
        <v>140</v>
      </c>
      <c r="G11" s="227">
        <v>20</v>
      </c>
      <c r="H11" s="227"/>
      <c r="I11" s="227">
        <v>360</v>
      </c>
      <c r="J11" s="227">
        <v>600</v>
      </c>
      <c r="K11" s="227">
        <v>320</v>
      </c>
      <c r="L11" s="36">
        <f t="shared" si="0"/>
        <v>36</v>
      </c>
      <c r="M11" s="86">
        <f t="shared" si="1"/>
        <v>101373.2</v>
      </c>
      <c r="N11" s="57">
        <f t="shared" si="2"/>
        <v>164.8</v>
      </c>
      <c r="O11" s="42">
        <f t="shared" si="3"/>
        <v>8</v>
      </c>
      <c r="P11" s="41">
        <f t="shared" si="4"/>
        <v>64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703</v>
      </c>
      <c r="D16" s="51">
        <f t="shared" si="34"/>
        <v>0</v>
      </c>
      <c r="E16" s="53">
        <f t="shared" si="34"/>
        <v>0</v>
      </c>
      <c r="F16" s="113">
        <f t="shared" si="34"/>
        <v>359</v>
      </c>
      <c r="G16" s="51">
        <f t="shared" si="34"/>
        <v>146</v>
      </c>
      <c r="H16" s="53">
        <f t="shared" si="34"/>
        <v>0</v>
      </c>
      <c r="I16" s="113">
        <f t="shared" si="34"/>
        <v>537</v>
      </c>
      <c r="J16" s="51">
        <f t="shared" si="34"/>
        <v>701</v>
      </c>
      <c r="K16" s="53">
        <f t="shared" si="34"/>
        <v>694</v>
      </c>
      <c r="L16" s="50">
        <f t="shared" si="0"/>
        <v>78.5</v>
      </c>
      <c r="M16" s="88">
        <f t="shared" ref="M16:AA16" si="35">SUM(M6:M15)</f>
        <v>194412.73249999998</v>
      </c>
      <c r="N16" s="53">
        <f t="shared" si="35"/>
        <v>309.37</v>
      </c>
      <c r="O16" s="113">
        <f t="shared" si="35"/>
        <v>25.25</v>
      </c>
      <c r="P16" s="52">
        <f t="shared" si="35"/>
        <v>96.6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24.605000000000004</v>
      </c>
      <c r="V16" s="67">
        <f t="shared" si="35"/>
        <v>0</v>
      </c>
      <c r="W16" s="67">
        <f t="shared" si="35"/>
        <v>0</v>
      </c>
      <c r="X16" s="68">
        <f t="shared" si="35"/>
        <v>24.605000000000004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17.574999999999999</v>
      </c>
      <c r="AG16" s="103">
        <f t="shared" si="13"/>
        <v>12.625</v>
      </c>
      <c r="AH16" s="104">
        <f t="shared" si="14"/>
        <v>12.625</v>
      </c>
      <c r="AJ16" s="155">
        <f t="shared" ref="AJ16" si="37">AF16/SUM(AF16:AH16)</f>
        <v>0.41039112667834204</v>
      </c>
      <c r="AK16" s="155">
        <f t="shared" si="16"/>
        <v>0.29480443666082895</v>
      </c>
      <c r="AL16" s="155">
        <f t="shared" si="17"/>
        <v>0.29480443666082895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46218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162</v>
      </c>
      <c r="D6" s="29"/>
      <c r="E6" s="35"/>
      <c r="F6" s="33">
        <v>35</v>
      </c>
      <c r="G6" s="29">
        <v>35</v>
      </c>
      <c r="H6" s="57"/>
      <c r="I6" s="33">
        <f>800+13</f>
        <v>813</v>
      </c>
      <c r="J6" s="29">
        <f>640+11</f>
        <v>651</v>
      </c>
      <c r="K6" s="35">
        <f>960+6</f>
        <v>966</v>
      </c>
      <c r="L6" s="36">
        <f t="shared" ref="L6:L16" si="0">SUM(C6:K6)/40</f>
        <v>66.55</v>
      </c>
      <c r="M6" s="86">
        <f t="shared" ref="M6:M15" si="1">SUMPRODUCT($C$4:$K$4,$C6:$K6)</f>
        <v>186542.83500000002</v>
      </c>
      <c r="N6" s="57">
        <f t="shared" ref="N6:N15" si="2">SUMPRODUCT($C$3:$K$3,$C6:$K6)/1000</f>
        <v>306.22000000000003</v>
      </c>
      <c r="O6" s="42">
        <f t="shared" ref="O6:O12" si="3">SUM(F6:H6)/20</f>
        <v>3.5</v>
      </c>
      <c r="P6" s="41">
        <f t="shared" ref="P6:P12" si="4">SUM(I6:K6)/20</f>
        <v>121.5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5.6700000000000008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5.6700000000000008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4.05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0.53642384105960261</v>
      </c>
      <c r="AK6" s="154">
        <f t="shared" ref="AK6:AK16" si="16">AG6/SUM(AF6:AH6)</f>
        <v>0.23178807947019869</v>
      </c>
      <c r="AL6" s="154">
        <f t="shared" ref="AL6:AL16" si="17">AH6/SUM(AF6:AH6)</f>
        <v>0.23178807947019869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39</v>
      </c>
      <c r="G7" s="29">
        <v>40</v>
      </c>
      <c r="H7" s="57"/>
      <c r="I7" s="33">
        <v>86</v>
      </c>
      <c r="J7" s="29">
        <v>92</v>
      </c>
      <c r="K7" s="35">
        <v>142</v>
      </c>
      <c r="L7" s="36">
        <f t="shared" si="0"/>
        <v>10.975</v>
      </c>
      <c r="M7" s="86">
        <f t="shared" si="1"/>
        <v>28958.537499999999</v>
      </c>
      <c r="N7" s="57">
        <f t="shared" si="2"/>
        <v>46.33</v>
      </c>
      <c r="O7" s="42">
        <f t="shared" si="3"/>
        <v>3.95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1.9750000000000001</v>
      </c>
      <c r="AH7" s="97">
        <f t="shared" si="14"/>
        <v>1.9750000000000001</v>
      </c>
      <c r="AJ7" s="154">
        <f t="shared" si="15"/>
        <v>0.20202020202020202</v>
      </c>
      <c r="AK7" s="154">
        <f t="shared" si="16"/>
        <v>0.39898989898989901</v>
      </c>
      <c r="AL7" s="154">
        <f t="shared" si="17"/>
        <v>0.39898989898989901</v>
      </c>
    </row>
    <row r="8" spans="1:38" x14ac:dyDescent="0.3">
      <c r="A8" s="30">
        <v>3</v>
      </c>
      <c r="B8" s="111" t="s">
        <v>92</v>
      </c>
      <c r="C8" s="107">
        <v>102</v>
      </c>
      <c r="D8" s="29"/>
      <c r="E8" s="35"/>
      <c r="F8" s="33">
        <v>112</v>
      </c>
      <c r="G8" s="29">
        <v>106</v>
      </c>
      <c r="H8" s="57"/>
      <c r="I8" s="33">
        <v>92</v>
      </c>
      <c r="J8" s="29">
        <v>96</v>
      </c>
      <c r="K8" s="35">
        <v>82</v>
      </c>
      <c r="L8" s="36">
        <f t="shared" si="0"/>
        <v>14.75</v>
      </c>
      <c r="M8" s="86">
        <f t="shared" si="1"/>
        <v>35051.085000000006</v>
      </c>
      <c r="N8" s="57">
        <f t="shared" si="2"/>
        <v>53.78</v>
      </c>
      <c r="O8" s="42">
        <f t="shared" si="3"/>
        <v>10.9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3.5700000000000003</v>
      </c>
      <c r="V8" s="70">
        <f t="shared" si="7"/>
        <v>0</v>
      </c>
      <c r="W8" s="70">
        <f t="shared" si="8"/>
        <v>0</v>
      </c>
      <c r="X8" s="71">
        <f t="shared" si="9"/>
        <v>3.5700000000000003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2.5499999999999998</v>
      </c>
      <c r="AG8" s="94">
        <f t="shared" si="13"/>
        <v>5.45</v>
      </c>
      <c r="AH8" s="97">
        <f t="shared" si="14"/>
        <v>5.45</v>
      </c>
      <c r="AJ8" s="154">
        <f t="shared" si="15"/>
        <v>0.1895910780669145</v>
      </c>
      <c r="AK8" s="154">
        <f t="shared" si="16"/>
        <v>0.40520446096654278</v>
      </c>
      <c r="AL8" s="154">
        <f t="shared" si="17"/>
        <v>0.40520446096654278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72</v>
      </c>
      <c r="D10" s="29"/>
      <c r="E10" s="35"/>
      <c r="F10" s="33">
        <v>20</v>
      </c>
      <c r="G10" s="29">
        <v>20</v>
      </c>
      <c r="H10" s="57"/>
      <c r="I10" s="33">
        <v>44</v>
      </c>
      <c r="J10" s="29">
        <v>34</v>
      </c>
      <c r="K10" s="35">
        <v>24</v>
      </c>
      <c r="L10" s="36">
        <f t="shared" ref="L10" si="18">SUM(C10:K10)/40</f>
        <v>5.35</v>
      </c>
      <c r="M10" s="86">
        <f t="shared" si="1"/>
        <v>12332.34</v>
      </c>
      <c r="N10" s="57">
        <f t="shared" si="2"/>
        <v>19.36</v>
      </c>
      <c r="O10" s="42">
        <f t="shared" ref="O10" si="19">SUM(F10:H10)/20</f>
        <v>2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2.5200000000000005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2.5200000000000005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1000</v>
      </c>
      <c r="G11" s="29">
        <v>1000</v>
      </c>
      <c r="H11" s="57"/>
      <c r="I11" s="33">
        <v>1000</v>
      </c>
      <c r="J11" s="29">
        <v>880</v>
      </c>
      <c r="K11" s="35">
        <v>1000</v>
      </c>
      <c r="L11" s="36">
        <f t="shared" si="0"/>
        <v>122</v>
      </c>
      <c r="M11" s="86">
        <f t="shared" si="1"/>
        <v>314128.2</v>
      </c>
      <c r="N11" s="57">
        <f t="shared" si="2"/>
        <v>485.6</v>
      </c>
      <c r="O11" s="42">
        <f t="shared" si="3"/>
        <v>100</v>
      </c>
      <c r="P11" s="41">
        <f t="shared" si="4"/>
        <v>144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376</v>
      </c>
      <c r="D16" s="51">
        <f t="shared" si="34"/>
        <v>0</v>
      </c>
      <c r="E16" s="53">
        <f t="shared" si="34"/>
        <v>0</v>
      </c>
      <c r="F16" s="113">
        <f t="shared" si="34"/>
        <v>1206</v>
      </c>
      <c r="G16" s="51">
        <f t="shared" si="34"/>
        <v>1201</v>
      </c>
      <c r="H16" s="53">
        <f t="shared" si="34"/>
        <v>0</v>
      </c>
      <c r="I16" s="113">
        <f t="shared" si="34"/>
        <v>2035</v>
      </c>
      <c r="J16" s="51">
        <f t="shared" si="34"/>
        <v>1753</v>
      </c>
      <c r="K16" s="53">
        <f t="shared" si="34"/>
        <v>2214</v>
      </c>
      <c r="L16" s="50">
        <f t="shared" si="0"/>
        <v>219.625</v>
      </c>
      <c r="M16" s="88">
        <f t="shared" ref="M16:AA16" si="35">SUM(M6:M15)</f>
        <v>577012.99750000006</v>
      </c>
      <c r="N16" s="53">
        <f t="shared" si="35"/>
        <v>911.29000000000008</v>
      </c>
      <c r="O16" s="113">
        <f t="shared" si="35"/>
        <v>120.35</v>
      </c>
      <c r="P16" s="52">
        <f t="shared" si="35"/>
        <v>300.10000000000002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13.16</v>
      </c>
      <c r="V16" s="67">
        <f t="shared" si="35"/>
        <v>0</v>
      </c>
      <c r="W16" s="67">
        <f t="shared" si="35"/>
        <v>0</v>
      </c>
      <c r="X16" s="68">
        <f t="shared" si="35"/>
        <v>13.16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9.4</v>
      </c>
      <c r="AG16" s="103">
        <f t="shared" si="13"/>
        <v>60.174999999999997</v>
      </c>
      <c r="AH16" s="104">
        <f t="shared" si="14"/>
        <v>60.174999999999997</v>
      </c>
      <c r="AJ16" s="155">
        <f t="shared" ref="AJ16" si="37">AF16/SUM(AF16:AH16)</f>
        <v>7.2447013487475911E-2</v>
      </c>
      <c r="AK16" s="155">
        <f t="shared" si="16"/>
        <v>0.46377649325626202</v>
      </c>
      <c r="AL16" s="155">
        <f t="shared" si="17"/>
        <v>0.46377649325626202</v>
      </c>
    </row>
    <row r="17" spans="1:27" x14ac:dyDescent="0.3">
      <c r="A17" s="55"/>
      <c r="B17" s="55"/>
      <c r="C17" s="55">
        <f>C16/40</f>
        <v>9.4</v>
      </c>
      <c r="D17" s="55">
        <f t="shared" ref="D17:K17" si="38">D16/40</f>
        <v>0</v>
      </c>
      <c r="E17" s="55">
        <f t="shared" si="38"/>
        <v>0</v>
      </c>
      <c r="F17" s="55">
        <f t="shared" si="38"/>
        <v>30.15</v>
      </c>
      <c r="G17" s="55">
        <f t="shared" si="38"/>
        <v>30.024999999999999</v>
      </c>
      <c r="H17" s="55">
        <f t="shared" si="38"/>
        <v>0</v>
      </c>
      <c r="I17" s="55">
        <f t="shared" si="38"/>
        <v>50.875</v>
      </c>
      <c r="J17" s="55">
        <f t="shared" si="38"/>
        <v>43.825000000000003</v>
      </c>
      <c r="K17" s="55">
        <f t="shared" si="38"/>
        <v>55.35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</v>
      </c>
      <c r="D6" s="29"/>
      <c r="E6" s="35"/>
      <c r="F6" s="33"/>
      <c r="G6" s="29">
        <v>40</v>
      </c>
      <c r="H6" s="57"/>
      <c r="I6" s="33">
        <v>76</v>
      </c>
      <c r="J6" s="29">
        <v>0</v>
      </c>
      <c r="K6" s="35">
        <v>86</v>
      </c>
      <c r="L6" s="36">
        <f t="shared" ref="L6:L16" si="0">SUM(C6:K6)/40</f>
        <v>5.55</v>
      </c>
      <c r="M6" s="86">
        <f t="shared" ref="M6:M15" si="1">SUMPRODUCT($C$4:$K$4,$C6:$K6)</f>
        <v>14650.780000000002</v>
      </c>
      <c r="N6" s="57">
        <f t="shared" ref="N6:N15" si="2">SUMPRODUCT($C$3:$K$3,$C6:$K6)/1000</f>
        <v>23.44</v>
      </c>
      <c r="O6" s="42">
        <f t="shared" ref="O6:O12" si="3">SUM(F6:H6)/20</f>
        <v>2</v>
      </c>
      <c r="P6" s="41">
        <f t="shared" ref="P6:P12" si="4">SUM(I6:K6)/20</f>
        <v>8.1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0.70000000000000007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0.70000000000000007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0.2</v>
      </c>
      <c r="AK6" s="154">
        <f t="shared" ref="AK6:AK16" si="16">AG6/SUM(AF6:AH6)</f>
        <v>0.4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91</v>
      </c>
      <c r="C7" s="107">
        <v>40</v>
      </c>
      <c r="D7" s="29"/>
      <c r="E7" s="35"/>
      <c r="F7" s="33">
        <v>40</v>
      </c>
      <c r="G7" s="29">
        <v>0</v>
      </c>
      <c r="H7" s="57">
        <v>0</v>
      </c>
      <c r="I7" s="33">
        <v>95</v>
      </c>
      <c r="J7" s="29">
        <v>0</v>
      </c>
      <c r="K7" s="35">
        <v>35</v>
      </c>
      <c r="L7" s="36">
        <f t="shared" si="0"/>
        <v>5.25</v>
      </c>
      <c r="M7" s="86">
        <f t="shared" si="1"/>
        <v>13110.9</v>
      </c>
      <c r="N7" s="57">
        <f t="shared" si="2"/>
        <v>20.8</v>
      </c>
      <c r="O7" s="42">
        <f t="shared" si="3"/>
        <v>2</v>
      </c>
      <c r="P7" s="41">
        <f t="shared" si="4"/>
        <v>6.5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1.4000000000000001</v>
      </c>
      <c r="V7" s="70">
        <f t="shared" si="7"/>
        <v>0</v>
      </c>
      <c r="W7" s="70">
        <f t="shared" si="8"/>
        <v>0</v>
      </c>
      <c r="X7" s="71">
        <f t="shared" si="9"/>
        <v>1.4000000000000001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</v>
      </c>
      <c r="AG7" s="94">
        <f t="shared" si="13"/>
        <v>1</v>
      </c>
      <c r="AH7" s="97">
        <f t="shared" si="14"/>
        <v>1</v>
      </c>
      <c r="AJ7" s="154">
        <f t="shared" si="15"/>
        <v>0.33333333333333331</v>
      </c>
      <c r="AK7" s="154">
        <f t="shared" si="16"/>
        <v>0.33333333333333331</v>
      </c>
      <c r="AL7" s="154">
        <f t="shared" si="17"/>
        <v>0.33333333333333331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60</v>
      </c>
      <c r="G8" s="29">
        <v>20</v>
      </c>
      <c r="H8" s="57"/>
      <c r="I8" s="33">
        <v>109</v>
      </c>
      <c r="J8" s="29">
        <v>0</v>
      </c>
      <c r="K8" s="35">
        <v>83</v>
      </c>
      <c r="L8" s="36">
        <f t="shared" si="0"/>
        <v>6.8</v>
      </c>
      <c r="M8" s="86">
        <f t="shared" si="1"/>
        <v>18143.88</v>
      </c>
      <c r="N8" s="57">
        <f t="shared" si="2"/>
        <v>28.64</v>
      </c>
      <c r="O8" s="42">
        <f t="shared" si="3"/>
        <v>4</v>
      </c>
      <c r="P8" s="41">
        <f t="shared" si="4"/>
        <v>9.6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60</v>
      </c>
      <c r="D16" s="51">
        <f t="shared" si="34"/>
        <v>0</v>
      </c>
      <c r="E16" s="53">
        <f t="shared" si="34"/>
        <v>0</v>
      </c>
      <c r="F16" s="113">
        <f t="shared" si="34"/>
        <v>100</v>
      </c>
      <c r="G16" s="51">
        <f t="shared" si="34"/>
        <v>60</v>
      </c>
      <c r="H16" s="53">
        <f t="shared" si="34"/>
        <v>0</v>
      </c>
      <c r="I16" s="113">
        <f t="shared" si="34"/>
        <v>280</v>
      </c>
      <c r="J16" s="51">
        <f t="shared" si="34"/>
        <v>0</v>
      </c>
      <c r="K16" s="53">
        <f t="shared" si="34"/>
        <v>204</v>
      </c>
      <c r="L16" s="50">
        <f t="shared" si="0"/>
        <v>17.600000000000001</v>
      </c>
      <c r="M16" s="88">
        <f t="shared" ref="M16:AA16" si="35">SUM(M6:M15)</f>
        <v>45905.56</v>
      </c>
      <c r="N16" s="53">
        <f t="shared" si="35"/>
        <v>72.88</v>
      </c>
      <c r="O16" s="113">
        <f t="shared" si="35"/>
        <v>8</v>
      </c>
      <c r="P16" s="52">
        <f t="shared" si="35"/>
        <v>24.2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2.1</v>
      </c>
      <c r="V16" s="67">
        <f t="shared" si="35"/>
        <v>0</v>
      </c>
      <c r="W16" s="67">
        <f t="shared" si="35"/>
        <v>0</v>
      </c>
      <c r="X16" s="68">
        <f t="shared" si="35"/>
        <v>2.1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1.5</v>
      </c>
      <c r="AG16" s="103">
        <f t="shared" si="13"/>
        <v>4</v>
      </c>
      <c r="AH16" s="104">
        <f t="shared" si="14"/>
        <v>4</v>
      </c>
      <c r="AJ16" s="155">
        <f t="shared" ref="AJ16" si="37">AF16/SUM(AF16:AH16)</f>
        <v>0.15789473684210525</v>
      </c>
      <c r="AK16" s="155">
        <f t="shared" si="16"/>
        <v>0.42105263157894735</v>
      </c>
      <c r="AL16" s="155">
        <f t="shared" si="17"/>
        <v>0.42105263157894735</v>
      </c>
    </row>
    <row r="17" spans="1:27" x14ac:dyDescent="0.3">
      <c r="A17" s="55"/>
      <c r="B17" s="55"/>
      <c r="C17" s="55">
        <f>C16/40</f>
        <v>1.5</v>
      </c>
      <c r="D17" s="55">
        <f t="shared" ref="D17:K17" si="38">D16/40</f>
        <v>0</v>
      </c>
      <c r="E17" s="55">
        <f t="shared" si="38"/>
        <v>0</v>
      </c>
      <c r="F17" s="55">
        <f t="shared" si="38"/>
        <v>2.5</v>
      </c>
      <c r="G17" s="55">
        <f t="shared" si="38"/>
        <v>1.5</v>
      </c>
      <c r="H17" s="55">
        <f t="shared" si="38"/>
        <v>0</v>
      </c>
      <c r="I17" s="55">
        <f t="shared" si="38"/>
        <v>7</v>
      </c>
      <c r="J17" s="55">
        <f t="shared" si="38"/>
        <v>0</v>
      </c>
      <c r="K17" s="55">
        <f t="shared" si="38"/>
        <v>5.0999999999999996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46190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222</v>
      </c>
      <c r="D6" s="29"/>
      <c r="E6" s="35"/>
      <c r="F6" s="33">
        <v>90</v>
      </c>
      <c r="G6" s="29">
        <v>90</v>
      </c>
      <c r="H6" s="57"/>
      <c r="I6" s="33">
        <v>152</v>
      </c>
      <c r="J6" s="29">
        <v>0</v>
      </c>
      <c r="K6" s="35">
        <v>160</v>
      </c>
      <c r="L6" s="36">
        <f t="shared" ref="L6:L16" si="0">SUM(C6:K6)/40</f>
        <v>17.850000000000001</v>
      </c>
      <c r="M6" s="86">
        <f t="shared" ref="M6:M15" si="1">SUMPRODUCT($C$4:$K$4,$C6:$K6)</f>
        <v>40815.990000000005</v>
      </c>
      <c r="N6" s="57">
        <f t="shared" ref="N6:N15" si="2">SUMPRODUCT($C$3:$K$3,$C6:$K6)/1000</f>
        <v>63.36</v>
      </c>
      <c r="O6" s="42">
        <f t="shared" ref="O6:O12" si="3">SUM(F6:H6)/20</f>
        <v>9</v>
      </c>
      <c r="P6" s="41">
        <f t="shared" ref="P6:P12" si="4">SUM(I6:K6)/20</f>
        <v>15.6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7.7700000000000005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7.7700000000000005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5.55</v>
      </c>
      <c r="AG6" s="94">
        <f t="shared" ref="AG6:AG16" si="13">SUM(F6:H6)/40</f>
        <v>4.5</v>
      </c>
      <c r="AH6" s="97">
        <f t="shared" ref="AH6:AH16" si="14">SUM(E6:G6)/40</f>
        <v>4.5</v>
      </c>
      <c r="AJ6" s="154">
        <f t="shared" ref="AJ6:AJ15" si="15">AF6/SUM(AF6:AH6)</f>
        <v>0.38144329896907214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>
        <v>60</v>
      </c>
      <c r="J7" s="29"/>
      <c r="K7" s="35">
        <v>60</v>
      </c>
      <c r="L7" s="36">
        <f t="shared" si="0"/>
        <v>3</v>
      </c>
      <c r="M7" s="86">
        <f t="shared" si="1"/>
        <v>8716.7999999999993</v>
      </c>
      <c r="N7" s="57">
        <f t="shared" si="2"/>
        <v>14.4</v>
      </c>
      <c r="O7" s="42">
        <f t="shared" si="3"/>
        <v>0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92</v>
      </c>
      <c r="D8" s="29"/>
      <c r="E8" s="35"/>
      <c r="F8" s="33">
        <v>40</v>
      </c>
      <c r="G8" s="29">
        <v>40</v>
      </c>
      <c r="H8" s="57"/>
      <c r="I8" s="33">
        <v>72</v>
      </c>
      <c r="J8" s="29"/>
      <c r="K8" s="35">
        <v>92</v>
      </c>
      <c r="L8" s="36">
        <f t="shared" si="0"/>
        <v>8.4</v>
      </c>
      <c r="M8" s="86">
        <f t="shared" si="1"/>
        <v>19719.12</v>
      </c>
      <c r="N8" s="57">
        <f t="shared" si="2"/>
        <v>30.8</v>
      </c>
      <c r="O8" s="42">
        <f t="shared" si="3"/>
        <v>4</v>
      </c>
      <c r="P8" s="41">
        <f t="shared" si="4"/>
        <v>8.1999999999999993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3.22</v>
      </c>
      <c r="V8" s="70">
        <f t="shared" si="7"/>
        <v>0</v>
      </c>
      <c r="W8" s="70">
        <f t="shared" si="8"/>
        <v>0</v>
      </c>
      <c r="X8" s="71">
        <f t="shared" si="9"/>
        <v>3.22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2.2999999999999998</v>
      </c>
      <c r="AG8" s="94">
        <f t="shared" si="13"/>
        <v>2</v>
      </c>
      <c r="AH8" s="97">
        <f t="shared" si="14"/>
        <v>2</v>
      </c>
      <c r="AJ8" s="154">
        <f t="shared" si="15"/>
        <v>0.36507936507936506</v>
      </c>
      <c r="AK8" s="154">
        <f t="shared" si="16"/>
        <v>0.31746031746031744</v>
      </c>
      <c r="AL8" s="154">
        <f t="shared" si="17"/>
        <v>0.31746031746031744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460</v>
      </c>
      <c r="D10" s="29"/>
      <c r="E10" s="35"/>
      <c r="F10" s="33"/>
      <c r="G10" s="29"/>
      <c r="H10" s="57"/>
      <c r="I10" s="33">
        <v>86</v>
      </c>
      <c r="J10" s="29"/>
      <c r="K10" s="35">
        <v>80</v>
      </c>
      <c r="L10" s="36">
        <f t="shared" ref="L10" si="18">SUM(C10:K10)/40</f>
        <v>15.65</v>
      </c>
      <c r="M10" s="86">
        <f t="shared" si="1"/>
        <v>30104.040000000005</v>
      </c>
      <c r="N10" s="57">
        <f t="shared" si="2"/>
        <v>47.52</v>
      </c>
      <c r="O10" s="42">
        <f t="shared" ref="O10" si="19">SUM(F10:H10)/20</f>
        <v>0</v>
      </c>
      <c r="P10" s="41">
        <f t="shared" ref="P10" si="20">SUM(I10:K10)/20</f>
        <v>8.3000000000000007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16.100000000000001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16.100000000000001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600</v>
      </c>
      <c r="G11" s="29">
        <v>600</v>
      </c>
      <c r="H11" s="57"/>
      <c r="I11" s="33">
        <v>640</v>
      </c>
      <c r="J11" s="29"/>
      <c r="K11" s="35">
        <v>1000</v>
      </c>
      <c r="L11" s="36">
        <f t="shared" si="0"/>
        <v>71</v>
      </c>
      <c r="M11" s="86">
        <f t="shared" si="1"/>
        <v>182084.6</v>
      </c>
      <c r="N11" s="57">
        <f t="shared" si="2"/>
        <v>280.8</v>
      </c>
      <c r="O11" s="42">
        <f t="shared" si="3"/>
        <v>60</v>
      </c>
      <c r="P11" s="41">
        <f t="shared" si="4"/>
        <v>82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30</v>
      </c>
      <c r="AH11" s="97">
        <f t="shared" si="14"/>
        <v>30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774</v>
      </c>
      <c r="D16" s="51">
        <f t="shared" si="34"/>
        <v>0</v>
      </c>
      <c r="E16" s="53">
        <f t="shared" si="34"/>
        <v>0</v>
      </c>
      <c r="F16" s="113">
        <f t="shared" si="34"/>
        <v>730</v>
      </c>
      <c r="G16" s="51">
        <f t="shared" si="34"/>
        <v>730</v>
      </c>
      <c r="H16" s="53">
        <f t="shared" si="34"/>
        <v>0</v>
      </c>
      <c r="I16" s="113">
        <f t="shared" si="34"/>
        <v>1010</v>
      </c>
      <c r="J16" s="51">
        <f t="shared" si="34"/>
        <v>0</v>
      </c>
      <c r="K16" s="53">
        <f t="shared" si="34"/>
        <v>1392</v>
      </c>
      <c r="L16" s="50">
        <f t="shared" si="0"/>
        <v>115.9</v>
      </c>
      <c r="M16" s="88">
        <f t="shared" ref="M16:AA16" si="35">SUM(M6:M15)</f>
        <v>281440.55000000005</v>
      </c>
      <c r="N16" s="53">
        <f t="shared" si="35"/>
        <v>436.88</v>
      </c>
      <c r="O16" s="113">
        <f t="shared" si="35"/>
        <v>73</v>
      </c>
      <c r="P16" s="52">
        <f t="shared" si="35"/>
        <v>120.1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27.090000000000003</v>
      </c>
      <c r="V16" s="67">
        <f t="shared" si="35"/>
        <v>0</v>
      </c>
      <c r="W16" s="67">
        <f t="shared" si="35"/>
        <v>0</v>
      </c>
      <c r="X16" s="68">
        <f t="shared" si="35"/>
        <v>27.090000000000003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19.350000000000001</v>
      </c>
      <c r="AG16" s="103">
        <f t="shared" si="13"/>
        <v>36.5</v>
      </c>
      <c r="AH16" s="104">
        <f t="shared" si="14"/>
        <v>36.5</v>
      </c>
      <c r="AJ16" s="155">
        <f t="shared" ref="AJ16" si="37">AF16/SUM(AF16:AH16)</f>
        <v>0.2095289658906335</v>
      </c>
      <c r="AK16" s="155">
        <f t="shared" si="16"/>
        <v>0.39523551705468329</v>
      </c>
      <c r="AL16" s="155">
        <f t="shared" si="17"/>
        <v>0.39523551705468329</v>
      </c>
    </row>
    <row r="17" spans="1:27" x14ac:dyDescent="0.3">
      <c r="A17" s="55"/>
      <c r="B17" s="55"/>
      <c r="C17" s="55">
        <f>C16/40</f>
        <v>19.350000000000001</v>
      </c>
      <c r="D17" s="55">
        <f t="shared" ref="D17:L17" si="38">D16/40</f>
        <v>0</v>
      </c>
      <c r="E17" s="55">
        <f t="shared" si="38"/>
        <v>0</v>
      </c>
      <c r="F17" s="55">
        <f t="shared" si="38"/>
        <v>18.25</v>
      </c>
      <c r="G17" s="55">
        <f t="shared" si="38"/>
        <v>18.25</v>
      </c>
      <c r="H17" s="55">
        <f t="shared" si="38"/>
        <v>0</v>
      </c>
      <c r="I17" s="55">
        <f t="shared" si="38"/>
        <v>25.25</v>
      </c>
      <c r="J17" s="55">
        <f t="shared" si="38"/>
        <v>0</v>
      </c>
      <c r="K17" s="55">
        <f t="shared" si="38"/>
        <v>34.799999999999997</v>
      </c>
      <c r="L17" s="55">
        <f t="shared" si="38"/>
        <v>2.8975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74</v>
      </c>
      <c r="D6" s="29"/>
      <c r="E6" s="35"/>
      <c r="F6" s="33">
        <v>30</v>
      </c>
      <c r="G6" s="29">
        <v>30</v>
      </c>
      <c r="H6" s="57"/>
      <c r="I6" s="33">
        <v>470</v>
      </c>
      <c r="J6" s="29">
        <v>0</v>
      </c>
      <c r="K6" s="35">
        <v>110</v>
      </c>
      <c r="L6" s="36">
        <f t="shared" ref="L6:L16" si="0">SUM(C6:K6)/40</f>
        <v>17.850000000000001</v>
      </c>
      <c r="M6" s="86">
        <f t="shared" ref="M6:M15" si="1">SUMPRODUCT($C$4:$K$4,$C6:$K6)</f>
        <v>48181.970000000008</v>
      </c>
      <c r="N6" s="57">
        <f t="shared" ref="N6:N15" si="2">SUMPRODUCT($C$3:$K$3,$C6:$K6)/1000</f>
        <v>78.239999999999995</v>
      </c>
      <c r="O6" s="42">
        <f t="shared" ref="O6:O12" si="3">SUM(F6:H6)/20</f>
        <v>3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2.5900000000000003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2.5900000000000003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1.85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0.3814432989690722</v>
      </c>
      <c r="AK6" s="154">
        <f t="shared" ref="AK6:AK16" si="16">AG6/SUM(AF6:AH6)</f>
        <v>0.30927835051546393</v>
      </c>
      <c r="AL6" s="154">
        <f t="shared" ref="AL6:AL16" si="17">AH6/SUM(AF6:AH6)</f>
        <v>0.30927835051546393</v>
      </c>
    </row>
    <row r="7" spans="1:38" x14ac:dyDescent="0.3">
      <c r="A7" s="30">
        <v>2</v>
      </c>
      <c r="B7" s="111" t="s">
        <v>91</v>
      </c>
      <c r="C7" s="107">
        <v>76</v>
      </c>
      <c r="D7" s="29"/>
      <c r="E7" s="35"/>
      <c r="F7" s="33">
        <v>26</v>
      </c>
      <c r="G7" s="29">
        <v>20</v>
      </c>
      <c r="H7" s="57"/>
      <c r="I7" s="33">
        <v>26</v>
      </c>
      <c r="J7" s="29">
        <v>0</v>
      </c>
      <c r="K7" s="35">
        <v>26</v>
      </c>
      <c r="L7" s="36">
        <f t="shared" si="0"/>
        <v>4.3499999999999996</v>
      </c>
      <c r="M7" s="86">
        <f t="shared" si="1"/>
        <v>9172.0349999999999</v>
      </c>
      <c r="N7" s="57">
        <f t="shared" si="2"/>
        <v>14.02</v>
      </c>
      <c r="O7" s="42">
        <f t="shared" si="3"/>
        <v>2.2999999999999998</v>
      </c>
      <c r="P7" s="41">
        <f t="shared" si="4"/>
        <v>2.6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2.66</v>
      </c>
      <c r="V7" s="70">
        <f t="shared" si="7"/>
        <v>0</v>
      </c>
      <c r="W7" s="70">
        <f t="shared" si="8"/>
        <v>0</v>
      </c>
      <c r="X7" s="71">
        <f t="shared" si="9"/>
        <v>2.66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1.9</v>
      </c>
      <c r="AG7" s="94">
        <f t="shared" si="13"/>
        <v>1.1499999999999999</v>
      </c>
      <c r="AH7" s="97">
        <f t="shared" si="14"/>
        <v>1.1499999999999999</v>
      </c>
      <c r="AJ7" s="154">
        <f t="shared" si="15"/>
        <v>0.45238095238095244</v>
      </c>
      <c r="AK7" s="154">
        <f t="shared" si="16"/>
        <v>0.27380952380952384</v>
      </c>
      <c r="AL7" s="154">
        <f t="shared" si="17"/>
        <v>0.27380952380952384</v>
      </c>
    </row>
    <row r="8" spans="1:38" x14ac:dyDescent="0.3">
      <c r="A8" s="30">
        <v>3</v>
      </c>
      <c r="B8" s="111" t="s">
        <v>92</v>
      </c>
      <c r="C8" s="107">
        <v>155</v>
      </c>
      <c r="D8" s="29"/>
      <c r="E8" s="35"/>
      <c r="F8" s="33">
        <v>20</v>
      </c>
      <c r="G8" s="29">
        <v>30</v>
      </c>
      <c r="H8" s="57"/>
      <c r="I8" s="33">
        <v>65</v>
      </c>
      <c r="J8" s="29">
        <v>0</v>
      </c>
      <c r="K8" s="35">
        <v>80</v>
      </c>
      <c r="L8" s="36">
        <f t="shared" si="0"/>
        <v>8.75</v>
      </c>
      <c r="M8" s="86">
        <f t="shared" si="1"/>
        <v>19236.575000000001</v>
      </c>
      <c r="N8" s="57">
        <f t="shared" si="2"/>
        <v>30.2</v>
      </c>
      <c r="O8" s="42">
        <f t="shared" si="3"/>
        <v>2.5</v>
      </c>
      <c r="P8" s="41">
        <f t="shared" si="4"/>
        <v>7.25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5.4250000000000007</v>
      </c>
      <c r="V8" s="70">
        <f t="shared" si="7"/>
        <v>0</v>
      </c>
      <c r="W8" s="70">
        <f t="shared" si="8"/>
        <v>0</v>
      </c>
      <c r="X8" s="71">
        <f t="shared" si="9"/>
        <v>5.4250000000000007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3.875</v>
      </c>
      <c r="AG8" s="94">
        <f t="shared" si="13"/>
        <v>1.25</v>
      </c>
      <c r="AH8" s="97">
        <f t="shared" si="14"/>
        <v>1.25</v>
      </c>
      <c r="AJ8" s="154">
        <f t="shared" si="15"/>
        <v>0.60784313725490191</v>
      </c>
      <c r="AK8" s="154">
        <f t="shared" si="16"/>
        <v>0.19607843137254902</v>
      </c>
      <c r="AL8" s="154">
        <f t="shared" si="17"/>
        <v>0.19607843137254902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60</v>
      </c>
      <c r="D10" s="29"/>
      <c r="E10" s="35"/>
      <c r="F10" s="33">
        <v>20</v>
      </c>
      <c r="G10" s="29">
        <v>20</v>
      </c>
      <c r="H10" s="57">
        <v>0</v>
      </c>
      <c r="I10" s="33">
        <v>30</v>
      </c>
      <c r="J10" s="29">
        <v>0</v>
      </c>
      <c r="K10" s="35">
        <v>30</v>
      </c>
      <c r="L10" s="36">
        <f t="shared" ref="L10" si="18">SUM(C10:K10)/40</f>
        <v>4</v>
      </c>
      <c r="M10" s="86">
        <f t="shared" si="1"/>
        <v>8810.7000000000007</v>
      </c>
      <c r="N10" s="57">
        <f t="shared" si="2"/>
        <v>13.6</v>
      </c>
      <c r="O10" s="42">
        <f t="shared" ref="O10" si="19">SUM(F10:H10)/20</f>
        <v>2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520</v>
      </c>
      <c r="G11" s="29">
        <v>520</v>
      </c>
      <c r="H11" s="57"/>
      <c r="I11" s="33">
        <f>640+20</f>
        <v>660</v>
      </c>
      <c r="J11" s="29"/>
      <c r="K11" s="35">
        <f>640+20</f>
        <v>660</v>
      </c>
      <c r="L11" s="36">
        <f t="shared" si="0"/>
        <v>59</v>
      </c>
      <c r="M11" s="86">
        <f t="shared" si="1"/>
        <v>150445.79999999999</v>
      </c>
      <c r="N11" s="57">
        <f t="shared" si="2"/>
        <v>231.2</v>
      </c>
      <c r="O11" s="42">
        <f t="shared" si="3"/>
        <v>52</v>
      </c>
      <c r="P11" s="41">
        <f t="shared" si="4"/>
        <v>66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26</v>
      </c>
      <c r="AH11" s="97">
        <f t="shared" si="14"/>
        <v>26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616</v>
      </c>
      <c r="G16" s="51">
        <f t="shared" si="34"/>
        <v>620</v>
      </c>
      <c r="H16" s="53">
        <f t="shared" si="34"/>
        <v>0</v>
      </c>
      <c r="I16" s="113">
        <f t="shared" si="34"/>
        <v>1251</v>
      </c>
      <c r="J16" s="51">
        <f t="shared" si="34"/>
        <v>0</v>
      </c>
      <c r="K16" s="53">
        <f t="shared" si="34"/>
        <v>906</v>
      </c>
      <c r="L16" s="50">
        <f t="shared" si="0"/>
        <v>93.95</v>
      </c>
      <c r="M16" s="88">
        <f t="shared" ref="M16:AA16" si="35">SUM(M6:M15)</f>
        <v>235847.08</v>
      </c>
      <c r="N16" s="53">
        <f t="shared" si="35"/>
        <v>367.26</v>
      </c>
      <c r="O16" s="113">
        <f t="shared" si="35"/>
        <v>61.8</v>
      </c>
      <c r="P16" s="52">
        <f t="shared" si="35"/>
        <v>107.85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30.9</v>
      </c>
      <c r="AH16" s="104">
        <f t="shared" si="14"/>
        <v>30.9</v>
      </c>
      <c r="AJ16" s="155">
        <f t="shared" ref="AJ16" si="37">AF16/SUM(AF16:AH16)</f>
        <v>0.12865703207613677</v>
      </c>
      <c r="AK16" s="155">
        <f t="shared" si="16"/>
        <v>0.43567148396193162</v>
      </c>
      <c r="AL16" s="155">
        <f t="shared" si="17"/>
        <v>0.43567148396193162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15.4</v>
      </c>
      <c r="G17" s="55">
        <f t="shared" si="38"/>
        <v>15.5</v>
      </c>
      <c r="H17" s="55">
        <f t="shared" si="38"/>
        <v>0</v>
      </c>
      <c r="I17" s="55">
        <f t="shared" si="38"/>
        <v>31.274999999999999</v>
      </c>
      <c r="J17" s="55">
        <f t="shared" si="38"/>
        <v>0</v>
      </c>
      <c r="K17" s="55">
        <f t="shared" si="38"/>
        <v>22.65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9" sqref="F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46192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N17" sqref="N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202</v>
      </c>
      <c r="D6" s="29"/>
      <c r="E6" s="35"/>
      <c r="F6" s="33">
        <v>66</v>
      </c>
      <c r="G6" s="29">
        <v>66</v>
      </c>
      <c r="H6" s="57"/>
      <c r="I6" s="33">
        <v>126</v>
      </c>
      <c r="J6" s="29">
        <v>126</v>
      </c>
      <c r="K6" s="35">
        <v>212</v>
      </c>
      <c r="L6" s="36">
        <f t="shared" ref="L6:L16" si="0">SUM(C6:K6)/40</f>
        <v>19.95</v>
      </c>
      <c r="M6" s="86">
        <f t="shared" ref="M6:M15" si="1">SUMPRODUCT($C$4:$K$4,$C6:$K6)</f>
        <v>48554.47</v>
      </c>
      <c r="N6" s="57">
        <f t="shared" ref="N6:N15" si="2">SUMPRODUCT($C$3:$K$3,$C6:$K6)/1000</f>
        <v>77.040000000000006</v>
      </c>
      <c r="O6" s="42">
        <f t="shared" ref="O6:O12" si="3">SUM(F6:H6)/20</f>
        <v>6.6</v>
      </c>
      <c r="P6" s="41">
        <f t="shared" ref="P6:P12" si="4">SUM(I6:K6)/20</f>
        <v>23.2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7.07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7.07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5.05</v>
      </c>
      <c r="AG6" s="94">
        <f t="shared" ref="AG6:AG16" si="13">SUM(F6:H6)/40</f>
        <v>3.3</v>
      </c>
      <c r="AH6" s="97">
        <f t="shared" ref="AH6:AH16" si="14">SUM(E6:G6)/40</f>
        <v>3.3</v>
      </c>
      <c r="AJ6" s="154">
        <f t="shared" ref="AJ6:AJ15" si="15">AF6/SUM(AF6:AH6)</f>
        <v>0.43347639484978545</v>
      </c>
      <c r="AK6" s="154">
        <f t="shared" ref="AK6:AK16" si="16">AG6/SUM(AF6:AH6)</f>
        <v>0.2832618025751073</v>
      </c>
      <c r="AL6" s="154">
        <f t="shared" ref="AL6:AL16" si="17">AH6/SUM(AF6:AH6)</f>
        <v>0.2832618025751073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420</v>
      </c>
      <c r="D10" s="29"/>
      <c r="E10" s="35"/>
      <c r="F10" s="33">
        <v>80</v>
      </c>
      <c r="G10" s="29">
        <v>80</v>
      </c>
      <c r="H10" s="57"/>
      <c r="I10" s="33">
        <v>120</v>
      </c>
      <c r="J10" s="29">
        <v>40</v>
      </c>
      <c r="K10" s="35">
        <v>40</v>
      </c>
      <c r="L10" s="36">
        <f t="shared" ref="L10" si="18">SUM(C10:K10)/40</f>
        <v>19.5</v>
      </c>
      <c r="M10" s="86">
        <f t="shared" si="1"/>
        <v>39398.6</v>
      </c>
      <c r="N10" s="57">
        <f t="shared" si="2"/>
        <v>60.4</v>
      </c>
      <c r="O10" s="42">
        <f t="shared" ref="O10" si="19">SUM(F10:H10)/20</f>
        <v>8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14.700000000000001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14.700000000000001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1229</v>
      </c>
      <c r="G11" s="29">
        <v>1435</v>
      </c>
      <c r="H11" s="57"/>
      <c r="I11" s="33">
        <v>2438</v>
      </c>
      <c r="J11" s="29">
        <f>2397+40</f>
        <v>2437</v>
      </c>
      <c r="K11" s="35">
        <v>4840</v>
      </c>
      <c r="L11" s="36">
        <f t="shared" si="0"/>
        <v>309.47500000000002</v>
      </c>
      <c r="M11" s="86">
        <f t="shared" si="1"/>
        <v>845457.7</v>
      </c>
      <c r="N11" s="57">
        <f t="shared" si="2"/>
        <v>1352.28</v>
      </c>
      <c r="O11" s="42">
        <f t="shared" si="3"/>
        <v>133.19999999999999</v>
      </c>
      <c r="P11" s="41">
        <f t="shared" si="4"/>
        <v>485.75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66.599999999999994</v>
      </c>
      <c r="AH11" s="97">
        <f t="shared" si="14"/>
        <v>66.599999999999994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622</v>
      </c>
      <c r="D16" s="51">
        <f t="shared" si="34"/>
        <v>0</v>
      </c>
      <c r="E16" s="53">
        <f t="shared" si="34"/>
        <v>0</v>
      </c>
      <c r="F16" s="113">
        <f t="shared" si="34"/>
        <v>1375</v>
      </c>
      <c r="G16" s="51">
        <f t="shared" si="34"/>
        <v>1581</v>
      </c>
      <c r="H16" s="53">
        <f t="shared" si="34"/>
        <v>0</v>
      </c>
      <c r="I16" s="113">
        <f t="shared" si="34"/>
        <v>2684</v>
      </c>
      <c r="J16" s="51">
        <f t="shared" si="34"/>
        <v>2603</v>
      </c>
      <c r="K16" s="53">
        <f t="shared" si="34"/>
        <v>5092</v>
      </c>
      <c r="L16" s="50">
        <f t="shared" si="0"/>
        <v>348.92500000000001</v>
      </c>
      <c r="M16" s="88">
        <f t="shared" ref="M16:AA16" si="35">SUM(M6:M15)</f>
        <v>933410.77</v>
      </c>
      <c r="N16" s="53">
        <f t="shared" si="35"/>
        <v>1489.72</v>
      </c>
      <c r="O16" s="113">
        <f t="shared" si="35"/>
        <v>147.79999999999998</v>
      </c>
      <c r="P16" s="52">
        <f t="shared" si="35"/>
        <v>518.95000000000005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21.770000000000003</v>
      </c>
      <c r="V16" s="67">
        <f t="shared" si="35"/>
        <v>0</v>
      </c>
      <c r="W16" s="67">
        <f t="shared" si="35"/>
        <v>0</v>
      </c>
      <c r="X16" s="68">
        <f t="shared" si="35"/>
        <v>21.770000000000003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15.55</v>
      </c>
      <c r="AG16" s="103">
        <f t="shared" si="13"/>
        <v>73.900000000000006</v>
      </c>
      <c r="AH16" s="104">
        <f t="shared" si="14"/>
        <v>73.900000000000006</v>
      </c>
      <c r="AJ16" s="155">
        <f t="shared" ref="AJ16" si="37">AF16/SUM(AF16:AH16)</f>
        <v>9.5194367921640641E-2</v>
      </c>
      <c r="AK16" s="155">
        <f t="shared" si="16"/>
        <v>0.45240281603917964</v>
      </c>
      <c r="AL16" s="155">
        <f t="shared" si="17"/>
        <v>0.45240281603917964</v>
      </c>
    </row>
    <row r="17" spans="1:27" x14ac:dyDescent="0.3">
      <c r="A17" s="55"/>
      <c r="B17" s="55"/>
      <c r="C17" s="55">
        <f>C16/40</f>
        <v>15.55</v>
      </c>
      <c r="D17" s="55">
        <f t="shared" ref="D17:K17" si="38">D16/40</f>
        <v>0</v>
      </c>
      <c r="E17" s="55">
        <f t="shared" si="38"/>
        <v>0</v>
      </c>
      <c r="F17" s="55">
        <f t="shared" si="38"/>
        <v>34.375</v>
      </c>
      <c r="G17" s="55">
        <f t="shared" si="38"/>
        <v>39.524999999999999</v>
      </c>
      <c r="H17" s="55">
        <f t="shared" si="38"/>
        <v>0</v>
      </c>
      <c r="I17" s="55">
        <f t="shared" si="38"/>
        <v>67.099999999999994</v>
      </c>
      <c r="J17" s="55">
        <f t="shared" si="38"/>
        <v>65.075000000000003</v>
      </c>
      <c r="K17" s="55">
        <f t="shared" si="38"/>
        <v>127.3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144</v>
      </c>
      <c r="D6" s="29"/>
      <c r="E6" s="35"/>
      <c r="F6" s="33">
        <v>40</v>
      </c>
      <c r="G6" s="29"/>
      <c r="H6" s="57"/>
      <c r="I6" s="33">
        <v>95</v>
      </c>
      <c r="J6" s="29">
        <v>50</v>
      </c>
      <c r="K6" s="35">
        <v>15</v>
      </c>
      <c r="L6" s="36">
        <f t="shared" ref="L6:L16" si="0">SUM(C6:K6)/40</f>
        <v>8.6</v>
      </c>
      <c r="M6" s="86">
        <f t="shared" ref="M6:M15" si="1">SUMPRODUCT($C$4:$K$4,$C6:$K6)</f>
        <v>19370.02</v>
      </c>
      <c r="N6" s="57">
        <f t="shared" ref="N6:N15" si="2">SUMPRODUCT($C$3:$K$3,$C6:$K6)/1000</f>
        <v>30.64</v>
      </c>
      <c r="O6" s="42">
        <f t="shared" ref="O6:O12" si="3">SUM(F6:H6)/20</f>
        <v>2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5.0400000000000009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5.0400000000000009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3.6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0.6428571428571429</v>
      </c>
      <c r="AK6" s="154">
        <f t="shared" ref="AK6:AK16" si="16">AG6/SUM(AF6:AH6)</f>
        <v>0.17857142857142858</v>
      </c>
      <c r="AL6" s="154">
        <f t="shared" ref="AL6:AL16" si="17">AH6/SUM(AF6:AH6)</f>
        <v>0.17857142857142858</v>
      </c>
    </row>
    <row r="7" spans="1:38" x14ac:dyDescent="0.3">
      <c r="A7" s="30">
        <v>2</v>
      </c>
      <c r="B7" s="111" t="s">
        <v>91</v>
      </c>
      <c r="C7" s="107">
        <v>95</v>
      </c>
      <c r="D7" s="29"/>
      <c r="E7" s="35"/>
      <c r="F7" s="33">
        <v>34</v>
      </c>
      <c r="G7" s="29">
        <v>39</v>
      </c>
      <c r="H7" s="57"/>
      <c r="I7" s="33">
        <v>43</v>
      </c>
      <c r="J7" s="29">
        <v>48</v>
      </c>
      <c r="K7" s="35">
        <v>53</v>
      </c>
      <c r="L7" s="36">
        <f t="shared" si="0"/>
        <v>7.8</v>
      </c>
      <c r="M7" s="86">
        <f t="shared" si="1"/>
        <v>18016.772499999999</v>
      </c>
      <c r="N7" s="57">
        <f t="shared" si="2"/>
        <v>28.09</v>
      </c>
      <c r="O7" s="42">
        <f t="shared" si="3"/>
        <v>3.65</v>
      </c>
      <c r="P7" s="41">
        <f t="shared" si="4"/>
        <v>7.2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3.3250000000000002</v>
      </c>
      <c r="V7" s="70">
        <f t="shared" si="7"/>
        <v>0</v>
      </c>
      <c r="W7" s="70">
        <f t="shared" si="8"/>
        <v>0</v>
      </c>
      <c r="X7" s="71">
        <f t="shared" si="9"/>
        <v>3.3250000000000002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2.375</v>
      </c>
      <c r="AG7" s="94">
        <f t="shared" si="13"/>
        <v>1.825</v>
      </c>
      <c r="AH7" s="97">
        <f t="shared" si="14"/>
        <v>1.825</v>
      </c>
      <c r="AJ7" s="154">
        <f t="shared" si="15"/>
        <v>0.39419087136929459</v>
      </c>
      <c r="AK7" s="154">
        <f t="shared" si="16"/>
        <v>0.30290456431535268</v>
      </c>
      <c r="AL7" s="154">
        <f t="shared" si="17"/>
        <v>0.30290456431535268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>
        <v>70</v>
      </c>
      <c r="J8" s="29">
        <v>50</v>
      </c>
      <c r="K8" s="35">
        <v>120</v>
      </c>
      <c r="L8" s="36">
        <f t="shared" si="0"/>
        <v>6</v>
      </c>
      <c r="M8" s="86">
        <f t="shared" si="1"/>
        <v>17433.599999999999</v>
      </c>
      <c r="N8" s="57">
        <f t="shared" si="2"/>
        <v>28.8</v>
      </c>
      <c r="O8" s="42">
        <f t="shared" si="3"/>
        <v>0</v>
      </c>
      <c r="P8" s="41">
        <f t="shared" si="4"/>
        <v>12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158</v>
      </c>
      <c r="D10" s="29"/>
      <c r="E10" s="35"/>
      <c r="F10" s="33">
        <v>10</v>
      </c>
      <c r="G10" s="29">
        <v>10</v>
      </c>
      <c r="H10" s="57"/>
      <c r="I10" s="33">
        <v>20</v>
      </c>
      <c r="J10" s="29">
        <v>0</v>
      </c>
      <c r="K10" s="35">
        <v>20</v>
      </c>
      <c r="L10" s="36">
        <f t="shared" ref="L10" si="18">SUM(C10:K10)/40</f>
        <v>5.45</v>
      </c>
      <c r="M10" s="86">
        <f t="shared" si="1"/>
        <v>10153.19</v>
      </c>
      <c r="N10" s="57">
        <f t="shared" si="2"/>
        <v>15.68</v>
      </c>
      <c r="O10" s="42">
        <f t="shared" ref="O10" si="19">SUM(F10:H10)/20</f>
        <v>1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5.53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5.53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>
        <v>760</v>
      </c>
      <c r="G11" s="29">
        <v>1240</v>
      </c>
      <c r="H11" s="57"/>
      <c r="I11" s="33">
        <v>1000</v>
      </c>
      <c r="J11" s="29">
        <v>1240</v>
      </c>
      <c r="K11" s="35">
        <v>1280</v>
      </c>
      <c r="L11" s="36">
        <f t="shared" si="0"/>
        <v>138</v>
      </c>
      <c r="M11" s="86">
        <f t="shared" si="1"/>
        <v>360617.8</v>
      </c>
      <c r="N11" s="57">
        <f t="shared" si="2"/>
        <v>562.4</v>
      </c>
      <c r="O11" s="42">
        <f t="shared" si="3"/>
        <v>100</v>
      </c>
      <c r="P11" s="41">
        <f t="shared" si="4"/>
        <v>176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50</v>
      </c>
      <c r="AH11" s="97">
        <f t="shared" si="14"/>
        <v>50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>
        <v>600</v>
      </c>
      <c r="G12" s="29">
        <v>800</v>
      </c>
      <c r="H12" s="57"/>
      <c r="I12" s="33">
        <v>2800</v>
      </c>
      <c r="J12" s="29">
        <v>1200</v>
      </c>
      <c r="K12" s="35">
        <v>2600</v>
      </c>
      <c r="L12" s="36">
        <f t="shared" si="0"/>
        <v>300</v>
      </c>
      <c r="M12" s="86">
        <f t="shared" si="1"/>
        <v>709791.5</v>
      </c>
      <c r="N12" s="57">
        <f t="shared" si="2"/>
        <v>1130</v>
      </c>
      <c r="O12" s="42">
        <f t="shared" si="3"/>
        <v>70</v>
      </c>
      <c r="P12" s="41">
        <f t="shared" si="4"/>
        <v>330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35</v>
      </c>
      <c r="AH12" s="97">
        <f t="shared" si="14"/>
        <v>35</v>
      </c>
      <c r="AJ12" s="154">
        <f t="shared" si="15"/>
        <v>0.58823529411764708</v>
      </c>
      <c r="AK12" s="154">
        <f t="shared" si="16"/>
        <v>0.20588235294117646</v>
      </c>
      <c r="AL12" s="154">
        <f t="shared" si="17"/>
        <v>0.20588235294117646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4397</v>
      </c>
      <c r="D16" s="51">
        <f t="shared" si="34"/>
        <v>0</v>
      </c>
      <c r="E16" s="53">
        <f t="shared" si="34"/>
        <v>0</v>
      </c>
      <c r="F16" s="113">
        <f t="shared" si="34"/>
        <v>1444</v>
      </c>
      <c r="G16" s="51">
        <f t="shared" si="34"/>
        <v>2089</v>
      </c>
      <c r="H16" s="53">
        <f t="shared" si="34"/>
        <v>0</v>
      </c>
      <c r="I16" s="113">
        <f t="shared" si="34"/>
        <v>4028</v>
      </c>
      <c r="J16" s="51">
        <f t="shared" si="34"/>
        <v>2588</v>
      </c>
      <c r="K16" s="53">
        <f t="shared" si="34"/>
        <v>4088</v>
      </c>
      <c r="L16" s="50">
        <f t="shared" si="0"/>
        <v>465.85</v>
      </c>
      <c r="M16" s="88">
        <f t="shared" ref="M16:AA16" si="35">SUM(M6:M15)</f>
        <v>1135382.8825000001</v>
      </c>
      <c r="N16" s="53">
        <f t="shared" si="35"/>
        <v>1795.6100000000001</v>
      </c>
      <c r="O16" s="113">
        <f t="shared" si="35"/>
        <v>176.65</v>
      </c>
      <c r="P16" s="52">
        <f t="shared" si="35"/>
        <v>535.20000000000005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153.89500000000001</v>
      </c>
      <c r="V16" s="67">
        <f t="shared" si="35"/>
        <v>0</v>
      </c>
      <c r="W16" s="67">
        <f t="shared" si="35"/>
        <v>0</v>
      </c>
      <c r="X16" s="68">
        <f t="shared" si="35"/>
        <v>153.89500000000001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109.925</v>
      </c>
      <c r="AG16" s="103">
        <f t="shared" si="13"/>
        <v>88.325000000000003</v>
      </c>
      <c r="AH16" s="104">
        <f t="shared" si="14"/>
        <v>88.325000000000003</v>
      </c>
      <c r="AJ16" s="155">
        <f t="shared" ref="AJ16" si="37">AF16/SUM(AF16:AH16)</f>
        <v>0.38358195934746575</v>
      </c>
      <c r="AK16" s="155">
        <f t="shared" si="16"/>
        <v>0.30820902032626712</v>
      </c>
      <c r="AL16" s="155">
        <f t="shared" si="17"/>
        <v>0.30820902032626712</v>
      </c>
    </row>
    <row r="17" spans="1:27" x14ac:dyDescent="0.3">
      <c r="A17" s="55"/>
      <c r="B17" s="55"/>
      <c r="C17" s="55">
        <f>C16/40</f>
        <v>109.925</v>
      </c>
      <c r="D17" s="55">
        <f t="shared" ref="D17:K17" si="38">D16/40</f>
        <v>0</v>
      </c>
      <c r="E17" s="55">
        <f t="shared" si="38"/>
        <v>0</v>
      </c>
      <c r="F17" s="55">
        <f t="shared" si="38"/>
        <v>36.1</v>
      </c>
      <c r="G17" s="55">
        <f t="shared" si="38"/>
        <v>52.225000000000001</v>
      </c>
      <c r="H17" s="55">
        <f t="shared" si="38"/>
        <v>0</v>
      </c>
      <c r="I17" s="55">
        <f t="shared" si="38"/>
        <v>100.7</v>
      </c>
      <c r="J17" s="55">
        <f t="shared" si="38"/>
        <v>64.7</v>
      </c>
      <c r="K17" s="55">
        <f t="shared" si="38"/>
        <v>102.2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46225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0</v>
      </c>
      <c r="G6" s="29">
        <v>10</v>
      </c>
      <c r="H6" s="57">
        <v>0</v>
      </c>
      <c r="I6" s="33">
        <v>96</v>
      </c>
      <c r="J6" s="29">
        <v>85</v>
      </c>
      <c r="K6" s="35">
        <v>130</v>
      </c>
      <c r="L6" s="36">
        <f t="shared" ref="L6:L16" si="0">SUM(C6:K6)/40</f>
        <v>9.7750000000000004</v>
      </c>
      <c r="M6" s="86">
        <f t="shared" ref="M6:M15" si="1">SUMPRODUCT($C$4:$K$4,$C6:$K6)</f>
        <v>25861.765000000003</v>
      </c>
      <c r="N6" s="57">
        <f t="shared" ref="N6:N15" si="2">SUMPRODUCT($C$3:$K$3,$C6:$K6)/1000</f>
        <v>42.22</v>
      </c>
      <c r="O6" s="42">
        <f t="shared" ref="O6:O12" si="3">SUM(F6:H6)/20</f>
        <v>0.5</v>
      </c>
      <c r="P6" s="41">
        <f t="shared" ref="P6:P12" si="4">SUM(I6:K6)/20</f>
        <v>15.55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1.75</v>
      </c>
      <c r="AG6" s="94">
        <f t="shared" ref="AG6:AG16" si="13">SUM(F6:H6)/40</f>
        <v>0.25</v>
      </c>
      <c r="AH6" s="97">
        <f t="shared" ref="AH6:AH16" si="14">SUM(E6:G6)/40</f>
        <v>0.25</v>
      </c>
      <c r="AJ6" s="154">
        <f t="shared" ref="AJ6:AJ15" si="15">AF6/SUM(AF6:AH6)</f>
        <v>0.77777777777777779</v>
      </c>
      <c r="AK6" s="154">
        <f t="shared" ref="AK6:AK16" si="16">AG6/SUM(AF6:AH6)</f>
        <v>0.1111111111111111</v>
      </c>
      <c r="AL6" s="154">
        <f t="shared" ref="AL6:AL16" si="17">AH6/SUM(AF6:AH6)</f>
        <v>0.1111111111111111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126</v>
      </c>
      <c r="D10" s="29"/>
      <c r="E10" s="35"/>
      <c r="F10" s="33">
        <v>10</v>
      </c>
      <c r="G10" s="29">
        <v>10</v>
      </c>
      <c r="H10" s="57">
        <v>0</v>
      </c>
      <c r="I10" s="33">
        <v>32</v>
      </c>
      <c r="J10" s="29">
        <v>60</v>
      </c>
      <c r="K10" s="35">
        <v>52</v>
      </c>
      <c r="L10" s="36">
        <f t="shared" ref="L10" si="18">SUM(C10:K10)/40</f>
        <v>7.25</v>
      </c>
      <c r="M10" s="86">
        <f t="shared" si="1"/>
        <v>16452.39</v>
      </c>
      <c r="N10" s="57">
        <f t="shared" si="2"/>
        <v>26.24</v>
      </c>
      <c r="O10" s="42">
        <f t="shared" ref="O10" si="19">SUM(F10:H10)/20</f>
        <v>1</v>
      </c>
      <c r="P10" s="41">
        <f t="shared" ref="P10" si="20">SUM(I10:K10)/20</f>
        <v>7.2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196</v>
      </c>
      <c r="D16" s="51">
        <f t="shared" si="34"/>
        <v>0</v>
      </c>
      <c r="E16" s="53">
        <f t="shared" si="34"/>
        <v>0</v>
      </c>
      <c r="F16" s="113">
        <f t="shared" si="34"/>
        <v>10</v>
      </c>
      <c r="G16" s="51">
        <f t="shared" si="34"/>
        <v>20</v>
      </c>
      <c r="H16" s="53">
        <f t="shared" si="34"/>
        <v>0</v>
      </c>
      <c r="I16" s="113">
        <f t="shared" si="34"/>
        <v>128</v>
      </c>
      <c r="J16" s="51">
        <f t="shared" si="34"/>
        <v>145</v>
      </c>
      <c r="K16" s="53">
        <f t="shared" si="34"/>
        <v>182</v>
      </c>
      <c r="L16" s="50">
        <f t="shared" si="0"/>
        <v>17.024999999999999</v>
      </c>
      <c r="M16" s="88">
        <f t="shared" ref="M16:AA16" si="35">SUM(M6:M15)</f>
        <v>42314.154999999999</v>
      </c>
      <c r="N16" s="53">
        <f t="shared" si="35"/>
        <v>68.459999999999994</v>
      </c>
      <c r="O16" s="113">
        <f t="shared" si="35"/>
        <v>1.5</v>
      </c>
      <c r="P16" s="52">
        <f t="shared" si="35"/>
        <v>22.75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6.86</v>
      </c>
      <c r="V16" s="67">
        <f t="shared" si="35"/>
        <v>0</v>
      </c>
      <c r="W16" s="67">
        <f t="shared" si="35"/>
        <v>0</v>
      </c>
      <c r="X16" s="68">
        <f t="shared" si="35"/>
        <v>6.86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4.9000000000000004</v>
      </c>
      <c r="AG16" s="103">
        <f t="shared" si="13"/>
        <v>0.75</v>
      </c>
      <c r="AH16" s="104">
        <f t="shared" si="14"/>
        <v>0.75</v>
      </c>
      <c r="AJ16" s="155">
        <f t="shared" ref="AJ16" si="37">AF16/SUM(AF16:AH16)</f>
        <v>0.765625</v>
      </c>
      <c r="AK16" s="155">
        <f t="shared" si="16"/>
        <v>0.1171875</v>
      </c>
      <c r="AL16" s="155">
        <f t="shared" si="17"/>
        <v>0.1171875</v>
      </c>
    </row>
    <row r="17" spans="1:27" x14ac:dyDescent="0.3">
      <c r="A17" s="55"/>
      <c r="B17" s="55"/>
      <c r="C17" s="55">
        <f>C16/40</f>
        <v>4.9000000000000004</v>
      </c>
      <c r="D17" s="55">
        <f t="shared" ref="D17:K17" si="38">D16/40</f>
        <v>0</v>
      </c>
      <c r="E17" s="55">
        <f t="shared" si="38"/>
        <v>0</v>
      </c>
      <c r="F17" s="55">
        <f t="shared" si="38"/>
        <v>0.25</v>
      </c>
      <c r="G17" s="55">
        <f t="shared" si="38"/>
        <v>0.5</v>
      </c>
      <c r="H17" s="55">
        <f t="shared" si="38"/>
        <v>0</v>
      </c>
      <c r="I17" s="55">
        <f t="shared" si="38"/>
        <v>3.2</v>
      </c>
      <c r="J17" s="55">
        <f t="shared" si="38"/>
        <v>3.625</v>
      </c>
      <c r="K17" s="55">
        <f t="shared" si="38"/>
        <v>4.55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85</v>
      </c>
      <c r="D8" s="29"/>
      <c r="E8" s="35"/>
      <c r="F8" s="33">
        <v>41</v>
      </c>
      <c r="G8" s="29">
        <v>41</v>
      </c>
      <c r="H8" s="57">
        <v>0</v>
      </c>
      <c r="I8" s="33">
        <v>10</v>
      </c>
      <c r="J8" s="29">
        <v>10</v>
      </c>
      <c r="K8" s="35">
        <v>20</v>
      </c>
      <c r="L8" s="36">
        <f t="shared" si="0"/>
        <v>5.1749999999999998</v>
      </c>
      <c r="M8" s="86">
        <f t="shared" si="1"/>
        <v>10542.074999999999</v>
      </c>
      <c r="N8" s="57">
        <f t="shared" si="2"/>
        <v>15.64</v>
      </c>
      <c r="O8" s="42">
        <f t="shared" si="3"/>
        <v>4.0999999999999996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2.9750000000000001</v>
      </c>
      <c r="V8" s="70">
        <f t="shared" si="7"/>
        <v>0</v>
      </c>
      <c r="W8" s="70">
        <f t="shared" si="8"/>
        <v>0</v>
      </c>
      <c r="X8" s="71">
        <f t="shared" si="9"/>
        <v>2.9750000000000001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2.125</v>
      </c>
      <c r="AG8" s="94">
        <f t="shared" si="13"/>
        <v>2.0499999999999998</v>
      </c>
      <c r="AH8" s="97">
        <f t="shared" si="14"/>
        <v>2.0499999999999998</v>
      </c>
      <c r="AJ8" s="154">
        <f t="shared" si="15"/>
        <v>0.34136546184738958</v>
      </c>
      <c r="AK8" s="154">
        <f t="shared" si="16"/>
        <v>0.32931726907630521</v>
      </c>
      <c r="AL8" s="154">
        <f t="shared" si="17"/>
        <v>0.32931726907630521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280</v>
      </c>
      <c r="D10" s="29"/>
      <c r="E10" s="35"/>
      <c r="F10" s="33">
        <v>80</v>
      </c>
      <c r="G10" s="29">
        <v>80</v>
      </c>
      <c r="H10" s="57">
        <v>0</v>
      </c>
      <c r="I10" s="33">
        <v>155</v>
      </c>
      <c r="J10" s="29">
        <v>145</v>
      </c>
      <c r="K10" s="35">
        <v>180</v>
      </c>
      <c r="L10" s="36">
        <f t="shared" ref="L10" si="18">SUM(C10:K10)/40</f>
        <v>23</v>
      </c>
      <c r="M10" s="86">
        <f t="shared" si="1"/>
        <v>54245.600000000006</v>
      </c>
      <c r="N10" s="57">
        <f t="shared" si="2"/>
        <v>85.6</v>
      </c>
      <c r="O10" s="42">
        <f t="shared" ref="O10" si="19">SUM(F10:H10)/20</f>
        <v>8</v>
      </c>
      <c r="P10" s="41">
        <f t="shared" ref="P10" si="20">SUM(I10:K10)/20</f>
        <v>24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9.8000000000000007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9.8000000000000007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460</v>
      </c>
      <c r="G11" s="29">
        <v>380</v>
      </c>
      <c r="H11" s="57"/>
      <c r="I11" s="33">
        <v>270</v>
      </c>
      <c r="J11" s="29">
        <v>390</v>
      </c>
      <c r="K11" s="35">
        <v>1000</v>
      </c>
      <c r="L11" s="36">
        <f t="shared" si="0"/>
        <v>62.5</v>
      </c>
      <c r="M11" s="86">
        <f t="shared" si="1"/>
        <v>164650.9</v>
      </c>
      <c r="N11" s="57">
        <f t="shared" si="2"/>
        <v>258</v>
      </c>
      <c r="O11" s="42">
        <f t="shared" si="3"/>
        <v>42</v>
      </c>
      <c r="P11" s="41">
        <f t="shared" si="4"/>
        <v>83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21</v>
      </c>
      <c r="AH11" s="97">
        <f t="shared" si="14"/>
        <v>21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365</v>
      </c>
      <c r="D16" s="51">
        <f t="shared" si="34"/>
        <v>0</v>
      </c>
      <c r="E16" s="53">
        <f t="shared" si="34"/>
        <v>0</v>
      </c>
      <c r="F16" s="113">
        <f t="shared" si="34"/>
        <v>581</v>
      </c>
      <c r="G16" s="51">
        <f t="shared" si="34"/>
        <v>501</v>
      </c>
      <c r="H16" s="53">
        <f t="shared" si="34"/>
        <v>0</v>
      </c>
      <c r="I16" s="113">
        <f t="shared" si="34"/>
        <v>435</v>
      </c>
      <c r="J16" s="51">
        <f t="shared" si="34"/>
        <v>545</v>
      </c>
      <c r="K16" s="53">
        <f t="shared" si="34"/>
        <v>1200</v>
      </c>
      <c r="L16" s="50">
        <f t="shared" si="0"/>
        <v>90.674999999999997</v>
      </c>
      <c r="M16" s="88">
        <f t="shared" ref="M16:AA16" si="35">SUM(M6:M15)</f>
        <v>229438.57500000001</v>
      </c>
      <c r="N16" s="53">
        <f t="shared" si="35"/>
        <v>359.24</v>
      </c>
      <c r="O16" s="113">
        <f t="shared" si="35"/>
        <v>54.1</v>
      </c>
      <c r="P16" s="52">
        <f t="shared" si="35"/>
        <v>109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12.775</v>
      </c>
      <c r="V16" s="67">
        <f t="shared" si="35"/>
        <v>0</v>
      </c>
      <c r="W16" s="67">
        <f t="shared" si="35"/>
        <v>0</v>
      </c>
      <c r="X16" s="68">
        <f t="shared" si="35"/>
        <v>12.775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9.125</v>
      </c>
      <c r="AG16" s="103">
        <f t="shared" si="13"/>
        <v>27.05</v>
      </c>
      <c r="AH16" s="104">
        <f t="shared" si="14"/>
        <v>27.05</v>
      </c>
      <c r="AJ16" s="155">
        <f t="shared" ref="AJ16" si="37">AF16/SUM(AF16:AH16)</f>
        <v>0.14432582048240414</v>
      </c>
      <c r="AK16" s="155">
        <f t="shared" si="16"/>
        <v>0.42783708975879797</v>
      </c>
      <c r="AL16" s="155">
        <f t="shared" si="17"/>
        <v>0.42783708975879797</v>
      </c>
    </row>
    <row r="17" spans="1:27" x14ac:dyDescent="0.3">
      <c r="A17" s="55"/>
      <c r="B17" s="55"/>
      <c r="C17" s="55">
        <f>C16/40</f>
        <v>9.125</v>
      </c>
      <c r="D17" s="55">
        <f t="shared" ref="D17:K17" si="38">D16/40</f>
        <v>0</v>
      </c>
      <c r="E17" s="55">
        <f t="shared" si="38"/>
        <v>0</v>
      </c>
      <c r="F17" s="55">
        <f t="shared" si="38"/>
        <v>14.525</v>
      </c>
      <c r="G17" s="55">
        <f t="shared" si="38"/>
        <v>12.525</v>
      </c>
      <c r="H17" s="55">
        <f t="shared" si="38"/>
        <v>0</v>
      </c>
      <c r="I17" s="55">
        <f t="shared" si="38"/>
        <v>10.875</v>
      </c>
      <c r="J17" s="55">
        <f t="shared" si="38"/>
        <v>13.625</v>
      </c>
      <c r="K17" s="55">
        <f t="shared" si="38"/>
        <v>30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46227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>
        <v>40</v>
      </c>
      <c r="J6" s="29">
        <v>0</v>
      </c>
      <c r="K6" s="35">
        <v>120</v>
      </c>
      <c r="L6" s="36">
        <f t="shared" ref="L6:L16" si="0">SUM(C6:K6)/40</f>
        <v>4</v>
      </c>
      <c r="M6" s="86">
        <f t="shared" ref="M6:M15" si="1">SUMPRODUCT($C$4:$K$4,$C6:$K6)</f>
        <v>11622.4</v>
      </c>
      <c r="N6" s="57">
        <f t="shared" ref="N6:N15" si="2">SUMPRODUCT($C$3:$K$3,$C6:$K6)/1000</f>
        <v>19.2</v>
      </c>
      <c r="O6" s="42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20</v>
      </c>
      <c r="G10" s="29">
        <v>20</v>
      </c>
      <c r="H10" s="57"/>
      <c r="I10" s="33">
        <v>93</v>
      </c>
      <c r="J10" s="29">
        <v>139</v>
      </c>
      <c r="K10" s="35">
        <v>178</v>
      </c>
      <c r="L10" s="36">
        <f t="shared" ref="L10" si="18">SUM(C10:K10)/40</f>
        <v>14.05</v>
      </c>
      <c r="M10" s="86">
        <f t="shared" si="1"/>
        <v>36274.660000000003</v>
      </c>
      <c r="N10" s="57">
        <f t="shared" si="2"/>
        <v>58.72</v>
      </c>
      <c r="O10" s="42">
        <f t="shared" ref="O10" si="19">SUM(F10:H10)/20</f>
        <v>2</v>
      </c>
      <c r="P10" s="41">
        <f t="shared" ref="P10" si="20">SUM(I10:K10)/20</f>
        <v>20.5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400</v>
      </c>
      <c r="G11" s="29">
        <v>480</v>
      </c>
      <c r="H11" s="57"/>
      <c r="I11" s="33">
        <v>360</v>
      </c>
      <c r="J11" s="29">
        <v>360</v>
      </c>
      <c r="K11" s="35">
        <v>360</v>
      </c>
      <c r="L11" s="36">
        <f t="shared" si="0"/>
        <v>49</v>
      </c>
      <c r="M11" s="86">
        <f t="shared" si="1"/>
        <v>124618.19999999998</v>
      </c>
      <c r="N11" s="57">
        <f t="shared" si="2"/>
        <v>191.2</v>
      </c>
      <c r="O11" s="42">
        <f t="shared" si="3"/>
        <v>44</v>
      </c>
      <c r="P11" s="41">
        <f t="shared" si="4"/>
        <v>54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22</v>
      </c>
      <c r="AH11" s="97">
        <f t="shared" si="14"/>
        <v>22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112</v>
      </c>
      <c r="D16" s="51">
        <f t="shared" si="34"/>
        <v>0</v>
      </c>
      <c r="E16" s="53">
        <f t="shared" si="34"/>
        <v>0</v>
      </c>
      <c r="F16" s="113">
        <f t="shared" si="34"/>
        <v>420</v>
      </c>
      <c r="G16" s="51">
        <f t="shared" si="34"/>
        <v>500</v>
      </c>
      <c r="H16" s="53">
        <f t="shared" si="34"/>
        <v>0</v>
      </c>
      <c r="I16" s="113">
        <f t="shared" si="34"/>
        <v>493</v>
      </c>
      <c r="J16" s="51">
        <f t="shared" si="34"/>
        <v>499</v>
      </c>
      <c r="K16" s="53">
        <f t="shared" si="34"/>
        <v>658</v>
      </c>
      <c r="L16" s="50">
        <f t="shared" si="0"/>
        <v>67.05</v>
      </c>
      <c r="M16" s="88">
        <f t="shared" ref="M16:AA16" si="35">SUM(M6:M15)</f>
        <v>172515.25999999998</v>
      </c>
      <c r="N16" s="53">
        <f t="shared" si="35"/>
        <v>269.12</v>
      </c>
      <c r="O16" s="113">
        <f t="shared" si="35"/>
        <v>46</v>
      </c>
      <c r="P16" s="52">
        <f t="shared" si="35"/>
        <v>82.5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3.9200000000000004</v>
      </c>
      <c r="V16" s="67">
        <f t="shared" si="35"/>
        <v>0</v>
      </c>
      <c r="W16" s="67">
        <f t="shared" si="35"/>
        <v>0</v>
      </c>
      <c r="X16" s="68">
        <f t="shared" si="35"/>
        <v>3.9200000000000004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2.8</v>
      </c>
      <c r="AG16" s="103">
        <f t="shared" si="13"/>
        <v>23</v>
      </c>
      <c r="AH16" s="104">
        <f t="shared" si="14"/>
        <v>23</v>
      </c>
      <c r="AJ16" s="155">
        <f t="shared" ref="AJ16" si="37">AF16/SUM(AF16:AH16)</f>
        <v>5.737704918032787E-2</v>
      </c>
      <c r="AK16" s="155">
        <f t="shared" si="16"/>
        <v>0.47131147540983609</v>
      </c>
      <c r="AL16" s="155">
        <f t="shared" si="17"/>
        <v>0.47131147540983609</v>
      </c>
    </row>
    <row r="17" spans="1:27" x14ac:dyDescent="0.3">
      <c r="A17" s="55"/>
      <c r="B17" s="55"/>
      <c r="C17" s="55">
        <f>C16/40</f>
        <v>2.8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10.5</v>
      </c>
      <c r="G17" s="55">
        <f t="shared" si="38"/>
        <v>12.5</v>
      </c>
      <c r="H17" s="55">
        <f t="shared" si="38"/>
        <v>0</v>
      </c>
      <c r="I17" s="55">
        <f t="shared" si="38"/>
        <v>12.324999999999999</v>
      </c>
      <c r="J17" s="55">
        <f t="shared" si="38"/>
        <v>12.475</v>
      </c>
      <c r="K17" s="55">
        <f t="shared" si="38"/>
        <v>16.45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M18" sqref="M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46228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40</v>
      </c>
      <c r="G8" s="29">
        <v>40</v>
      </c>
      <c r="H8" s="57"/>
      <c r="I8" s="33">
        <v>40</v>
      </c>
      <c r="J8" s="29">
        <v>40</v>
      </c>
      <c r="K8" s="35">
        <v>40</v>
      </c>
      <c r="L8" s="36">
        <f t="shared" si="0"/>
        <v>5</v>
      </c>
      <c r="M8" s="86">
        <f t="shared" si="1"/>
        <v>12913.800000000001</v>
      </c>
      <c r="N8" s="57">
        <f t="shared" si="2"/>
        <v>20</v>
      </c>
      <c r="O8" s="42">
        <f t="shared" si="3"/>
        <v>4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2</v>
      </c>
      <c r="AH8" s="97">
        <f t="shared" si="14"/>
        <v>2</v>
      </c>
      <c r="AJ8" s="154">
        <f t="shared" si="15"/>
        <v>0</v>
      </c>
      <c r="AK8" s="154">
        <f t="shared" si="16"/>
        <v>0.5</v>
      </c>
      <c r="AL8" s="154">
        <f t="shared" si="17"/>
        <v>0.5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</v>
      </c>
      <c r="D11" s="29"/>
      <c r="E11" s="35"/>
      <c r="F11" s="33">
        <v>200</v>
      </c>
      <c r="G11" s="29">
        <v>200</v>
      </c>
      <c r="H11" s="57"/>
      <c r="I11" s="33">
        <v>320</v>
      </c>
      <c r="J11" s="29">
        <v>400</v>
      </c>
      <c r="K11" s="35">
        <v>280</v>
      </c>
      <c r="L11" s="36">
        <f t="shared" si="0"/>
        <v>40</v>
      </c>
      <c r="M11" s="86">
        <f t="shared" si="1"/>
        <v>101471</v>
      </c>
      <c r="N11" s="57">
        <f t="shared" si="2"/>
        <v>160</v>
      </c>
      <c r="O11" s="42">
        <f t="shared" si="3"/>
        <v>20</v>
      </c>
      <c r="P11" s="41">
        <f t="shared" si="4"/>
        <v>50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7.0000000000000009</v>
      </c>
      <c r="V11" s="70">
        <f t="shared" si="7"/>
        <v>0</v>
      </c>
      <c r="W11" s="70">
        <f t="shared" si="8"/>
        <v>0</v>
      </c>
      <c r="X11" s="71">
        <f t="shared" si="9"/>
        <v>7.0000000000000009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</v>
      </c>
      <c r="AG11" s="94">
        <f t="shared" si="13"/>
        <v>10</v>
      </c>
      <c r="AH11" s="97">
        <f t="shared" si="14"/>
        <v>10</v>
      </c>
      <c r="AJ11" s="154">
        <f t="shared" si="15"/>
        <v>0.2</v>
      </c>
      <c r="AK11" s="154">
        <f t="shared" si="16"/>
        <v>0.4</v>
      </c>
      <c r="AL11" s="154">
        <f t="shared" si="17"/>
        <v>0.4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200</v>
      </c>
      <c r="D16" s="51">
        <f t="shared" si="34"/>
        <v>0</v>
      </c>
      <c r="E16" s="53">
        <f t="shared" si="34"/>
        <v>0</v>
      </c>
      <c r="F16" s="113">
        <f t="shared" si="34"/>
        <v>240</v>
      </c>
      <c r="G16" s="51">
        <f t="shared" si="34"/>
        <v>240</v>
      </c>
      <c r="H16" s="53">
        <f t="shared" si="34"/>
        <v>0</v>
      </c>
      <c r="I16" s="113">
        <f t="shared" si="34"/>
        <v>360</v>
      </c>
      <c r="J16" s="51">
        <f t="shared" si="34"/>
        <v>440</v>
      </c>
      <c r="K16" s="53">
        <f t="shared" si="34"/>
        <v>320</v>
      </c>
      <c r="L16" s="50">
        <f t="shared" si="0"/>
        <v>45</v>
      </c>
      <c r="M16" s="88">
        <f t="shared" ref="M16:AA16" si="35">SUM(M6:M15)</f>
        <v>114384.8</v>
      </c>
      <c r="N16" s="53">
        <f t="shared" si="35"/>
        <v>180</v>
      </c>
      <c r="O16" s="113">
        <f t="shared" si="35"/>
        <v>24</v>
      </c>
      <c r="P16" s="52">
        <f t="shared" si="35"/>
        <v>56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7.0000000000000009</v>
      </c>
      <c r="V16" s="67">
        <f t="shared" si="35"/>
        <v>0</v>
      </c>
      <c r="W16" s="67">
        <f t="shared" si="35"/>
        <v>0</v>
      </c>
      <c r="X16" s="68">
        <f t="shared" si="35"/>
        <v>7.0000000000000009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</v>
      </c>
      <c r="AG16" s="103">
        <f t="shared" si="13"/>
        <v>12</v>
      </c>
      <c r="AH16" s="104">
        <f t="shared" si="14"/>
        <v>12</v>
      </c>
      <c r="AJ16" s="155">
        <f t="shared" ref="AJ16" si="37">AF16/SUM(AF16:AH16)</f>
        <v>0.17241379310344829</v>
      </c>
      <c r="AK16" s="155">
        <f t="shared" si="16"/>
        <v>0.41379310344827586</v>
      </c>
      <c r="AL16" s="155">
        <f t="shared" si="17"/>
        <v>0.41379310344827586</v>
      </c>
    </row>
    <row r="17" spans="1:27" x14ac:dyDescent="0.3">
      <c r="A17" s="55"/>
      <c r="B17" s="55"/>
      <c r="C17" s="55">
        <f>C16/40</f>
        <v>5</v>
      </c>
      <c r="D17" s="55">
        <f t="shared" ref="D17:K17" si="38">D16/40</f>
        <v>0</v>
      </c>
      <c r="E17" s="55">
        <f t="shared" si="38"/>
        <v>0</v>
      </c>
      <c r="F17" s="55">
        <f t="shared" si="38"/>
        <v>6</v>
      </c>
      <c r="G17" s="55">
        <f t="shared" si="38"/>
        <v>6</v>
      </c>
      <c r="H17" s="55">
        <f t="shared" si="38"/>
        <v>0</v>
      </c>
      <c r="I17" s="55">
        <f t="shared" si="38"/>
        <v>9</v>
      </c>
      <c r="J17" s="55">
        <f t="shared" si="38"/>
        <v>11</v>
      </c>
      <c r="K17" s="55">
        <f t="shared" si="38"/>
        <v>8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H11" sqref="H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46166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46230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160</v>
      </c>
      <c r="D6" s="29"/>
      <c r="E6" s="35"/>
      <c r="F6" s="33">
        <v>60</v>
      </c>
      <c r="G6" s="29">
        <v>60</v>
      </c>
      <c r="H6" s="57"/>
      <c r="I6" s="33">
        <v>50</v>
      </c>
      <c r="J6" s="29">
        <v>60</v>
      </c>
      <c r="K6" s="35">
        <v>90</v>
      </c>
      <c r="L6" s="36">
        <f t="shared" ref="L6:L16" si="0">SUM(C6:K6)/40</f>
        <v>12</v>
      </c>
      <c r="M6" s="86">
        <f t="shared" ref="M6:M15" si="1">SUMPRODUCT($C$4:$K$4,$C6:$K6)</f>
        <v>27100.300000000003</v>
      </c>
      <c r="N6" s="57">
        <f t="shared" ref="N6:N15" si="2">SUMPRODUCT($C$3:$K$3,$C6:$K6)/1000</f>
        <v>42</v>
      </c>
      <c r="O6" s="42">
        <f t="shared" ref="O6:O12" si="3">SUM(F6:H6)/20</f>
        <v>6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5.6000000000000005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5.6000000000000005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</v>
      </c>
      <c r="AK6" s="154">
        <f t="shared" ref="AK6:AK16" si="16">AG6/SUM(AF6:AH6)</f>
        <v>0.3</v>
      </c>
      <c r="AL6" s="154">
        <f t="shared" ref="AL6:AL16" si="17">AH6/SUM(AF6:AH6)</f>
        <v>0.3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124</v>
      </c>
      <c r="D8" s="29"/>
      <c r="E8" s="35"/>
      <c r="F8" s="33">
        <v>64</v>
      </c>
      <c r="G8" s="29">
        <v>24</v>
      </c>
      <c r="H8" s="57"/>
      <c r="I8" s="33">
        <v>82</v>
      </c>
      <c r="J8" s="29">
        <v>72</v>
      </c>
      <c r="K8" s="35">
        <v>42</v>
      </c>
      <c r="L8" s="36">
        <f t="shared" si="0"/>
        <v>10.199999999999999</v>
      </c>
      <c r="M8" s="86">
        <f t="shared" si="1"/>
        <v>23718.66</v>
      </c>
      <c r="N8" s="57">
        <f t="shared" si="2"/>
        <v>37.119999999999997</v>
      </c>
      <c r="O8" s="42">
        <f t="shared" si="3"/>
        <v>4.4000000000000004</v>
      </c>
      <c r="P8" s="41">
        <f t="shared" si="4"/>
        <v>9.8000000000000007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4.3400000000000007</v>
      </c>
      <c r="V8" s="70">
        <f t="shared" si="7"/>
        <v>0</v>
      </c>
      <c r="W8" s="70">
        <f t="shared" si="8"/>
        <v>0</v>
      </c>
      <c r="X8" s="71">
        <f t="shared" si="9"/>
        <v>4.3400000000000007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</v>
      </c>
      <c r="AG8" s="94">
        <f t="shared" si="13"/>
        <v>2.2000000000000002</v>
      </c>
      <c r="AH8" s="97">
        <f t="shared" si="14"/>
        <v>2.2000000000000002</v>
      </c>
      <c r="AJ8" s="154">
        <f t="shared" si="15"/>
        <v>0.41333333333333327</v>
      </c>
      <c r="AK8" s="154">
        <f t="shared" si="16"/>
        <v>0.29333333333333333</v>
      </c>
      <c r="AL8" s="154">
        <f t="shared" si="17"/>
        <v>0.29333333333333333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120</v>
      </c>
      <c r="D10" s="29"/>
      <c r="E10" s="35"/>
      <c r="F10" s="33">
        <v>12</v>
      </c>
      <c r="G10" s="29">
        <v>12</v>
      </c>
      <c r="H10" s="57"/>
      <c r="I10" s="33">
        <v>91</v>
      </c>
      <c r="J10" s="29">
        <v>86</v>
      </c>
      <c r="K10" s="35">
        <v>121</v>
      </c>
      <c r="L10" s="36">
        <f t="shared" ref="L10" si="18">SUM(C10:K10)/40</f>
        <v>11.05</v>
      </c>
      <c r="M10" s="86">
        <f t="shared" si="1"/>
        <v>27613.42</v>
      </c>
      <c r="N10" s="57">
        <f t="shared" si="2"/>
        <v>44.64</v>
      </c>
      <c r="O10" s="42">
        <f t="shared" ref="O10" si="19">SUM(F10:H10)/20</f>
        <v>1.2</v>
      </c>
      <c r="P10" s="41">
        <f t="shared" ref="P10" si="20">SUM(I10:K10)/20</f>
        <v>14.9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120</v>
      </c>
      <c r="G11" s="29">
        <v>40</v>
      </c>
      <c r="H11" s="57"/>
      <c r="I11" s="33">
        <v>77</v>
      </c>
      <c r="J11" s="29">
        <v>80</v>
      </c>
      <c r="K11" s="35">
        <v>159</v>
      </c>
      <c r="L11" s="36">
        <f t="shared" si="0"/>
        <v>11.9</v>
      </c>
      <c r="M11" s="86">
        <f t="shared" si="1"/>
        <v>31348.239999999998</v>
      </c>
      <c r="N11" s="57">
        <f t="shared" si="2"/>
        <v>49.12</v>
      </c>
      <c r="O11" s="42">
        <f t="shared" si="3"/>
        <v>8</v>
      </c>
      <c r="P11" s="41">
        <f t="shared" si="4"/>
        <v>15.8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404</v>
      </c>
      <c r="D16" s="51">
        <f t="shared" si="34"/>
        <v>0</v>
      </c>
      <c r="E16" s="53">
        <f t="shared" si="34"/>
        <v>0</v>
      </c>
      <c r="F16" s="113">
        <f t="shared" si="34"/>
        <v>256</v>
      </c>
      <c r="G16" s="51">
        <f t="shared" si="34"/>
        <v>136</v>
      </c>
      <c r="H16" s="53">
        <f t="shared" si="34"/>
        <v>0</v>
      </c>
      <c r="I16" s="113">
        <f t="shared" si="34"/>
        <v>300</v>
      </c>
      <c r="J16" s="51">
        <f t="shared" si="34"/>
        <v>298</v>
      </c>
      <c r="K16" s="53">
        <f t="shared" si="34"/>
        <v>412</v>
      </c>
      <c r="L16" s="50">
        <f t="shared" si="0"/>
        <v>45.15</v>
      </c>
      <c r="M16" s="88">
        <f t="shared" ref="M16:AA16" si="35">SUM(M6:M15)</f>
        <v>109780.62</v>
      </c>
      <c r="N16" s="53">
        <f t="shared" si="35"/>
        <v>172.88</v>
      </c>
      <c r="O16" s="113">
        <f t="shared" si="35"/>
        <v>19.600000000000001</v>
      </c>
      <c r="P16" s="52">
        <f t="shared" si="35"/>
        <v>50.5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14.14</v>
      </c>
      <c r="V16" s="67">
        <f t="shared" si="35"/>
        <v>0</v>
      </c>
      <c r="W16" s="67">
        <f t="shared" si="35"/>
        <v>0</v>
      </c>
      <c r="X16" s="68">
        <f t="shared" si="35"/>
        <v>14.14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10.1</v>
      </c>
      <c r="AG16" s="103">
        <f t="shared" si="13"/>
        <v>9.8000000000000007</v>
      </c>
      <c r="AH16" s="104">
        <f t="shared" si="14"/>
        <v>9.8000000000000007</v>
      </c>
      <c r="AJ16" s="155">
        <f t="shared" ref="AJ16" si="37">AF16/SUM(AF16:AH16)</f>
        <v>0.34006734006734007</v>
      </c>
      <c r="AK16" s="155">
        <f t="shared" si="16"/>
        <v>0.32996632996633002</v>
      </c>
      <c r="AL16" s="155">
        <f t="shared" si="17"/>
        <v>0.32996632996633002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1" sqref="C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46231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80</v>
      </c>
      <c r="D6" s="29"/>
      <c r="E6" s="35"/>
      <c r="F6" s="33">
        <v>50</v>
      </c>
      <c r="G6" s="29">
        <v>40</v>
      </c>
      <c r="H6" s="57"/>
      <c r="I6" s="33">
        <v>95</v>
      </c>
      <c r="J6" s="29">
        <v>125</v>
      </c>
      <c r="K6" s="35">
        <v>105</v>
      </c>
      <c r="L6" s="36">
        <f t="shared" ref="L6:L16" si="0">SUM(C6:K6)/40</f>
        <v>12.375</v>
      </c>
      <c r="M6" s="86">
        <f t="shared" ref="M6:M15" si="1">SUMPRODUCT($C$4:$K$4,$C6:$K6)</f>
        <v>31468.025000000001</v>
      </c>
      <c r="N6" s="57">
        <f t="shared" ref="N6:N15" si="2">SUMPRODUCT($C$3:$K$3,$C6:$K6)/1000</f>
        <v>50.1</v>
      </c>
      <c r="O6" s="42">
        <f t="shared" ref="O6:O12" si="3">SUM(F6:H6)/20</f>
        <v>4.5</v>
      </c>
      <c r="P6" s="41">
        <f t="shared" ref="P6:P12" si="4">SUM(I6:K6)/20</f>
        <v>16.25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2.25</v>
      </c>
      <c r="AH6" s="97">
        <f t="shared" ref="AH6:AH16" si="14">SUM(E6:G6)/40</f>
        <v>2.25</v>
      </c>
      <c r="AJ6" s="154">
        <f t="shared" ref="AJ6:AJ15" si="15">AF6/SUM(AF6:AH6)</f>
        <v>0.30769230769230771</v>
      </c>
      <c r="AK6" s="154">
        <f t="shared" ref="AK6:AK16" si="16">AG6/SUM(AF6:AH6)</f>
        <v>0.34615384615384615</v>
      </c>
      <c r="AL6" s="154">
        <f t="shared" ref="AL6:AL16" si="17">AH6/SUM(AF6:AH6)</f>
        <v>0.34615384615384615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112</v>
      </c>
      <c r="D8" s="29"/>
      <c r="E8" s="35"/>
      <c r="F8" s="33">
        <v>72</v>
      </c>
      <c r="G8" s="29">
        <v>12</v>
      </c>
      <c r="H8" s="57"/>
      <c r="I8" s="33">
        <v>82</v>
      </c>
      <c r="J8" s="29">
        <v>26</v>
      </c>
      <c r="K8" s="35">
        <v>70</v>
      </c>
      <c r="L8" s="36">
        <f t="shared" si="0"/>
        <v>9.35</v>
      </c>
      <c r="M8" s="86">
        <f t="shared" si="1"/>
        <v>21730.53</v>
      </c>
      <c r="N8" s="57">
        <f t="shared" si="2"/>
        <v>33.96</v>
      </c>
      <c r="O8" s="42">
        <f t="shared" si="3"/>
        <v>4.2</v>
      </c>
      <c r="P8" s="41">
        <f t="shared" si="4"/>
        <v>8.9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2.1</v>
      </c>
      <c r="AH8" s="97">
        <f t="shared" si="14"/>
        <v>2.1</v>
      </c>
      <c r="AJ8" s="154">
        <f t="shared" si="15"/>
        <v>0.39999999999999997</v>
      </c>
      <c r="AK8" s="154">
        <f t="shared" si="16"/>
        <v>0.3</v>
      </c>
      <c r="AL8" s="154">
        <f t="shared" si="17"/>
        <v>0.3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112</v>
      </c>
      <c r="D10" s="29"/>
      <c r="E10" s="35"/>
      <c r="F10" s="33">
        <v>40</v>
      </c>
      <c r="G10" s="29">
        <v>80</v>
      </c>
      <c r="H10" s="57"/>
      <c r="I10" s="33">
        <v>92</v>
      </c>
      <c r="J10" s="29">
        <v>92</v>
      </c>
      <c r="K10" s="35">
        <v>100</v>
      </c>
      <c r="L10" s="36">
        <f t="shared" ref="L10" si="18">SUM(C10:K10)/40</f>
        <v>12.9</v>
      </c>
      <c r="M10" s="86">
        <f t="shared" si="1"/>
        <v>31319.02</v>
      </c>
      <c r="N10" s="57">
        <f t="shared" si="2"/>
        <v>49.2</v>
      </c>
      <c r="O10" s="42">
        <f t="shared" ref="O10" si="19">SUM(F10:H10)/20</f>
        <v>6</v>
      </c>
      <c r="P10" s="41">
        <f t="shared" ref="P10" si="20">SUM(I10:K10)/20</f>
        <v>14.2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14</v>
      </c>
      <c r="D11" s="29"/>
      <c r="E11" s="35"/>
      <c r="F11" s="33">
        <f>320+13</f>
        <v>333</v>
      </c>
      <c r="G11" s="29">
        <f>320+13</f>
        <v>333</v>
      </c>
      <c r="H11" s="57"/>
      <c r="I11" s="33">
        <v>480</v>
      </c>
      <c r="J11" s="29">
        <v>560</v>
      </c>
      <c r="K11" s="35">
        <v>480</v>
      </c>
      <c r="L11" s="36">
        <f t="shared" si="0"/>
        <v>55</v>
      </c>
      <c r="M11" s="86">
        <f t="shared" si="1"/>
        <v>145902.04499999998</v>
      </c>
      <c r="N11" s="57">
        <f t="shared" si="2"/>
        <v>229.86</v>
      </c>
      <c r="O11" s="42">
        <f t="shared" si="3"/>
        <v>33.299999999999997</v>
      </c>
      <c r="P11" s="41">
        <f t="shared" si="4"/>
        <v>76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0.49000000000000005</v>
      </c>
      <c r="V11" s="70">
        <f t="shared" si="7"/>
        <v>0</v>
      </c>
      <c r="W11" s="70">
        <f t="shared" si="8"/>
        <v>0</v>
      </c>
      <c r="X11" s="71">
        <f t="shared" si="9"/>
        <v>0.49000000000000005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0.35</v>
      </c>
      <c r="AG11" s="94">
        <f t="shared" si="13"/>
        <v>16.649999999999999</v>
      </c>
      <c r="AH11" s="97">
        <f t="shared" si="14"/>
        <v>16.649999999999999</v>
      </c>
      <c r="AJ11" s="154">
        <f t="shared" si="15"/>
        <v>1.0401188707280832E-2</v>
      </c>
      <c r="AK11" s="154">
        <f t="shared" si="16"/>
        <v>0.49479940564635955</v>
      </c>
      <c r="AL11" s="154">
        <f t="shared" si="17"/>
        <v>0.49479940564635955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318</v>
      </c>
      <c r="D16" s="51">
        <f t="shared" si="34"/>
        <v>0</v>
      </c>
      <c r="E16" s="53">
        <f t="shared" si="34"/>
        <v>0</v>
      </c>
      <c r="F16" s="113">
        <f t="shared" si="34"/>
        <v>495</v>
      </c>
      <c r="G16" s="51">
        <f t="shared" si="34"/>
        <v>465</v>
      </c>
      <c r="H16" s="53">
        <f t="shared" si="34"/>
        <v>0</v>
      </c>
      <c r="I16" s="113">
        <f t="shared" si="34"/>
        <v>749</v>
      </c>
      <c r="J16" s="51">
        <f t="shared" si="34"/>
        <v>803</v>
      </c>
      <c r="K16" s="53">
        <f t="shared" si="34"/>
        <v>755</v>
      </c>
      <c r="L16" s="50">
        <f t="shared" si="0"/>
        <v>89.625</v>
      </c>
      <c r="M16" s="88">
        <f t="shared" ref="M16:AA16" si="35">SUM(M6:M15)</f>
        <v>230419.62</v>
      </c>
      <c r="N16" s="53">
        <f t="shared" si="35"/>
        <v>363.12</v>
      </c>
      <c r="O16" s="113">
        <f t="shared" si="35"/>
        <v>48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11.13</v>
      </c>
      <c r="V16" s="67">
        <f t="shared" si="35"/>
        <v>0</v>
      </c>
      <c r="W16" s="67">
        <f t="shared" si="35"/>
        <v>0</v>
      </c>
      <c r="X16" s="68">
        <f t="shared" si="35"/>
        <v>11.13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7.95</v>
      </c>
      <c r="AG16" s="103">
        <f t="shared" si="13"/>
        <v>24</v>
      </c>
      <c r="AH16" s="104">
        <f t="shared" si="14"/>
        <v>24</v>
      </c>
      <c r="AJ16" s="155">
        <f t="shared" ref="AJ16" si="37">AF16/SUM(AF16:AH16)</f>
        <v>0.14209115281501339</v>
      </c>
      <c r="AK16" s="155">
        <f t="shared" si="16"/>
        <v>0.42895442359249325</v>
      </c>
      <c r="AL16" s="155">
        <f t="shared" si="17"/>
        <v>0.42895442359249325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E11" sqref="E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46232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60</v>
      </c>
      <c r="D6" s="29"/>
      <c r="E6" s="35"/>
      <c r="F6" s="33">
        <v>40</v>
      </c>
      <c r="G6" s="29">
        <v>40</v>
      </c>
      <c r="H6" s="57"/>
      <c r="I6" s="33">
        <v>39</v>
      </c>
      <c r="J6" s="29">
        <v>50</v>
      </c>
      <c r="K6" s="35">
        <v>51</v>
      </c>
      <c r="L6" s="36">
        <f t="shared" ref="L6:L16" si="0">SUM(C6:K6)/40</f>
        <v>7</v>
      </c>
      <c r="M6" s="86">
        <f t="shared" ref="M6:M15" si="1">SUMPRODUCT($C$4:$K$4,$C6:$K6)</f>
        <v>16720.400000000001</v>
      </c>
      <c r="N6" s="57">
        <f t="shared" ref="N6:N15" si="2">SUMPRODUCT($C$3:$K$3,$C6:$K6)/1000</f>
        <v>26</v>
      </c>
      <c r="O6" s="42">
        <f t="shared" ref="O6:O12" si="3">SUM(F6:H6)/20</f>
        <v>4</v>
      </c>
      <c r="P6" s="41">
        <f t="shared" ref="P6:P12" si="4">SUM(I6:K6)/20</f>
        <v>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0.27272727272727271</v>
      </c>
      <c r="AK6" s="154">
        <f t="shared" ref="AK6:AK16" si="16">AG6/SUM(AF6:AH6)</f>
        <v>0.36363636363636365</v>
      </c>
      <c r="AL6" s="154">
        <f t="shared" ref="AL6:AL16" si="17">AH6/SUM(AF6:AH6)</f>
        <v>0.36363636363636365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119</v>
      </c>
      <c r="D8" s="29"/>
      <c r="E8" s="35"/>
      <c r="F8" s="33">
        <v>12</v>
      </c>
      <c r="G8" s="29">
        <v>12</v>
      </c>
      <c r="H8" s="57"/>
      <c r="I8" s="33">
        <v>58</v>
      </c>
      <c r="J8" s="29">
        <v>40</v>
      </c>
      <c r="K8" s="35">
        <v>54</v>
      </c>
      <c r="L8" s="36">
        <f t="shared" si="0"/>
        <v>7.375</v>
      </c>
      <c r="M8" s="86">
        <f t="shared" si="1"/>
        <v>16968.75</v>
      </c>
      <c r="N8" s="57">
        <f t="shared" si="2"/>
        <v>27.06</v>
      </c>
      <c r="O8" s="42">
        <f t="shared" si="3"/>
        <v>1.2</v>
      </c>
      <c r="P8" s="41">
        <f t="shared" si="4"/>
        <v>7.6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4.165</v>
      </c>
      <c r="V8" s="70">
        <f t="shared" si="7"/>
        <v>0</v>
      </c>
      <c r="W8" s="70">
        <f t="shared" si="8"/>
        <v>0</v>
      </c>
      <c r="X8" s="71">
        <f t="shared" si="9"/>
        <v>4.165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2.9750000000000001</v>
      </c>
      <c r="AG8" s="94">
        <f t="shared" si="13"/>
        <v>0.6</v>
      </c>
      <c r="AH8" s="97">
        <f t="shared" si="14"/>
        <v>0.6</v>
      </c>
      <c r="AJ8" s="154">
        <f t="shared" si="15"/>
        <v>0.71257485029940126</v>
      </c>
      <c r="AK8" s="154">
        <f t="shared" si="16"/>
        <v>0.1437125748502994</v>
      </c>
      <c r="AL8" s="154">
        <f t="shared" si="17"/>
        <v>0.1437125748502994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216</v>
      </c>
      <c r="D10" s="29"/>
      <c r="E10" s="35"/>
      <c r="F10" s="33">
        <v>46</v>
      </c>
      <c r="G10" s="29">
        <v>46</v>
      </c>
      <c r="H10" s="57"/>
      <c r="I10" s="33">
        <v>80</v>
      </c>
      <c r="J10" s="29">
        <v>80</v>
      </c>
      <c r="K10" s="35">
        <v>160</v>
      </c>
      <c r="L10" s="36">
        <f t="shared" ref="L10" si="18">SUM(C10:K10)/40</f>
        <v>15.7</v>
      </c>
      <c r="M10" s="86">
        <f t="shared" si="1"/>
        <v>36545.03</v>
      </c>
      <c r="N10" s="57">
        <f t="shared" si="2"/>
        <v>57.8</v>
      </c>
      <c r="O10" s="42">
        <f t="shared" ref="O10" si="19">SUM(F10:H10)/20</f>
        <v>4.5999999999999996</v>
      </c>
      <c r="P10" s="41">
        <f t="shared" ref="P10" si="20">SUM(I10:K10)/20</f>
        <v>16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7.5600000000000005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7.5600000000000005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395</v>
      </c>
      <c r="D16" s="51">
        <f t="shared" si="34"/>
        <v>0</v>
      </c>
      <c r="E16" s="53">
        <f t="shared" si="34"/>
        <v>0</v>
      </c>
      <c r="F16" s="113">
        <f t="shared" si="34"/>
        <v>98</v>
      </c>
      <c r="G16" s="51">
        <f t="shared" si="34"/>
        <v>98</v>
      </c>
      <c r="H16" s="53">
        <f t="shared" si="34"/>
        <v>0</v>
      </c>
      <c r="I16" s="113">
        <f t="shared" si="34"/>
        <v>177</v>
      </c>
      <c r="J16" s="51">
        <f t="shared" si="34"/>
        <v>170</v>
      </c>
      <c r="K16" s="53">
        <f t="shared" si="34"/>
        <v>265</v>
      </c>
      <c r="L16" s="50">
        <f t="shared" si="0"/>
        <v>30.074999999999999</v>
      </c>
      <c r="M16" s="88">
        <f t="shared" ref="M16:AA16" si="35">SUM(M6:M15)</f>
        <v>70234.179999999993</v>
      </c>
      <c r="N16" s="53">
        <f t="shared" si="35"/>
        <v>110.86</v>
      </c>
      <c r="O16" s="113">
        <f t="shared" si="35"/>
        <v>9.8000000000000007</v>
      </c>
      <c r="P16" s="52">
        <f t="shared" si="35"/>
        <v>30.6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13.825000000000001</v>
      </c>
      <c r="V16" s="67">
        <f t="shared" si="35"/>
        <v>0</v>
      </c>
      <c r="W16" s="67">
        <f t="shared" si="35"/>
        <v>0</v>
      </c>
      <c r="X16" s="68">
        <f t="shared" si="35"/>
        <v>13.825000000000001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9.875</v>
      </c>
      <c r="AG16" s="103">
        <f t="shared" si="13"/>
        <v>4.9000000000000004</v>
      </c>
      <c r="AH16" s="104">
        <f t="shared" si="14"/>
        <v>4.9000000000000004</v>
      </c>
      <c r="AJ16" s="155">
        <f t="shared" ref="AJ16" si="37">AF16/SUM(AF16:AH16)</f>
        <v>0.50190597204574328</v>
      </c>
      <c r="AK16" s="155">
        <f t="shared" si="16"/>
        <v>0.24904701397712833</v>
      </c>
      <c r="AL16" s="155">
        <f t="shared" si="17"/>
        <v>0.24904701397712833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46233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120</v>
      </c>
      <c r="D6" s="29"/>
      <c r="E6" s="35"/>
      <c r="F6" s="33">
        <v>50</v>
      </c>
      <c r="G6" s="29">
        <v>60</v>
      </c>
      <c r="H6" s="57"/>
      <c r="I6" s="33">
        <v>80</v>
      </c>
      <c r="J6" s="29">
        <v>65</v>
      </c>
      <c r="K6" s="35">
        <v>85</v>
      </c>
      <c r="L6" s="36">
        <f t="shared" ref="L6:L16" si="0">SUM(C6:K6)/40</f>
        <v>11.5</v>
      </c>
      <c r="M6" s="86">
        <f t="shared" ref="M6:M15" si="1">SUMPRODUCT($C$4:$K$4,$C6:$K6)</f>
        <v>27185.675000000003</v>
      </c>
      <c r="N6" s="57">
        <f t="shared" ref="N6:N15" si="2">SUMPRODUCT($C$3:$K$3,$C6:$K6)/1000</f>
        <v>42.5</v>
      </c>
      <c r="O6" s="42">
        <f t="shared" ref="O6:O12" si="3">SUM(F6:H6)/20</f>
        <v>5.5</v>
      </c>
      <c r="P6" s="41">
        <f t="shared" ref="P6:P12" si="4">SUM(I6:K6)/20</f>
        <v>11.5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</v>
      </c>
      <c r="AG6" s="94">
        <f t="shared" ref="AG6:AG16" si="13">SUM(F6:H6)/40</f>
        <v>2.75</v>
      </c>
      <c r="AH6" s="97">
        <f t="shared" ref="AH6:AH16" si="14">SUM(E6:G6)/40</f>
        <v>2.75</v>
      </c>
      <c r="AJ6" s="154">
        <f t="shared" ref="AJ6:AJ15" si="15">AF6/SUM(AF6:AH6)</f>
        <v>0.35294117647058826</v>
      </c>
      <c r="AK6" s="154">
        <f t="shared" ref="AK6:AK16" si="16">AG6/SUM(AF6:AH6)</f>
        <v>0.3235294117647059</v>
      </c>
      <c r="AL6" s="154">
        <f t="shared" ref="AL6:AL16" si="17">AH6/SUM(AF6:AH6)</f>
        <v>0.3235294117647059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100</v>
      </c>
      <c r="D8" s="29"/>
      <c r="E8" s="35"/>
      <c r="F8" s="33">
        <v>60</v>
      </c>
      <c r="G8" s="29">
        <v>17</v>
      </c>
      <c r="H8" s="57"/>
      <c r="I8" s="33">
        <v>72</v>
      </c>
      <c r="J8" s="29">
        <v>47</v>
      </c>
      <c r="K8" s="35">
        <v>88</v>
      </c>
      <c r="L8" s="36">
        <f t="shared" si="0"/>
        <v>9.6</v>
      </c>
      <c r="M8" s="86">
        <f t="shared" si="1"/>
        <v>22999.092499999999</v>
      </c>
      <c r="N8" s="57">
        <f t="shared" si="2"/>
        <v>36.229999999999997</v>
      </c>
      <c r="O8" s="42">
        <f t="shared" si="3"/>
        <v>3.85</v>
      </c>
      <c r="P8" s="41">
        <f t="shared" si="4"/>
        <v>10.35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3.5000000000000004</v>
      </c>
      <c r="V8" s="70">
        <f t="shared" si="7"/>
        <v>0</v>
      </c>
      <c r="W8" s="70">
        <f t="shared" si="8"/>
        <v>0</v>
      </c>
      <c r="X8" s="71">
        <f t="shared" si="9"/>
        <v>3.5000000000000004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2.5</v>
      </c>
      <c r="AG8" s="94">
        <f t="shared" si="13"/>
        <v>1.925</v>
      </c>
      <c r="AH8" s="97">
        <f t="shared" si="14"/>
        <v>1.925</v>
      </c>
      <c r="AJ8" s="154">
        <f t="shared" si="15"/>
        <v>0.39370078740157483</v>
      </c>
      <c r="AK8" s="154">
        <f t="shared" si="16"/>
        <v>0.30314960629921262</v>
      </c>
      <c r="AL8" s="154">
        <f t="shared" si="17"/>
        <v>0.30314960629921262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272</v>
      </c>
      <c r="D10" s="29"/>
      <c r="E10" s="35"/>
      <c r="F10" s="33"/>
      <c r="G10" s="29"/>
      <c r="H10" s="57"/>
      <c r="I10" s="33">
        <v>60</v>
      </c>
      <c r="J10" s="29">
        <v>20</v>
      </c>
      <c r="K10" s="35">
        <v>12</v>
      </c>
      <c r="L10" s="36">
        <f t="shared" ref="L10" si="18">SUM(C10:K10)/40</f>
        <v>9.1</v>
      </c>
      <c r="M10" s="86">
        <f t="shared" si="1"/>
        <v>17353.440000000002</v>
      </c>
      <c r="N10" s="57">
        <f t="shared" si="2"/>
        <v>27.36</v>
      </c>
      <c r="O10" s="42">
        <f t="shared" ref="O10" si="19">SUM(F10:H10)/20</f>
        <v>0</v>
      </c>
      <c r="P10" s="41">
        <f t="shared" ref="P10" si="20">SUM(I10:K10)/20</f>
        <v>4.5999999999999996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9.5200000000000014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9.5200000000000014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f>5600+2</f>
        <v>5602</v>
      </c>
      <c r="D11" s="29"/>
      <c r="E11" s="35"/>
      <c r="F11" s="33">
        <f>1400+2+20</f>
        <v>1422</v>
      </c>
      <c r="G11" s="29">
        <f>1800+20</f>
        <v>1820</v>
      </c>
      <c r="H11" s="57"/>
      <c r="I11" s="33">
        <f>2400+2</f>
        <v>2402</v>
      </c>
      <c r="J11" s="29">
        <v>3000</v>
      </c>
      <c r="K11" s="35">
        <v>3000</v>
      </c>
      <c r="L11" s="36">
        <f t="shared" si="0"/>
        <v>431.15</v>
      </c>
      <c r="M11" s="86">
        <f t="shared" si="1"/>
        <v>1000171.165</v>
      </c>
      <c r="N11" s="57">
        <f t="shared" si="2"/>
        <v>1571.3</v>
      </c>
      <c r="O11" s="42">
        <f t="shared" si="3"/>
        <v>162.1</v>
      </c>
      <c r="P11" s="41">
        <f t="shared" si="4"/>
        <v>420.1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196.07000000000002</v>
      </c>
      <c r="V11" s="70">
        <f t="shared" si="7"/>
        <v>0</v>
      </c>
      <c r="W11" s="70">
        <f t="shared" si="8"/>
        <v>0</v>
      </c>
      <c r="X11" s="71">
        <f t="shared" si="9"/>
        <v>196.07000000000002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140.05000000000001</v>
      </c>
      <c r="AG11" s="94">
        <f t="shared" si="13"/>
        <v>81.05</v>
      </c>
      <c r="AH11" s="97">
        <f t="shared" si="14"/>
        <v>81.05</v>
      </c>
      <c r="AJ11" s="154">
        <f t="shared" si="15"/>
        <v>0.46351150091014398</v>
      </c>
      <c r="AK11" s="154">
        <f t="shared" si="16"/>
        <v>0.26824424954492798</v>
      </c>
      <c r="AL11" s="154">
        <f t="shared" si="17"/>
        <v>0.26824424954492798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6094</v>
      </c>
      <c r="D16" s="51">
        <f t="shared" si="34"/>
        <v>0</v>
      </c>
      <c r="E16" s="53">
        <f t="shared" si="34"/>
        <v>0</v>
      </c>
      <c r="F16" s="113">
        <f t="shared" si="34"/>
        <v>1532</v>
      </c>
      <c r="G16" s="51">
        <f t="shared" si="34"/>
        <v>1897</v>
      </c>
      <c r="H16" s="53">
        <f t="shared" si="34"/>
        <v>0</v>
      </c>
      <c r="I16" s="113">
        <f t="shared" si="34"/>
        <v>2614</v>
      </c>
      <c r="J16" s="51">
        <f t="shared" si="34"/>
        <v>3132</v>
      </c>
      <c r="K16" s="53">
        <f t="shared" si="34"/>
        <v>3185</v>
      </c>
      <c r="L16" s="50">
        <f t="shared" si="0"/>
        <v>461.35</v>
      </c>
      <c r="M16" s="88">
        <f t="shared" ref="M16:AA16" si="35">SUM(M6:M15)</f>
        <v>1067709.3725000001</v>
      </c>
      <c r="N16" s="53">
        <f t="shared" si="35"/>
        <v>1677.3899999999999</v>
      </c>
      <c r="O16" s="113">
        <f t="shared" si="35"/>
        <v>171.45</v>
      </c>
      <c r="P16" s="52">
        <f t="shared" si="35"/>
        <v>446.55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213.29000000000002</v>
      </c>
      <c r="V16" s="67">
        <f t="shared" si="35"/>
        <v>0</v>
      </c>
      <c r="W16" s="67">
        <f t="shared" si="35"/>
        <v>0</v>
      </c>
      <c r="X16" s="68">
        <f t="shared" si="35"/>
        <v>213.29000000000002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152.35</v>
      </c>
      <c r="AG16" s="103">
        <f t="shared" si="13"/>
        <v>85.724999999999994</v>
      </c>
      <c r="AH16" s="104">
        <f t="shared" si="14"/>
        <v>85.724999999999994</v>
      </c>
      <c r="AJ16" s="155">
        <f t="shared" ref="AJ16" si="37">AF16/SUM(AF16:AH16)</f>
        <v>0.47050648548486723</v>
      </c>
      <c r="AK16" s="155">
        <f t="shared" si="16"/>
        <v>0.26474675725756641</v>
      </c>
      <c r="AL16" s="155">
        <f t="shared" si="17"/>
        <v>0.26474675725756641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tabSelected="1" workbookViewId="0">
      <selection activeCell="AA12" sqref="AA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7">
        <v>46234</v>
      </c>
      <c r="B2" s="287"/>
      <c r="C2" s="287"/>
      <c r="D2" s="287"/>
      <c r="E2" s="287"/>
      <c r="U2" s="81"/>
    </row>
    <row r="3" spans="1:38" ht="14.5" customHeight="1" thickBot="1" x14ac:dyDescent="0.35">
      <c r="A3" s="26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0"/>
      <c r="M3" s="321"/>
      <c r="N3" s="322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0" t="s">
        <v>64</v>
      </c>
      <c r="Z3" s="278" t="s">
        <v>58</v>
      </c>
      <c r="AA3" s="279"/>
      <c r="AB3" s="279"/>
      <c r="AC3" s="279"/>
      <c r="AD3" s="280"/>
    </row>
    <row r="4" spans="1:38" ht="14.5" customHeight="1" thickBot="1" x14ac:dyDescent="0.35">
      <c r="A4" s="288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3" t="s">
        <v>48</v>
      </c>
      <c r="M4" s="324"/>
      <c r="N4" s="325"/>
      <c r="O4" s="44"/>
      <c r="P4" s="56"/>
      <c r="Q4" s="281" t="s">
        <v>61</v>
      </c>
      <c r="R4" s="282"/>
      <c r="S4" s="282"/>
      <c r="T4" s="283"/>
      <c r="U4" s="284" t="s">
        <v>60</v>
      </c>
      <c r="V4" s="285"/>
      <c r="W4" s="285"/>
      <c r="X4" s="286"/>
      <c r="Y4" s="291"/>
      <c r="Z4" s="278" t="s">
        <v>53</v>
      </c>
      <c r="AA4" s="279"/>
      <c r="AB4" s="279"/>
      <c r="AC4" s="308" t="s">
        <v>56</v>
      </c>
      <c r="AD4" s="310" t="s">
        <v>57</v>
      </c>
      <c r="AF4" s="275" t="s">
        <v>62</v>
      </c>
      <c r="AG4" s="276"/>
      <c r="AH4" s="277"/>
      <c r="AJ4" s="275" t="s">
        <v>63</v>
      </c>
      <c r="AK4" s="276"/>
      <c r="AL4" s="277"/>
    </row>
    <row r="5" spans="1:38" ht="15" customHeight="1" thickBot="1" x14ac:dyDescent="0.35">
      <c r="A5" s="289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2"/>
      <c r="Z5" s="50" t="s">
        <v>52</v>
      </c>
      <c r="AA5" s="61" t="s">
        <v>54</v>
      </c>
      <c r="AB5" s="51" t="s">
        <v>55</v>
      </c>
      <c r="AC5" s="309"/>
      <c r="AD5" s="311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132</v>
      </c>
      <c r="D6" s="29"/>
      <c r="E6" s="35"/>
      <c r="F6" s="33">
        <v>20</v>
      </c>
      <c r="G6" s="29">
        <v>20</v>
      </c>
      <c r="H6" s="57"/>
      <c r="I6" s="33">
        <v>85</v>
      </c>
      <c r="J6" s="29">
        <v>44</v>
      </c>
      <c r="K6" s="35">
        <v>165</v>
      </c>
      <c r="L6" s="36">
        <f t="shared" ref="L6:L16" si="0">SUM(C6:K6)/40</f>
        <v>11.65</v>
      </c>
      <c r="M6" s="86">
        <f t="shared" ref="M6:M15" si="1">SUMPRODUCT($C$4:$K$4,$C6:$K6)</f>
        <v>28633.019999999997</v>
      </c>
      <c r="N6" s="57">
        <f t="shared" ref="N6:N15" si="2">SUMPRODUCT($C$3:$K$3,$C6:$K6)/1000</f>
        <v>46</v>
      </c>
      <c r="O6" s="42">
        <f t="shared" ref="O6:O12" si="3">SUM(F6:H6)/20</f>
        <v>2</v>
      </c>
      <c r="P6" s="41">
        <f t="shared" ref="P6:P12" si="4">SUM(I6:K6)/20</f>
        <v>14.7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4.62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4.62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0.62264150943396224</v>
      </c>
      <c r="AK6" s="154">
        <f t="shared" ref="AK6:AK16" si="16">AG6/SUM(AF6:AH6)</f>
        <v>0.18867924528301888</v>
      </c>
      <c r="AL6" s="154">
        <f t="shared" ref="AL6:AL16" si="17">AH6/SUM(AF6:AH6)</f>
        <v>0.18867924528301888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52</v>
      </c>
      <c r="D8" s="29"/>
      <c r="E8" s="35"/>
      <c r="F8" s="33">
        <v>12</v>
      </c>
      <c r="G8" s="29">
        <v>12</v>
      </c>
      <c r="H8" s="57"/>
      <c r="I8" s="33">
        <v>63</v>
      </c>
      <c r="J8" s="29">
        <v>48</v>
      </c>
      <c r="K8" s="35">
        <v>155</v>
      </c>
      <c r="L8" s="36">
        <f t="shared" si="0"/>
        <v>8.5500000000000007</v>
      </c>
      <c r="M8" s="86">
        <f t="shared" si="1"/>
        <v>22621.300000000003</v>
      </c>
      <c r="N8" s="57">
        <f t="shared" si="2"/>
        <v>36.72</v>
      </c>
      <c r="O8" s="42">
        <f t="shared" si="3"/>
        <v>1.2</v>
      </c>
      <c r="P8" s="41">
        <f t="shared" si="4"/>
        <v>13.3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1.8200000000000003</v>
      </c>
      <c r="V8" s="70">
        <f t="shared" si="7"/>
        <v>0</v>
      </c>
      <c r="W8" s="70">
        <f t="shared" si="8"/>
        <v>0</v>
      </c>
      <c r="X8" s="71">
        <f t="shared" si="9"/>
        <v>1.8200000000000003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1.3</v>
      </c>
      <c r="AG8" s="94">
        <f t="shared" si="13"/>
        <v>0.6</v>
      </c>
      <c r="AH8" s="97">
        <f t="shared" si="14"/>
        <v>0.6</v>
      </c>
      <c r="AJ8" s="154">
        <f t="shared" si="15"/>
        <v>0.52</v>
      </c>
      <c r="AK8" s="154">
        <f t="shared" si="16"/>
        <v>0.24</v>
      </c>
      <c r="AL8" s="154">
        <f t="shared" si="17"/>
        <v>0.24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80</v>
      </c>
      <c r="D10" s="29"/>
      <c r="E10" s="35"/>
      <c r="F10" s="33"/>
      <c r="G10" s="29"/>
      <c r="H10" s="57"/>
      <c r="I10" s="33">
        <v>81</v>
      </c>
      <c r="J10" s="29">
        <v>75</v>
      </c>
      <c r="K10" s="35">
        <v>56</v>
      </c>
      <c r="L10" s="36">
        <f t="shared" ref="L10" si="18">SUM(C10:K10)/40</f>
        <v>7.3</v>
      </c>
      <c r="M10" s="86">
        <f t="shared" si="1"/>
        <v>18538.080000000002</v>
      </c>
      <c r="N10" s="57">
        <f t="shared" si="2"/>
        <v>30.24</v>
      </c>
      <c r="O10" s="42">
        <f t="shared" ref="O10" si="19">SUM(F10:H10)/20</f>
        <v>0</v>
      </c>
      <c r="P10" s="41">
        <f t="shared" ref="P10" si="20">SUM(I10:K10)/20</f>
        <v>10.6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2.8000000000000003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2.8000000000000003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5600</v>
      </c>
      <c r="D11" s="29"/>
      <c r="E11" s="35"/>
      <c r="F11" s="33">
        <v>920</v>
      </c>
      <c r="G11" s="29">
        <v>958</v>
      </c>
      <c r="H11" s="57">
        <v>800</v>
      </c>
      <c r="I11" s="33">
        <v>1680</v>
      </c>
      <c r="J11" s="29">
        <v>1677</v>
      </c>
      <c r="K11" s="35">
        <v>2039</v>
      </c>
      <c r="L11" s="36">
        <f t="shared" si="0"/>
        <v>341.85</v>
      </c>
      <c r="M11" s="86">
        <f t="shared" si="1"/>
        <v>752148.01500000001</v>
      </c>
      <c r="N11" s="57">
        <f t="shared" si="2"/>
        <v>1170.98</v>
      </c>
      <c r="O11" s="42">
        <f t="shared" si="3"/>
        <v>133.9</v>
      </c>
      <c r="P11" s="41">
        <f t="shared" si="4"/>
        <v>269.8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196.00000000000003</v>
      </c>
      <c r="V11" s="70">
        <f t="shared" si="7"/>
        <v>0</v>
      </c>
      <c r="W11" s="70">
        <f t="shared" si="8"/>
        <v>0</v>
      </c>
      <c r="X11" s="71">
        <f t="shared" si="9"/>
        <v>196.00000000000003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140</v>
      </c>
      <c r="AG11" s="94">
        <f t="shared" si="13"/>
        <v>66.95</v>
      </c>
      <c r="AH11" s="97">
        <f t="shared" si="14"/>
        <v>46.95</v>
      </c>
      <c r="AJ11" s="154">
        <f t="shared" si="15"/>
        <v>0.55139818826309572</v>
      </c>
      <c r="AK11" s="154">
        <f t="shared" si="16"/>
        <v>0.2636864907443876</v>
      </c>
      <c r="AL11" s="154">
        <f t="shared" si="17"/>
        <v>0.18491532099251676</v>
      </c>
    </row>
    <row r="12" spans="1:38" x14ac:dyDescent="0.3">
      <c r="A12" s="30">
        <v>7</v>
      </c>
      <c r="B12" s="111" t="s">
        <v>95</v>
      </c>
      <c r="C12" s="107">
        <v>4000</v>
      </c>
      <c r="D12" s="29"/>
      <c r="E12" s="35"/>
      <c r="F12" s="33"/>
      <c r="G12" s="29"/>
      <c r="H12" s="57">
        <v>2000</v>
      </c>
      <c r="I12" s="33">
        <v>2800</v>
      </c>
      <c r="J12" s="29">
        <v>2400</v>
      </c>
      <c r="K12" s="35">
        <v>2800</v>
      </c>
      <c r="L12" s="36">
        <f t="shared" si="0"/>
        <v>350</v>
      </c>
      <c r="M12" s="86">
        <f t="shared" si="1"/>
        <v>842965</v>
      </c>
      <c r="N12" s="57">
        <f t="shared" si="2"/>
        <v>1340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140</v>
      </c>
      <c r="V12" s="70">
        <f t="shared" si="7"/>
        <v>0</v>
      </c>
      <c r="W12" s="70">
        <f t="shared" si="8"/>
        <v>0</v>
      </c>
      <c r="X12" s="71">
        <f t="shared" si="9"/>
        <v>140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100</v>
      </c>
      <c r="AG12" s="94">
        <f t="shared" si="13"/>
        <v>50</v>
      </c>
      <c r="AH12" s="97">
        <f t="shared" si="14"/>
        <v>0</v>
      </c>
      <c r="AJ12" s="154">
        <f t="shared" si="15"/>
        <v>0.66666666666666663</v>
      </c>
      <c r="AK12" s="154">
        <f t="shared" si="16"/>
        <v>0.33333333333333331</v>
      </c>
      <c r="AL12" s="154">
        <f t="shared" si="17"/>
        <v>0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3" t="s">
        <v>48</v>
      </c>
      <c r="B16" s="304"/>
      <c r="C16" s="50">
        <f t="shared" ref="C16:K16" si="34">SUM(C6:C15)</f>
        <v>9864</v>
      </c>
      <c r="D16" s="51">
        <f t="shared" si="34"/>
        <v>0</v>
      </c>
      <c r="E16" s="53">
        <f t="shared" si="34"/>
        <v>0</v>
      </c>
      <c r="F16" s="113">
        <f t="shared" si="34"/>
        <v>952</v>
      </c>
      <c r="G16" s="51">
        <f t="shared" si="34"/>
        <v>990</v>
      </c>
      <c r="H16" s="53">
        <f t="shared" si="34"/>
        <v>2800</v>
      </c>
      <c r="I16" s="113">
        <f t="shared" si="34"/>
        <v>4709</v>
      </c>
      <c r="J16" s="51">
        <f t="shared" si="34"/>
        <v>4244</v>
      </c>
      <c r="K16" s="53">
        <f t="shared" si="34"/>
        <v>5215</v>
      </c>
      <c r="L16" s="238">
        <f t="shared" si="0"/>
        <v>719.35</v>
      </c>
      <c r="M16" s="88">
        <f t="shared" ref="M16:AA16" si="35">SUM(M6:M15)</f>
        <v>1664905.415</v>
      </c>
      <c r="N16" s="53">
        <f t="shared" si="35"/>
        <v>2623.94</v>
      </c>
      <c r="O16" s="113">
        <f t="shared" si="35"/>
        <v>237.1</v>
      </c>
      <c r="P16" s="52">
        <f t="shared" si="35"/>
        <v>708.40000000000009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345.24</v>
      </c>
      <c r="V16" s="67">
        <f t="shared" si="35"/>
        <v>0</v>
      </c>
      <c r="W16" s="67">
        <f t="shared" si="35"/>
        <v>0</v>
      </c>
      <c r="X16" s="68">
        <f t="shared" si="35"/>
        <v>345.24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246.6</v>
      </c>
      <c r="AG16" s="103">
        <f t="shared" si="13"/>
        <v>118.55</v>
      </c>
      <c r="AH16" s="104">
        <f t="shared" si="14"/>
        <v>48.55</v>
      </c>
      <c r="AJ16" s="155">
        <f t="shared" ref="AJ16" si="37">AF16/SUM(AF16:AH16)</f>
        <v>0.5960841189267585</v>
      </c>
      <c r="AK16" s="155">
        <f t="shared" si="16"/>
        <v>0.28656030940294902</v>
      </c>
      <c r="AL16" s="155">
        <f t="shared" si="17"/>
        <v>0.11735557167029248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5" t="s">
        <v>49</v>
      </c>
      <c r="B19" s="305" t="s">
        <v>43</v>
      </c>
      <c r="C19" s="305" t="s">
        <v>40</v>
      </c>
      <c r="D19" s="305"/>
      <c r="E19" s="305"/>
      <c r="F19" s="305" t="s">
        <v>41</v>
      </c>
      <c r="G19" s="305"/>
      <c r="H19" s="305"/>
      <c r="I19" s="305" t="s">
        <v>42</v>
      </c>
      <c r="J19" s="305"/>
      <c r="K19" s="305"/>
      <c r="L19" s="307" t="s">
        <v>48</v>
      </c>
      <c r="M19" s="307"/>
      <c r="N19" s="307"/>
      <c r="O19" s="44"/>
      <c r="P19" s="56"/>
      <c r="Q19" s="278" t="s">
        <v>61</v>
      </c>
      <c r="R19" s="279"/>
      <c r="S19" s="279"/>
      <c r="T19" s="280"/>
      <c r="U19" s="278" t="s">
        <v>60</v>
      </c>
      <c r="V19" s="279"/>
      <c r="W19" s="279"/>
      <c r="X19" s="280"/>
    </row>
    <row r="20" spans="1:27" ht="13.5" thickBot="1" x14ac:dyDescent="0.35">
      <c r="A20" s="306"/>
      <c r="B20" s="30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2026-08-06T12:01:23Z</dcterms:modified>
</cp:coreProperties>
</file>