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1F55F84-FBC8-468E-BD82-BA8C6C129684}" xr6:coauthVersionLast="47" xr6:coauthVersionMax="47" xr10:uidLastSave="{00000000-0000-0000-0000-000000000000}"/>
  <bookViews>
    <workbookView xWindow="-110" yWindow="-110" windowWidth="19420" windowHeight="10420" tabRatio="950" firstSheet="1" activeTab="1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12" l="1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D17" i="33"/>
  <c r="E17" i="33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<sst xmlns="http://schemas.openxmlformats.org/spreadsheetml/2006/main" count="2195" uniqueCount="105">
  <si>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</si>
  <si>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</si>
  <si>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</si>
  <si>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</si>
  <si>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</si>
  <si>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</si>
  <si>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</si>
  <si>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</si>
  <si>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</si>
  <si>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</si>
  <si>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</si>
  <si>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</si>
  <si>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</si>
  <si>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</si>
  <si>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</si>
  <si>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</si>
  <si>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</si>
  <si>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</si>
  <si>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</si>
  <si>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</si>
  <si>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</si>
  <si>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</si>
  <si>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</si>
  <si>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</si>
  <si>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</si>
  <si>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</si>
  <si>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</si>
  <si>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</si>
  <si>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</si>
  <si>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</si>
  <si>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</si>
  <si>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</si>
  <si>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</si>
  <si>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</si>
  <si>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</si>
  <si>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</si>
  <si>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</si>
  <si>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</si>
  <si>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</si>
  <si>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</si>
  <si>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</si>
  <si>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</si>
  <si>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</si>
  <si>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</si>
  <si>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</si>
  <si>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</si>
  <si>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</si>
  <si>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</si>
  <si>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</si>
  <si>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</si>
  <si>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</si>
  <si>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</si>
  <si>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</si>
  <si>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</si>
  <si>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</si>
  <si>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</si>
  <si>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</si>
  <si>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</si>
  <si>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</si>
  <si>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</si>
  <si>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</si>
  <si>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</si>
  <si>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</si>
  <si>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</si>
  <si>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</si>
  <si>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</si>
  <si>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</si>
  <si>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</si>
  <si>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</si>
  <si>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</si>
  <si>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</si>
  <si>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</si>
  <si>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</si>
  <si>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</si>
  <si>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</si>
  <si>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</si>
  <si>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</si>
  <si>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</si>
  <si>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</si>
  <si>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</si>
  <si>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</si>
  <si>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</si>
  <si>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</si>
  <si>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</si>
  <si>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</si>
  <si>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</si>
  <si>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</si>
  <si>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</si>
  <si>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</si>
  <si>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</si>
  <si>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</si>
  <si>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</si>
  <si>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</si>
  <si>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</si>
  <si>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</si>
  <si>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</si>
  <si>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</si>
  <si>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</si>
  <si>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</si>
  <si>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</si>
  <si>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</si>
  <si>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</si>
  <si>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</si>
  <si>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</si>
  <si>
    <t>Jabran Iqbal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</si>
</sst>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0" sqref="B10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5">
        <v>46174</v>
      </c>
      <c r="B2" s="255"/>
      <c r="C2" s="173" t="s">
        <v>65</v>
      </c>
      <c r="D2" s="256" t="s">
        <v>66</v>
      </c>
      <c r="E2" s="25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7" t="s">
        <v>84</v>
      </c>
      <c r="B3" s="258"/>
      <c r="C3" s="25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9" t="s">
        <v>70</v>
      </c>
      <c r="B4" s="259" t="s">
        <v>49</v>
      </c>
      <c r="C4" s="261" t="s">
        <v>85</v>
      </c>
      <c r="D4" s="263" t="s">
        <v>4</v>
      </c>
      <c r="E4" s="264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60"/>
      <c r="B5" s="260"/>
      <c r="C5" s="26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127.97499999999999</v>
      </c>
      <c r="I8" s="195">
        <f t="shared" si="0"/>
        <v>0.25595000000000001</v>
      </c>
      <c r="J8" s="188">
        <f t="shared" si="1"/>
        <v>372.02499999999998</v>
      </c>
      <c r="K8" s="189">
        <f t="shared" si="2"/>
        <v>127.97499999999999</v>
      </c>
      <c r="L8" s="196">
        <f t="shared" si="3"/>
        <v>14.880999999999998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86.05</v>
      </c>
      <c r="I9" s="195">
        <f t="shared" si="0"/>
        <v>0.1721</v>
      </c>
      <c r="J9" s="188">
        <f t="shared" si="1"/>
        <v>413.95</v>
      </c>
      <c r="K9" s="189">
        <f t="shared" si="2"/>
        <v>86.05</v>
      </c>
      <c r="L9" s="196">
        <f t="shared" si="3"/>
        <v>16.558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105.72499999999999</v>
      </c>
      <c r="I10" s="195">
        <f t="shared" si="0"/>
        <v>0.21145</v>
      </c>
      <c r="J10" s="188">
        <f t="shared" si="1"/>
        <v>394.27499999999998</v>
      </c>
      <c r="K10" s="189">
        <f t="shared" si="2"/>
        <v>105.72499999999999</v>
      </c>
      <c r="L10" s="196">
        <f t="shared" si="3"/>
        <v>15.770999999999999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16.2</v>
      </c>
      <c r="I11" s="195">
        <f t="shared" si="0"/>
        <v>3.2399999999999998E-2</v>
      </c>
      <c r="J11" s="188">
        <f t="shared" si="1"/>
        <v>483.8</v>
      </c>
      <c r="K11" s="189">
        <f t="shared" si="2"/>
        <v>16.2</v>
      </c>
      <c r="L11" s="196">
        <f t="shared" si="3"/>
        <v>19.352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566.70000000000005</v>
      </c>
      <c r="I12" s="195">
        <f t="shared" si="0"/>
        <v>9.4450000000000006E-2</v>
      </c>
      <c r="J12" s="188">
        <f t="shared" si="1"/>
        <v>5433.3</v>
      </c>
      <c r="K12" s="189">
        <f t="shared" si="2"/>
        <v>566.70000000000005</v>
      </c>
      <c r="L12" s="196">
        <f t="shared" si="3"/>
        <v>217.33199999999999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9" t="s">
        <v>70</v>
      </c>
      <c r="B22" s="259" t="s">
        <v>49</v>
      </c>
      <c r="C22" s="261" t="s">
        <v>85</v>
      </c>
      <c r="D22" s="263" t="s">
        <v>79</v>
      </c>
      <c r="E22" s="264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60"/>
      <c r="B23" s="260"/>
      <c r="C23" s="26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E16" sqref="E1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7">
        <f ca="1">TODAY()-2</f>
        <v>46244</v>
      </c>
      <c r="B2" s="287"/>
      <c r="C2" s="287"/>
      <c r="D2" s="287"/>
      <c r="E2" s="287"/>
      <c r="F2" s="28" t="s">
        <v>98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3" t="s">
        <v>48</v>
      </c>
      <c r="M3" s="294"/>
      <c r="N3" s="295"/>
      <c r="O3" s="299" t="s">
        <v>47</v>
      </c>
      <c r="P3" s="30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83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6"/>
      <c r="M4" s="297"/>
      <c r="N4" s="298"/>
      <c r="O4" s="301"/>
      <c r="P4" s="302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1116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424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434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971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955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1219</v>
      </c>
      <c r="L6" s="36">
        <f t="shared" ref="L6:L16" si="0">SUM(C6:K6)/40</f>
        <v>127.97499999999999</v>
      </c>
      <c r="M6" s="86">
        <f t="shared" ref="M6:M15" si="1">SUMPRODUCT($C$4:$K$4,$C6:$K6)</f>
        <v>317246.30500000005</v>
      </c>
      <c r="N6" s="57">
        <f t="shared" ref="N6:N15" si="2">SUMPRODUCT($C$3:$K$3,$C6:$K6)/1000</f>
        <v>504.42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39.06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39.06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27.9</v>
      </c>
      <c r="AG6" s="94">
        <f t="shared" ref="AG6:AG16" si="11">SUM(F6:H6)/40</f>
        <v>21.45</v>
      </c>
      <c r="AH6" s="97">
        <f t="shared" ref="AH6:AH16" si="12">SUM(E6:G6)/40</f>
        <v>21.45</v>
      </c>
      <c r="AJ6" s="154">
        <f t="shared" ref="AJ6:AJ15" si="13">AF6/SUM(AF6:AH6)</f>
        <v>0.3940677966101695</v>
      </c>
      <c r="AK6" s="154">
        <f t="shared" ref="AK6:AK16" si="14">AG6/SUM(AF6:AH6)</f>
        <v>0.30296610169491528</v>
      </c>
      <c r="AL6" s="154">
        <f t="shared" ref="AL6:AL16" si="15">AH6/SUM(AF6:AH6)</f>
        <v>0.30296610169491528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582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378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157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684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648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753</v>
      </c>
      <c r="L7" s="36">
        <f t="shared" si="0"/>
        <v>86.05</v>
      </c>
      <c r="M7" s="86">
        <f t="shared" si="1"/>
        <v>214944.69750000001</v>
      </c>
      <c r="N7" s="57">
        <f t="shared" si="2"/>
        <v>339.37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20.37</v>
      </c>
      <c r="V7" s="70">
        <f t="shared" si="5"/>
        <v>0</v>
      </c>
      <c r="W7" s="70">
        <f t="shared" si="6"/>
        <v>0</v>
      </c>
      <c r="X7" s="71">
        <f t="shared" si="7"/>
        <v>20.37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14.55</v>
      </c>
      <c r="AG7" s="94">
        <f t="shared" si="11"/>
        <v>19.375</v>
      </c>
      <c r="AH7" s="97">
        <f t="shared" si="12"/>
        <v>15.45</v>
      </c>
      <c r="AJ7" s="154">
        <f t="shared" si="13"/>
        <v>0.29468354430379751</v>
      </c>
      <c r="AK7" s="154">
        <f t="shared" si="14"/>
        <v>0.39240506329113922</v>
      </c>
      <c r="AL7" s="154">
        <f t="shared" si="15"/>
        <v>0.31291139240506327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1084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881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576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890</v>
      </c>
      <c r="L8" s="36">
        <f t="shared" si="0"/>
        <v>105.72499999999999</v>
      </c>
      <c r="M8" s="86">
        <f t="shared" si="1"/>
        <v>254876.47500000001</v>
      </c>
      <c r="N8" s="57">
        <f t="shared" si="2"/>
        <v>402.54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37.940000000000005</v>
      </c>
      <c r="V8" s="70">
        <f t="shared" si="5"/>
        <v>0</v>
      </c>
      <c r="W8" s="70">
        <f t="shared" si="6"/>
        <v>0</v>
      </c>
      <c r="X8" s="71">
        <f t="shared" si="7"/>
        <v>37.940000000000005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27.1</v>
      </c>
      <c r="AG8" s="94">
        <f t="shared" si="11"/>
        <v>19.95</v>
      </c>
      <c r="AH8" s="97">
        <f t="shared" si="12"/>
        <v>19.95</v>
      </c>
      <c r="AJ8" s="154">
        <f t="shared" si="13"/>
        <v>0.40447761194029852</v>
      </c>
      <c r="AK8" s="154">
        <f t="shared" si="14"/>
        <v>0.29776119402985074</v>
      </c>
      <c r="AL8" s="154">
        <f t="shared" si="15"/>
        <v>0.29776119402985074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210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113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114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39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33</v>
      </c>
      <c r="L9" s="36">
        <f t="shared" si="0"/>
        <v>16.2</v>
      </c>
      <c r="M9" s="86">
        <f t="shared" si="1"/>
        <v>33194.269999999997</v>
      </c>
      <c r="N9" s="57">
        <f t="shared" si="2"/>
        <v>48.16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7.3500000000000005</v>
      </c>
      <c r="V9" s="70">
        <f t="shared" si="5"/>
        <v>0</v>
      </c>
      <c r="W9" s="70">
        <f t="shared" si="6"/>
        <v>0</v>
      </c>
      <c r="X9" s="71">
        <f t="shared" si="7"/>
        <v>7.3500000000000005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5.25</v>
      </c>
      <c r="AG9" s="94">
        <f t="shared" si="11"/>
        <v>8.5</v>
      </c>
      <c r="AH9" s="97">
        <f t="shared" si="12"/>
        <v>5.65</v>
      </c>
      <c r="AJ9" s="154">
        <f t="shared" si="13"/>
        <v>0.27061855670103097</v>
      </c>
      <c r="AK9" s="154">
        <f t="shared" si="14"/>
        <v>0.43814432989690727</v>
      </c>
      <c r="AL9" s="154">
        <f t="shared" si="15"/>
        <v>0.29123711340206188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20</v>
      </c>
      <c r="L10" s="36">
        <f t="shared" ref="L10" si="16">SUM(C10:K10)/40</f>
        <v>1.5</v>
      </c>
      <c r="M10" s="86">
        <f t="shared" si="1"/>
        <v>3690.2</v>
      </c>
      <c r="N10" s="57">
        <f t="shared" si="2"/>
        <v>6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0.70000000000000007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0.70000000000000007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2192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2627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5409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3081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3337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5579</v>
      </c>
      <c r="L11" s="36">
        <f t="shared" si="0"/>
        <v>566.70000000000005</v>
      </c>
      <c r="M11" s="86">
        <f t="shared" si="1"/>
        <v>1425427.42</v>
      </c>
      <c r="N11" s="57">
        <f t="shared" si="2"/>
        <v>2182.1799999999998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15.505000000000001</v>
      </c>
      <c r="V11" s="70">
        <f t="shared" si="5"/>
        <v>0</v>
      </c>
      <c r="W11" s="70">
        <f t="shared" si="6"/>
        <v>0</v>
      </c>
      <c r="X11" s="71">
        <f t="shared" si="7"/>
        <v>15.505000000000001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11.074999999999999</v>
      </c>
      <c r="AG11" s="94">
        <f t="shared" si="11"/>
        <v>255.7</v>
      </c>
      <c r="AH11" s="97">
        <f t="shared" si="12"/>
        <v>120.47499999999999</v>
      </c>
      <c r="AJ11" s="154">
        <f t="shared" si="13"/>
        <v>2.8599096191091026E-2</v>
      </c>
      <c r="AK11" s="154">
        <f t="shared" si="14"/>
        <v>0.66029696578437702</v>
      </c>
      <c r="AL11" s="154">
        <f t="shared" si="15"/>
        <v>0.31110393802453196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3" t="s">
        <v>48</v>
      </c>
      <c r="B16" s="304"/>
      <c r="C16" s="50">
        <f t="shared" ref="C16:K16" si="38">SUM(C6:C15)</f>
        <v>5055</v>
      </c>
      <c r="D16" s="51">
        <f t="shared" si="38"/>
        <v>0</v>
      </c>
      <c r="E16" s="53">
        <f t="shared" si="38"/>
        <v>0</v>
      </c>
      <c r="F16" s="113">
        <f t="shared" si="38"/>
        <v>3541</v>
      </c>
      <c r="G16" s="51">
        <f t="shared" si="38"/>
        <v>3778</v>
      </c>
      <c r="H16" s="53">
        <f t="shared" si="38"/>
        <v>5680</v>
      </c>
      <c r="I16" s="113">
        <f t="shared" si="38"/>
        <v>6266</v>
      </c>
      <c r="J16" s="51">
        <f t="shared" si="38"/>
        <v>6352</v>
      </c>
      <c r="K16" s="53">
        <f t="shared" si="38"/>
        <v>9494</v>
      </c>
      <c r="L16" s="50">
        <f t="shared" si="0"/>
        <v>1004.15</v>
      </c>
      <c r="M16" s="88">
        <f t="shared" ref="M16:AA16" si="39">SUM(M6:M15)</f>
        <v>2486483.3674999997</v>
      </c>
      <c r="N16" s="53">
        <f t="shared" si="39"/>
        <v>3866.67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176.92500000000001</v>
      </c>
      <c r="V16" s="67">
        <f t="shared" si="39"/>
        <v>0</v>
      </c>
      <c r="W16" s="67">
        <f t="shared" si="39"/>
        <v>0</v>
      </c>
      <c r="X16" s="68">
        <f t="shared" si="39"/>
        <v>176.92500000000001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126.375</v>
      </c>
      <c r="AG16" s="103">
        <f t="shared" si="11"/>
        <v>324.97500000000002</v>
      </c>
      <c r="AH16" s="104">
        <f t="shared" si="12"/>
        <v>182.97499999999999</v>
      </c>
      <c r="AJ16" s="155">
        <f t="shared" ref="AJ16" si="40">AF16/SUM(AF16:AH16)</f>
        <v>0.19922752532219287</v>
      </c>
      <c r="AK16" s="155">
        <f t="shared" si="14"/>
        <v>0.51231624167422063</v>
      </c>
      <c r="AL16" s="155">
        <f t="shared" si="15"/>
        <v>0.28845623300358647</v>
      </c>
    </row>
    <row r="17" spans="1:28" x14ac:dyDescent="0.3">
      <c r="A17" s="55"/>
      <c r="B17" s="55"/>
      <c r="C17" s="55">
        <f>C16/40</f>
        <v>126.375</v>
      </c>
      <c r="D17" s="55">
        <f t="shared" ref="D17:K17" si="41">D16/40</f>
        <v>0</v>
      </c>
      <c r="E17" s="55">
        <f t="shared" si="41"/>
        <v>0</v>
      </c>
      <c r="F17" s="55">
        <f t="shared" si="41"/>
        <v>88.525000000000006</v>
      </c>
      <c r="G17" s="55">
        <f t="shared" si="41"/>
        <v>94.45</v>
      </c>
      <c r="H17" s="55">
        <f t="shared" si="41"/>
        <v>142</v>
      </c>
      <c r="I17" s="55">
        <f t="shared" si="41"/>
        <v>156.65</v>
      </c>
      <c r="J17" s="55">
        <f t="shared" si="41"/>
        <v>158.80000000000001</v>
      </c>
      <c r="K17" s="55">
        <f t="shared" si="41"/>
        <v>237.35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8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1" sqref="B11"/>
      <selection pane="topRight" activeCell="B11" sqref="B11"/>
      <selection pane="bottomLeft" activeCell="B11" sqref="B11"/>
      <selection pane="bottomRight"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6">
        <v>46235</v>
      </c>
      <c r="B2" s="326"/>
      <c r="C2" s="326"/>
      <c r="D2" s="326"/>
      <c r="E2" s="32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17" t="s">
        <v>40</v>
      </c>
      <c r="D19" s="312"/>
      <c r="E19" s="312"/>
      <c r="F19" s="312" t="s">
        <v>41</v>
      </c>
      <c r="G19" s="312"/>
      <c r="H19" s="312"/>
      <c r="I19" s="312" t="s">
        <v>42</v>
      </c>
      <c r="J19" s="312"/>
      <c r="K19" s="312"/>
      <c r="L19" s="318" t="s">
        <v>48</v>
      </c>
      <c r="M19" s="318"/>
      <c r="N19" s="319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15"/>
      <c r="B20" s="31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7">
        <v>46236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Y19" s="28">
        <v>865</v>
      </c>
      <c r="Z19" s="28">
        <v>1740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7">
        <v>46237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46239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102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104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27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1" sqref="B11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46211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AA19" s="28">
        <v>11305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abSelected="1" topLeftCell="A2" workbookViewId="0">
      <selection activeCell="AA13" sqref="AA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102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104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46217</v>
      </c>
      <c r="B2" s="287"/>
      <c r="C2" s="287"/>
      <c r="D2" s="287"/>
      <c r="E2" s="287"/>
      <c r="K2" s="28" t="s">
        <v>100</v>
      </c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1" sqref="B11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104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2026-08-12T12:45:00Z</dcterms:modified>
</cp:coreProperties>
</file>