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0C76B339-001B-472E-ADD6-9F3C901DFEAC}" xr6:coauthVersionLast="47" xr6:coauthVersionMax="47" xr10:uidLastSave="{00000000-0000-0000-0000-000000000000}"/>
  <bookViews>
    <workbookView xWindow="-110" yWindow="-110" windowWidth="19420" windowHeight="10420" tabRatio="950" firstSheet="1" activeTab="5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3" l="1"/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31" l="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<sst xmlns="http://schemas.openxmlformats.org/spreadsheetml/2006/main" count="2194" uniqueCount="104">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</sst>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6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7"/>
      <c r="B3" s="237"/>
      <c r="C3" s="237"/>
      <c r="D3" s="237"/>
      <c r="E3" s="237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</row>
    <row r="4" spans="1:29" ht="14.5" customHeight="1" x14ac:dyDescent="0.35">
      <c r="A4" s="239" t="s">
        <v>0</v>
      </c>
      <c r="B4" s="4" t="s">
        <v>1</v>
      </c>
      <c r="C4" s="4"/>
      <c r="D4" s="241" t="s">
        <v>2</v>
      </c>
      <c r="E4" s="243" t="s">
        <v>3</v>
      </c>
      <c r="F4" s="245" t="s">
        <v>4</v>
      </c>
      <c r="G4" s="245"/>
      <c r="H4" s="246" t="s">
        <v>5</v>
      </c>
      <c r="I4" s="246"/>
      <c r="J4" s="247" t="s">
        <v>6</v>
      </c>
      <c r="K4" s="248"/>
      <c r="L4" s="247" t="s">
        <v>7</v>
      </c>
      <c r="M4" s="248"/>
      <c r="N4" s="249" t="s">
        <v>8</v>
      </c>
      <c r="O4" s="249"/>
      <c r="P4" s="247" t="s">
        <v>9</v>
      </c>
      <c r="Q4" s="248"/>
      <c r="R4" s="247" t="s">
        <v>10</v>
      </c>
      <c r="S4" s="248"/>
      <c r="T4" s="250" t="s">
        <v>11</v>
      </c>
      <c r="U4" s="250"/>
      <c r="V4" s="251" t="s">
        <v>12</v>
      </c>
      <c r="W4" s="252"/>
      <c r="X4" s="251" t="s">
        <v>13</v>
      </c>
      <c r="Y4" s="252"/>
    </row>
    <row r="5" spans="1:29" ht="26.25" customHeight="1" thickBot="1" x14ac:dyDescent="0.4">
      <c r="A5" s="240"/>
      <c r="B5" s="6" t="s">
        <v>14</v>
      </c>
      <c r="C5" s="6" t="s">
        <v>2</v>
      </c>
      <c r="D5" s="242"/>
      <c r="E5" s="244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D12" sqref="D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3">
        <v>46174</v>
      </c>
      <c r="B2" s="253"/>
      <c r="C2" s="173" t="s">
        <v>65</v>
      </c>
      <c r="D2" s="254" t="s">
        <v>66</v>
      </c>
      <c r="E2" s="25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5" t="s">
        <v>84</v>
      </c>
      <c r="B3" s="256"/>
      <c r="C3" s="25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7" t="s">
        <v>70</v>
      </c>
      <c r="B4" s="257" t="s">
        <v>49</v>
      </c>
      <c r="C4" s="259" t="s">
        <v>85</v>
      </c>
      <c r="D4" s="261" t="s">
        <v>4</v>
      </c>
      <c r="E4" s="262"/>
      <c r="F4" s="156" t="s">
        <v>71</v>
      </c>
      <c r="G4" s="266" t="s">
        <v>72</v>
      </c>
      <c r="H4" s="267"/>
      <c r="I4" s="267"/>
      <c r="J4" s="267"/>
      <c r="K4" s="268"/>
      <c r="L4" s="269"/>
    </row>
    <row r="5" spans="1:12" ht="15" customHeight="1" thickBot="1" x14ac:dyDescent="0.35">
      <c r="A5" s="258"/>
      <c r="B5" s="258"/>
      <c r="C5" s="26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29.05</v>
      </c>
      <c r="I8" s="195">
        <f t="shared" si="0"/>
        <v>5.8099999999999999E-2</v>
      </c>
      <c r="J8" s="188">
        <f t="shared" si="1"/>
        <v>470.95</v>
      </c>
      <c r="K8" s="189">
        <f t="shared" si="2"/>
        <v>29.05</v>
      </c>
      <c r="L8" s="196">
        <f t="shared" si="3"/>
        <v>18.838000000000001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16.725000000000001</v>
      </c>
      <c r="I9" s="195">
        <f t="shared" si="0"/>
        <v>3.3450000000000001E-2</v>
      </c>
      <c r="J9" s="188">
        <f t="shared" si="1"/>
        <v>483.27499999999998</v>
      </c>
      <c r="K9" s="189">
        <f t="shared" si="2"/>
        <v>16.725000000000001</v>
      </c>
      <c r="L9" s="196">
        <f t="shared" si="3"/>
        <v>19.331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20.725000000000001</v>
      </c>
      <c r="I10" s="195">
        <f t="shared" si="0"/>
        <v>4.1450000000000001E-2</v>
      </c>
      <c r="J10" s="188">
        <f t="shared" si="1"/>
        <v>479.27499999999998</v>
      </c>
      <c r="K10" s="189">
        <f t="shared" si="2"/>
        <v>20.725000000000001</v>
      </c>
      <c r="L10" s="196">
        <f t="shared" si="3"/>
        <v>19.170999999999999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14.275</v>
      </c>
      <c r="I11" s="195">
        <f t="shared" si="0"/>
        <v>2.8549999999999999E-2</v>
      </c>
      <c r="J11" s="188">
        <f t="shared" si="1"/>
        <v>485.72500000000002</v>
      </c>
      <c r="K11" s="189">
        <f t="shared" si="2"/>
        <v>14.275</v>
      </c>
      <c r="L11" s="196">
        <f t="shared" si="3"/>
        <v>19.429000000000002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142.75</v>
      </c>
      <c r="I12" s="195">
        <f t="shared" si="0"/>
        <v>2.3791666666666666E-2</v>
      </c>
      <c r="J12" s="188">
        <f t="shared" si="1"/>
        <v>5857.25</v>
      </c>
      <c r="K12" s="189">
        <f t="shared" si="2"/>
        <v>142.75</v>
      </c>
      <c r="L12" s="196">
        <f t="shared" si="3"/>
        <v>234.29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0" t="s">
        <v>48</v>
      </c>
      <c r="B19" s="271"/>
      <c r="C19" s="272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7" t="s">
        <v>70</v>
      </c>
      <c r="B22" s="257" t="s">
        <v>49</v>
      </c>
      <c r="C22" s="259" t="s">
        <v>85</v>
      </c>
      <c r="D22" s="261" t="s">
        <v>79</v>
      </c>
      <c r="E22" s="262"/>
      <c r="F22" s="156" t="s">
        <v>71</v>
      </c>
      <c r="G22" s="263" t="s">
        <v>80</v>
      </c>
      <c r="H22" s="264"/>
      <c r="I22" s="264"/>
      <c r="J22" s="264"/>
      <c r="K22" s="265"/>
      <c r="L22" s="265"/>
    </row>
    <row r="23" spans="1:12" ht="13.5" customHeight="1" thickBot="1" x14ac:dyDescent="0.35">
      <c r="A23" s="258"/>
      <c r="B23" s="258"/>
      <c r="C23" s="26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0" t="s">
        <v>48</v>
      </c>
      <c r="B34" s="271"/>
      <c r="C34" s="272"/>
      <c r="D34" s="273"/>
      <c r="E34" s="274"/>
      <c r="F34" s="275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5">
        <f ca="1">TODAY()-1</f>
        <v>46205</v>
      </c>
      <c r="B2" s="285"/>
      <c r="C2" s="285"/>
      <c r="D2" s="285"/>
      <c r="E2" s="285"/>
      <c r="F2" s="28" t="s">
        <v>102</v>
      </c>
      <c r="U2" s="81"/>
    </row>
    <row r="3" spans="1:38" ht="13.5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1" t="s">
        <v>48</v>
      </c>
      <c r="M3" s="292"/>
      <c r="N3" s="293"/>
      <c r="O3" s="297" t="s">
        <v>47</v>
      </c>
      <c r="P3" s="29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83</v>
      </c>
      <c r="Z3" s="276" t="s">
        <v>58</v>
      </c>
      <c r="AA3" s="277"/>
      <c r="AB3" s="277"/>
      <c r="AC3" s="277"/>
      <c r="AD3" s="278"/>
    </row>
    <row r="4" spans="1:38" ht="13.5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4"/>
      <c r="M4" s="295"/>
      <c r="N4" s="296"/>
      <c r="O4" s="299"/>
      <c r="P4" s="300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3.5" thickBot="1" x14ac:dyDescent="0.35">
      <c r="A5" s="28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256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140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70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170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205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321</v>
      </c>
      <c r="L6" s="36">
        <f t="shared" ref="L6:L16" si="0">SUM(C6:K6)/40</f>
        <v>29.05</v>
      </c>
      <c r="M6" s="86">
        <f t="shared" ref="M6:M15" si="1">SUMPRODUCT($C$4:$K$4,$C6:$K6)</f>
        <v>71617.445000000007</v>
      </c>
      <c r="N6" s="57">
        <f t="shared" ref="N6:N15" si="2">SUMPRODUCT($C$3:$K$3,$C6:$K6)/1000</f>
        <v>113.58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8.9600000000000009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8.9600000000000009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6.4</v>
      </c>
      <c r="AG6" s="94">
        <f t="shared" ref="AG6:AG16" si="11">SUM(F6:H6)/40</f>
        <v>5.25</v>
      </c>
      <c r="AH6" s="97">
        <f t="shared" ref="AH6:AH16" si="12">SUM(E6:G6)/40</f>
        <v>5.25</v>
      </c>
      <c r="AJ6" s="154">
        <f t="shared" ref="AJ6:AJ15" si="13">AF6/SUM(AF6:AH6)</f>
        <v>0.37869822485207105</v>
      </c>
      <c r="AK6" s="154">
        <f t="shared" ref="AK6:AK16" si="14">AG6/SUM(AF6:AH6)</f>
        <v>0.31065088757396453</v>
      </c>
      <c r="AL6" s="154">
        <f t="shared" ref="AL6:AL16" si="15">AH6/SUM(AF6:AH6)</f>
        <v>0.31065088757396453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78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46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112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117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149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167</v>
      </c>
      <c r="L7" s="36">
        <f t="shared" si="0"/>
        <v>16.725000000000001</v>
      </c>
      <c r="M7" s="86">
        <f t="shared" si="1"/>
        <v>42802.134999999995</v>
      </c>
      <c r="N7" s="57">
        <f t="shared" si="2"/>
        <v>67.7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2.7300000000000004</v>
      </c>
      <c r="V7" s="70">
        <f t="shared" si="5"/>
        <v>0</v>
      </c>
      <c r="W7" s="70">
        <f t="shared" si="6"/>
        <v>0</v>
      </c>
      <c r="X7" s="71">
        <f t="shared" si="7"/>
        <v>2.7300000000000004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1.95</v>
      </c>
      <c r="AG7" s="94">
        <f t="shared" si="11"/>
        <v>3.95</v>
      </c>
      <c r="AH7" s="97">
        <f t="shared" si="12"/>
        <v>3.95</v>
      </c>
      <c r="AJ7" s="154">
        <f t="shared" si="13"/>
        <v>0.19796954314720808</v>
      </c>
      <c r="AK7" s="154">
        <f t="shared" si="14"/>
        <v>0.40101522842639592</v>
      </c>
      <c r="AL7" s="154">
        <f t="shared" si="15"/>
        <v>0.40101522842639592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362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82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72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94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96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123</v>
      </c>
      <c r="L8" s="36">
        <f t="shared" si="0"/>
        <v>20.725000000000001</v>
      </c>
      <c r="M8" s="86">
        <f t="shared" si="1"/>
        <v>45016.805</v>
      </c>
      <c r="N8" s="57">
        <f t="shared" si="2"/>
        <v>70.06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12.670000000000002</v>
      </c>
      <c r="V8" s="70">
        <f t="shared" si="5"/>
        <v>0</v>
      </c>
      <c r="W8" s="70">
        <f t="shared" si="6"/>
        <v>0</v>
      </c>
      <c r="X8" s="71">
        <f t="shared" si="7"/>
        <v>12.670000000000002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9.0500000000000007</v>
      </c>
      <c r="AG8" s="94">
        <f t="shared" si="11"/>
        <v>3.85</v>
      </c>
      <c r="AH8" s="97">
        <f t="shared" si="12"/>
        <v>3.85</v>
      </c>
      <c r="AJ8" s="154">
        <f t="shared" si="13"/>
        <v>0.54029850746268659</v>
      </c>
      <c r="AK8" s="154">
        <f t="shared" si="14"/>
        <v>0.22985074626865673</v>
      </c>
      <c r="AL8" s="154">
        <f t="shared" si="15"/>
        <v>0.22985074626865673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52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72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63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101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101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182</v>
      </c>
      <c r="L9" s="36">
        <f t="shared" si="0"/>
        <v>14.275</v>
      </c>
      <c r="M9" s="86">
        <f t="shared" si="1"/>
        <v>37016.157500000001</v>
      </c>
      <c r="N9" s="57">
        <f t="shared" si="2"/>
        <v>58.65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1.8200000000000003</v>
      </c>
      <c r="V9" s="70">
        <f t="shared" si="5"/>
        <v>0</v>
      </c>
      <c r="W9" s="70">
        <f t="shared" si="6"/>
        <v>0</v>
      </c>
      <c r="X9" s="71">
        <f t="shared" si="7"/>
        <v>1.8200000000000003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1.3</v>
      </c>
      <c r="AG9" s="94">
        <f t="shared" si="11"/>
        <v>3.375</v>
      </c>
      <c r="AH9" s="97">
        <f t="shared" si="12"/>
        <v>3.375</v>
      </c>
      <c r="AJ9" s="154">
        <f t="shared" si="13"/>
        <v>0.16149068322981366</v>
      </c>
      <c r="AK9" s="154">
        <f t="shared" si="14"/>
        <v>0.41925465838509313</v>
      </c>
      <c r="AL9" s="154">
        <f t="shared" si="15"/>
        <v>0.41925465838509313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560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79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166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106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88</v>
      </c>
      <c r="L10" s="36">
        <f t="shared" ref="L10" si="16">SUM(C10:K10)/40</f>
        <v>26.975000000000001</v>
      </c>
      <c r="M10" s="86">
        <f t="shared" si="1"/>
        <v>56460.737499999996</v>
      </c>
      <c r="N10" s="57">
        <f t="shared" si="2"/>
        <v>87.93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19.600000000000001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19.600000000000001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918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917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1359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1078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1438</v>
      </c>
      <c r="L11" s="36">
        <f t="shared" si="0"/>
        <v>142.75</v>
      </c>
      <c r="M11" s="86">
        <f t="shared" si="1"/>
        <v>377748.6875</v>
      </c>
      <c r="N11" s="57">
        <f t="shared" si="2"/>
        <v>593.45000000000005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45.875</v>
      </c>
      <c r="AH11" s="97">
        <f t="shared" si="12"/>
        <v>45.875</v>
      </c>
      <c r="AJ11" s="154">
        <f t="shared" si="13"/>
        <v>0</v>
      </c>
      <c r="AK11" s="154">
        <f t="shared" si="14"/>
        <v>0.5</v>
      </c>
      <c r="AL11" s="154">
        <f t="shared" si="15"/>
        <v>0.5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1" t="s">
        <v>48</v>
      </c>
      <c r="B16" s="302"/>
      <c r="C16" s="50">
        <f t="shared" ref="C16:K16" si="38">SUM(C6:C15)</f>
        <v>1308</v>
      </c>
      <c r="D16" s="51">
        <f t="shared" si="38"/>
        <v>0</v>
      </c>
      <c r="E16" s="53">
        <f t="shared" si="38"/>
        <v>0</v>
      </c>
      <c r="F16" s="113">
        <f t="shared" si="38"/>
        <v>1337</v>
      </c>
      <c r="G16" s="51">
        <f t="shared" si="38"/>
        <v>1314</v>
      </c>
      <c r="H16" s="53">
        <f t="shared" si="38"/>
        <v>0</v>
      </c>
      <c r="I16" s="113">
        <f t="shared" si="38"/>
        <v>2007</v>
      </c>
      <c r="J16" s="51">
        <f t="shared" si="38"/>
        <v>1735</v>
      </c>
      <c r="K16" s="53">
        <f t="shared" si="38"/>
        <v>2319</v>
      </c>
      <c r="L16" s="50">
        <f t="shared" si="0"/>
        <v>250.5</v>
      </c>
      <c r="M16" s="88">
        <f t="shared" ref="M16:AA16" si="39">SUM(M6:M15)</f>
        <v>630661.96750000003</v>
      </c>
      <c r="N16" s="53">
        <f t="shared" si="39"/>
        <v>991.37000000000012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45.78</v>
      </c>
      <c r="V16" s="67">
        <f t="shared" si="39"/>
        <v>0</v>
      </c>
      <c r="W16" s="67">
        <f t="shared" si="39"/>
        <v>0</v>
      </c>
      <c r="X16" s="68">
        <f t="shared" si="39"/>
        <v>45.78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32.700000000000003</v>
      </c>
      <c r="AG16" s="103">
        <f t="shared" si="11"/>
        <v>66.275000000000006</v>
      </c>
      <c r="AH16" s="104">
        <f t="shared" si="12"/>
        <v>66.275000000000006</v>
      </c>
      <c r="AJ16" s="155">
        <f t="shared" ref="AJ16" si="40">AF16/SUM(AF16:AH16)</f>
        <v>0.19788199697428141</v>
      </c>
      <c r="AK16" s="155">
        <f t="shared" si="14"/>
        <v>0.40105900151285934</v>
      </c>
      <c r="AL16" s="155">
        <f t="shared" si="15"/>
        <v>0.40105900151285934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8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6" sqref="C16: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4">
        <v>46174</v>
      </c>
      <c r="B2" s="324"/>
      <c r="C2" s="324"/>
      <c r="D2" s="324"/>
      <c r="E2" s="324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3" t="s">
        <v>49</v>
      </c>
      <c r="B19" s="265" t="s">
        <v>43</v>
      </c>
      <c r="C19" s="315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6" t="s">
        <v>48</v>
      </c>
      <c r="M19" s="316"/>
      <c r="N19" s="317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13"/>
      <c r="B20" s="314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J13" sqref="J13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5">
        <v>46205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abSelected="1" workbookViewId="0">
      <selection activeCell="O18" sqref="O18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5">
        <v>46206</v>
      </c>
      <c r="B2" s="285"/>
      <c r="C2" s="285"/>
      <c r="D2" s="285"/>
      <c r="E2" s="285"/>
      <c r="U2" s="81"/>
    </row>
    <row r="3" spans="1:38" ht="13.5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3.5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3.5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46177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46178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46179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46180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91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93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25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0</v>
      </c>
      <c r="G16" s="229">
        <f t="shared" si="34"/>
        <v>0</v>
      </c>
      <c r="H16" s="230">
        <f t="shared" si="34"/>
        <v>0</v>
      </c>
      <c r="I16" s="231">
        <f t="shared" si="34"/>
        <v>0</v>
      </c>
      <c r="J16" s="229">
        <f t="shared" si="34"/>
        <v>0</v>
      </c>
      <c r="K16" s="230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46181</v>
      </c>
      <c r="B2" s="285"/>
      <c r="C2" s="285"/>
      <c r="D2" s="285"/>
      <c r="E2" s="285"/>
      <c r="U2" s="81"/>
    </row>
    <row r="3" spans="1:38" ht="13.5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3.5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3.5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46182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46184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46188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46190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46191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46192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46193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46195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46196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46200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46203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5">
        <v>46166</v>
      </c>
      <c r="B2" s="285"/>
      <c r="C2" s="285"/>
      <c r="D2" s="285"/>
      <c r="E2" s="285"/>
      <c r="U2" s="81"/>
    </row>
    <row r="3" spans="1:38" ht="14.5" customHeight="1" thickBot="1" x14ac:dyDescent="0.35">
      <c r="A3" s="263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11" t="s">
        <v>47</v>
      </c>
      <c r="P3" s="312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8" t="s">
        <v>64</v>
      </c>
      <c r="Z3" s="276" t="s">
        <v>58</v>
      </c>
      <c r="AA3" s="277"/>
      <c r="AB3" s="277"/>
      <c r="AC3" s="277"/>
      <c r="AD3" s="278"/>
    </row>
    <row r="4" spans="1:38" ht="14.5" customHeight="1" thickBot="1" x14ac:dyDescent="0.35">
      <c r="A4" s="28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79" t="s">
        <v>61</v>
      </c>
      <c r="R4" s="280"/>
      <c r="S4" s="280"/>
      <c r="T4" s="281"/>
      <c r="U4" s="282" t="s">
        <v>60</v>
      </c>
      <c r="V4" s="283"/>
      <c r="W4" s="283"/>
      <c r="X4" s="284"/>
      <c r="Y4" s="289"/>
      <c r="Z4" s="276" t="s">
        <v>53</v>
      </c>
      <c r="AA4" s="277"/>
      <c r="AB4" s="277"/>
      <c r="AC4" s="306" t="s">
        <v>56</v>
      </c>
      <c r="AD4" s="308" t="s">
        <v>57</v>
      </c>
      <c r="AF4" s="273" t="s">
        <v>62</v>
      </c>
      <c r="AG4" s="274"/>
      <c r="AH4" s="275"/>
      <c r="AJ4" s="273" t="s">
        <v>63</v>
      </c>
      <c r="AK4" s="274"/>
      <c r="AL4" s="275"/>
    </row>
    <row r="5" spans="1:38" ht="15" customHeight="1" thickBot="1" x14ac:dyDescent="0.35">
      <c r="A5" s="28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0"/>
      <c r="Z5" s="50" t="s">
        <v>52</v>
      </c>
      <c r="AA5" s="61" t="s">
        <v>54</v>
      </c>
      <c r="AB5" s="51" t="s">
        <v>55</v>
      </c>
      <c r="AC5" s="307"/>
      <c r="AD5" s="30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1" t="s">
        <v>48</v>
      </c>
      <c r="B16" s="302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3" t="s">
        <v>49</v>
      </c>
      <c r="B19" s="303" t="s">
        <v>43</v>
      </c>
      <c r="C19" s="303" t="s">
        <v>40</v>
      </c>
      <c r="D19" s="303"/>
      <c r="E19" s="303"/>
      <c r="F19" s="303" t="s">
        <v>41</v>
      </c>
      <c r="G19" s="303"/>
      <c r="H19" s="303"/>
      <c r="I19" s="303" t="s">
        <v>42</v>
      </c>
      <c r="J19" s="303"/>
      <c r="K19" s="303"/>
      <c r="L19" s="305" t="s">
        <v>48</v>
      </c>
      <c r="M19" s="305"/>
      <c r="N19" s="305"/>
      <c r="O19" s="44"/>
      <c r="P19" s="56"/>
      <c r="Q19" s="276" t="s">
        <v>61</v>
      </c>
      <c r="R19" s="277"/>
      <c r="S19" s="277"/>
      <c r="T19" s="278"/>
      <c r="U19" s="276" t="s">
        <v>60</v>
      </c>
      <c r="V19" s="277"/>
      <c r="W19" s="277"/>
      <c r="X19" s="278"/>
    </row>
    <row r="20" spans="1:27" ht="13.5" thickBot="1" x14ac:dyDescent="0.35">
      <c r="A20" s="304"/>
      <c r="B20" s="304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A6" sqref="A6:A15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2026-07-03T13:40:23Z</dcterms:modified>
</cp:coreProperties>
</file>