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11DFD134-6240-4200-82B5-CE9425681ED8}" xr6:coauthVersionLast="47" xr6:coauthVersionMax="47" xr10:uidLastSave="{00000000-0000-0000-0000-000000000000}"/>
  <bookViews>
    <workbookView xWindow="-110" yWindow="-110" windowWidth="19420" windowHeight="10420" tabRatio="950" firstSheet="1" activeTab="5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23" i="3" l="1"/>
  <c r="A2" i="3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22" l="1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6" i="27" s="1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2" l="1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<sst xmlns="http://schemas.openxmlformats.org/spreadsheetml/2006/main" count="2195" uniqueCount="104">
  <si>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</si>
  <si>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</si>
  <si>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</si>
  <si>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</si>
  <si>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</si>
  <si>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</si>
  <si>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</si>
  <si>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</si>
  <si>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</si>
  <si>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</si>
  <si>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</si>
  <si>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</si>
  <si>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</si>
  <si>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</si>
  <si>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</si>
  <si>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</si>
  <si>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</si>
  <si>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</si>
  <si>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</si>
  <si>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</si>
  <si>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</si>
  <si>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</si>
  <si>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</si>
  <si>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</si>
  <si>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</si>
  <si>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</si>
  <si>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</si>
  <si>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</si>
  <si>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</si>
  <si>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</si>
  <si>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</si>
  <si>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</si>
  <si>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</si>
  <si>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</si>
  <si>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</si>
  <si>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</si>
  <si>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</si>
  <si>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</si>
  <si>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</si>
  <si>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</si>
  <si>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</si>
  <si>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</si>
  <si>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</si>
  <si>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</si>
  <si>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</si>
  <si>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</si>
  <si>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</si>
  <si>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</si>
  <si>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</si>
  <si>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</si>
  <si>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</si>
  <si>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</si>
  <si>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</si>
  <si>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</si>
  <si>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</si>
  <si>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</si>
  <si>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</si>
  <si>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</si>
  <si>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</si>
  <si>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</si>
  <si>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</si>
  <si>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</si>
  <si>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</si>
  <si>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</si>
  <si>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</si>
  <si>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</si>
  <si>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</si>
  <si>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</si>
  <si>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</si>
  <si>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</si>
  <si>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</si>
  <si>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</si>
  <si>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</si>
  <si>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</si>
  <si>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</si>
  <si>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</si>
  <si>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</si>
  <si>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</si>
  <si>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</si>
  <si>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</si>
  <si>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</si>
  <si>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</si>
  <si>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</si>
  <si>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</si>
  <si>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</si>
  <si>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</si>
  <si>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</si>
  <si>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</si>
  <si>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</si>
  <si>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</si>
  <si>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</si>
  <si>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</si>
  <si>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</si>
  <si>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</si>
  <si>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</si>
  <si>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</si>
  <si>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</si>
  <si>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</si>
  <si>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</si>
  <si>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</si>
  <si>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</si>
  <si>
    <t xml:space="preserve">Zeshan </t>
  </si>
  <si>
    <t>Jabbar</t>
  </si>
  <si>
    <t>Zeshan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</si>
</sst>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8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9"/>
      <c r="B3" s="239"/>
      <c r="C3" s="239"/>
      <c r="D3" s="239"/>
      <c r="E3" s="239"/>
      <c r="F3" s="240"/>
      <c r="G3" s="240"/>
      <c r="H3" s="240"/>
      <c r="I3" s="240"/>
      <c r="J3" s="240"/>
      <c r="K3" s="240"/>
      <c r="L3" s="240"/>
      <c r="M3" s="240"/>
      <c r="N3" s="240"/>
      <c r="O3" s="240"/>
      <c r="P3" s="240"/>
      <c r="Q3" s="240"/>
      <c r="R3" s="240"/>
      <c r="S3" s="240"/>
      <c r="T3" s="240"/>
      <c r="U3" s="240"/>
      <c r="V3" s="240"/>
      <c r="W3" s="240"/>
      <c r="X3" s="240"/>
      <c r="Y3" s="240"/>
    </row>
    <row r="4" spans="1:29" ht="14.5" customHeight="1" x14ac:dyDescent="0.35">
      <c r="A4" s="241" t="s">
        <v>0</v>
      </c>
      <c r="B4" s="4" t="s">
        <v>1</v>
      </c>
      <c r="C4" s="4"/>
      <c r="D4" s="243" t="s">
        <v>2</v>
      </c>
      <c r="E4" s="245" t="s">
        <v>3</v>
      </c>
      <c r="F4" s="247" t="s">
        <v>4</v>
      </c>
      <c r="G4" s="247"/>
      <c r="H4" s="248" t="s">
        <v>5</v>
      </c>
      <c r="I4" s="248"/>
      <c r="J4" s="249" t="s">
        <v>6</v>
      </c>
      <c r="K4" s="250"/>
      <c r="L4" s="249" t="s">
        <v>7</v>
      </c>
      <c r="M4" s="250"/>
      <c r="N4" s="251" t="s">
        <v>8</v>
      </c>
      <c r="O4" s="251"/>
      <c r="P4" s="249" t="s">
        <v>9</v>
      </c>
      <c r="Q4" s="250"/>
      <c r="R4" s="249" t="s">
        <v>10</v>
      </c>
      <c r="S4" s="250"/>
      <c r="T4" s="252" t="s">
        <v>11</v>
      </c>
      <c r="U4" s="252"/>
      <c r="V4" s="253" t="s">
        <v>12</v>
      </c>
      <c r="W4" s="254"/>
      <c r="X4" s="253" t="s">
        <v>13</v>
      </c>
      <c r="Y4" s="254"/>
    </row>
    <row r="5" spans="1:29" ht="26.25" customHeight="1" thickBot="1" x14ac:dyDescent="0.4">
      <c r="A5" s="242"/>
      <c r="B5" s="6" t="s">
        <v>14</v>
      </c>
      <c r="C5" s="6" t="s">
        <v>2</v>
      </c>
      <c r="D5" s="244"/>
      <c r="E5" s="246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F17" sqref="F17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55">
        <v>46174</v>
      </c>
      <c r="B2" s="255"/>
      <c r="C2" s="173" t="s">
        <v>65</v>
      </c>
      <c r="D2" s="256" t="s">
        <v>66</v>
      </c>
      <c r="E2" s="256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57" t="s">
        <v>84</v>
      </c>
      <c r="B3" s="258"/>
      <c r="C3" s="258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59" t="s">
        <v>70</v>
      </c>
      <c r="B4" s="259" t="s">
        <v>49</v>
      </c>
      <c r="C4" s="261" t="s">
        <v>85</v>
      </c>
      <c r="D4" s="263" t="s">
        <v>4</v>
      </c>
      <c r="E4" s="264"/>
      <c r="F4" s="156" t="s">
        <v>71</v>
      </c>
      <c r="G4" s="268" t="s">
        <v>72</v>
      </c>
      <c r="H4" s="269"/>
      <c r="I4" s="269"/>
      <c r="J4" s="269"/>
      <c r="K4" s="270"/>
      <c r="L4" s="271"/>
    </row>
    <row r="5" spans="1:12" ht="15" customHeight="1" thickBot="1" x14ac:dyDescent="0.35">
      <c r="A5" s="260"/>
      <c r="B5" s="260"/>
      <c r="C5" s="262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21.324999999999999</v>
      </c>
      <c r="I8" s="195">
        <f t="shared" si="0"/>
        <v>4.265E-2</v>
      </c>
      <c r="J8" s="188">
        <f t="shared" si="1"/>
        <v>478.67500000000001</v>
      </c>
      <c r="K8" s="189">
        <f t="shared" si="2"/>
        <v>21.324999999999999</v>
      </c>
      <c r="L8" s="196">
        <f t="shared" si="3"/>
        <v>19.147000000000002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20.45</v>
      </c>
      <c r="I9" s="195">
        <f t="shared" si="0"/>
        <v>4.0899999999999999E-2</v>
      </c>
      <c r="J9" s="188">
        <f t="shared" si="1"/>
        <v>479.55</v>
      </c>
      <c r="K9" s="189">
        <f t="shared" si="2"/>
        <v>20.45</v>
      </c>
      <c r="L9" s="196">
        <f t="shared" si="3"/>
        <v>19.182000000000002</v>
      </c>
    </row>
    <row r="10" spans="1:12" ht="14.5" x14ac:dyDescent="0.3">
      <c r="A10" s="40">
        <v>5</v>
      </c>
      <c r="B10" s="5"/>
      <c r="C10" s="181" t="str">
        <f>Ttl!B10</f>
        <v>Vacant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12</v>
      </c>
      <c r="I10" s="195">
        <f t="shared" si="0"/>
        <v>2.4E-2</v>
      </c>
      <c r="J10" s="188">
        <f t="shared" si="1"/>
        <v>488</v>
      </c>
      <c r="K10" s="189">
        <f t="shared" si="2"/>
        <v>12</v>
      </c>
      <c r="L10" s="196">
        <f t="shared" si="3"/>
        <v>19.52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0</v>
      </c>
      <c r="I11" s="195">
        <f t="shared" si="0"/>
        <v>0</v>
      </c>
      <c r="J11" s="188">
        <f t="shared" si="1"/>
        <v>500</v>
      </c>
      <c r="K11" s="189">
        <f t="shared" si="2"/>
        <v>0</v>
      </c>
      <c r="L11" s="196">
        <f t="shared" si="3"/>
        <v>20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0</v>
      </c>
      <c r="I12" s="195">
        <f t="shared" si="0"/>
        <v>0</v>
      </c>
      <c r="J12" s="188">
        <f t="shared" si="1"/>
        <v>6000</v>
      </c>
      <c r="K12" s="189">
        <f t="shared" si="2"/>
        <v>0</v>
      </c>
      <c r="L12" s="196">
        <f t="shared" si="3"/>
        <v>240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2" t="s">
        <v>48</v>
      </c>
      <c r="B19" s="273"/>
      <c r="C19" s="274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59" t="s">
        <v>70</v>
      </c>
      <c r="B22" s="259" t="s">
        <v>49</v>
      </c>
      <c r="C22" s="261" t="s">
        <v>85</v>
      </c>
      <c r="D22" s="263" t="s">
        <v>79</v>
      </c>
      <c r="E22" s="264"/>
      <c r="F22" s="156" t="s">
        <v>71</v>
      </c>
      <c r="G22" s="265" t="s">
        <v>80</v>
      </c>
      <c r="H22" s="266"/>
      <c r="I22" s="266"/>
      <c r="J22" s="266"/>
      <c r="K22" s="267"/>
      <c r="L22" s="267"/>
    </row>
    <row r="23" spans="1:12" ht="13.5" customHeight="1" thickBot="1" x14ac:dyDescent="0.35">
      <c r="A23" s="260"/>
      <c r="B23" s="260"/>
      <c r="C23" s="262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2" t="s">
        <v>48</v>
      </c>
      <c r="B34" s="273"/>
      <c r="C34" s="274"/>
      <c r="D34" s="275"/>
      <c r="E34" s="276"/>
      <c r="F34" s="277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/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87">
        <f ca="1">TODAY()-1</f>
        <v>46237</v>
      </c>
      <c r="B2" s="287"/>
      <c r="C2" s="287"/>
      <c r="D2" s="287"/>
      <c r="E2" s="287"/>
      <c r="F2" s="28" t="s">
        <v>98</v>
      </c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3" t="s">
        <v>48</v>
      </c>
      <c r="M3" s="294"/>
      <c r="N3" s="295"/>
      <c r="O3" s="299" t="s">
        <v>47</v>
      </c>
      <c r="P3" s="30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83</v>
      </c>
      <c r="Z3" s="278" t="s">
        <v>58</v>
      </c>
      <c r="AA3" s="279"/>
      <c r="AB3" s="279"/>
      <c r="AC3" s="279"/>
      <c r="AD3" s="280"/>
    </row>
    <row r="4" spans="1:38" ht="13.5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296"/>
      <c r="M4" s="297"/>
      <c r="N4" s="298"/>
      <c r="O4" s="301"/>
      <c r="P4" s="302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289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103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160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80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73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150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190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200</v>
      </c>
      <c r="L6" s="36">
        <f t="shared" ref="L6:L16" si="0">SUM(C6:K6)/40</f>
        <v>21.324999999999999</v>
      </c>
      <c r="M6" s="86">
        <f t="shared" ref="M6:M15" si="1">SUMPRODUCT($C$4:$K$4,$C6:$K6)</f>
        <v>53529.162499999999</v>
      </c>
      <c r="N6" s="57">
        <f t="shared" ref="N6:N15" si="2">SUMPRODUCT($C$3:$K$3,$C6:$K6)/1000</f>
        <v>85.11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5.6000000000000005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5.6000000000000005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4</v>
      </c>
      <c r="AG6" s="94">
        <f t="shared" ref="AG6:AG16" si="11">SUM(F6:H6)/40</f>
        <v>3.8250000000000002</v>
      </c>
      <c r="AH6" s="97">
        <f t="shared" ref="AH6:AH16" si="12">SUM(E6:G6)/40</f>
        <v>3.8250000000000002</v>
      </c>
      <c r="AJ6" s="154">
        <f t="shared" ref="AJ6:AJ15" si="13">AF6/SUM(AF6:AH6)</f>
        <v>0.34334763948497854</v>
      </c>
      <c r="AK6" s="154">
        <f t="shared" ref="AK6:AK16" si="14">AG6/SUM(AF6:AH6)</f>
        <v>0.32832618025751076</v>
      </c>
      <c r="AL6" s="154">
        <f t="shared" ref="AL6:AL16" si="15">AH6/SUM(AF6:AH6)</f>
        <v>0.32832618025751076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267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99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60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144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118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130</v>
      </c>
      <c r="L7" s="36">
        <f t="shared" si="0"/>
        <v>20.45</v>
      </c>
      <c r="M7" s="86">
        <f t="shared" si="1"/>
        <v>47290.827499999999</v>
      </c>
      <c r="N7" s="57">
        <f t="shared" si="2"/>
        <v>74.19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9.3450000000000006</v>
      </c>
      <c r="V7" s="70">
        <f t="shared" si="5"/>
        <v>0</v>
      </c>
      <c r="W7" s="70">
        <f t="shared" si="6"/>
        <v>0</v>
      </c>
      <c r="X7" s="71">
        <f t="shared" si="7"/>
        <v>9.3450000000000006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6.6749999999999998</v>
      </c>
      <c r="AG7" s="94">
        <f t="shared" si="11"/>
        <v>3.9750000000000001</v>
      </c>
      <c r="AH7" s="97">
        <f t="shared" si="12"/>
        <v>3.9750000000000001</v>
      </c>
      <c r="AJ7" s="154">
        <f t="shared" si="13"/>
        <v>0.4564102564102564</v>
      </c>
      <c r="AK7" s="154">
        <f t="shared" si="14"/>
        <v>0.27179487179487183</v>
      </c>
      <c r="AL7" s="154">
        <f t="shared" si="15"/>
        <v>0.27179487179487183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80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40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20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124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124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92</v>
      </c>
      <c r="L8" s="36">
        <f t="shared" si="0"/>
        <v>12</v>
      </c>
      <c r="M8" s="86">
        <f t="shared" si="1"/>
        <v>30983.750000000004</v>
      </c>
      <c r="N8" s="57">
        <f t="shared" si="2"/>
        <v>49.8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2.8000000000000003</v>
      </c>
      <c r="V8" s="70">
        <f t="shared" si="5"/>
        <v>0</v>
      </c>
      <c r="W8" s="70">
        <f t="shared" si="6"/>
        <v>0</v>
      </c>
      <c r="X8" s="71">
        <f t="shared" si="7"/>
        <v>2.8000000000000003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2</v>
      </c>
      <c r="AG8" s="94">
        <f t="shared" si="11"/>
        <v>1.5</v>
      </c>
      <c r="AH8" s="97">
        <f t="shared" si="12"/>
        <v>1.5</v>
      </c>
      <c r="AJ8" s="154">
        <f t="shared" si="13"/>
        <v>0.4</v>
      </c>
      <c r="AK8" s="154">
        <f t="shared" si="14"/>
        <v>0.3</v>
      </c>
      <c r="AL8" s="154">
        <f t="shared" si="15"/>
        <v>0.3</v>
      </c>
    </row>
    <row r="9" spans="1:38" x14ac:dyDescent="0.3">
      <c r="A9" s="30">
        <v>6</v>
      </c>
      <c r="B9" s="111" t="s">
        <v>102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0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0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0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0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0</v>
      </c>
      <c r="L9" s="36">
        <f t="shared" si="0"/>
        <v>0</v>
      </c>
      <c r="M9" s="86">
        <f t="shared" si="1"/>
        <v>0</v>
      </c>
      <c r="N9" s="57">
        <f t="shared" si="2"/>
        <v>0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</v>
      </c>
      <c r="V9" s="70">
        <f t="shared" si="5"/>
        <v>0</v>
      </c>
      <c r="W9" s="70">
        <f t="shared" si="6"/>
        <v>0</v>
      </c>
      <c r="X9" s="71">
        <f t="shared" si="7"/>
        <v>0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</v>
      </c>
      <c r="AG9" s="94">
        <f t="shared" si="11"/>
        <v>0</v>
      </c>
      <c r="AH9" s="97">
        <f t="shared" si="12"/>
        <v>0</v>
      </c>
      <c r="AJ9" s="154" t="e">
        <f t="shared" si="13"/>
        <v>#DIV/0!</v>
      </c>
      <c r="AK9" s="154" t="e">
        <f t="shared" si="14"/>
        <v>#DIV/0!</v>
      </c>
      <c r="AL9" s="154" t="e">
        <f t="shared" si="15"/>
        <v>#DIV/0!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0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0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0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0</v>
      </c>
      <c r="L10" s="36">
        <f t="shared" ref="L10" si="16">SUM(C10:K10)/40</f>
        <v>0</v>
      </c>
      <c r="M10" s="86">
        <f t="shared" si="1"/>
        <v>0</v>
      </c>
      <c r="N10" s="57">
        <f t="shared" si="2"/>
        <v>0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0</v>
      </c>
      <c r="L11" s="36">
        <f t="shared" si="0"/>
        <v>0</v>
      </c>
      <c r="M11" s="86">
        <f t="shared" si="1"/>
        <v>0</v>
      </c>
      <c r="N11" s="57">
        <f t="shared" si="2"/>
        <v>0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0</v>
      </c>
      <c r="AH11" s="97">
        <f t="shared" si="12"/>
        <v>0</v>
      </c>
      <c r="AJ11" s="154" t="e">
        <f t="shared" si="13"/>
        <v>#DIV/0!</v>
      </c>
      <c r="AK11" s="154" t="e">
        <f t="shared" si="14"/>
        <v>#DIV/0!</v>
      </c>
      <c r="AL11" s="154" t="e">
        <f t="shared" si="15"/>
        <v>#DIV/0!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99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03" t="s">
        <v>48</v>
      </c>
      <c r="B16" s="304"/>
      <c r="C16" s="50">
        <f t="shared" ref="C16:K16" si="38">SUM(C6:C15)</f>
        <v>507</v>
      </c>
      <c r="D16" s="51">
        <f t="shared" si="38"/>
        <v>0</v>
      </c>
      <c r="E16" s="53">
        <f t="shared" si="38"/>
        <v>0</v>
      </c>
      <c r="F16" s="113">
        <f t="shared" si="38"/>
        <v>219</v>
      </c>
      <c r="G16" s="51">
        <f t="shared" si="38"/>
        <v>153</v>
      </c>
      <c r="H16" s="53">
        <f t="shared" si="38"/>
        <v>0</v>
      </c>
      <c r="I16" s="113">
        <f t="shared" si="38"/>
        <v>418</v>
      </c>
      <c r="J16" s="51">
        <f t="shared" si="38"/>
        <v>432</v>
      </c>
      <c r="K16" s="53">
        <f t="shared" si="38"/>
        <v>422</v>
      </c>
      <c r="L16" s="50">
        <f t="shared" si="0"/>
        <v>53.774999999999999</v>
      </c>
      <c r="M16" s="88">
        <f t="shared" ref="M16:AA16" si="39">SUM(M6:M15)</f>
        <v>131803.74</v>
      </c>
      <c r="N16" s="53">
        <f t="shared" si="39"/>
        <v>209.10000000000002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17.745000000000001</v>
      </c>
      <c r="V16" s="67">
        <f t="shared" si="39"/>
        <v>0</v>
      </c>
      <c r="W16" s="67">
        <f t="shared" si="39"/>
        <v>0</v>
      </c>
      <c r="X16" s="68">
        <f t="shared" si="39"/>
        <v>17.745000000000001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12.675000000000001</v>
      </c>
      <c r="AG16" s="103">
        <f t="shared" si="11"/>
        <v>9.3000000000000007</v>
      </c>
      <c r="AH16" s="104">
        <f t="shared" si="12"/>
        <v>9.3000000000000007</v>
      </c>
      <c r="AJ16" s="155">
        <f t="shared" ref="AJ16" si="40">AF16/SUM(AF16:AH16)</f>
        <v>0.40527577937649878</v>
      </c>
      <c r="AK16" s="155">
        <f t="shared" si="14"/>
        <v>0.29736211031175058</v>
      </c>
      <c r="AL16" s="155">
        <f t="shared" si="15"/>
        <v>0.29736211031175058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8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J12" sqref="J12"/>
      <selection pane="topRight" activeCell="J12" sqref="J12"/>
      <selection pane="bottomLeft" activeCell="J12" sqref="J12"/>
      <selection pane="bottomRight" activeCell="F11" sqref="F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6">
        <v>46235</v>
      </c>
      <c r="B2" s="326"/>
      <c r="C2" s="326"/>
      <c r="D2" s="326"/>
      <c r="E2" s="32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40</v>
      </c>
      <c r="D6" s="29"/>
      <c r="E6" s="35"/>
      <c r="F6" s="33"/>
      <c r="G6" s="29"/>
      <c r="H6" s="57"/>
      <c r="I6" s="33">
        <v>40</v>
      </c>
      <c r="J6" s="29">
        <v>80</v>
      </c>
      <c r="K6" s="35">
        <v>40</v>
      </c>
      <c r="L6" s="36">
        <f t="shared" ref="L6:L16" si="0">SUM(C6:K6)/40</f>
        <v>5</v>
      </c>
      <c r="M6" s="86">
        <f t="shared" ref="M6:M15" si="1">SUMPRODUCT($C$4:$K$4,$C6:$K6)</f>
        <v>13191.6</v>
      </c>
      <c r="N6" s="57">
        <f t="shared" ref="N6:N15" si="2">SUMPRODUCT($C$3:$K$3,$C6:$K6)/1000</f>
        <v>21.6</v>
      </c>
      <c r="O6" s="218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132</v>
      </c>
      <c r="D7" s="29"/>
      <c r="E7" s="35"/>
      <c r="F7" s="33">
        <v>35</v>
      </c>
      <c r="G7" s="29">
        <v>20</v>
      </c>
      <c r="H7" s="57">
        <v>0</v>
      </c>
      <c r="I7" s="33">
        <v>64</v>
      </c>
      <c r="J7" s="29">
        <v>53</v>
      </c>
      <c r="K7" s="35">
        <v>55</v>
      </c>
      <c r="L7" s="36">
        <f t="shared" si="0"/>
        <v>8.9749999999999996</v>
      </c>
      <c r="M7" s="86">
        <f t="shared" si="1"/>
        <v>20557.877499999999</v>
      </c>
      <c r="N7" s="57">
        <f t="shared" si="2"/>
        <v>32.409999999999997</v>
      </c>
      <c r="O7" s="218">
        <f t="shared" si="3"/>
        <v>2.75</v>
      </c>
      <c r="P7" s="41">
        <f t="shared" si="4"/>
        <v>8.6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4.62</v>
      </c>
      <c r="V7" s="70">
        <f t="shared" si="7"/>
        <v>0</v>
      </c>
      <c r="W7" s="70">
        <f t="shared" si="8"/>
        <v>0</v>
      </c>
      <c r="X7" s="71">
        <f t="shared" si="9"/>
        <v>4.62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</v>
      </c>
      <c r="AG7" s="94">
        <f t="shared" si="13"/>
        <v>1.375</v>
      </c>
      <c r="AH7" s="97">
        <f t="shared" si="14"/>
        <v>1.375</v>
      </c>
      <c r="AJ7" s="164">
        <f t="shared" si="15"/>
        <v>0.54545454545454541</v>
      </c>
      <c r="AK7" s="154">
        <f t="shared" si="16"/>
        <v>0.22727272727272729</v>
      </c>
      <c r="AL7" s="165">
        <f t="shared" si="17"/>
        <v>0.22727272727272729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40</v>
      </c>
      <c r="G8" s="29">
        <v>20</v>
      </c>
      <c r="H8" s="57">
        <v>0</v>
      </c>
      <c r="I8" s="33">
        <v>124</v>
      </c>
      <c r="J8" s="29">
        <v>124</v>
      </c>
      <c r="K8" s="35">
        <v>92</v>
      </c>
      <c r="L8" s="36">
        <f t="shared" si="0"/>
        <v>12</v>
      </c>
      <c r="M8" s="86">
        <f t="shared" si="1"/>
        <v>30983.750000000004</v>
      </c>
      <c r="N8" s="57">
        <f t="shared" si="2"/>
        <v>49.8</v>
      </c>
      <c r="O8" s="218">
        <f t="shared" si="3"/>
        <v>3</v>
      </c>
      <c r="P8" s="41">
        <f t="shared" si="4"/>
        <v>17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1.5</v>
      </c>
      <c r="AH8" s="97">
        <f t="shared" si="14"/>
        <v>1.5</v>
      </c>
      <c r="AJ8" s="164">
        <f t="shared" si="15"/>
        <v>0.4</v>
      </c>
      <c r="AK8" s="154">
        <f t="shared" si="16"/>
        <v>0.3</v>
      </c>
      <c r="AL8" s="165">
        <f t="shared" si="17"/>
        <v>0.3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218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218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64" t="e">
        <f t="shared" si="15"/>
        <v>#DIV/0!</v>
      </c>
      <c r="AK11" s="154" t="e">
        <f t="shared" si="16"/>
        <v>#DIV/0!</v>
      </c>
      <c r="AL11" s="165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252</v>
      </c>
      <c r="D16" s="51">
        <f t="shared" si="34"/>
        <v>0</v>
      </c>
      <c r="E16" s="53">
        <f t="shared" si="34"/>
        <v>0</v>
      </c>
      <c r="F16" s="113">
        <f t="shared" si="34"/>
        <v>75</v>
      </c>
      <c r="G16" s="51">
        <f t="shared" si="34"/>
        <v>40</v>
      </c>
      <c r="H16" s="53">
        <f t="shared" si="34"/>
        <v>0</v>
      </c>
      <c r="I16" s="113">
        <f t="shared" si="34"/>
        <v>228</v>
      </c>
      <c r="J16" s="51">
        <f t="shared" si="34"/>
        <v>257</v>
      </c>
      <c r="K16" s="53">
        <f t="shared" si="34"/>
        <v>187</v>
      </c>
      <c r="L16" s="50">
        <f t="shared" si="0"/>
        <v>25.975000000000001</v>
      </c>
      <c r="M16" s="88">
        <f t="shared" ref="M16:AA16" si="35">SUM(M6:M15)</f>
        <v>64733.227500000008</v>
      </c>
      <c r="N16" s="53">
        <f t="shared" si="35"/>
        <v>103.81</v>
      </c>
      <c r="O16" s="113">
        <f t="shared" si="35"/>
        <v>5.75</v>
      </c>
      <c r="P16" s="52">
        <f t="shared" si="35"/>
        <v>33.6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8.82</v>
      </c>
      <c r="V16" s="67">
        <f t="shared" si="35"/>
        <v>0</v>
      </c>
      <c r="W16" s="67">
        <f t="shared" si="35"/>
        <v>0</v>
      </c>
      <c r="X16" s="68">
        <f t="shared" si="35"/>
        <v>8.82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6.3</v>
      </c>
      <c r="AG16" s="103">
        <f t="shared" si="13"/>
        <v>2.875</v>
      </c>
      <c r="AH16" s="104">
        <f t="shared" si="14"/>
        <v>2.875</v>
      </c>
      <c r="AJ16" s="161">
        <f t="shared" ref="AJ16" si="37">AF16/SUM(AF16:AH16)</f>
        <v>0.5228215767634854</v>
      </c>
      <c r="AK16" s="162">
        <f t="shared" si="16"/>
        <v>0.23858921161825725</v>
      </c>
      <c r="AL16" s="163">
        <f t="shared" si="17"/>
        <v>0.23858921161825725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5" t="s">
        <v>49</v>
      </c>
      <c r="B19" s="267" t="s">
        <v>43</v>
      </c>
      <c r="C19" s="317" t="s">
        <v>40</v>
      </c>
      <c r="D19" s="312"/>
      <c r="E19" s="312"/>
      <c r="F19" s="312" t="s">
        <v>41</v>
      </c>
      <c r="G19" s="312"/>
      <c r="H19" s="312"/>
      <c r="I19" s="312" t="s">
        <v>42</v>
      </c>
      <c r="J19" s="312"/>
      <c r="K19" s="312"/>
      <c r="L19" s="318" t="s">
        <v>48</v>
      </c>
      <c r="M19" s="318"/>
      <c r="N19" s="319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15"/>
      <c r="B20" s="316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G11" sqref="G11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87">
        <v>46236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  <c r="Y19" s="28">
        <v>865</v>
      </c>
      <c r="Z19" s="28">
        <v>1740</v>
      </c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abSelected="1" topLeftCell="A2" workbookViewId="0">
      <selection activeCell="G11" sqref="G11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87">
        <v>46237</v>
      </c>
      <c r="B2" s="287"/>
      <c r="C2" s="287"/>
      <c r="D2" s="287"/>
      <c r="E2" s="287"/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3.5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120</v>
      </c>
      <c r="D6" s="29"/>
      <c r="E6" s="35"/>
      <c r="F6" s="33">
        <v>80</v>
      </c>
      <c r="G6" s="29">
        <v>73</v>
      </c>
      <c r="H6" s="57">
        <v>0</v>
      </c>
      <c r="I6" s="33">
        <v>110</v>
      </c>
      <c r="J6" s="29">
        <v>110</v>
      </c>
      <c r="K6" s="35">
        <v>160</v>
      </c>
      <c r="L6" s="36">
        <f t="shared" ref="L6:L16" si="0">SUM(C6:K6)/40</f>
        <v>16.324999999999999</v>
      </c>
      <c r="M6" s="86">
        <f t="shared" ref="M6:M15" si="1">SUMPRODUCT($C$4:$K$4,$C6:$K6)</f>
        <v>40337.5625</v>
      </c>
      <c r="N6" s="57">
        <f t="shared" ref="N6:N15" si="2">SUMPRODUCT($C$3:$K$3,$C6:$K6)/1000</f>
        <v>63.51</v>
      </c>
      <c r="O6" s="42">
        <f t="shared" ref="O6:O12" si="3">SUM(F6:H6)/20</f>
        <v>7.65</v>
      </c>
      <c r="P6" s="41">
        <f t="shared" ref="P6:P12" si="4">SUM(I6:K6)/20</f>
        <v>19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4481.9513888888887</v>
      </c>
      <c r="AD6" s="35"/>
      <c r="AF6" s="96">
        <f t="shared" ref="AF6:AF16" si="12">SUM(C6:E6)/40</f>
        <v>3</v>
      </c>
      <c r="AG6" s="94">
        <f t="shared" ref="AG6:AG16" si="13">SUM(F6:H6)/40</f>
        <v>3.8250000000000002</v>
      </c>
      <c r="AH6" s="97">
        <f t="shared" ref="AH6:AH16" si="14">SUM(E6:G6)/40</f>
        <v>3.8250000000000002</v>
      </c>
      <c r="AJ6" s="154">
        <f t="shared" ref="AJ6:AJ15" si="15">AF6/SUM(AF6:AH6)</f>
        <v>0.28169014084507044</v>
      </c>
      <c r="AK6" s="154">
        <f t="shared" ref="AK6:AK16" si="16">AG6/SUM(AF6:AH6)</f>
        <v>0.35915492957746481</v>
      </c>
      <c r="AL6" s="154">
        <f t="shared" ref="AL6:AL16" si="17">AH6/SUM(AF6:AH6)</f>
        <v>0.35915492957746481</v>
      </c>
    </row>
    <row r="7" spans="1:38" x14ac:dyDescent="0.3">
      <c r="A7" s="30">
        <v>2</v>
      </c>
      <c r="B7" s="111" t="s">
        <v>88</v>
      </c>
      <c r="C7" s="107">
        <v>135</v>
      </c>
      <c r="D7" s="29"/>
      <c r="E7" s="35"/>
      <c r="F7" s="33">
        <v>64</v>
      </c>
      <c r="G7" s="29">
        <v>40</v>
      </c>
      <c r="H7" s="57">
        <v>0</v>
      </c>
      <c r="I7" s="33">
        <v>80</v>
      </c>
      <c r="J7" s="29">
        <v>65</v>
      </c>
      <c r="K7" s="35">
        <v>75</v>
      </c>
      <c r="L7" s="36">
        <f t="shared" si="0"/>
        <v>11.475</v>
      </c>
      <c r="M7" s="86">
        <f t="shared" si="1"/>
        <v>26732.949999999997</v>
      </c>
      <c r="N7" s="57">
        <f t="shared" si="2"/>
        <v>41.78</v>
      </c>
      <c r="O7" s="42">
        <f t="shared" si="3"/>
        <v>5.2</v>
      </c>
      <c r="P7" s="41">
        <f t="shared" si="4"/>
        <v>11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4.7250000000000005</v>
      </c>
      <c r="V7" s="70">
        <f t="shared" si="7"/>
        <v>0</v>
      </c>
      <c r="W7" s="70">
        <f t="shared" si="8"/>
        <v>0</v>
      </c>
      <c r="X7" s="71">
        <f t="shared" si="9"/>
        <v>4.7250000000000005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3.375</v>
      </c>
      <c r="AG7" s="94">
        <f t="shared" si="13"/>
        <v>2.6</v>
      </c>
      <c r="AH7" s="97">
        <f t="shared" si="14"/>
        <v>2.6</v>
      </c>
      <c r="AJ7" s="154">
        <f t="shared" si="15"/>
        <v>0.39358600583090381</v>
      </c>
      <c r="AK7" s="154">
        <f t="shared" si="16"/>
        <v>0.30320699708454812</v>
      </c>
      <c r="AL7" s="154">
        <f t="shared" si="17"/>
        <v>0.30320699708454812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255</v>
      </c>
      <c r="D16" s="51">
        <f t="shared" si="34"/>
        <v>0</v>
      </c>
      <c r="E16" s="53">
        <f t="shared" si="34"/>
        <v>0</v>
      </c>
      <c r="F16" s="113">
        <f t="shared" si="34"/>
        <v>144</v>
      </c>
      <c r="G16" s="51">
        <f t="shared" si="34"/>
        <v>113</v>
      </c>
      <c r="H16" s="53">
        <f t="shared" si="34"/>
        <v>0</v>
      </c>
      <c r="I16" s="113">
        <f t="shared" si="34"/>
        <v>190</v>
      </c>
      <c r="J16" s="51">
        <f t="shared" si="34"/>
        <v>175</v>
      </c>
      <c r="K16" s="53">
        <f t="shared" si="34"/>
        <v>235</v>
      </c>
      <c r="L16" s="50">
        <f t="shared" si="0"/>
        <v>27.8</v>
      </c>
      <c r="M16" s="88">
        <f t="shared" ref="M16:AA16" si="35">SUM(M6:M15)</f>
        <v>67070.512499999997</v>
      </c>
      <c r="N16" s="53">
        <f t="shared" si="35"/>
        <v>105.28999999999999</v>
      </c>
      <c r="O16" s="113">
        <f t="shared" si="35"/>
        <v>12.850000000000001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8.9250000000000007</v>
      </c>
      <c r="V16" s="67">
        <f t="shared" si="35"/>
        <v>0</v>
      </c>
      <c r="W16" s="67">
        <f t="shared" si="35"/>
        <v>0</v>
      </c>
      <c r="X16" s="68">
        <f t="shared" si="35"/>
        <v>8.9250000000000007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7452.2791666666662</v>
      </c>
      <c r="AD16" s="43">
        <f>SUM(AD6:AD15)</f>
        <v>0</v>
      </c>
      <c r="AF16" s="102">
        <f t="shared" si="12"/>
        <v>6.375</v>
      </c>
      <c r="AG16" s="103">
        <f t="shared" si="13"/>
        <v>6.4249999999999998</v>
      </c>
      <c r="AH16" s="104">
        <f t="shared" si="14"/>
        <v>6.4249999999999998</v>
      </c>
      <c r="AJ16" s="155">
        <f t="shared" ref="AJ16" si="37">AF16/SUM(AF16:AH16)</f>
        <v>0.33159947984395316</v>
      </c>
      <c r="AK16" s="155">
        <f t="shared" si="16"/>
        <v>0.33420026007802339</v>
      </c>
      <c r="AL16" s="155">
        <f t="shared" si="17"/>
        <v>0.33420026007802339</v>
      </c>
    </row>
    <row r="17" spans="1:27" x14ac:dyDescent="0.3">
      <c r="A17" s="55"/>
      <c r="B17" s="55"/>
      <c r="C17" s="55">
        <f>C16/40</f>
        <v>6.375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3.6</v>
      </c>
      <c r="G17" s="55">
        <f t="shared" si="38"/>
        <v>2.8250000000000002</v>
      </c>
      <c r="H17" s="55">
        <f t="shared" si="38"/>
        <v>0</v>
      </c>
      <c r="I17" s="55">
        <f t="shared" si="38"/>
        <v>4.75</v>
      </c>
      <c r="J17" s="55">
        <f t="shared" si="38"/>
        <v>4.375</v>
      </c>
      <c r="K17" s="55">
        <f t="shared" si="38"/>
        <v>5.875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G12" sqref="G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46238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46208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46209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46210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101</v>
      </c>
      <c r="C6" s="233"/>
      <c r="D6" s="233"/>
      <c r="E6" s="233"/>
      <c r="F6" s="233"/>
      <c r="G6" s="233"/>
      <c r="H6" s="233"/>
      <c r="I6" s="233"/>
      <c r="J6" s="233"/>
      <c r="K6" s="233"/>
      <c r="L6" s="115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95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2">
        <v>4</v>
      </c>
      <c r="B9" s="232" t="s">
        <v>102</v>
      </c>
      <c r="C9" s="29"/>
      <c r="D9" s="29"/>
      <c r="E9" s="29"/>
      <c r="F9" s="29"/>
      <c r="G9" s="29"/>
      <c r="H9" s="34"/>
      <c r="I9" s="29"/>
      <c r="J9" s="29"/>
      <c r="K9" s="29"/>
      <c r="L9" s="115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2">
        <v>5</v>
      </c>
      <c r="B10" s="232" t="s">
        <v>99</v>
      </c>
      <c r="C10" s="29"/>
      <c r="D10" s="29"/>
      <c r="E10" s="29"/>
      <c r="F10" s="29"/>
      <c r="G10" s="29"/>
      <c r="H10" s="34"/>
      <c r="I10" s="29"/>
      <c r="J10" s="29"/>
      <c r="K10" s="29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90</v>
      </c>
      <c r="C11" s="29"/>
      <c r="D11" s="29"/>
      <c r="E11" s="29"/>
      <c r="F11" s="29"/>
      <c r="G11" s="29"/>
      <c r="H11" s="34"/>
      <c r="I11" s="29"/>
      <c r="J11" s="29"/>
      <c r="K11" s="29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99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27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0</v>
      </c>
      <c r="G16" s="229">
        <f t="shared" si="34"/>
        <v>0</v>
      </c>
      <c r="H16" s="230">
        <f t="shared" si="34"/>
        <v>0</v>
      </c>
      <c r="I16" s="231">
        <f t="shared" si="34"/>
        <v>0</v>
      </c>
      <c r="J16" s="229">
        <f t="shared" si="34"/>
        <v>0</v>
      </c>
      <c r="K16" s="230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46211</v>
      </c>
      <c r="B2" s="287"/>
      <c r="C2" s="287"/>
      <c r="D2" s="287"/>
      <c r="E2" s="287"/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3.5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46212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46213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46214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46166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46217</v>
      </c>
      <c r="B2" s="287"/>
      <c r="C2" s="287"/>
      <c r="D2" s="287"/>
      <c r="E2" s="287"/>
      <c r="K2" s="28" t="s">
        <v>100</v>
      </c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46218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46166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46190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46221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46192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46223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46224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46225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46227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46228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46166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46230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46231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46232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46233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46234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101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102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99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2026-08-04T08:11:51Z</dcterms:modified>
</cp:coreProperties>
</file>