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07259753-78C7-44B2-B19C-0337134CEF76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6" i="31" l="1"/>
  <c r="L7" i="31"/>
  <c r="L8" i="31"/>
  <c r="L9" i="31"/>
  <c r="L10" i="31"/>
  <c r="L11" i="31"/>
  <c r="L6" i="31"/>
  <c r="K12" i="4" l="1"/>
  <c r="J12" i="4"/>
  <c r="I12" i="4"/>
  <c r="H12" i="4"/>
  <c r="G12" i="4"/>
  <c r="F12" i="4"/>
  <c r="A2" i="33"/>
  <c r="A2" i="3" l="1"/>
  <c r="A2" i="7"/>
  <c r="A2" i="11"/>
  <c r="A2" i="15"/>
  <c r="A2" i="19"/>
  <c r="A2" i="23"/>
  <c r="A2" i="27"/>
  <c r="A2" i="31"/>
  <c r="A2" i="8"/>
  <c r="A2" i="12"/>
  <c r="A2" i="16"/>
  <c r="A2" i="20"/>
  <c r="A2" i="24"/>
  <c r="A2" i="28"/>
  <c r="A2" i="32"/>
  <c r="A2" i="29"/>
  <c r="A2" i="2"/>
  <c r="A2" i="10"/>
  <c r="A2" i="18"/>
  <c r="A2" i="26"/>
  <c r="A2" i="4"/>
  <c r="A2" i="5"/>
  <c r="A2" i="9"/>
  <c r="A2" i="13"/>
  <c r="A2" i="17"/>
  <c r="A2" i="21"/>
  <c r="A2" i="25"/>
  <c r="A2" i="14"/>
  <c r="A2" i="22"/>
  <c r="A2" i="30"/>
  <c r="A2" i="6"/>
  <c r="AF10" i="14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10" l="1"/>
  <c r="X15" i="32"/>
  <c r="X15" i="25"/>
  <c r="X15" i="24"/>
  <c r="X15" i="30"/>
  <c r="X15" i="6"/>
  <c r="X15" i="8"/>
  <c r="X14" i="30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AH9" i="31"/>
  <c r="AG9" i="31"/>
  <c r="AF9" i="31"/>
  <c r="AB9" i="31"/>
  <c r="W9" i="31"/>
  <c r="V9" i="31"/>
  <c r="U9" i="31"/>
  <c r="S9" i="31"/>
  <c r="R9" i="31"/>
  <c r="Q9" i="31"/>
  <c r="AC9" i="31"/>
  <c r="AH8" i="31"/>
  <c r="AG8" i="31"/>
  <c r="AF8" i="31"/>
  <c r="AB8" i="31"/>
  <c r="W8" i="31"/>
  <c r="V8" i="31"/>
  <c r="U8" i="31"/>
  <c r="S8" i="31"/>
  <c r="R8" i="31"/>
  <c r="Q8" i="31"/>
  <c r="AC8" i="31"/>
  <c r="AH7" i="31"/>
  <c r="AG7" i="31"/>
  <c r="AF7" i="31"/>
  <c r="AB7" i="31"/>
  <c r="W7" i="31"/>
  <c r="V7" i="31"/>
  <c r="U7" i="31"/>
  <c r="S7" i="31"/>
  <c r="R7" i="31"/>
  <c r="Q7" i="31"/>
  <c r="AC7" i="31"/>
  <c r="AH6" i="31"/>
  <c r="AG6" i="31"/>
  <c r="AF6" i="31"/>
  <c r="AB6" i="31"/>
  <c r="W6" i="31"/>
  <c r="V6" i="31"/>
  <c r="U6" i="31"/>
  <c r="S6" i="31"/>
  <c r="R6" i="31"/>
  <c r="Q6" i="31"/>
  <c r="AC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AC13" i="33" s="1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H10" i="35" s="1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X12" i="33" l="1"/>
  <c r="AK16" i="27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<sst xmlns="http://schemas.openxmlformats.org/spreadsheetml/2006/main" count="2196" uniqueCount="105">
  <si>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</si>
  <si>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</si>
  <si>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</si>
  <si>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</si>
  <si>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</si>
  <si>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</si>
  <si>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</si>
  <si>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</si>
  <si>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</si>
  <si>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</si>
  <si>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</si>
  <si>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</si>
  <si>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</si>
  <si>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</si>
  <si>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</si>
  <si>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</si>
  <si>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</si>
  <si>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</si>
  <si>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</si>
  <si>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</si>
  <si>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</si>
  <si>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</si>
  <si>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</si>
  <si>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</si>
  <si>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</si>
  <si>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</si>
  <si>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</si>
  <si>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</si>
  <si>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</si>
  <si>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</si>
  <si>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</si>
  <si>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</si>
  <si>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</si>
  <si>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</si>
  <si>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</si>
  <si>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</si>
  <si>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</si>
  <si>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</si>
  <si>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</si>
  <si>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</si>
  <si>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</si>
  <si>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</si>
  <si>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</si>
  <si>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</si>
  <si>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</si>
  <si>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</si>
  <si>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</si>
  <si>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</si>
  <si>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</si>
  <si>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</si>
  <si>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</si>
  <si>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</si>
  <si>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</si>
  <si>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</si>
  <si>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</si>
  <si>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</si>
  <si>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</si>
  <si>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</si>
  <si>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</si>
  <si>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</si>
  <si>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</si>
  <si>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</si>
  <si>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</si>
  <si>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</si>
  <si>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</si>
  <si>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</si>
  <si>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</si>
  <si>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</si>
  <si>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</si>
  <si>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</si>
  <si>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</si>
  <si>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</si>
  <si>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</si>
  <si>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</si>
  <si>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</si>
  <si>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</si>
  <si>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</si>
  <si>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</si>
  <si>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</si>
  <si>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</si>
  <si>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</si>
  <si>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</si>
  <si>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</si>
  <si>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</si>
  <si>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</si>
  <si>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</si>
  <si>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</si>
  <si>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</si>
  <si>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</si>
  <si>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</si>
  <si>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 xml:space="preserve">Nabeel Traders </t>
  </si>
  <si>
    <t xml:space="preserve">Sohail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</si>
  <si>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</si>
  <si>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</si>
  <si>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</si>
  <si>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</si>
  <si>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</si>
  <si>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</si>
  <si>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</si>
  <si>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</si>
  <si>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</si>
  <si>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 xml:space="preserve">Addition </t>
  </si>
  <si>
    <t>Aqib</t>
  </si>
  <si>
    <t>Shakoor Husain</t>
  </si>
  <si>
    <t xml:space="preserve">Abdullah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</si>
</sst>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8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13" fillId="0" borderId="22" xfId="0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7" xfId="0" applyFont="1" applyBorder="1"/>
    <xf numFmtId="0" fontId="13" fillId="0" borderId="29" xfId="0" applyFont="1" applyBorder="1" applyAlignment="1">
      <alignment horizontal="center"/>
    </xf>
    <xf numFmtId="0" fontId="7" fillId="5" borderId="22" xfId="0" applyFont="1" applyFill="1" applyBorder="1"/>
    <xf numFmtId="0" fontId="7" fillId="5" borderId="5" xfId="0" applyFont="1" applyFill="1" applyBorder="1"/>
    <xf numFmtId="0" fontId="7" fillId="5" borderId="29" xfId="0" applyFont="1" applyFill="1" applyBorder="1"/>
    <xf numFmtId="0" fontId="7" fillId="5" borderId="7" xfId="0" applyFont="1" applyFill="1" applyBorder="1"/>
    <xf numFmtId="0" fontId="7" fillId="5" borderId="29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9"/>
      <c r="B3" s="249"/>
      <c r="C3" s="249"/>
      <c r="D3" s="249"/>
      <c r="E3" s="249"/>
      <c r="F3" s="250"/>
      <c r="G3" s="250"/>
      <c r="H3" s="250"/>
      <c r="I3" s="250"/>
      <c r="J3" s="250"/>
      <c r="K3" s="250"/>
      <c r="L3" s="250"/>
      <c r="M3" s="250"/>
      <c r="N3" s="250"/>
      <c r="O3" s="250"/>
      <c r="P3" s="250"/>
      <c r="Q3" s="250"/>
      <c r="R3" s="250"/>
      <c r="S3" s="250"/>
      <c r="T3" s="250"/>
      <c r="U3" s="250"/>
      <c r="V3" s="250"/>
      <c r="W3" s="250"/>
      <c r="X3" s="250"/>
      <c r="Y3" s="250"/>
    </row>
    <row r="4" spans="1:29" ht="14.5" customHeight="1" x14ac:dyDescent="0.35">
      <c r="A4" s="251" t="s">
        <v>0</v>
      </c>
      <c r="B4" s="4" t="s">
        <v>1</v>
      </c>
      <c r="C4" s="4"/>
      <c r="D4" s="253" t="s">
        <v>2</v>
      </c>
      <c r="E4" s="255" t="s">
        <v>3</v>
      </c>
      <c r="F4" s="257" t="s">
        <v>4</v>
      </c>
      <c r="G4" s="257"/>
      <c r="H4" s="258" t="s">
        <v>5</v>
      </c>
      <c r="I4" s="258"/>
      <c r="J4" s="259" t="s">
        <v>6</v>
      </c>
      <c r="K4" s="260"/>
      <c r="L4" s="259" t="s">
        <v>7</v>
      </c>
      <c r="M4" s="260"/>
      <c r="N4" s="261" t="s">
        <v>8</v>
      </c>
      <c r="O4" s="261"/>
      <c r="P4" s="259" t="s">
        <v>9</v>
      </c>
      <c r="Q4" s="260"/>
      <c r="R4" s="259" t="s">
        <v>10</v>
      </c>
      <c r="S4" s="260"/>
      <c r="T4" s="262" t="s">
        <v>11</v>
      </c>
      <c r="U4" s="262"/>
      <c r="V4" s="263" t="s">
        <v>12</v>
      </c>
      <c r="W4" s="264"/>
      <c r="X4" s="263" t="s">
        <v>13</v>
      </c>
      <c r="Y4" s="264"/>
    </row>
    <row r="5" spans="1:29" ht="26.25" customHeight="1" thickBot="1" x14ac:dyDescent="0.4">
      <c r="A5" s="252"/>
      <c r="B5" s="6" t="s">
        <v>14</v>
      </c>
      <c r="C5" s="6" t="s">
        <v>2</v>
      </c>
      <c r="D5" s="254"/>
      <c r="E5" s="256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sheetPr codeName="Sheet2"/>
  <dimension ref="A2:L503"/>
  <sheetViews>
    <sheetView workbookViewId="0"/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84">
        <v>46174</v>
      </c>
      <c r="B2" s="284"/>
      <c r="C2" s="173" t="s">
        <v>65</v>
      </c>
      <c r="D2" s="285" t="s">
        <v>66</v>
      </c>
      <c r="E2" s="28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86" t="s">
        <v>84</v>
      </c>
      <c r="B3" s="287"/>
      <c r="C3" s="28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78" t="s">
        <v>70</v>
      </c>
      <c r="B4" s="278" t="s">
        <v>49</v>
      </c>
      <c r="C4" s="280" t="s">
        <v>85</v>
      </c>
      <c r="D4" s="282" t="s">
        <v>4</v>
      </c>
      <c r="E4" s="283"/>
      <c r="F4" s="156" t="s">
        <v>71</v>
      </c>
      <c r="G4" s="268" t="s">
        <v>72</v>
      </c>
      <c r="H4" s="269"/>
      <c r="I4" s="269"/>
      <c r="J4" s="269"/>
      <c r="K4" s="270"/>
      <c r="L4" s="271"/>
    </row>
    <row r="5" spans="1:12" ht="15" customHeight="1" thickBot="1" x14ac:dyDescent="0.35">
      <c r="A5" s="279"/>
      <c r="B5" s="279"/>
      <c r="C5" s="28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326</v>
      </c>
      <c r="I8" s="195">
        <f t="shared" si="0"/>
        <v>0.65200000000000002</v>
      </c>
      <c r="J8" s="188">
        <f t="shared" si="1"/>
        <v>174</v>
      </c>
      <c r="K8" s="189">
        <f t="shared" si="2"/>
        <v>326</v>
      </c>
      <c r="L8" s="196">
        <f t="shared" si="3"/>
        <v>6.96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196.45</v>
      </c>
      <c r="I9" s="195">
        <f t="shared" si="0"/>
        <v>0.39289999999999997</v>
      </c>
      <c r="J9" s="188">
        <f t="shared" si="1"/>
        <v>303.55</v>
      </c>
      <c r="K9" s="189">
        <f t="shared" si="2"/>
        <v>196.45</v>
      </c>
      <c r="L9" s="196">
        <f t="shared" si="3"/>
        <v>12.142000000000001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29.324999999999999</v>
      </c>
      <c r="I10" s="195">
        <f t="shared" si="0"/>
        <v>5.8650000000000001E-2</v>
      </c>
      <c r="J10" s="188">
        <f t="shared" si="1"/>
        <v>470.67500000000001</v>
      </c>
      <c r="K10" s="189">
        <f t="shared" si="2"/>
        <v>29.324999999999999</v>
      </c>
      <c r="L10" s="196">
        <f t="shared" si="3"/>
        <v>18.827000000000002</v>
      </c>
    </row>
    <row r="11" spans="1:12" ht="14.5" x14ac:dyDescent="0.3">
      <c r="A11" s="30">
        <v>6</v>
      </c>
      <c r="B11" s="5"/>
      <c r="C11" s="181" t="str">
        <f>Ttl!B11</f>
        <v>Aqib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155.02500000000001</v>
      </c>
      <c r="I11" s="195">
        <f t="shared" si="0"/>
        <v>0.31004999999999999</v>
      </c>
      <c r="J11" s="188">
        <f t="shared" si="1"/>
        <v>344.97500000000002</v>
      </c>
      <c r="K11" s="189">
        <f t="shared" si="2"/>
        <v>155.02500000000001</v>
      </c>
      <c r="L11" s="196">
        <f t="shared" si="3"/>
        <v>13.799000000000001</v>
      </c>
    </row>
    <row r="12" spans="1:12" ht="14.5" x14ac:dyDescent="0.3">
      <c r="A12" s="30">
        <v>7</v>
      </c>
      <c r="B12" s="5"/>
      <c r="C12" s="181" t="str">
        <f>Ttl!B12</f>
        <v>Shakoor Husain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0</v>
      </c>
      <c r="I12" s="195">
        <f t="shared" si="0"/>
        <v>0</v>
      </c>
      <c r="J12" s="188">
        <f t="shared" si="1"/>
        <v>6000</v>
      </c>
      <c r="K12" s="189">
        <f t="shared" si="2"/>
        <v>0</v>
      </c>
      <c r="L12" s="196">
        <f t="shared" si="3"/>
        <v>240</v>
      </c>
    </row>
    <row r="13" spans="1:12" ht="14.5" x14ac:dyDescent="0.3">
      <c r="A13" s="30">
        <v>8</v>
      </c>
      <c r="B13" s="5"/>
      <c r="C13" s="181" t="str">
        <f>Ttl!B13</f>
        <v xml:space="preserve">Nabeel Traders 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1895.65</v>
      </c>
      <c r="I13" s="195">
        <f t="shared" si="0"/>
        <v>3.7913000000000001</v>
      </c>
      <c r="J13" s="188">
        <f t="shared" si="1"/>
        <v>-1395.65</v>
      </c>
      <c r="K13" s="189">
        <f t="shared" si="2"/>
        <v>1895.65</v>
      </c>
      <c r="L13" s="196">
        <f t="shared" si="3"/>
        <v>-55.826000000000001</v>
      </c>
    </row>
    <row r="14" spans="1:12" ht="14.5" x14ac:dyDescent="0.3">
      <c r="A14" s="40">
        <v>9</v>
      </c>
      <c r="B14" s="5"/>
      <c r="C14" s="181" t="str">
        <f>Ttl!B14</f>
        <v xml:space="preserve">Abdullah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780</v>
      </c>
      <c r="I14" s="195">
        <f t="shared" si="0"/>
        <v>1.56</v>
      </c>
      <c r="J14" s="188">
        <f t="shared" si="1"/>
        <v>-280</v>
      </c>
      <c r="K14" s="189">
        <f t="shared" si="2"/>
        <v>780</v>
      </c>
      <c r="L14" s="196">
        <f t="shared" si="3"/>
        <v>-11.2</v>
      </c>
    </row>
    <row r="15" spans="1:12" ht="14.5" x14ac:dyDescent="0.3">
      <c r="A15" s="40">
        <v>10</v>
      </c>
      <c r="B15" s="223"/>
      <c r="C15" s="181" t="str">
        <f>Ttl!B15</f>
        <v xml:space="preserve">Sohail Traders 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90</v>
      </c>
      <c r="I18" s="200" t="e">
        <f t="shared" si="0"/>
        <v>#DIV/0!</v>
      </c>
      <c r="J18" s="201">
        <f t="shared" si="1"/>
        <v>-90</v>
      </c>
      <c r="K18" s="202">
        <f t="shared" si="2"/>
        <v>90</v>
      </c>
      <c r="L18" s="203">
        <f t="shared" si="3"/>
        <v>-3.6</v>
      </c>
    </row>
    <row r="19" spans="1:12" ht="15" thickBot="1" x14ac:dyDescent="0.35">
      <c r="A19" s="272" t="s">
        <v>48</v>
      </c>
      <c r="B19" s="273"/>
      <c r="C19" s="274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78" t="s">
        <v>70</v>
      </c>
      <c r="B22" s="278" t="s">
        <v>49</v>
      </c>
      <c r="C22" s="280" t="s">
        <v>85</v>
      </c>
      <c r="D22" s="282" t="s">
        <v>79</v>
      </c>
      <c r="E22" s="283"/>
      <c r="F22" s="156" t="s">
        <v>71</v>
      </c>
      <c r="G22" s="265" t="s">
        <v>80</v>
      </c>
      <c r="H22" s="266"/>
      <c r="I22" s="266"/>
      <c r="J22" s="266"/>
      <c r="K22" s="267"/>
      <c r="L22" s="267"/>
    </row>
    <row r="23" spans="1:12" ht="13.5" customHeight="1" thickBot="1" x14ac:dyDescent="0.35">
      <c r="A23" s="279"/>
      <c r="B23" s="279"/>
      <c r="C23" s="28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2" t="s">
        <v>48</v>
      </c>
      <c r="B34" s="273"/>
      <c r="C34" s="274"/>
      <c r="D34" s="275"/>
      <c r="E34" s="276"/>
      <c r="F34" s="277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sheetPr codeName="Sheet3"/>
  <dimension ref="A2:AL500"/>
  <sheetViews>
    <sheetView tabSelected="1" workbookViewId="0">
      <selection activeCell="L13" sqref="L13:L15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6">
        <f ca="1">TODAY()-1</f>
        <v>46325</v>
      </c>
      <c r="B2" s="306"/>
      <c r="C2" s="306"/>
      <c r="D2" s="306"/>
      <c r="E2" s="306"/>
      <c r="F2" s="28" t="s">
        <v>95</v>
      </c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 t="s">
        <v>48</v>
      </c>
      <c r="M3" s="313"/>
      <c r="N3" s="314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83</v>
      </c>
      <c r="Z3" s="293" t="s">
        <v>58</v>
      </c>
      <c r="AA3" s="294"/>
      <c r="AB3" s="294"/>
      <c r="AC3" s="294"/>
      <c r="AD3" s="295"/>
    </row>
    <row r="4" spans="1:38" ht="13.5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/>
      <c r="M4" s="316"/>
      <c r="N4" s="317"/>
      <c r="O4" s="320"/>
      <c r="P4" s="321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30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98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336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1175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1012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1539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2986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2274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3718</v>
      </c>
      <c r="L6" s="36">
        <f t="shared" ref="L6:L16" si="0">SUM(C6:K6)/40</f>
        <v>326</v>
      </c>
      <c r="M6" s="86">
        <f t="shared" ref="M6:M15" si="1">SUMPRODUCT($C$4:$K$4,$C6:$K6)</f>
        <v>860818.47499999998</v>
      </c>
      <c r="N6" s="57">
        <f t="shared" ref="N6:N15" si="2">SUMPRODUCT($C$3:$K$3,$C6:$K6)/1000</f>
        <v>1358.34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11.760000000000002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11.760000000000002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8.4</v>
      </c>
      <c r="AG6" s="94">
        <f t="shared" ref="AG6:AG16" si="11">SUM(F6:H6)/40</f>
        <v>93.15</v>
      </c>
      <c r="AH6" s="97">
        <f t="shared" ref="AH6:AH16" si="12">SUM(E6:G6)/40</f>
        <v>54.674999999999997</v>
      </c>
      <c r="AJ6" s="154">
        <f t="shared" ref="AJ6:AJ15" si="13">AF6/SUM(AF6:AH6)</f>
        <v>5.3768602976476232E-2</v>
      </c>
      <c r="AK6" s="154">
        <f t="shared" ref="AK6:AK16" si="14">AG6/SUM(AF6:AH6)</f>
        <v>0.5962554008641382</v>
      </c>
      <c r="AL6" s="154">
        <f t="shared" ref="AL6:AL16" si="15">AH6/SUM(AF6:AH6)</f>
        <v>0.34997599615938541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48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1034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950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962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1615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1222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2027</v>
      </c>
      <c r="L7" s="36">
        <f t="shared" si="0"/>
        <v>196.45</v>
      </c>
      <c r="M7" s="86">
        <f t="shared" si="1"/>
        <v>509758.52500000002</v>
      </c>
      <c r="N7" s="57">
        <f t="shared" si="2"/>
        <v>792.78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1.6800000000000002</v>
      </c>
      <c r="V7" s="70">
        <f t="shared" si="5"/>
        <v>0</v>
      </c>
      <c r="W7" s="70">
        <f t="shared" si="6"/>
        <v>0</v>
      </c>
      <c r="X7" s="71">
        <f t="shared" si="7"/>
        <v>1.6800000000000002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1.2</v>
      </c>
      <c r="AG7" s="94">
        <f t="shared" si="11"/>
        <v>73.650000000000006</v>
      </c>
      <c r="AH7" s="97">
        <f t="shared" si="12"/>
        <v>49.6</v>
      </c>
      <c r="AJ7" s="154">
        <f t="shared" si="13"/>
        <v>9.642426677380472E-3</v>
      </c>
      <c r="AK7" s="154">
        <f t="shared" si="14"/>
        <v>0.59180393732422654</v>
      </c>
      <c r="AL7" s="154">
        <f t="shared" si="15"/>
        <v>0.39855363599839289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99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75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58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280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263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398</v>
      </c>
      <c r="L8" s="36">
        <f t="shared" si="0"/>
        <v>29.324999999999999</v>
      </c>
      <c r="M8" s="86">
        <f t="shared" si="1"/>
        <v>80525.540000000008</v>
      </c>
      <c r="N8" s="57">
        <f t="shared" si="2"/>
        <v>129.16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0</v>
      </c>
      <c r="V8" s="70">
        <f t="shared" si="5"/>
        <v>0</v>
      </c>
      <c r="W8" s="70">
        <f t="shared" si="6"/>
        <v>0</v>
      </c>
      <c r="X8" s="71">
        <f t="shared" si="7"/>
        <v>0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0</v>
      </c>
      <c r="AG8" s="94">
        <f t="shared" si="11"/>
        <v>5.8</v>
      </c>
      <c r="AH8" s="97">
        <f t="shared" si="12"/>
        <v>4.3499999999999996</v>
      </c>
      <c r="AJ8" s="154">
        <f t="shared" si="13"/>
        <v>0</v>
      </c>
      <c r="AK8" s="154">
        <f t="shared" si="14"/>
        <v>0.57142857142857151</v>
      </c>
      <c r="AL8" s="154">
        <f t="shared" si="15"/>
        <v>0.4285714285714286</v>
      </c>
    </row>
    <row r="9" spans="1:38" x14ac:dyDescent="0.3">
      <c r="A9" s="30">
        <v>6</v>
      </c>
      <c r="B9" s="111" t="s">
        <v>97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0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703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533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431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1433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1302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1799</v>
      </c>
      <c r="L9" s="36">
        <f t="shared" si="0"/>
        <v>155.02500000000001</v>
      </c>
      <c r="M9" s="86">
        <f t="shared" si="1"/>
        <v>416804.74749999994</v>
      </c>
      <c r="N9" s="57">
        <f t="shared" si="2"/>
        <v>660.77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0</v>
      </c>
      <c r="V9" s="70">
        <f t="shared" si="5"/>
        <v>0</v>
      </c>
      <c r="W9" s="70">
        <f t="shared" si="6"/>
        <v>0</v>
      </c>
      <c r="X9" s="71">
        <f t="shared" si="7"/>
        <v>0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0</v>
      </c>
      <c r="AG9" s="94">
        <f t="shared" si="11"/>
        <v>41.674999999999997</v>
      </c>
      <c r="AH9" s="97">
        <f t="shared" si="12"/>
        <v>30.9</v>
      </c>
      <c r="AJ9" s="154">
        <f t="shared" si="13"/>
        <v>0</v>
      </c>
      <c r="AK9" s="154">
        <f t="shared" si="14"/>
        <v>0.5742335514984499</v>
      </c>
      <c r="AL9" s="154">
        <f t="shared" si="15"/>
        <v>0.42576644850155015</v>
      </c>
    </row>
    <row r="10" spans="1:38" x14ac:dyDescent="0.3">
      <c r="A10" s="30">
        <v>7</v>
      </c>
      <c r="B10" s="111" t="s">
        <v>100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836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801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992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1090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885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1162</v>
      </c>
      <c r="L10" s="36">
        <f t="shared" ref="L10" si="16">SUM(C10:K10)/40</f>
        <v>144.15</v>
      </c>
      <c r="M10" s="86">
        <f t="shared" si="1"/>
        <v>365795.59250000003</v>
      </c>
      <c r="N10" s="57">
        <f t="shared" si="2"/>
        <v>560.47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0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0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102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0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0</v>
      </c>
      <c r="L11" s="36">
        <f t="shared" si="0"/>
        <v>0</v>
      </c>
      <c r="M11" s="86">
        <f t="shared" si="1"/>
        <v>0</v>
      </c>
      <c r="N11" s="57">
        <f t="shared" si="2"/>
        <v>0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0</v>
      </c>
      <c r="V11" s="70">
        <f t="shared" si="5"/>
        <v>0</v>
      </c>
      <c r="W11" s="70">
        <f t="shared" si="6"/>
        <v>0</v>
      </c>
      <c r="X11" s="71">
        <f t="shared" si="7"/>
        <v>0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0</v>
      </c>
      <c r="AG11" s="94">
        <f t="shared" si="11"/>
        <v>0</v>
      </c>
      <c r="AH11" s="97">
        <f t="shared" si="12"/>
        <v>0</v>
      </c>
      <c r="AJ11" s="154" t="e">
        <f t="shared" si="13"/>
        <v>#DIV/0!</v>
      </c>
      <c r="AK11" s="154" t="e">
        <f t="shared" si="14"/>
        <v>#DIV/0!</v>
      </c>
      <c r="AL11" s="154" t="e">
        <f t="shared" si="15"/>
        <v>#DIV/0!</v>
      </c>
    </row>
    <row r="12" spans="1:38" x14ac:dyDescent="0.3">
      <c r="A12" s="30">
        <v>10</v>
      </c>
      <c r="B12" s="111" t="s">
        <v>103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252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7936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8075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10137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12804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14368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22254</v>
      </c>
      <c r="L12" s="36">
        <f t="shared" si="0"/>
        <v>1895.65</v>
      </c>
      <c r="M12" s="86">
        <f t="shared" si="1"/>
        <v>4971980.05</v>
      </c>
      <c r="N12" s="57">
        <f t="shared" si="2"/>
        <v>7776.6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8.82</v>
      </c>
      <c r="V12" s="70">
        <f t="shared" si="5"/>
        <v>0</v>
      </c>
      <c r="W12" s="70">
        <f t="shared" si="6"/>
        <v>0</v>
      </c>
      <c r="X12" s="71">
        <f t="shared" si="7"/>
        <v>8.82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6.3</v>
      </c>
      <c r="AG12" s="94">
        <f t="shared" si="11"/>
        <v>653.70000000000005</v>
      </c>
      <c r="AH12" s="97">
        <f t="shared" si="12"/>
        <v>400.27499999999998</v>
      </c>
      <c r="AJ12" s="154">
        <f t="shared" si="13"/>
        <v>5.9418547075051273E-3</v>
      </c>
      <c r="AK12" s="154">
        <f t="shared" si="14"/>
        <v>0.61653816226922264</v>
      </c>
      <c r="AL12" s="154">
        <f t="shared" si="15"/>
        <v>0.37751998302327222</v>
      </c>
    </row>
    <row r="13" spans="1:38" x14ac:dyDescent="0.3">
      <c r="A13" s="30">
        <v>11</v>
      </c>
      <c r="B13" s="111" t="s">
        <v>90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4000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1800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1200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200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5800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7600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10600</v>
      </c>
      <c r="L13" s="36">
        <f t="shared" si="0"/>
        <v>780</v>
      </c>
      <c r="M13" s="86">
        <f t="shared" si="1"/>
        <v>2068160</v>
      </c>
      <c r="N13" s="57">
        <f t="shared" si="2"/>
        <v>3344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140</v>
      </c>
      <c r="V13" s="70">
        <f t="shared" si="5"/>
        <v>0</v>
      </c>
      <c r="W13" s="70">
        <f t="shared" si="6"/>
        <v>0</v>
      </c>
      <c r="X13" s="71">
        <f t="shared" si="7"/>
        <v>140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100</v>
      </c>
      <c r="AG13" s="94">
        <f t="shared" si="11"/>
        <v>80</v>
      </c>
      <c r="AH13" s="97">
        <f t="shared" si="12"/>
        <v>75</v>
      </c>
      <c r="AJ13" s="154">
        <f t="shared" si="13"/>
        <v>0.39215686274509803</v>
      </c>
      <c r="AK13" s="154">
        <f t="shared" si="14"/>
        <v>0.31372549019607843</v>
      </c>
      <c r="AL13" s="154">
        <f t="shared" si="15"/>
        <v>0.29411764705882354</v>
      </c>
    </row>
    <row r="14" spans="1:38" x14ac:dyDescent="0.3">
      <c r="A14" s="30">
        <v>12</v>
      </c>
      <c r="B14" s="112" t="s">
        <v>104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400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400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75</v>
      </c>
      <c r="M14" s="86">
        <f t="shared" si="1"/>
        <v>201778</v>
      </c>
      <c r="N14" s="57">
        <f t="shared" si="2"/>
        <v>320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20</v>
      </c>
      <c r="AH14" s="97">
        <f t="shared" ref="AH14" si="34">SUM(E14:G14)/40</f>
        <v>20</v>
      </c>
      <c r="AJ14" s="154">
        <f t="shared" ref="AJ14" si="35">AF14/SUM(AF14:AH14)</f>
        <v>0</v>
      </c>
      <c r="AK14" s="154">
        <f t="shared" ref="AK14" si="36">AG14/SUM(AF14:AH14)</f>
        <v>0.5</v>
      </c>
      <c r="AL14" s="154">
        <f t="shared" ref="AL14" si="37">AH14/SUM(AF14:AH14)</f>
        <v>0.5</v>
      </c>
    </row>
    <row r="15" spans="1:38" ht="13.5" thickBot="1" x14ac:dyDescent="0.35">
      <c r="A15" s="30">
        <v>13</v>
      </c>
      <c r="B15" s="112" t="s">
        <v>91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600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800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1200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1000</v>
      </c>
      <c r="L15" s="47">
        <f t="shared" si="0"/>
        <v>90</v>
      </c>
      <c r="M15" s="87">
        <f t="shared" si="1"/>
        <v>249397.5</v>
      </c>
      <c r="N15" s="58">
        <f t="shared" si="2"/>
        <v>402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15</v>
      </c>
      <c r="AH15" s="100">
        <f t="shared" si="12"/>
        <v>0</v>
      </c>
      <c r="AJ15" s="154">
        <f t="shared" si="13"/>
        <v>0</v>
      </c>
      <c r="AK15" s="154">
        <f t="shared" si="14"/>
        <v>1</v>
      </c>
      <c r="AL15" s="154">
        <f t="shared" si="15"/>
        <v>0</v>
      </c>
    </row>
    <row r="16" spans="1:38" ht="13.5" thickBot="1" x14ac:dyDescent="0.35">
      <c r="A16" s="288" t="s">
        <v>48</v>
      </c>
      <c r="B16" s="289"/>
      <c r="C16" s="50">
        <f t="shared" ref="C16:K16" si="38">SUM(C6:C15)</f>
        <v>4636</v>
      </c>
      <c r="D16" s="51">
        <f t="shared" si="38"/>
        <v>0</v>
      </c>
      <c r="E16" s="53">
        <f t="shared" si="38"/>
        <v>0</v>
      </c>
      <c r="F16" s="113">
        <f t="shared" si="38"/>
        <v>13983</v>
      </c>
      <c r="G16" s="51">
        <f t="shared" si="38"/>
        <v>13046</v>
      </c>
      <c r="H16" s="53">
        <f t="shared" si="38"/>
        <v>14919</v>
      </c>
      <c r="I16" s="113">
        <f t="shared" si="38"/>
        <v>27408</v>
      </c>
      <c r="J16" s="51">
        <f t="shared" si="38"/>
        <v>29914</v>
      </c>
      <c r="K16" s="53">
        <f t="shared" si="38"/>
        <v>43758</v>
      </c>
      <c r="L16" s="50">
        <f t="shared" si="0"/>
        <v>3691.6</v>
      </c>
      <c r="M16" s="88">
        <f t="shared" ref="M16:AA16" si="39">SUM(M6:M15)</f>
        <v>9725018.4299999997</v>
      </c>
      <c r="N16" s="53">
        <f t="shared" si="39"/>
        <v>15344.119999999999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162.26</v>
      </c>
      <c r="V16" s="67">
        <f t="shared" si="39"/>
        <v>0</v>
      </c>
      <c r="W16" s="67">
        <f t="shared" si="39"/>
        <v>0</v>
      </c>
      <c r="X16" s="68">
        <f t="shared" si="39"/>
        <v>162.26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115.9</v>
      </c>
      <c r="AG16" s="103">
        <f t="shared" si="11"/>
        <v>1048.7</v>
      </c>
      <c r="AH16" s="104">
        <f t="shared" si="12"/>
        <v>675.72500000000002</v>
      </c>
      <c r="AJ16" s="155">
        <f t="shared" ref="AJ16" si="40">AF16/SUM(AF16:AH16)</f>
        <v>6.2978006602094738E-2</v>
      </c>
      <c r="AK16" s="155">
        <f t="shared" si="14"/>
        <v>0.56984500020376827</v>
      </c>
      <c r="AL16" s="155">
        <f t="shared" si="15"/>
        <v>0.36717699319413688</v>
      </c>
    </row>
    <row r="17" spans="1:28" x14ac:dyDescent="0.3">
      <c r="A17" s="55"/>
      <c r="B17" s="55"/>
      <c r="C17" s="55">
        <f>C16/40</f>
        <v>115.9</v>
      </c>
      <c r="D17" s="55">
        <f t="shared" ref="D17:K17" si="41">D16/40</f>
        <v>0</v>
      </c>
      <c r="E17" s="55">
        <f t="shared" si="41"/>
        <v>0</v>
      </c>
      <c r="F17" s="55">
        <f t="shared" si="41"/>
        <v>349.57499999999999</v>
      </c>
      <c r="G17" s="55">
        <f t="shared" si="41"/>
        <v>326.14999999999998</v>
      </c>
      <c r="H17" s="55">
        <f t="shared" si="41"/>
        <v>372.97500000000002</v>
      </c>
      <c r="I17" s="55">
        <f t="shared" si="41"/>
        <v>685.2</v>
      </c>
      <c r="J17" s="55">
        <f t="shared" si="41"/>
        <v>747.85</v>
      </c>
      <c r="K17" s="55">
        <f t="shared" si="41"/>
        <v>1093.95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8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sheetPr codeName="Sheet4"/>
  <dimension ref="A2:AL500"/>
  <sheetViews>
    <sheetView topLeftCell="A2" zoomScaleNormal="100" workbookViewId="0">
      <pane xSplit="2" ySplit="4" topLeftCell="C6" activePane="bottomRight" state="frozen"/>
      <selection activeCell="A16" sqref="A16:B16"/>
      <selection pane="topRight" activeCell="A16" sqref="A16:B16"/>
      <selection pane="bottomLeft" activeCell="A16" sqref="A16:B16"/>
      <selection pane="bottomRight" activeCell="L14" sqref="L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2">
        <f ca="1">Ttl!A2</f>
        <v>46325</v>
      </c>
      <c r="B2" s="322"/>
      <c r="C2" s="322"/>
      <c r="D2" s="322"/>
      <c r="E2" s="322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0</v>
      </c>
      <c r="G6" s="29">
        <v>0</v>
      </c>
      <c r="H6" s="57">
        <v>80</v>
      </c>
      <c r="I6" s="33">
        <v>50</v>
      </c>
      <c r="J6" s="29">
        <v>0</v>
      </c>
      <c r="K6" s="35">
        <v>170</v>
      </c>
      <c r="L6" s="36">
        <f t="shared" ref="L6:L16" si="0">SUM(C6:K6)/40</f>
        <v>7.5</v>
      </c>
      <c r="M6" s="86">
        <f t="shared" ref="M6:M15" si="1">SUMPRODUCT($C$4:$K$4,$C6:$K6)</f>
        <v>20177.8</v>
      </c>
      <c r="N6" s="57">
        <f t="shared" ref="N6:N15" si="2">SUMPRODUCT($C$3:$K$3,$C6:$K6)/1000</f>
        <v>32</v>
      </c>
      <c r="O6" s="218">
        <f t="shared" ref="O6:O12" si="3">SUM(F6:H6)/20</f>
        <v>4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</v>
      </c>
      <c r="AJ6" s="164">
        <f t="shared" ref="AJ6:AJ15" si="15">AF6/SUM(AF6:AH6)</f>
        <v>0</v>
      </c>
      <c r="AK6" s="154">
        <f t="shared" ref="AK6:AK16" si="16">AG6/SUM(AF6:AH6)</f>
        <v>1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95</v>
      </c>
      <c r="J7" s="29">
        <v>90</v>
      </c>
      <c r="K7" s="35">
        <v>55</v>
      </c>
      <c r="L7" s="36">
        <f t="shared" si="0"/>
        <v>6</v>
      </c>
      <c r="M7" s="86">
        <f t="shared" si="1"/>
        <v>17433.600000000002</v>
      </c>
      <c r="N7" s="57">
        <f t="shared" si="2"/>
        <v>28.8</v>
      </c>
      <c r="O7" s="218">
        <f t="shared" si="3"/>
        <v>0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64" t="e">
        <f t="shared" si="15"/>
        <v>#DIV/0!</v>
      </c>
      <c r="AK7" s="154" t="e">
        <f t="shared" si="16"/>
        <v>#DIV/0!</v>
      </c>
      <c r="AL7" s="165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19</v>
      </c>
      <c r="G8" s="29">
        <v>16</v>
      </c>
      <c r="H8" s="57">
        <v>17</v>
      </c>
      <c r="I8" s="33">
        <v>41</v>
      </c>
      <c r="J8" s="29">
        <v>34</v>
      </c>
      <c r="K8" s="35">
        <v>59</v>
      </c>
      <c r="L8" s="36">
        <f t="shared" si="0"/>
        <v>4.6500000000000004</v>
      </c>
      <c r="M8" s="86">
        <f t="shared" si="1"/>
        <v>12461.810000000001</v>
      </c>
      <c r="N8" s="57">
        <f t="shared" si="2"/>
        <v>19.72</v>
      </c>
      <c r="O8" s="218">
        <f t="shared" si="3"/>
        <v>2.6</v>
      </c>
      <c r="P8" s="41">
        <f t="shared" si="4"/>
        <v>6.7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1.3</v>
      </c>
      <c r="AH8" s="97">
        <f t="shared" si="14"/>
        <v>0.875</v>
      </c>
      <c r="AJ8" s="164">
        <f t="shared" si="15"/>
        <v>0</v>
      </c>
      <c r="AK8" s="154">
        <f t="shared" si="16"/>
        <v>0.5977011494252874</v>
      </c>
      <c r="AL8" s="165">
        <f t="shared" si="17"/>
        <v>0.40229885057471265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92</v>
      </c>
      <c r="K9" s="35">
        <v>92</v>
      </c>
      <c r="L9" s="36">
        <f t="shared" si="0"/>
        <v>4.9000000000000004</v>
      </c>
      <c r="M9" s="86">
        <f t="shared" si="1"/>
        <v>14237.44</v>
      </c>
      <c r="N9" s="57">
        <f t="shared" si="2"/>
        <v>23.52</v>
      </c>
      <c r="O9" s="218">
        <f t="shared" si="3"/>
        <v>0</v>
      </c>
      <c r="P9" s="41">
        <f t="shared" si="4"/>
        <v>9.8000000000000007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9</v>
      </c>
      <c r="G10" s="29">
        <v>9</v>
      </c>
      <c r="H10" s="57">
        <v>9</v>
      </c>
      <c r="I10" s="33">
        <v>50</v>
      </c>
      <c r="J10" s="29">
        <v>0</v>
      </c>
      <c r="K10" s="35">
        <v>10</v>
      </c>
      <c r="L10" s="36">
        <f t="shared" ref="L10" si="18">SUM(C10:K10)/40</f>
        <v>2.1749999999999998</v>
      </c>
      <c r="M10" s="86">
        <f t="shared" si="1"/>
        <v>5774.8874999999998</v>
      </c>
      <c r="N10" s="57">
        <f t="shared" si="2"/>
        <v>9.09</v>
      </c>
      <c r="O10" s="218">
        <f t="shared" ref="O10" si="19">SUM(F10:H10)/20</f>
        <v>1.35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218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64" t="e">
        <f t="shared" si="15"/>
        <v>#DIV/0!</v>
      </c>
      <c r="AK11" s="154" t="e">
        <f t="shared" si="16"/>
        <v>#DIV/0!</v>
      </c>
      <c r="AL11" s="165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465</v>
      </c>
      <c r="G12" s="29">
        <v>395</v>
      </c>
      <c r="H12" s="57">
        <v>460</v>
      </c>
      <c r="I12" s="33">
        <v>295</v>
      </c>
      <c r="J12" s="29">
        <v>195</v>
      </c>
      <c r="K12" s="35">
        <v>220</v>
      </c>
      <c r="L12" s="36">
        <f t="shared" si="0"/>
        <v>50.75</v>
      </c>
      <c r="M12" s="86">
        <f t="shared" si="1"/>
        <v>120824.90000000001</v>
      </c>
      <c r="N12" s="57">
        <f t="shared" si="2"/>
        <v>177.6</v>
      </c>
      <c r="O12" s="218">
        <f t="shared" si="3"/>
        <v>66</v>
      </c>
      <c r="P12" s="41">
        <f t="shared" si="4"/>
        <v>35.5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21.5</v>
      </c>
      <c r="AJ12" s="164">
        <f t="shared" si="15"/>
        <v>0</v>
      </c>
      <c r="AK12" s="154">
        <f t="shared" si="16"/>
        <v>0.60550458715596334</v>
      </c>
      <c r="AL12" s="165">
        <f t="shared" si="17"/>
        <v>0.39449541284403672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493</v>
      </c>
      <c r="G16" s="51">
        <f t="shared" si="34"/>
        <v>420</v>
      </c>
      <c r="H16" s="53">
        <f t="shared" si="34"/>
        <v>566</v>
      </c>
      <c r="I16" s="113">
        <f t="shared" si="34"/>
        <v>543</v>
      </c>
      <c r="J16" s="51">
        <f t="shared" si="34"/>
        <v>411</v>
      </c>
      <c r="K16" s="53">
        <f t="shared" si="34"/>
        <v>606</v>
      </c>
      <c r="L16" s="50">
        <f t="shared" si="0"/>
        <v>75.974999999999994</v>
      </c>
      <c r="M16" s="88">
        <f t="shared" ref="M16:AA16" si="35">SUM(M6:M15)</f>
        <v>190910.4375</v>
      </c>
      <c r="N16" s="53">
        <f t="shared" si="35"/>
        <v>290.73</v>
      </c>
      <c r="O16" s="113">
        <f t="shared" si="35"/>
        <v>73.95</v>
      </c>
      <c r="P16" s="52">
        <f t="shared" si="35"/>
        <v>78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0</v>
      </c>
      <c r="AG16" s="103">
        <f t="shared" si="13"/>
        <v>36.975000000000001</v>
      </c>
      <c r="AH16" s="104">
        <f t="shared" si="14"/>
        <v>22.824999999999999</v>
      </c>
      <c r="AJ16" s="161">
        <f t="shared" ref="AJ16" si="37">AF16/SUM(AF16:AH16)</f>
        <v>0</v>
      </c>
      <c r="AK16" s="162">
        <f t="shared" si="16"/>
        <v>0.61831103678929766</v>
      </c>
      <c r="AL16" s="163">
        <f t="shared" si="17"/>
        <v>0.38168896321070234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5" t="s">
        <v>49</v>
      </c>
      <c r="B19" s="267" t="s">
        <v>43</v>
      </c>
      <c r="C19" s="334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5" t="s">
        <v>48</v>
      </c>
      <c r="M19" s="335"/>
      <c r="N19" s="336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332"/>
      <c r="B20" s="333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sheetPr codeName="Sheet5"/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6">
        <f ca="1">Ttl!A2</f>
        <v>46325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30</v>
      </c>
      <c r="G6" s="29">
        <v>30</v>
      </c>
      <c r="H6" s="57">
        <v>60</v>
      </c>
      <c r="I6" s="33">
        <v>80</v>
      </c>
      <c r="J6" s="29">
        <v>80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23729.100000000002</v>
      </c>
      <c r="N6" s="57">
        <f t="shared" ref="N6:N15" si="2">SUMPRODUCT($C$3:$K$3,$C6:$K6)/1000</f>
        <v>37.200000000000003</v>
      </c>
      <c r="O6" s="42">
        <f t="shared" ref="O6:O12" si="3">SUM(F6:H6)/20</f>
        <v>6</v>
      </c>
      <c r="P6" s="41">
        <f t="shared" ref="P6:P12" si="4">SUM(I6:K6)/20</f>
        <v>12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2966.1375000000003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53</v>
      </c>
      <c r="G7" s="29">
        <v>90</v>
      </c>
      <c r="H7" s="57">
        <v>95</v>
      </c>
      <c r="I7" s="33">
        <v>55</v>
      </c>
      <c r="J7" s="29">
        <v>48</v>
      </c>
      <c r="K7" s="35">
        <v>55</v>
      </c>
      <c r="L7" s="36">
        <f t="shared" si="0"/>
        <v>9.9</v>
      </c>
      <c r="M7" s="86">
        <f t="shared" si="1"/>
        <v>23963.195000000003</v>
      </c>
      <c r="N7" s="57">
        <f t="shared" si="2"/>
        <v>35.619999999999997</v>
      </c>
      <c r="O7" s="42">
        <f t="shared" si="3"/>
        <v>11.9</v>
      </c>
      <c r="P7" s="41">
        <f t="shared" si="4"/>
        <v>7.9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3423.3135714285718</v>
      </c>
      <c r="AD7" s="35"/>
      <c r="AF7" s="96">
        <f t="shared" si="12"/>
        <v>0</v>
      </c>
      <c r="AG7" s="94">
        <f t="shared" si="13"/>
        <v>5.95</v>
      </c>
      <c r="AH7" s="97">
        <f t="shared" si="14"/>
        <v>3.5750000000000002</v>
      </c>
      <c r="AJ7" s="154">
        <f t="shared" si="15"/>
        <v>0</v>
      </c>
      <c r="AK7" s="154">
        <f t="shared" si="16"/>
        <v>0.62467191601049865</v>
      </c>
      <c r="AL7" s="154">
        <f t="shared" si="17"/>
        <v>0.37532808398950129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140</v>
      </c>
      <c r="J8" s="29">
        <v>80</v>
      </c>
      <c r="K8" s="35">
        <v>40</v>
      </c>
      <c r="L8" s="36">
        <f t="shared" si="0"/>
        <v>6.5</v>
      </c>
      <c r="M8" s="86">
        <f t="shared" si="1"/>
        <v>18886.399999999998</v>
      </c>
      <c r="N8" s="57">
        <f t="shared" si="2"/>
        <v>31.2</v>
      </c>
      <c r="O8" s="42">
        <f t="shared" si="3"/>
        <v>0</v>
      </c>
      <c r="P8" s="41">
        <f t="shared" si="4"/>
        <v>13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55</v>
      </c>
      <c r="G9" s="29">
        <v>10</v>
      </c>
      <c r="H9" s="57">
        <v>55</v>
      </c>
      <c r="I9" s="33">
        <v>50</v>
      </c>
      <c r="J9" s="29">
        <v>20</v>
      </c>
      <c r="K9" s="35">
        <v>62</v>
      </c>
      <c r="L9" s="36">
        <f t="shared" si="0"/>
        <v>6.3</v>
      </c>
      <c r="M9" s="86">
        <f t="shared" si="1"/>
        <v>15883.98</v>
      </c>
      <c r="N9" s="57">
        <f t="shared" si="2"/>
        <v>24.24</v>
      </c>
      <c r="O9" s="42">
        <f t="shared" si="3"/>
        <v>6</v>
      </c>
      <c r="P9" s="41">
        <f t="shared" si="4"/>
        <v>6.6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3</v>
      </c>
      <c r="AH9" s="97">
        <f t="shared" si="14"/>
        <v>1.625</v>
      </c>
      <c r="AJ9" s="154">
        <f t="shared" si="15"/>
        <v>0</v>
      </c>
      <c r="AK9" s="154">
        <f t="shared" si="16"/>
        <v>0.64864864864864868</v>
      </c>
      <c r="AL9" s="154">
        <f t="shared" si="17"/>
        <v>0.35135135135135137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32</v>
      </c>
      <c r="H10" s="57">
        <v>35</v>
      </c>
      <c r="I10" s="33">
        <v>47</v>
      </c>
      <c r="J10" s="29">
        <v>35</v>
      </c>
      <c r="K10" s="35">
        <v>70</v>
      </c>
      <c r="L10" s="36">
        <f t="shared" ref="L10" si="18">SUM(C10:K10)/40</f>
        <v>5.4749999999999996</v>
      </c>
      <c r="M10" s="86">
        <f t="shared" si="1"/>
        <v>14556.267500000002</v>
      </c>
      <c r="N10" s="57">
        <f t="shared" si="2"/>
        <v>22.93</v>
      </c>
      <c r="O10" s="42">
        <f t="shared" ref="O10" si="19">SUM(F10:H10)/20</f>
        <v>3.35</v>
      </c>
      <c r="P10" s="41">
        <f t="shared" ref="P10" si="20">SUM(I10:K10)/20</f>
        <v>7.6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317</v>
      </c>
      <c r="G12" s="29">
        <v>175</v>
      </c>
      <c r="H12" s="57">
        <v>611</v>
      </c>
      <c r="I12" s="33">
        <v>360</v>
      </c>
      <c r="J12" s="29">
        <v>442</v>
      </c>
      <c r="K12" s="35">
        <v>720</v>
      </c>
      <c r="L12" s="36">
        <f t="shared" si="0"/>
        <v>65.625</v>
      </c>
      <c r="M12" s="86">
        <f t="shared" si="1"/>
        <v>168424.21750000003</v>
      </c>
      <c r="N12" s="57">
        <f t="shared" si="2"/>
        <v>259.85000000000002</v>
      </c>
      <c r="O12" s="42">
        <f t="shared" si="3"/>
        <v>55.15</v>
      </c>
      <c r="P12" s="41">
        <f t="shared" si="4"/>
        <v>76.099999999999994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27.574999999999999</v>
      </c>
      <c r="AH12" s="97">
        <f t="shared" si="14"/>
        <v>12.3</v>
      </c>
      <c r="AJ12" s="154">
        <f t="shared" si="15"/>
        <v>0</v>
      </c>
      <c r="AK12" s="154">
        <f t="shared" si="16"/>
        <v>0.6915360501567398</v>
      </c>
      <c r="AL12" s="154">
        <f t="shared" si="17"/>
        <v>0.3084639498432602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455</v>
      </c>
      <c r="G16" s="51">
        <f t="shared" si="34"/>
        <v>337</v>
      </c>
      <c r="H16" s="53">
        <f t="shared" si="34"/>
        <v>856</v>
      </c>
      <c r="I16" s="113">
        <f t="shared" si="34"/>
        <v>732</v>
      </c>
      <c r="J16" s="51">
        <f t="shared" si="34"/>
        <v>705</v>
      </c>
      <c r="K16" s="53">
        <f t="shared" si="34"/>
        <v>1027</v>
      </c>
      <c r="L16" s="50">
        <f t="shared" si="0"/>
        <v>102.8</v>
      </c>
      <c r="M16" s="88">
        <f t="shared" ref="M16:AA16" si="35">SUM(M6:M15)</f>
        <v>265443.16000000003</v>
      </c>
      <c r="N16" s="53">
        <f t="shared" si="35"/>
        <v>411.04</v>
      </c>
      <c r="O16" s="113">
        <f t="shared" si="35"/>
        <v>82.4</v>
      </c>
      <c r="P16" s="52">
        <f t="shared" si="35"/>
        <v>123.19999999999999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17696.21066666667</v>
      </c>
      <c r="AD16" s="43">
        <f>SUM(AD6:AD15)</f>
        <v>0</v>
      </c>
      <c r="AF16" s="102">
        <f t="shared" si="12"/>
        <v>0</v>
      </c>
      <c r="AG16" s="103">
        <f t="shared" si="13"/>
        <v>41.2</v>
      </c>
      <c r="AH16" s="104">
        <f t="shared" si="14"/>
        <v>19.8</v>
      </c>
      <c r="AJ16" s="155">
        <f t="shared" ref="AJ16" si="37">AF16/SUM(AF16:AH16)</f>
        <v>0</v>
      </c>
      <c r="AK16" s="155">
        <f t="shared" si="16"/>
        <v>0.67540983606557381</v>
      </c>
      <c r="AL16" s="155">
        <f t="shared" si="17"/>
        <v>0.32459016393442625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  <c r="Y19" s="28">
        <v>865</v>
      </c>
      <c r="Z19" s="28">
        <v>1740</v>
      </c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sheetPr codeName="Sheet6"/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6">
        <f ca="1">Ttl!A2</f>
        <v>46325</v>
      </c>
      <c r="B2" s="306"/>
      <c r="C2" s="306"/>
      <c r="D2" s="306"/>
      <c r="E2" s="306"/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3.5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44</v>
      </c>
      <c r="G6" s="29">
        <v>62</v>
      </c>
      <c r="H6" s="57">
        <v>114</v>
      </c>
      <c r="I6" s="33">
        <v>79</v>
      </c>
      <c r="J6" s="29">
        <v>42</v>
      </c>
      <c r="K6" s="35">
        <v>99</v>
      </c>
      <c r="L6" s="36">
        <f t="shared" ref="L6:L16" si="0">SUM(C6:K6)/40</f>
        <v>11</v>
      </c>
      <c r="M6" s="86">
        <f t="shared" ref="M6:M15" si="1">SUMPRODUCT($C$4:$K$4,$C6:$K6)</f>
        <v>27522.550000000003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3058.0611111111116</v>
      </c>
      <c r="AD6" s="35"/>
      <c r="AF6" s="96">
        <f t="shared" ref="AF6:AF16" si="12">SUM(C6:E6)/40</f>
        <v>0</v>
      </c>
      <c r="AG6" s="94">
        <f t="shared" ref="AG6:AG16" si="13">SUM(F6:H6)/40</f>
        <v>5.5</v>
      </c>
      <c r="AH6" s="97">
        <f t="shared" ref="AH6:AH16" si="14">SUM(E6:G6)/40</f>
        <v>2.65</v>
      </c>
      <c r="AJ6" s="154">
        <f t="shared" ref="AJ6:AJ15" si="15">AF6/SUM(AF6:AH6)</f>
        <v>0</v>
      </c>
      <c r="AK6" s="154">
        <f t="shared" ref="AK6:AK16" si="16">AG6/SUM(AF6:AH6)</f>
        <v>0.67484662576687116</v>
      </c>
      <c r="AL6" s="154">
        <f t="shared" ref="AL6:AL16" si="17">AH6/SUM(AF6:AH6)</f>
        <v>0.32515337423312879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10</v>
      </c>
      <c r="I7" s="33">
        <v>65</v>
      </c>
      <c r="J7" s="29">
        <v>20</v>
      </c>
      <c r="K7" s="35">
        <v>25</v>
      </c>
      <c r="L7" s="36">
        <f t="shared" si="0"/>
        <v>3</v>
      </c>
      <c r="M7" s="86">
        <f t="shared" si="1"/>
        <v>8515.0250000000015</v>
      </c>
      <c r="N7" s="57">
        <f t="shared" si="2"/>
        <v>13.9</v>
      </c>
      <c r="O7" s="42">
        <f t="shared" si="3"/>
        <v>0.5</v>
      </c>
      <c r="P7" s="41">
        <f t="shared" si="4"/>
        <v>5.5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0.25</v>
      </c>
      <c r="AH7" s="97">
        <f t="shared" si="14"/>
        <v>0</v>
      </c>
      <c r="AJ7" s="154">
        <f t="shared" si="15"/>
        <v>0</v>
      </c>
      <c r="AK7" s="154">
        <f t="shared" si="16"/>
        <v>1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70</v>
      </c>
      <c r="G8" s="29">
        <v>44</v>
      </c>
      <c r="H8" s="57">
        <v>26</v>
      </c>
      <c r="I8" s="33">
        <v>74</v>
      </c>
      <c r="J8" s="29">
        <v>64</v>
      </c>
      <c r="K8" s="35">
        <v>119</v>
      </c>
      <c r="L8" s="36">
        <f t="shared" si="0"/>
        <v>9.9250000000000007</v>
      </c>
      <c r="M8" s="86">
        <f t="shared" si="1"/>
        <v>26013.23</v>
      </c>
      <c r="N8" s="57">
        <f t="shared" si="2"/>
        <v>40.64</v>
      </c>
      <c r="O8" s="42">
        <f t="shared" si="3"/>
        <v>7</v>
      </c>
      <c r="P8" s="41">
        <f t="shared" si="4"/>
        <v>12.85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3.5</v>
      </c>
      <c r="AH8" s="97">
        <f t="shared" si="14"/>
        <v>2.85</v>
      </c>
      <c r="AJ8" s="154">
        <f t="shared" si="15"/>
        <v>0</v>
      </c>
      <c r="AK8" s="154">
        <f t="shared" si="16"/>
        <v>0.55118110236220474</v>
      </c>
      <c r="AL8" s="154">
        <f t="shared" si="17"/>
        <v>0.44881889763779531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17</v>
      </c>
      <c r="G9" s="29">
        <v>17</v>
      </c>
      <c r="H9" s="57">
        <v>14</v>
      </c>
      <c r="I9" s="33">
        <v>4</v>
      </c>
      <c r="J9" s="29">
        <v>4</v>
      </c>
      <c r="K9" s="35">
        <v>0</v>
      </c>
      <c r="L9" s="36">
        <f t="shared" si="0"/>
        <v>1.4</v>
      </c>
      <c r="M9" s="86">
        <f t="shared" si="1"/>
        <v>3099.3199999999997</v>
      </c>
      <c r="N9" s="57">
        <f t="shared" si="2"/>
        <v>4.32</v>
      </c>
      <c r="O9" s="42">
        <f t="shared" si="3"/>
        <v>2.4</v>
      </c>
      <c r="P9" s="41">
        <f t="shared" si="4"/>
        <v>0.4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1.2</v>
      </c>
      <c r="AH9" s="97">
        <f t="shared" si="14"/>
        <v>0.85</v>
      </c>
      <c r="AJ9" s="154">
        <f t="shared" si="15"/>
        <v>0</v>
      </c>
      <c r="AK9" s="154">
        <f t="shared" si="16"/>
        <v>0.58536585365853666</v>
      </c>
      <c r="AL9" s="154">
        <f t="shared" si="17"/>
        <v>0.41463414634146345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0</v>
      </c>
      <c r="H10" s="57">
        <v>12</v>
      </c>
      <c r="I10" s="33">
        <v>65</v>
      </c>
      <c r="J10" s="29">
        <v>25</v>
      </c>
      <c r="K10" s="35">
        <v>70</v>
      </c>
      <c r="L10" s="36">
        <f t="shared" ref="L10" si="18">SUM(C10:K10)/40</f>
        <v>4.3</v>
      </c>
      <c r="M10" s="86">
        <f t="shared" si="1"/>
        <v>12251.95</v>
      </c>
      <c r="N10" s="57">
        <f t="shared" si="2"/>
        <v>20.04</v>
      </c>
      <c r="O10" s="42">
        <f t="shared" ref="O10" si="19">SUM(F10:H10)/20</f>
        <v>0.6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f>190+199</f>
        <v>389</v>
      </c>
      <c r="G12" s="29">
        <f>140+120</f>
        <v>260</v>
      </c>
      <c r="H12" s="57">
        <f>180+280</f>
        <v>460</v>
      </c>
      <c r="I12" s="33">
        <f>120+280</f>
        <v>400</v>
      </c>
      <c r="J12" s="29">
        <f>140+240</f>
        <v>380</v>
      </c>
      <c r="K12" s="35">
        <f>180+480</f>
        <v>660</v>
      </c>
      <c r="L12" s="36">
        <f t="shared" si="0"/>
        <v>63.725000000000001</v>
      </c>
      <c r="M12" s="86">
        <f t="shared" si="1"/>
        <v>162782.51250000001</v>
      </c>
      <c r="N12" s="57">
        <f t="shared" si="2"/>
        <v>250.43</v>
      </c>
      <c r="O12" s="42">
        <f t="shared" si="3"/>
        <v>55.45</v>
      </c>
      <c r="P12" s="41">
        <f t="shared" si="4"/>
        <v>72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27.725000000000001</v>
      </c>
      <c r="AH12" s="97">
        <f t="shared" si="14"/>
        <v>16.225000000000001</v>
      </c>
      <c r="AJ12" s="154">
        <f t="shared" si="15"/>
        <v>0</v>
      </c>
      <c r="AK12" s="154">
        <f t="shared" si="16"/>
        <v>0.63083048919226392</v>
      </c>
      <c r="AL12" s="154">
        <f t="shared" si="17"/>
        <v>0.36916951080773608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520</v>
      </c>
      <c r="G16" s="51">
        <f t="shared" si="34"/>
        <v>383</v>
      </c>
      <c r="H16" s="53">
        <f t="shared" si="34"/>
        <v>636</v>
      </c>
      <c r="I16" s="113">
        <f t="shared" si="34"/>
        <v>687</v>
      </c>
      <c r="J16" s="51">
        <f t="shared" si="34"/>
        <v>535</v>
      </c>
      <c r="K16" s="53">
        <f t="shared" si="34"/>
        <v>973</v>
      </c>
      <c r="L16" s="50">
        <f t="shared" si="0"/>
        <v>93.35</v>
      </c>
      <c r="M16" s="88">
        <f t="shared" ref="M16:AA16" si="35">SUM(M6:M15)</f>
        <v>240184.58750000002</v>
      </c>
      <c r="N16" s="53">
        <f t="shared" si="35"/>
        <v>371.13</v>
      </c>
      <c r="O16" s="113">
        <f t="shared" si="35"/>
        <v>76.95</v>
      </c>
      <c r="P16" s="52">
        <f t="shared" si="35"/>
        <v>109.75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26687.176388888893</v>
      </c>
      <c r="AD16" s="43">
        <f>SUM(AD6:AD15)</f>
        <v>0</v>
      </c>
      <c r="AF16" s="102">
        <f t="shared" si="12"/>
        <v>0</v>
      </c>
      <c r="AG16" s="103">
        <f t="shared" si="13"/>
        <v>38.475000000000001</v>
      </c>
      <c r="AH16" s="104">
        <f t="shared" si="14"/>
        <v>22.574999999999999</v>
      </c>
      <c r="AJ16" s="155">
        <f t="shared" ref="AJ16" si="37">AF16/SUM(AF16:AH16)</f>
        <v>0</v>
      </c>
      <c r="AK16" s="155">
        <f t="shared" si="16"/>
        <v>0.63022113022113024</v>
      </c>
      <c r="AL16" s="155">
        <f t="shared" si="17"/>
        <v>0.36977886977886981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13</v>
      </c>
      <c r="G17" s="55">
        <f t="shared" si="38"/>
        <v>9.5749999999999993</v>
      </c>
      <c r="H17" s="55">
        <f t="shared" si="38"/>
        <v>15.9</v>
      </c>
      <c r="I17" s="55">
        <f t="shared" si="38"/>
        <v>17.175000000000001</v>
      </c>
      <c r="J17" s="55">
        <f t="shared" si="38"/>
        <v>13.375</v>
      </c>
      <c r="K17" s="55">
        <f t="shared" si="38"/>
        <v>24.324999999999999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sheetPr codeName="Sheet7"/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46325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sheetPr codeName="Sheet8"/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46325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40</v>
      </c>
      <c r="H6" s="57">
        <v>40</v>
      </c>
      <c r="I6" s="33">
        <v>119</v>
      </c>
      <c r="J6" s="29">
        <v>83</v>
      </c>
      <c r="K6" s="35">
        <v>113</v>
      </c>
      <c r="L6" s="36">
        <f t="shared" ref="L6:L16" si="0">SUM(C6:K6)/40</f>
        <v>10.875</v>
      </c>
      <c r="M6" s="86">
        <f t="shared" ref="M6:M15" si="1">SUMPRODUCT($C$4:$K$4,$C6:$K6)</f>
        <v>29177.1</v>
      </c>
      <c r="N6" s="57">
        <f t="shared" ref="N6:N15" si="2">SUMPRODUCT($C$3:$K$3,$C6:$K6)/1000</f>
        <v>46.2</v>
      </c>
      <c r="O6" s="42">
        <f t="shared" ref="O6:O12" si="3">SUM(F6:H6)/20</f>
        <v>6</v>
      </c>
      <c r="P6" s="41">
        <f t="shared" ref="P6:P12" si="4">SUM(I6:K6)/20</f>
        <v>15.75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134</v>
      </c>
      <c r="J7" s="29">
        <v>45</v>
      </c>
      <c r="K7" s="35">
        <v>85</v>
      </c>
      <c r="L7" s="36">
        <f t="shared" si="0"/>
        <v>6.6</v>
      </c>
      <c r="M7" s="86">
        <f t="shared" si="1"/>
        <v>19176.96</v>
      </c>
      <c r="N7" s="57">
        <f t="shared" si="2"/>
        <v>31.68</v>
      </c>
      <c r="O7" s="42">
        <f t="shared" si="3"/>
        <v>0</v>
      </c>
      <c r="P7" s="41">
        <f t="shared" si="4"/>
        <v>13.2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60</v>
      </c>
      <c r="K8" s="35">
        <v>110</v>
      </c>
      <c r="L8" s="36">
        <f t="shared" si="0"/>
        <v>4.25</v>
      </c>
      <c r="M8" s="86">
        <f t="shared" si="1"/>
        <v>12348.8</v>
      </c>
      <c r="N8" s="57">
        <f t="shared" si="2"/>
        <v>20.399999999999999</v>
      </c>
      <c r="O8" s="42">
        <f t="shared" si="3"/>
        <v>0</v>
      </c>
      <c r="P8" s="41">
        <f t="shared" si="4"/>
        <v>8.5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1543.6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40</v>
      </c>
      <c r="G9" s="29">
        <v>0</v>
      </c>
      <c r="H9" s="57">
        <v>0</v>
      </c>
      <c r="I9" s="33">
        <v>40</v>
      </c>
      <c r="J9" s="29">
        <v>0</v>
      </c>
      <c r="K9" s="35">
        <v>40</v>
      </c>
      <c r="L9" s="36">
        <f t="shared" si="0"/>
        <v>3</v>
      </c>
      <c r="M9" s="86">
        <f t="shared" si="1"/>
        <v>7909.7000000000007</v>
      </c>
      <c r="N9" s="57">
        <f t="shared" si="2"/>
        <v>12.4</v>
      </c>
      <c r="O9" s="42">
        <f t="shared" si="3"/>
        <v>2</v>
      </c>
      <c r="P9" s="41">
        <f t="shared" si="4"/>
        <v>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1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40</v>
      </c>
      <c r="G10" s="29">
        <v>50</v>
      </c>
      <c r="H10" s="57">
        <v>82</v>
      </c>
      <c r="I10" s="33">
        <v>10</v>
      </c>
      <c r="J10" s="29">
        <v>10</v>
      </c>
      <c r="K10" s="35">
        <v>6</v>
      </c>
      <c r="L10" s="36">
        <f t="shared" ref="L10" si="18">SUM(C10:K10)/40</f>
        <v>4.95</v>
      </c>
      <c r="M10" s="86">
        <f t="shared" si="1"/>
        <v>10912.189999999999</v>
      </c>
      <c r="N10" s="57">
        <f t="shared" si="2"/>
        <v>15.16</v>
      </c>
      <c r="O10" s="42">
        <f t="shared" ref="O10" si="19">SUM(F10:H10)/20</f>
        <v>8.6</v>
      </c>
      <c r="P10" s="41">
        <f t="shared" ref="P10" si="20">SUM(I10:K10)/20</f>
        <v>1.3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120</v>
      </c>
      <c r="G16" s="51">
        <f t="shared" si="34"/>
        <v>90</v>
      </c>
      <c r="H16" s="53">
        <f t="shared" si="34"/>
        <v>122</v>
      </c>
      <c r="I16" s="113">
        <f t="shared" si="34"/>
        <v>303</v>
      </c>
      <c r="J16" s="51">
        <f t="shared" si="34"/>
        <v>198</v>
      </c>
      <c r="K16" s="53">
        <f t="shared" si="34"/>
        <v>354</v>
      </c>
      <c r="L16" s="50">
        <f t="shared" si="0"/>
        <v>29.675000000000001</v>
      </c>
      <c r="M16" s="88">
        <f t="shared" ref="M16:AA16" si="35">SUM(M6:M15)</f>
        <v>79524.75</v>
      </c>
      <c r="N16" s="53">
        <f t="shared" si="35"/>
        <v>125.84</v>
      </c>
      <c r="O16" s="113">
        <f t="shared" si="35"/>
        <v>16.600000000000001</v>
      </c>
      <c r="P16" s="52">
        <f t="shared" si="35"/>
        <v>42.75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9940.59375</v>
      </c>
      <c r="AD16" s="43">
        <f>SUM(AD6:AD15)</f>
        <v>0</v>
      </c>
      <c r="AF16" s="102">
        <f t="shared" si="12"/>
        <v>0</v>
      </c>
      <c r="AG16" s="103">
        <f t="shared" si="13"/>
        <v>8.3000000000000007</v>
      </c>
      <c r="AH16" s="104">
        <f t="shared" si="14"/>
        <v>5.25</v>
      </c>
      <c r="AJ16" s="155">
        <f t="shared" ref="AJ16" si="37">AF16/SUM(AF16:AH16)</f>
        <v>0</v>
      </c>
      <c r="AK16" s="155">
        <f t="shared" si="16"/>
        <v>0.61254612546125464</v>
      </c>
      <c r="AL16" s="155">
        <f t="shared" si="17"/>
        <v>0.38745387453874536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sheetPr codeName="Sheet9"/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46325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100</v>
      </c>
      <c r="G6" s="29">
        <v>50</v>
      </c>
      <c r="H6" s="57">
        <v>130</v>
      </c>
      <c r="I6" s="33">
        <v>125</v>
      </c>
      <c r="J6" s="29">
        <v>90</v>
      </c>
      <c r="K6" s="35">
        <v>220</v>
      </c>
      <c r="L6" s="36">
        <f t="shared" ref="L6:L16" si="0">SUM(C6:K6)/40</f>
        <v>17.875</v>
      </c>
      <c r="M6" s="86">
        <f t="shared" ref="M6:M15" si="1">SUMPRODUCT($C$4:$K$4,$C6:$K6)</f>
        <v>46287.899999999994</v>
      </c>
      <c r="N6" s="57">
        <f t="shared" ref="N6:N15" si="2">SUMPRODUCT($C$3:$K$3,$C6:$K6)/1000</f>
        <v>71.8</v>
      </c>
      <c r="O6" s="42">
        <f t="shared" ref="O6:O12" si="3">SUM(F6:H6)/20</f>
        <v>14</v>
      </c>
      <c r="P6" s="41">
        <f t="shared" ref="P6:P12" si="4">SUM(I6:K6)/20</f>
        <v>21.75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3857.3249999999994</v>
      </c>
      <c r="AD6" s="35"/>
      <c r="AF6" s="96">
        <f t="shared" ref="AF6:AF16" si="12">SUM(C6:E6)/40</f>
        <v>0</v>
      </c>
      <c r="AG6" s="94">
        <f t="shared" ref="AG6:AG16" si="13">SUM(F6:H6)/40</f>
        <v>7</v>
      </c>
      <c r="AH6" s="97">
        <f t="shared" ref="AH6:AH16" si="14">SUM(E6:G6)/40</f>
        <v>3.75</v>
      </c>
      <c r="AJ6" s="154">
        <f t="shared" ref="AJ6:AJ15" si="15">AF6/SUM(AF6:AH6)</f>
        <v>0</v>
      </c>
      <c r="AK6" s="154">
        <f t="shared" ref="AK6:AK16" si="16">AG6/SUM(AF6:AH6)</f>
        <v>0.65116279069767447</v>
      </c>
      <c r="AL6" s="154">
        <f t="shared" ref="AL6:AL16" si="17">AH6/SUM(AF6:AH6)</f>
        <v>0.34883720930232559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8</v>
      </c>
      <c r="G7" s="29">
        <v>28</v>
      </c>
      <c r="H7" s="57">
        <v>28</v>
      </c>
      <c r="I7" s="33">
        <v>25</v>
      </c>
      <c r="J7" s="29">
        <v>55</v>
      </c>
      <c r="K7" s="35">
        <v>60</v>
      </c>
      <c r="L7" s="36">
        <f t="shared" si="0"/>
        <v>5.0999999999999996</v>
      </c>
      <c r="M7" s="86">
        <f t="shared" si="1"/>
        <v>13527.199999999999</v>
      </c>
      <c r="N7" s="57">
        <f t="shared" si="2"/>
        <v>21.28</v>
      </c>
      <c r="O7" s="42">
        <f t="shared" si="3"/>
        <v>3.2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1.6</v>
      </c>
      <c r="AH7" s="97">
        <f t="shared" si="14"/>
        <v>0.9</v>
      </c>
      <c r="AJ7" s="154">
        <f t="shared" si="15"/>
        <v>0</v>
      </c>
      <c r="AK7" s="154">
        <f t="shared" si="16"/>
        <v>0.64</v>
      </c>
      <c r="AL7" s="154">
        <f t="shared" si="17"/>
        <v>0.36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10</v>
      </c>
      <c r="G8" s="29">
        <v>15</v>
      </c>
      <c r="H8" s="57">
        <v>15</v>
      </c>
      <c r="I8" s="33">
        <v>25</v>
      </c>
      <c r="J8" s="29">
        <v>25</v>
      </c>
      <c r="K8" s="35">
        <v>70</v>
      </c>
      <c r="L8" s="36">
        <f t="shared" si="0"/>
        <v>4</v>
      </c>
      <c r="M8" s="86">
        <f t="shared" si="1"/>
        <v>10815.3</v>
      </c>
      <c r="N8" s="57">
        <f t="shared" si="2"/>
        <v>17.2</v>
      </c>
      <c r="O8" s="42">
        <f t="shared" si="3"/>
        <v>2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0.625</v>
      </c>
      <c r="AJ8" s="154">
        <f t="shared" si="15"/>
        <v>0</v>
      </c>
      <c r="AK8" s="154">
        <f t="shared" si="16"/>
        <v>0.61538461538461542</v>
      </c>
      <c r="AL8" s="154">
        <f t="shared" si="17"/>
        <v>0.38461538461538464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</v>
      </c>
      <c r="G9" s="29">
        <v>15</v>
      </c>
      <c r="H9" s="57">
        <v>0</v>
      </c>
      <c r="I9" s="33">
        <v>65</v>
      </c>
      <c r="J9" s="29">
        <v>65</v>
      </c>
      <c r="K9" s="35">
        <v>52</v>
      </c>
      <c r="L9" s="36">
        <f t="shared" si="0"/>
        <v>5.05</v>
      </c>
      <c r="M9" s="86">
        <f t="shared" si="1"/>
        <v>14269.730000000001</v>
      </c>
      <c r="N9" s="57">
        <f t="shared" si="2"/>
        <v>23.24</v>
      </c>
      <c r="O9" s="42">
        <f t="shared" si="3"/>
        <v>1</v>
      </c>
      <c r="P9" s="41">
        <f t="shared" si="4"/>
        <v>9.1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0.5</v>
      </c>
      <c r="AH9" s="97">
        <f t="shared" si="14"/>
        <v>0.5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29</v>
      </c>
      <c r="G10" s="29">
        <v>24</v>
      </c>
      <c r="H10" s="57">
        <v>54</v>
      </c>
      <c r="I10" s="33">
        <v>34</v>
      </c>
      <c r="J10" s="29">
        <v>30</v>
      </c>
      <c r="K10" s="35">
        <v>35</v>
      </c>
      <c r="L10" s="36">
        <f t="shared" ref="L10" si="18">SUM(C10:K10)/40</f>
        <v>5.15</v>
      </c>
      <c r="M10" s="86">
        <f t="shared" si="1"/>
        <v>12804.847499999998</v>
      </c>
      <c r="N10" s="57">
        <f t="shared" si="2"/>
        <v>19.37</v>
      </c>
      <c r="O10" s="42">
        <f t="shared" ref="O10" si="19">SUM(F10:H10)/20</f>
        <v>5.35</v>
      </c>
      <c r="P10" s="41">
        <f t="shared" ref="P10" si="20">SUM(I10:K10)/20</f>
        <v>4.95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120</v>
      </c>
      <c r="G12" s="29">
        <v>160</v>
      </c>
      <c r="H12" s="57">
        <v>480</v>
      </c>
      <c r="I12" s="33">
        <v>320</v>
      </c>
      <c r="J12" s="29">
        <v>440</v>
      </c>
      <c r="K12" s="35">
        <v>560</v>
      </c>
      <c r="L12" s="36">
        <f t="shared" si="0"/>
        <v>52</v>
      </c>
      <c r="M12" s="86">
        <f t="shared" si="1"/>
        <v>135756.29999999999</v>
      </c>
      <c r="N12" s="57">
        <f t="shared" si="2"/>
        <v>211.6</v>
      </c>
      <c r="O12" s="42">
        <f t="shared" si="3"/>
        <v>38</v>
      </c>
      <c r="P12" s="41">
        <f t="shared" si="4"/>
        <v>66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19</v>
      </c>
      <c r="AH12" s="97">
        <f t="shared" si="14"/>
        <v>7</v>
      </c>
      <c r="AJ12" s="154">
        <f t="shared" si="15"/>
        <v>0</v>
      </c>
      <c r="AK12" s="154">
        <f t="shared" si="16"/>
        <v>0.73076923076923073</v>
      </c>
      <c r="AL12" s="154">
        <f t="shared" si="17"/>
        <v>0.26923076923076922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>
        <v>600</v>
      </c>
      <c r="I15" s="33">
        <v>800</v>
      </c>
      <c r="J15" s="29">
        <v>1200</v>
      </c>
      <c r="K15" s="35">
        <v>1000</v>
      </c>
      <c r="L15" s="36">
        <f t="shared" si="28"/>
        <v>90</v>
      </c>
      <c r="M15" s="86">
        <f t="shared" si="1"/>
        <v>249397.5</v>
      </c>
      <c r="N15" s="57">
        <f t="shared" si="2"/>
        <v>402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15</v>
      </c>
      <c r="AH15" s="100">
        <f t="shared" si="14"/>
        <v>0</v>
      </c>
      <c r="AJ15" s="154">
        <f t="shared" si="15"/>
        <v>0</v>
      </c>
      <c r="AK15" s="154">
        <f t="shared" si="16"/>
        <v>1</v>
      </c>
      <c r="AL15" s="154">
        <f t="shared" si="17"/>
        <v>0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272</v>
      </c>
      <c r="G16" s="51">
        <f t="shared" si="34"/>
        <v>292</v>
      </c>
      <c r="H16" s="53">
        <f t="shared" si="34"/>
        <v>1307</v>
      </c>
      <c r="I16" s="113">
        <f t="shared" si="34"/>
        <v>1394</v>
      </c>
      <c r="J16" s="51">
        <f t="shared" si="34"/>
        <v>1905</v>
      </c>
      <c r="K16" s="53">
        <f t="shared" si="34"/>
        <v>1997</v>
      </c>
      <c r="L16" s="50">
        <f t="shared" si="0"/>
        <v>179.17500000000001</v>
      </c>
      <c r="M16" s="88">
        <f t="shared" ref="M16:AA16" si="35">SUM(M6:M15)</f>
        <v>482858.77749999997</v>
      </c>
      <c r="N16" s="53">
        <f t="shared" si="35"/>
        <v>766.49</v>
      </c>
      <c r="O16" s="113">
        <f t="shared" si="35"/>
        <v>63.55</v>
      </c>
      <c r="P16" s="52">
        <f t="shared" si="35"/>
        <v>114.80000000000001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40238.231458333328</v>
      </c>
      <c r="AD16" s="43">
        <f>SUM(AD6:AD15)</f>
        <v>0</v>
      </c>
      <c r="AF16" s="102">
        <f t="shared" si="12"/>
        <v>0</v>
      </c>
      <c r="AG16" s="103">
        <f t="shared" si="13"/>
        <v>46.774999999999999</v>
      </c>
      <c r="AH16" s="104">
        <f t="shared" si="14"/>
        <v>14.1</v>
      </c>
      <c r="AJ16" s="155">
        <f t="shared" ref="AJ16" si="37">AF16/SUM(AF16:AH16)</f>
        <v>0</v>
      </c>
      <c r="AK16" s="155">
        <f t="shared" si="16"/>
        <v>0.76837782340862426</v>
      </c>
      <c r="AL16" s="155">
        <f t="shared" si="17"/>
        <v>0.23162217659137577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</v>
      </c>
      <c r="G17" s="55">
        <f t="shared" si="38"/>
        <v>7.3</v>
      </c>
      <c r="H17" s="55">
        <f t="shared" si="38"/>
        <v>32.674999999999997</v>
      </c>
      <c r="I17" s="55">
        <f t="shared" si="38"/>
        <v>34.85</v>
      </c>
      <c r="J17" s="55">
        <f t="shared" si="38"/>
        <v>47.625</v>
      </c>
      <c r="K17" s="55">
        <f t="shared" si="38"/>
        <v>49.924999999999997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sheetPr codeName="Sheet10"/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46325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96</v>
      </c>
      <c r="C6" s="233"/>
      <c r="D6" s="233"/>
      <c r="E6" s="233"/>
      <c r="F6" s="233">
        <v>30</v>
      </c>
      <c r="G6" s="233">
        <v>20</v>
      </c>
      <c r="H6" s="233">
        <v>70</v>
      </c>
      <c r="I6" s="233">
        <v>50</v>
      </c>
      <c r="J6" s="233">
        <v>40</v>
      </c>
      <c r="K6" s="233">
        <v>70</v>
      </c>
      <c r="L6" s="115">
        <f t="shared" ref="L6:L16" si="0">SUM(C6:K6)/40</f>
        <v>7</v>
      </c>
      <c r="M6" s="86">
        <f t="shared" ref="M6:M15" si="1">SUMPRODUCT($C$4:$K$4,$C6:$K6)</f>
        <v>17917.900000000001</v>
      </c>
      <c r="N6" s="57">
        <f t="shared" ref="N6:N15" si="2">SUMPRODUCT($C$3:$K$3,$C6:$K6)/1000</f>
        <v>27.6</v>
      </c>
      <c r="O6" s="42">
        <f t="shared" ref="O6:O12" si="3">SUM(F6:H6)/20</f>
        <v>6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1.25</v>
      </c>
      <c r="AJ6" s="154">
        <f t="shared" ref="AJ6:AJ15" si="15">AF6/SUM(AF6:AH6)</f>
        <v>0</v>
      </c>
      <c r="AK6" s="154">
        <f t="shared" ref="AK6:AK16" si="16">AG6/SUM(AF6:AH6)</f>
        <v>0.70588235294117652</v>
      </c>
      <c r="AL6" s="154">
        <f t="shared" ref="AL6:AL16" si="17">AH6/SUM(AF6:AH6)</f>
        <v>0.29411764705882354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>
        <v>18</v>
      </c>
      <c r="G7" s="233">
        <v>17</v>
      </c>
      <c r="H7" s="233">
        <v>25</v>
      </c>
      <c r="I7" s="233">
        <v>10</v>
      </c>
      <c r="J7" s="233">
        <v>10</v>
      </c>
      <c r="K7" s="233">
        <v>20</v>
      </c>
      <c r="L7" s="115">
        <f t="shared" si="0"/>
        <v>2.5</v>
      </c>
      <c r="M7" s="86">
        <f t="shared" si="1"/>
        <v>6053.35</v>
      </c>
      <c r="N7" s="57">
        <f t="shared" si="2"/>
        <v>9</v>
      </c>
      <c r="O7" s="42">
        <f t="shared" si="3"/>
        <v>3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0.875</v>
      </c>
      <c r="AJ7" s="154">
        <f t="shared" si="15"/>
        <v>0</v>
      </c>
      <c r="AK7" s="154">
        <f t="shared" si="16"/>
        <v>0.63157894736842102</v>
      </c>
      <c r="AL7" s="154">
        <f t="shared" si="17"/>
        <v>0.36842105263157893</v>
      </c>
    </row>
    <row r="8" spans="1:38" ht="14.5" x14ac:dyDescent="0.3">
      <c r="A8" s="32">
        <v>3</v>
      </c>
      <c r="B8" s="232" t="s">
        <v>92</v>
      </c>
      <c r="C8" s="233"/>
      <c r="D8" s="233"/>
      <c r="E8" s="233"/>
      <c r="F8" s="233"/>
      <c r="G8" s="233"/>
      <c r="H8" s="233"/>
      <c r="I8" s="233"/>
      <c r="J8" s="233"/>
      <c r="K8" s="233"/>
      <c r="L8" s="115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ht="14.5" x14ac:dyDescent="0.3">
      <c r="A9" s="32">
        <v>4</v>
      </c>
      <c r="B9" s="232" t="s">
        <v>97</v>
      </c>
      <c r="C9" s="233"/>
      <c r="D9" s="233"/>
      <c r="E9" s="233"/>
      <c r="F9" s="233">
        <v>13</v>
      </c>
      <c r="G9" s="233">
        <v>13</v>
      </c>
      <c r="H9" s="233">
        <v>14</v>
      </c>
      <c r="I9" s="233">
        <v>52</v>
      </c>
      <c r="J9" s="233">
        <v>52</v>
      </c>
      <c r="K9" s="233">
        <v>56</v>
      </c>
      <c r="L9" s="115">
        <f t="shared" si="0"/>
        <v>5</v>
      </c>
      <c r="M9" s="86">
        <f t="shared" si="1"/>
        <v>13720.900000000001</v>
      </c>
      <c r="N9" s="57">
        <f t="shared" si="2"/>
        <v>22</v>
      </c>
      <c r="O9" s="42">
        <f t="shared" si="3"/>
        <v>2</v>
      </c>
      <c r="P9" s="41">
        <f t="shared" si="4"/>
        <v>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0.65</v>
      </c>
      <c r="AJ9" s="154">
        <f t="shared" si="15"/>
        <v>0</v>
      </c>
      <c r="AK9" s="154">
        <f t="shared" si="16"/>
        <v>0.60606060606060608</v>
      </c>
      <c r="AL9" s="154">
        <f t="shared" si="17"/>
        <v>0.39393939393939398</v>
      </c>
    </row>
    <row r="10" spans="1:38" ht="14.5" x14ac:dyDescent="0.3">
      <c r="A10" s="32">
        <v>5</v>
      </c>
      <c r="B10" s="232" t="s">
        <v>100</v>
      </c>
      <c r="C10" s="233"/>
      <c r="D10" s="233"/>
      <c r="E10" s="233"/>
      <c r="F10" s="233">
        <v>14</v>
      </c>
      <c r="G10" s="233">
        <v>26</v>
      </c>
      <c r="H10" s="233">
        <v>31</v>
      </c>
      <c r="I10" s="233">
        <v>25</v>
      </c>
      <c r="J10" s="233">
        <v>20</v>
      </c>
      <c r="K10" s="233">
        <v>22</v>
      </c>
      <c r="L10" s="115">
        <f t="shared" ref="L10" si="18">SUM(C10:K10)/40</f>
        <v>3.45</v>
      </c>
      <c r="M10" s="86">
        <f t="shared" si="1"/>
        <v>8591.7174999999988</v>
      </c>
      <c r="N10" s="57">
        <f t="shared" si="2"/>
        <v>13.01</v>
      </c>
      <c r="O10" s="42">
        <f t="shared" ref="O10" si="19">SUM(F10:H10)/20</f>
        <v>3.55</v>
      </c>
      <c r="P10" s="41">
        <f t="shared" ref="P10" si="20">SUM(I10:K10)/20</f>
        <v>3.35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102</v>
      </c>
      <c r="C11" s="233"/>
      <c r="D11" s="233"/>
      <c r="E11" s="233"/>
      <c r="F11" s="233"/>
      <c r="G11" s="233"/>
      <c r="H11" s="233"/>
      <c r="I11" s="233"/>
      <c r="J11" s="233"/>
      <c r="K11" s="233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103</v>
      </c>
      <c r="C12" s="29"/>
      <c r="D12" s="29"/>
      <c r="E12" s="29"/>
      <c r="F12" s="29">
        <v>200</v>
      </c>
      <c r="G12" s="29">
        <v>240</v>
      </c>
      <c r="H12" s="34">
        <v>560</v>
      </c>
      <c r="I12" s="29">
        <v>520</v>
      </c>
      <c r="J12" s="29">
        <v>640</v>
      </c>
      <c r="K12" s="29">
        <v>720</v>
      </c>
      <c r="L12" s="115">
        <f t="shared" si="0"/>
        <v>72</v>
      </c>
      <c r="M12" s="86">
        <f t="shared" si="1"/>
        <v>189025.7</v>
      </c>
      <c r="N12" s="57">
        <f t="shared" si="2"/>
        <v>295.60000000000002</v>
      </c>
      <c r="O12" s="42">
        <f t="shared" si="3"/>
        <v>50</v>
      </c>
      <c r="P12" s="41">
        <f t="shared" si="4"/>
        <v>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25</v>
      </c>
      <c r="AH12" s="97">
        <f t="shared" si="14"/>
        <v>11</v>
      </c>
      <c r="AJ12" s="154">
        <f t="shared" si="15"/>
        <v>0</v>
      </c>
      <c r="AK12" s="154">
        <f t="shared" si="16"/>
        <v>0.69444444444444442</v>
      </c>
      <c r="AL12" s="154">
        <f t="shared" si="17"/>
        <v>0.30555555555555558</v>
      </c>
    </row>
    <row r="13" spans="1:38" x14ac:dyDescent="0.3">
      <c r="A13" s="32">
        <v>8</v>
      </c>
      <c r="B13" s="232" t="s">
        <v>90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104</v>
      </c>
      <c r="C14" s="29"/>
      <c r="D14" s="29"/>
      <c r="E14" s="29"/>
      <c r="F14" s="29">
        <v>400</v>
      </c>
      <c r="G14" s="29">
        <v>400</v>
      </c>
      <c r="H14" s="34">
        <v>0</v>
      </c>
      <c r="I14" s="29">
        <v>600</v>
      </c>
      <c r="J14" s="29">
        <v>800</v>
      </c>
      <c r="K14" s="29">
        <v>800</v>
      </c>
      <c r="L14" s="115">
        <f t="shared" ref="L14:L15" si="28">SUM(C14:K14)/40</f>
        <v>75</v>
      </c>
      <c r="M14" s="86">
        <f t="shared" si="1"/>
        <v>201778</v>
      </c>
      <c r="N14" s="57">
        <f t="shared" si="2"/>
        <v>320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91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337"/>
      <c r="C16" s="228">
        <f t="shared" ref="C16:K16" si="34">SUM(C6:C15)</f>
        <v>0</v>
      </c>
      <c r="D16" s="229">
        <f t="shared" si="34"/>
        <v>0</v>
      </c>
      <c r="E16" s="230">
        <f t="shared" si="34"/>
        <v>0</v>
      </c>
      <c r="F16" s="231">
        <f t="shared" si="34"/>
        <v>675</v>
      </c>
      <c r="G16" s="229">
        <f t="shared" si="34"/>
        <v>716</v>
      </c>
      <c r="H16" s="230">
        <f t="shared" si="34"/>
        <v>700</v>
      </c>
      <c r="I16" s="231">
        <f t="shared" si="34"/>
        <v>1257</v>
      </c>
      <c r="J16" s="229">
        <f t="shared" si="34"/>
        <v>1562</v>
      </c>
      <c r="K16" s="230">
        <f t="shared" si="34"/>
        <v>1688</v>
      </c>
      <c r="L16" s="50">
        <f t="shared" si="0"/>
        <v>164.95</v>
      </c>
      <c r="M16" s="88">
        <f t="shared" ref="M16:AA16" si="35">SUM(M6:M15)</f>
        <v>437087.5675</v>
      </c>
      <c r="N16" s="53">
        <f t="shared" si="35"/>
        <v>687.21</v>
      </c>
      <c r="O16" s="113">
        <f t="shared" si="35"/>
        <v>64.55</v>
      </c>
      <c r="P16" s="52">
        <f t="shared" si="35"/>
        <v>115.35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52.274999999999999</v>
      </c>
      <c r="AH16" s="104">
        <f t="shared" si="14"/>
        <v>34.774999999999999</v>
      </c>
      <c r="AJ16" s="155">
        <f t="shared" ref="AJ16" si="37">AF16/SUM(AF16:AH16)</f>
        <v>0</v>
      </c>
      <c r="AK16" s="155">
        <f t="shared" si="16"/>
        <v>0.60051694428489377</v>
      </c>
      <c r="AL16" s="155">
        <f t="shared" si="17"/>
        <v>0.39948305571510628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16.875</v>
      </c>
      <c r="G17" s="55">
        <f t="shared" si="38"/>
        <v>17.899999999999999</v>
      </c>
      <c r="H17" s="55">
        <f t="shared" si="38"/>
        <v>17.5</v>
      </c>
      <c r="I17" s="55">
        <f t="shared" si="38"/>
        <v>31.425000000000001</v>
      </c>
      <c r="J17" s="55">
        <f t="shared" si="38"/>
        <v>39.049999999999997</v>
      </c>
      <c r="K17" s="55">
        <f t="shared" si="38"/>
        <v>42.2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sheetPr codeName="Sheet11"/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46325</v>
      </c>
      <c r="B2" s="306"/>
      <c r="C2" s="306"/>
      <c r="D2" s="306"/>
      <c r="E2" s="306"/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3.5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15</v>
      </c>
      <c r="G6" s="29">
        <v>20</v>
      </c>
      <c r="H6" s="57">
        <v>45</v>
      </c>
      <c r="I6" s="33">
        <v>40</v>
      </c>
      <c r="J6" s="29">
        <v>30</v>
      </c>
      <c r="K6" s="35">
        <v>50</v>
      </c>
      <c r="L6" s="36">
        <f t="shared" ref="L6:L16" si="0">SUM(C6:K6)/40</f>
        <v>5</v>
      </c>
      <c r="M6" s="86">
        <f t="shared" ref="M6:M15" si="1">SUMPRODUCT($C$4:$K$4,$C6:$K6)</f>
        <v>12913.8</v>
      </c>
      <c r="N6" s="57">
        <f t="shared" ref="N6:N15" si="2">SUMPRODUCT($C$3:$K$3,$C6:$K6)/1000</f>
        <v>20</v>
      </c>
      <c r="O6" s="42">
        <f t="shared" ref="O6:O12" si="3">SUM(F6:H6)/20</f>
        <v>4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1173.9818181818182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0.875</v>
      </c>
      <c r="AJ6" s="154">
        <f t="shared" ref="AJ6:AJ15" si="15">AF6/SUM(AF6:AH6)</f>
        <v>0</v>
      </c>
      <c r="AK6" s="154">
        <f t="shared" ref="AK6:AK16" si="16">AG6/SUM(AF6:AH6)</f>
        <v>0.69565217391304346</v>
      </c>
      <c r="AL6" s="154">
        <f t="shared" ref="AL6:AL16" si="17">AH6/SUM(AF6:AH6)</f>
        <v>0.30434782608695654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20</v>
      </c>
      <c r="G7" s="29">
        <v>20</v>
      </c>
      <c r="H7" s="57">
        <v>20</v>
      </c>
      <c r="I7" s="33">
        <v>90</v>
      </c>
      <c r="J7" s="29">
        <v>10</v>
      </c>
      <c r="K7" s="35">
        <v>20</v>
      </c>
      <c r="L7" s="36">
        <f t="shared" si="0"/>
        <v>4.5</v>
      </c>
      <c r="M7" s="86">
        <f t="shared" si="1"/>
        <v>11864.55</v>
      </c>
      <c r="N7" s="57">
        <f t="shared" si="2"/>
        <v>18.600000000000001</v>
      </c>
      <c r="O7" s="42">
        <f t="shared" si="3"/>
        <v>3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1078.5954545454545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1</v>
      </c>
      <c r="AJ7" s="154">
        <f t="shared" si="15"/>
        <v>0</v>
      </c>
      <c r="AK7" s="154">
        <f t="shared" si="16"/>
        <v>0.6</v>
      </c>
      <c r="AL7" s="154">
        <f t="shared" si="17"/>
        <v>0.4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31</v>
      </c>
      <c r="G9" s="29">
        <v>31</v>
      </c>
      <c r="H9" s="57">
        <v>37</v>
      </c>
      <c r="I9" s="33">
        <v>158</v>
      </c>
      <c r="J9" s="29">
        <v>92</v>
      </c>
      <c r="K9" s="35">
        <v>189</v>
      </c>
      <c r="L9" s="36">
        <f t="shared" si="0"/>
        <v>13.45</v>
      </c>
      <c r="M9" s="86">
        <f t="shared" si="1"/>
        <v>37082.747500000005</v>
      </c>
      <c r="N9" s="57">
        <f t="shared" si="2"/>
        <v>59.61</v>
      </c>
      <c r="O9" s="42">
        <f t="shared" si="3"/>
        <v>4.95</v>
      </c>
      <c r="P9" s="41">
        <f t="shared" si="4"/>
        <v>21.95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2.4750000000000001</v>
      </c>
      <c r="AH9" s="97">
        <f t="shared" si="14"/>
        <v>1.55</v>
      </c>
      <c r="AJ9" s="154">
        <f t="shared" si="15"/>
        <v>0</v>
      </c>
      <c r="AK9" s="154">
        <f t="shared" si="16"/>
        <v>0.61490683229813659</v>
      </c>
      <c r="AL9" s="154">
        <f t="shared" si="17"/>
        <v>0.3850931677018633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52</v>
      </c>
      <c r="G10" s="29">
        <v>48</v>
      </c>
      <c r="H10" s="57">
        <v>50</v>
      </c>
      <c r="I10" s="33">
        <v>68</v>
      </c>
      <c r="J10" s="29">
        <v>49</v>
      </c>
      <c r="K10" s="35">
        <v>50</v>
      </c>
      <c r="L10" s="36">
        <f t="shared" ref="L10" si="18">SUM(C10:K10)/40</f>
        <v>7.9249999999999998</v>
      </c>
      <c r="M10" s="86">
        <f t="shared" si="1"/>
        <v>20000.255000000001</v>
      </c>
      <c r="N10" s="57">
        <f t="shared" si="2"/>
        <v>30.54</v>
      </c>
      <c r="O10" s="42">
        <f t="shared" ref="O10" si="19">SUM(F10:H10)/20</f>
        <v>7.5</v>
      </c>
      <c r="P10" s="41">
        <f t="shared" ref="P10" si="20">SUM(I10:K10)/20</f>
        <v>8.35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360</v>
      </c>
      <c r="G12" s="29">
        <v>480</v>
      </c>
      <c r="H12" s="57">
        <v>480</v>
      </c>
      <c r="I12" s="33">
        <v>480</v>
      </c>
      <c r="J12" s="29">
        <v>460</v>
      </c>
      <c r="K12" s="35">
        <v>520</v>
      </c>
      <c r="L12" s="36">
        <f t="shared" si="0"/>
        <v>69.5</v>
      </c>
      <c r="M12" s="86">
        <f t="shared" si="1"/>
        <v>175304.90000000002</v>
      </c>
      <c r="N12" s="57">
        <f t="shared" si="2"/>
        <v>267.60000000000002</v>
      </c>
      <c r="O12" s="42">
        <f t="shared" si="3"/>
        <v>66</v>
      </c>
      <c r="P12" s="41">
        <f t="shared" si="4"/>
        <v>73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</v>
      </c>
      <c r="AJ12" s="154">
        <f t="shared" si="15"/>
        <v>0</v>
      </c>
      <c r="AK12" s="154">
        <f t="shared" si="16"/>
        <v>0.61111111111111116</v>
      </c>
      <c r="AL12" s="154">
        <f t="shared" si="17"/>
        <v>0.3888888888888889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478</v>
      </c>
      <c r="G16" s="51">
        <f t="shared" si="34"/>
        <v>599</v>
      </c>
      <c r="H16" s="53">
        <f t="shared" si="34"/>
        <v>632</v>
      </c>
      <c r="I16" s="113">
        <f t="shared" si="34"/>
        <v>836</v>
      </c>
      <c r="J16" s="51">
        <f t="shared" si="34"/>
        <v>641</v>
      </c>
      <c r="K16" s="53">
        <f t="shared" si="34"/>
        <v>829</v>
      </c>
      <c r="L16" s="50">
        <f t="shared" si="0"/>
        <v>100.375</v>
      </c>
      <c r="M16" s="88">
        <f t="shared" ref="M16:AA16" si="35">SUM(M6:M15)</f>
        <v>257166.25250000003</v>
      </c>
      <c r="N16" s="53">
        <f t="shared" si="35"/>
        <v>396.35</v>
      </c>
      <c r="O16" s="113">
        <f t="shared" si="35"/>
        <v>85.45</v>
      </c>
      <c r="P16" s="52">
        <f t="shared" si="35"/>
        <v>115.30000000000001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11689.375113636364</v>
      </c>
      <c r="AD16" s="43">
        <f>SUM(AD6:AD15)</f>
        <v>0</v>
      </c>
      <c r="AF16" s="102">
        <f t="shared" si="12"/>
        <v>0</v>
      </c>
      <c r="AG16" s="103">
        <f t="shared" si="13"/>
        <v>42.725000000000001</v>
      </c>
      <c r="AH16" s="104">
        <f t="shared" si="14"/>
        <v>26.925000000000001</v>
      </c>
      <c r="AJ16" s="155">
        <f t="shared" ref="AJ16" si="37">AF16/SUM(AF16:AH16)</f>
        <v>0</v>
      </c>
      <c r="AK16" s="155">
        <f t="shared" si="16"/>
        <v>0.61342426417803297</v>
      </c>
      <c r="AL16" s="155">
        <f t="shared" si="17"/>
        <v>0.38657573582196697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11.95</v>
      </c>
      <c r="G17" s="55">
        <f t="shared" si="38"/>
        <v>14.975</v>
      </c>
      <c r="H17" s="55">
        <f t="shared" si="38"/>
        <v>15.8</v>
      </c>
      <c r="I17" s="55">
        <f t="shared" si="38"/>
        <v>20.9</v>
      </c>
      <c r="J17" s="55">
        <f t="shared" si="38"/>
        <v>16.024999999999999</v>
      </c>
      <c r="K17" s="55">
        <f t="shared" si="38"/>
        <v>20.725000000000001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  <c r="AA19" s="28">
        <v>11305</v>
      </c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sheetPr codeName="Sheet12"/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46325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</v>
      </c>
      <c r="G6" s="29">
        <v>10</v>
      </c>
      <c r="H6" s="57">
        <v>20</v>
      </c>
      <c r="I6" s="33">
        <v>100</v>
      </c>
      <c r="J6" s="29">
        <v>50</v>
      </c>
      <c r="K6" s="35">
        <v>260</v>
      </c>
      <c r="L6" s="36">
        <f t="shared" ref="L6:L16" si="0">SUM(C6:K6)/40</f>
        <v>11.25</v>
      </c>
      <c r="M6" s="86">
        <f t="shared" ref="M6:M15" si="1">SUMPRODUCT($C$4:$K$4,$C6:$K6)</f>
        <v>31880.9</v>
      </c>
      <c r="N6" s="57">
        <f t="shared" ref="N6:N15" si="2">SUMPRODUCT($C$3:$K$3,$C6:$K6)/1000</f>
        <v>52</v>
      </c>
      <c r="O6" s="42">
        <f t="shared" ref="O6:O12" si="3">SUM(F6:H6)/20</f>
        <v>2</v>
      </c>
      <c r="P6" s="41">
        <f t="shared" ref="P6:P12" si="4">SUM(I6:K6)/20</f>
        <v>20.5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0.5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121</v>
      </c>
      <c r="J7" s="29">
        <v>111</v>
      </c>
      <c r="K7" s="35">
        <v>168</v>
      </c>
      <c r="L7" s="36">
        <f t="shared" si="0"/>
        <v>10</v>
      </c>
      <c r="M7" s="86">
        <f t="shared" si="1"/>
        <v>29056</v>
      </c>
      <c r="N7" s="57">
        <f t="shared" si="2"/>
        <v>48</v>
      </c>
      <c r="O7" s="42">
        <f t="shared" si="3"/>
        <v>0</v>
      </c>
      <c r="P7" s="41">
        <f t="shared" si="4"/>
        <v>20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0</v>
      </c>
      <c r="K8" s="35">
        <v>0</v>
      </c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0</v>
      </c>
      <c r="J9" s="29">
        <v>0</v>
      </c>
      <c r="K9" s="35">
        <v>0</v>
      </c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27</v>
      </c>
      <c r="G10" s="29">
        <v>10</v>
      </c>
      <c r="H10" s="57">
        <v>27</v>
      </c>
      <c r="I10" s="33">
        <v>30</v>
      </c>
      <c r="J10" s="29">
        <v>20</v>
      </c>
      <c r="K10" s="35">
        <v>30</v>
      </c>
      <c r="L10" s="36">
        <f t="shared" ref="L10" si="18">SUM(C10:K10)/40</f>
        <v>3.6</v>
      </c>
      <c r="M10" s="86">
        <f t="shared" si="1"/>
        <v>9168.7999999999993</v>
      </c>
      <c r="N10" s="57">
        <f t="shared" si="2"/>
        <v>14.08</v>
      </c>
      <c r="O10" s="42">
        <f t="shared" ref="O10" si="19">SUM(F10:H10)/20</f>
        <v>3.2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280</v>
      </c>
      <c r="G12" s="29">
        <v>160</v>
      </c>
      <c r="H12" s="57">
        <v>80</v>
      </c>
      <c r="I12" s="33">
        <v>340</v>
      </c>
      <c r="J12" s="29">
        <v>300</v>
      </c>
      <c r="K12" s="35">
        <v>700</v>
      </c>
      <c r="L12" s="36">
        <f t="shared" si="0"/>
        <v>46.5</v>
      </c>
      <c r="M12" s="86">
        <f t="shared" si="1"/>
        <v>124618.1</v>
      </c>
      <c r="N12" s="57">
        <f t="shared" si="2"/>
        <v>197.2</v>
      </c>
      <c r="O12" s="42">
        <f t="shared" si="3"/>
        <v>26</v>
      </c>
      <c r="P12" s="41">
        <f t="shared" si="4"/>
        <v>67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13</v>
      </c>
      <c r="AH12" s="97">
        <f t="shared" si="14"/>
        <v>11</v>
      </c>
      <c r="AJ12" s="154">
        <f t="shared" si="15"/>
        <v>0</v>
      </c>
      <c r="AK12" s="154">
        <f t="shared" si="16"/>
        <v>0.54166666666666663</v>
      </c>
      <c r="AL12" s="154">
        <f t="shared" si="17"/>
        <v>0.45833333333333331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>
        <v>3000</v>
      </c>
      <c r="J13" s="29">
        <v>2000</v>
      </c>
      <c r="K13" s="35">
        <v>3000</v>
      </c>
      <c r="L13" s="36">
        <f t="shared" si="0"/>
        <v>200</v>
      </c>
      <c r="M13" s="86">
        <f t="shared" si="1"/>
        <v>581120</v>
      </c>
      <c r="N13" s="57">
        <f t="shared" si="2"/>
        <v>960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317</v>
      </c>
      <c r="G16" s="51">
        <f t="shared" si="34"/>
        <v>180</v>
      </c>
      <c r="H16" s="53">
        <f t="shared" si="34"/>
        <v>127</v>
      </c>
      <c r="I16" s="113">
        <f t="shared" si="34"/>
        <v>3591</v>
      </c>
      <c r="J16" s="51">
        <f t="shared" si="34"/>
        <v>2481</v>
      </c>
      <c r="K16" s="53">
        <f t="shared" si="34"/>
        <v>4158</v>
      </c>
      <c r="L16" s="50">
        <f t="shared" si="0"/>
        <v>271.35000000000002</v>
      </c>
      <c r="M16" s="88">
        <f t="shared" ref="M16:AA16" si="35">SUM(M6:M15)</f>
        <v>775843.8</v>
      </c>
      <c r="N16" s="53">
        <f t="shared" si="35"/>
        <v>1271.28</v>
      </c>
      <c r="O16" s="113">
        <f t="shared" si="35"/>
        <v>31.2</v>
      </c>
      <c r="P16" s="52">
        <f t="shared" si="35"/>
        <v>111.5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15.6</v>
      </c>
      <c r="AH16" s="104">
        <f t="shared" si="14"/>
        <v>12.425000000000001</v>
      </c>
      <c r="AJ16" s="155">
        <f t="shared" ref="AJ16" si="37">AF16/SUM(AF16:AH16)</f>
        <v>0</v>
      </c>
      <c r="AK16" s="155">
        <f t="shared" si="16"/>
        <v>0.55664585191793048</v>
      </c>
      <c r="AL16" s="155">
        <f t="shared" si="17"/>
        <v>0.44335414808206963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sheetPr codeName="Sheet13"/>
  <dimension ref="A2:AL500"/>
  <sheetViews>
    <sheetView zoomScaleNormal="100"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46325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70</v>
      </c>
      <c r="H6" s="57">
        <v>90</v>
      </c>
      <c r="I6" s="33">
        <v>80</v>
      </c>
      <c r="J6" s="29">
        <v>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22114.9</v>
      </c>
      <c r="N6" s="57">
        <f t="shared" ref="N6:N15" si="2">SUMPRODUCT($C$3:$K$3,$C6:$K6)/1000</f>
        <v>33.200000000000003</v>
      </c>
      <c r="O6" s="42">
        <f t="shared" ref="O6:O12" si="3">SUM(F6:H6)/20</f>
        <v>10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2.75</v>
      </c>
      <c r="AJ6" s="154">
        <f t="shared" ref="AJ6:AJ15" si="15">AF6/SUM(AF6:AH6)</f>
        <v>0</v>
      </c>
      <c r="AK6" s="154">
        <f t="shared" ref="AK6:AK16" si="16">AG6/SUM(AF6:AH6)</f>
        <v>0.64516129032258063</v>
      </c>
      <c r="AL6" s="154">
        <f t="shared" ref="AL6:AL16" si="17">AH6/SUM(AF6:AH6)</f>
        <v>0.35483870967741937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20</v>
      </c>
      <c r="G7" s="29">
        <v>20</v>
      </c>
      <c r="H7" s="57">
        <v>0</v>
      </c>
      <c r="I7" s="33">
        <v>35</v>
      </c>
      <c r="J7" s="29">
        <v>10</v>
      </c>
      <c r="K7" s="35">
        <v>75</v>
      </c>
      <c r="L7" s="36">
        <f t="shared" si="0"/>
        <v>4</v>
      </c>
      <c r="M7" s="86">
        <f t="shared" si="1"/>
        <v>10815.3</v>
      </c>
      <c r="N7" s="57">
        <f t="shared" si="2"/>
        <v>17.2</v>
      </c>
      <c r="O7" s="42">
        <f t="shared" si="3"/>
        <v>2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</v>
      </c>
      <c r="AH7" s="97">
        <f t="shared" si="14"/>
        <v>1</v>
      </c>
      <c r="AJ7" s="154">
        <f t="shared" si="15"/>
        <v>0</v>
      </c>
      <c r="AK7" s="154">
        <f t="shared" si="16"/>
        <v>0.5</v>
      </c>
      <c r="AL7" s="154">
        <f t="shared" si="17"/>
        <v>0.5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10</v>
      </c>
      <c r="G9" s="29">
        <v>10</v>
      </c>
      <c r="H9" s="57">
        <v>10</v>
      </c>
      <c r="I9" s="33">
        <v>89</v>
      </c>
      <c r="J9" s="29">
        <v>49</v>
      </c>
      <c r="K9" s="35">
        <v>64</v>
      </c>
      <c r="L9" s="36">
        <f t="shared" si="0"/>
        <v>5.8</v>
      </c>
      <c r="M9" s="86">
        <f t="shared" si="1"/>
        <v>16247.154999999999</v>
      </c>
      <c r="N9" s="57">
        <f t="shared" si="2"/>
        <v>26.34</v>
      </c>
      <c r="O9" s="42">
        <f t="shared" si="3"/>
        <v>1.5</v>
      </c>
      <c r="P9" s="41">
        <f t="shared" si="4"/>
        <v>10.1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0.75</v>
      </c>
      <c r="AH9" s="97">
        <f t="shared" si="14"/>
        <v>0.5</v>
      </c>
      <c r="AJ9" s="154">
        <f t="shared" si="15"/>
        <v>0</v>
      </c>
      <c r="AK9" s="154">
        <f t="shared" si="16"/>
        <v>0.6</v>
      </c>
      <c r="AL9" s="154">
        <f t="shared" si="17"/>
        <v>0.4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48</v>
      </c>
      <c r="G10" s="29">
        <v>33</v>
      </c>
      <c r="H10" s="57">
        <v>76</v>
      </c>
      <c r="I10" s="33">
        <v>13</v>
      </c>
      <c r="J10" s="29">
        <v>3</v>
      </c>
      <c r="K10" s="35">
        <v>15</v>
      </c>
      <c r="L10" s="36">
        <f t="shared" ref="L10" si="18">SUM(C10:K10)/40</f>
        <v>4.7</v>
      </c>
      <c r="M10" s="86">
        <f t="shared" si="1"/>
        <v>10488.452499999999</v>
      </c>
      <c r="N10" s="57">
        <f t="shared" si="2"/>
        <v>14.71</v>
      </c>
      <c r="O10" s="42">
        <f t="shared" ref="O10" si="19">SUM(F10:H10)/20</f>
        <v>7.85</v>
      </c>
      <c r="P10" s="41">
        <f t="shared" ref="P10" si="20">SUM(I10:K10)/20</f>
        <v>1.55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400</v>
      </c>
      <c r="G12" s="29">
        <v>478</v>
      </c>
      <c r="H12" s="57">
        <v>440</v>
      </c>
      <c r="I12" s="33">
        <v>440</v>
      </c>
      <c r="J12" s="29">
        <v>480</v>
      </c>
      <c r="K12" s="35">
        <v>400</v>
      </c>
      <c r="L12" s="36">
        <f t="shared" si="0"/>
        <v>65.95</v>
      </c>
      <c r="M12" s="86">
        <f t="shared" si="1"/>
        <v>165030.375</v>
      </c>
      <c r="N12" s="57">
        <f t="shared" si="2"/>
        <v>250.66</v>
      </c>
      <c r="O12" s="42">
        <f t="shared" si="3"/>
        <v>65.900000000000006</v>
      </c>
      <c r="P12" s="41">
        <f t="shared" si="4"/>
        <v>66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32.950000000000003</v>
      </c>
      <c r="AH12" s="97">
        <f t="shared" si="14"/>
        <v>21.95</v>
      </c>
      <c r="AJ12" s="154">
        <f t="shared" si="15"/>
        <v>0</v>
      </c>
      <c r="AK12" s="154">
        <f t="shared" si="16"/>
        <v>0.60018214936247727</v>
      </c>
      <c r="AL12" s="154">
        <f t="shared" si="17"/>
        <v>0.39981785063752273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518</v>
      </c>
      <c r="G16" s="51">
        <f t="shared" si="34"/>
        <v>611</v>
      </c>
      <c r="H16" s="53">
        <f t="shared" si="34"/>
        <v>616</v>
      </c>
      <c r="I16" s="113">
        <f t="shared" si="34"/>
        <v>657</v>
      </c>
      <c r="J16" s="51">
        <f t="shared" si="34"/>
        <v>542</v>
      </c>
      <c r="K16" s="53">
        <f t="shared" si="34"/>
        <v>634</v>
      </c>
      <c r="L16" s="50">
        <f t="shared" si="0"/>
        <v>89.45</v>
      </c>
      <c r="M16" s="88">
        <f t="shared" ref="M16:AA16" si="35">SUM(M6:M15)</f>
        <v>224696.1825</v>
      </c>
      <c r="N16" s="53">
        <f t="shared" si="35"/>
        <v>342.11</v>
      </c>
      <c r="O16" s="113">
        <f t="shared" si="35"/>
        <v>87.25</v>
      </c>
      <c r="P16" s="52">
        <f t="shared" si="35"/>
        <v>91.65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43.625</v>
      </c>
      <c r="AH16" s="104">
        <f t="shared" si="14"/>
        <v>28.225000000000001</v>
      </c>
      <c r="AJ16" s="155">
        <f t="shared" ref="AJ16" si="37">AF16/SUM(AF16:AH16)</f>
        <v>0</v>
      </c>
      <c r="AK16" s="155">
        <f t="shared" si="16"/>
        <v>0.60716771050800278</v>
      </c>
      <c r="AL16" s="155">
        <f t="shared" si="17"/>
        <v>0.39283228949199728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12.95</v>
      </c>
      <c r="G17" s="55">
        <f t="shared" si="38"/>
        <v>15.275</v>
      </c>
      <c r="H17" s="55">
        <f t="shared" si="38"/>
        <v>15.4</v>
      </c>
      <c r="I17" s="55">
        <f t="shared" si="38"/>
        <v>16.425000000000001</v>
      </c>
      <c r="J17" s="55">
        <f t="shared" si="38"/>
        <v>13.55</v>
      </c>
      <c r="K17" s="55">
        <f t="shared" si="38"/>
        <v>15.85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sheetPr codeName="Sheet14"/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46325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sheetPr codeName="Sheet15"/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46325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60</v>
      </c>
      <c r="G6" s="29">
        <v>60</v>
      </c>
      <c r="H6" s="57">
        <v>60</v>
      </c>
      <c r="I6" s="33">
        <v>60</v>
      </c>
      <c r="J6" s="29">
        <v>60</v>
      </c>
      <c r="K6" s="35">
        <v>60</v>
      </c>
      <c r="L6" s="36">
        <f t="shared" ref="L6:L16" si="0">SUM(C6:K6)/40</f>
        <v>9</v>
      </c>
      <c r="M6" s="86">
        <f t="shared" ref="M6:M15" si="1">SUMPRODUCT($C$4:$K$4,$C6:$K6)</f>
        <v>22518.449999999997</v>
      </c>
      <c r="N6" s="57">
        <f t="shared" ref="N6:N15" si="2">SUMPRODUCT($C$3:$K$3,$C6:$K6)/1000</f>
        <v>34.200000000000003</v>
      </c>
      <c r="O6" s="42">
        <f t="shared" ref="O6:O12" si="3">SUM(F6:H6)/20</f>
        <v>9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4.5</v>
      </c>
      <c r="AH6" s="97">
        <f t="shared" ref="AH6:AH16" si="14">SUM(E6:G6)/40</f>
        <v>3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122</v>
      </c>
      <c r="G7" s="29">
        <v>72</v>
      </c>
      <c r="H7" s="57">
        <v>202</v>
      </c>
      <c r="I7" s="33">
        <v>110</v>
      </c>
      <c r="J7" s="29">
        <v>60</v>
      </c>
      <c r="K7" s="35">
        <v>70</v>
      </c>
      <c r="L7" s="36">
        <f t="shared" si="0"/>
        <v>15.9</v>
      </c>
      <c r="M7" s="86">
        <f t="shared" si="1"/>
        <v>38208.750000000007</v>
      </c>
      <c r="N7" s="57">
        <f t="shared" si="2"/>
        <v>56.52</v>
      </c>
      <c r="O7" s="42">
        <f t="shared" si="3"/>
        <v>19.8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9.9</v>
      </c>
      <c r="AH7" s="97">
        <f t="shared" si="14"/>
        <v>4.8499999999999996</v>
      </c>
      <c r="AJ7" s="154">
        <f t="shared" si="15"/>
        <v>0</v>
      </c>
      <c r="AK7" s="154">
        <f t="shared" si="16"/>
        <v>0.67118644067796618</v>
      </c>
      <c r="AL7" s="154">
        <f t="shared" si="17"/>
        <v>0.32881355932203388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12</v>
      </c>
      <c r="G9" s="29">
        <v>0</v>
      </c>
      <c r="H9" s="57">
        <v>6</v>
      </c>
      <c r="I9" s="33">
        <v>53</v>
      </c>
      <c r="J9" s="29">
        <v>53</v>
      </c>
      <c r="K9" s="35">
        <v>106</v>
      </c>
      <c r="L9" s="36">
        <f t="shared" si="0"/>
        <v>5.75</v>
      </c>
      <c r="M9" s="86">
        <f t="shared" si="1"/>
        <v>16344.005000000001</v>
      </c>
      <c r="N9" s="57">
        <f t="shared" si="2"/>
        <v>26.7</v>
      </c>
      <c r="O9" s="42">
        <f t="shared" si="3"/>
        <v>0.9</v>
      </c>
      <c r="P9" s="41">
        <f t="shared" si="4"/>
        <v>10.6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0.45</v>
      </c>
      <c r="AH9" s="97">
        <f t="shared" si="14"/>
        <v>0.3</v>
      </c>
      <c r="AJ9" s="154">
        <f t="shared" si="15"/>
        <v>0</v>
      </c>
      <c r="AK9" s="154">
        <f t="shared" si="16"/>
        <v>0.6</v>
      </c>
      <c r="AL9" s="154">
        <f t="shared" si="17"/>
        <v>0.39999999999999997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36</v>
      </c>
      <c r="G10" s="29">
        <v>121</v>
      </c>
      <c r="H10" s="57">
        <v>127</v>
      </c>
      <c r="I10" s="33">
        <v>126</v>
      </c>
      <c r="J10" s="29">
        <v>110</v>
      </c>
      <c r="K10" s="35">
        <v>56</v>
      </c>
      <c r="L10" s="36">
        <f t="shared" ref="L10" si="18">SUM(C10:K10)/40</f>
        <v>14.4</v>
      </c>
      <c r="M10" s="86">
        <f t="shared" si="1"/>
        <v>36110.229999999996</v>
      </c>
      <c r="N10" s="57">
        <f t="shared" si="2"/>
        <v>54.92</v>
      </c>
      <c r="O10" s="42">
        <f t="shared" ref="O10" si="19">SUM(F10:H10)/20</f>
        <v>14.2</v>
      </c>
      <c r="P10" s="41">
        <f t="shared" ref="P10" si="20">SUM(I10:K10)/20</f>
        <v>14.6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440</v>
      </c>
      <c r="G12" s="29">
        <v>440</v>
      </c>
      <c r="H12" s="57">
        <v>480</v>
      </c>
      <c r="I12" s="33">
        <v>680</v>
      </c>
      <c r="J12" s="29">
        <v>720</v>
      </c>
      <c r="K12" s="35">
        <v>920</v>
      </c>
      <c r="L12" s="36">
        <f t="shared" si="0"/>
        <v>92</v>
      </c>
      <c r="M12" s="86">
        <f t="shared" si="1"/>
        <v>239873.8</v>
      </c>
      <c r="N12" s="57">
        <f t="shared" si="2"/>
        <v>373.6</v>
      </c>
      <c r="O12" s="42">
        <f t="shared" si="3"/>
        <v>68</v>
      </c>
      <c r="P12" s="41">
        <f t="shared" si="4"/>
        <v>116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34</v>
      </c>
      <c r="AH12" s="97">
        <f t="shared" si="14"/>
        <v>22</v>
      </c>
      <c r="AJ12" s="154">
        <f t="shared" si="15"/>
        <v>0</v>
      </c>
      <c r="AK12" s="154">
        <f t="shared" si="16"/>
        <v>0.6071428571428571</v>
      </c>
      <c r="AL12" s="154">
        <f t="shared" si="17"/>
        <v>0.39285714285714285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>
        <v>600</v>
      </c>
      <c r="G13" s="29"/>
      <c r="H13" s="57"/>
      <c r="I13" s="33"/>
      <c r="J13" s="29"/>
      <c r="K13" s="35"/>
      <c r="L13" s="36">
        <f t="shared" si="0"/>
        <v>15</v>
      </c>
      <c r="M13" s="86">
        <f t="shared" si="1"/>
        <v>31477.5</v>
      </c>
      <c r="N13" s="57">
        <f t="shared" si="2"/>
        <v>42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15</v>
      </c>
      <c r="AH13" s="97">
        <f t="shared" si="14"/>
        <v>15</v>
      </c>
      <c r="AJ13" s="154">
        <f t="shared" si="15"/>
        <v>0</v>
      </c>
      <c r="AK13" s="154">
        <f t="shared" si="16"/>
        <v>0.5</v>
      </c>
      <c r="AL13" s="154">
        <f t="shared" si="17"/>
        <v>0.5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1270</v>
      </c>
      <c r="G16" s="51">
        <f t="shared" si="34"/>
        <v>693</v>
      </c>
      <c r="H16" s="53">
        <f t="shared" si="34"/>
        <v>875</v>
      </c>
      <c r="I16" s="113">
        <f t="shared" si="34"/>
        <v>1029</v>
      </c>
      <c r="J16" s="51">
        <f t="shared" si="34"/>
        <v>1003</v>
      </c>
      <c r="K16" s="53">
        <f t="shared" si="34"/>
        <v>1212</v>
      </c>
      <c r="L16" s="50">
        <f t="shared" si="0"/>
        <v>152.05000000000001</v>
      </c>
      <c r="M16" s="88">
        <f t="shared" ref="M16:AA16" si="35">SUM(M6:M15)</f>
        <v>384532.73499999999</v>
      </c>
      <c r="N16" s="53">
        <f t="shared" si="35"/>
        <v>587.94000000000005</v>
      </c>
      <c r="O16" s="113">
        <f t="shared" si="35"/>
        <v>111.9</v>
      </c>
      <c r="P16" s="52">
        <f t="shared" si="35"/>
        <v>162.19999999999999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70.95</v>
      </c>
      <c r="AH16" s="104">
        <f t="shared" si="14"/>
        <v>49.075000000000003</v>
      </c>
      <c r="AJ16" s="155">
        <f t="shared" ref="AJ16" si="37">AF16/SUM(AF16:AH16)</f>
        <v>0</v>
      </c>
      <c r="AK16" s="155">
        <f t="shared" si="16"/>
        <v>0.59112684857321396</v>
      </c>
      <c r="AL16" s="155">
        <f t="shared" si="17"/>
        <v>0.4088731514267861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sheetPr codeName="Sheet16"/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46325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55</v>
      </c>
      <c r="G6" s="29">
        <v>50</v>
      </c>
      <c r="H6" s="57">
        <v>95</v>
      </c>
      <c r="I6" s="33">
        <v>190</v>
      </c>
      <c r="J6" s="29">
        <v>134</v>
      </c>
      <c r="K6" s="35">
        <v>120</v>
      </c>
      <c r="L6" s="36">
        <f t="shared" ref="L6:L16" si="0">SUM(C6:K6)/40</f>
        <v>16.100000000000001</v>
      </c>
      <c r="M6" s="86">
        <f t="shared" ref="M6:M15" si="1">SUMPRODUCT($C$4:$K$4,$C6:$K6)</f>
        <v>42744.66</v>
      </c>
      <c r="N6" s="57">
        <f t="shared" ref="N6:N15" si="2">SUMPRODUCT($C$3:$K$3,$C6:$K6)/1000</f>
        <v>67.28</v>
      </c>
      <c r="O6" s="42">
        <f t="shared" ref="O6:O12" si="3">SUM(F6:H6)/20</f>
        <v>10</v>
      </c>
      <c r="P6" s="41">
        <f t="shared" ref="P6:P12" si="4">SUM(I6:K6)/20</f>
        <v>22.2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2.625</v>
      </c>
      <c r="AJ6" s="154">
        <f t="shared" ref="AJ6:AJ15" si="15">AF6/SUM(AF6:AH6)</f>
        <v>0</v>
      </c>
      <c r="AK6" s="154">
        <f t="shared" ref="AK6:AK16" si="16">AG6/SUM(AF6:AH6)</f>
        <v>0.65573770491803274</v>
      </c>
      <c r="AL6" s="154">
        <f t="shared" ref="AL6:AL16" si="17">AH6/SUM(AF6:AH6)</f>
        <v>0.34426229508196721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65</v>
      </c>
      <c r="G7" s="29">
        <v>20</v>
      </c>
      <c r="H7" s="57">
        <v>77</v>
      </c>
      <c r="I7" s="33">
        <v>92</v>
      </c>
      <c r="J7" s="29">
        <v>46</v>
      </c>
      <c r="K7" s="35">
        <v>61</v>
      </c>
      <c r="L7" s="36">
        <f t="shared" si="0"/>
        <v>9.0250000000000004</v>
      </c>
      <c r="M7" s="86">
        <f t="shared" si="1"/>
        <v>22954.285</v>
      </c>
      <c r="N7" s="57">
        <f t="shared" si="2"/>
        <v>35.22</v>
      </c>
      <c r="O7" s="42">
        <f t="shared" si="3"/>
        <v>8.1</v>
      </c>
      <c r="P7" s="41">
        <f t="shared" si="4"/>
        <v>9.9499999999999993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4.05</v>
      </c>
      <c r="AH7" s="97">
        <f t="shared" si="14"/>
        <v>2.125</v>
      </c>
      <c r="AJ7" s="154">
        <f t="shared" si="15"/>
        <v>0</v>
      </c>
      <c r="AK7" s="154">
        <f t="shared" si="16"/>
        <v>0.65587044534412953</v>
      </c>
      <c r="AL7" s="154">
        <f t="shared" si="17"/>
        <v>0.34412955465587047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23</v>
      </c>
      <c r="G9" s="29">
        <v>17</v>
      </c>
      <c r="H9" s="57">
        <v>33</v>
      </c>
      <c r="I9" s="33">
        <v>123</v>
      </c>
      <c r="J9" s="29">
        <v>75</v>
      </c>
      <c r="K9" s="35">
        <v>108</v>
      </c>
      <c r="L9" s="36">
        <f t="shared" si="0"/>
        <v>9.4749999999999996</v>
      </c>
      <c r="M9" s="86">
        <f t="shared" si="1"/>
        <v>26057.602499999997</v>
      </c>
      <c r="N9" s="57">
        <f t="shared" si="2"/>
        <v>41.83</v>
      </c>
      <c r="O9" s="42">
        <f t="shared" si="3"/>
        <v>3.65</v>
      </c>
      <c r="P9" s="41">
        <f t="shared" si="4"/>
        <v>15.3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1.825</v>
      </c>
      <c r="AH9" s="97">
        <f t="shared" si="14"/>
        <v>1</v>
      </c>
      <c r="AJ9" s="154">
        <f t="shared" si="15"/>
        <v>0</v>
      </c>
      <c r="AK9" s="154">
        <f t="shared" si="16"/>
        <v>0.64601769911504414</v>
      </c>
      <c r="AL9" s="154">
        <f t="shared" si="17"/>
        <v>0.35398230088495575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32</v>
      </c>
      <c r="G10" s="29">
        <v>31</v>
      </c>
      <c r="H10" s="57">
        <v>93</v>
      </c>
      <c r="I10" s="33">
        <v>60</v>
      </c>
      <c r="J10" s="29">
        <v>36</v>
      </c>
      <c r="K10" s="35">
        <v>51</v>
      </c>
      <c r="L10" s="36">
        <f t="shared" si="0"/>
        <v>7.5750000000000002</v>
      </c>
      <c r="M10" s="86">
        <f t="shared" si="1"/>
        <v>18862.23</v>
      </c>
      <c r="N10" s="57">
        <f t="shared" si="2"/>
        <v>28.56</v>
      </c>
      <c r="O10" s="42">
        <f t="shared" ref="O10" si="18">SUM(F10:H10)/20</f>
        <v>7.8</v>
      </c>
      <c r="P10" s="41">
        <f t="shared" ref="P10" si="19">SUM(I10:K10)/20</f>
        <v>7.35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175</v>
      </c>
      <c r="G16" s="51">
        <f t="shared" si="33"/>
        <v>118</v>
      </c>
      <c r="H16" s="53">
        <f t="shared" si="33"/>
        <v>298</v>
      </c>
      <c r="I16" s="113">
        <f t="shared" si="33"/>
        <v>465</v>
      </c>
      <c r="J16" s="51">
        <f t="shared" si="33"/>
        <v>291</v>
      </c>
      <c r="K16" s="53">
        <f t="shared" si="33"/>
        <v>340</v>
      </c>
      <c r="L16" s="50">
        <f t="shared" si="0"/>
        <v>42.174999999999997</v>
      </c>
      <c r="M16" s="88">
        <f t="shared" ref="M16:AA16" si="34">SUM(M6:M15)</f>
        <v>110618.7775</v>
      </c>
      <c r="N16" s="53">
        <f t="shared" si="34"/>
        <v>172.89</v>
      </c>
      <c r="O16" s="113">
        <f t="shared" si="34"/>
        <v>29.55</v>
      </c>
      <c r="P16" s="52">
        <f t="shared" si="34"/>
        <v>54.800000000000004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14.775</v>
      </c>
      <c r="AH16" s="104">
        <f t="shared" si="14"/>
        <v>7.3250000000000002</v>
      </c>
      <c r="AJ16" s="155">
        <f t="shared" ref="AJ16" si="36">AF16/SUM(AF16:AH16)</f>
        <v>0</v>
      </c>
      <c r="AK16" s="155">
        <f t="shared" si="16"/>
        <v>0.66855203619909498</v>
      </c>
      <c r="AL16" s="155">
        <f t="shared" si="17"/>
        <v>0.33144796380090497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sheetPr codeName="Sheet17"/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46325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27"/>
      <c r="D6" s="227"/>
      <c r="E6" s="227"/>
      <c r="F6" s="227">
        <v>50</v>
      </c>
      <c r="G6" s="227">
        <v>50</v>
      </c>
      <c r="H6" s="227">
        <v>60</v>
      </c>
      <c r="I6" s="227">
        <v>80</v>
      </c>
      <c r="J6" s="227">
        <v>40</v>
      </c>
      <c r="K6" s="227">
        <v>80</v>
      </c>
      <c r="L6" s="36">
        <f t="shared" ref="L6:L16" si="0">SUM(C6:K6)/40</f>
        <v>9</v>
      </c>
      <c r="M6" s="86">
        <f t="shared" ref="M6:M15" si="1">SUMPRODUCT($C$4:$K$4,$C6:$K6)</f>
        <v>22922</v>
      </c>
      <c r="N6" s="57">
        <f t="shared" ref="N6:N15" si="2">SUMPRODUCT($C$3:$K$3,$C6:$K6)/1000</f>
        <v>35.200000000000003</v>
      </c>
      <c r="O6" s="42">
        <f t="shared" ref="O6:O12" si="3">SUM(F6:H6)/20</f>
        <v>8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4</v>
      </c>
      <c r="AH6" s="97">
        <f t="shared" ref="AH6:AH16" si="14">SUM(E6:G6)/40</f>
        <v>2.5</v>
      </c>
      <c r="AJ6" s="154">
        <f t="shared" ref="AJ6:AJ15" si="15">AF6/SUM(AF6:AH6)</f>
        <v>0</v>
      </c>
      <c r="AK6" s="154">
        <f t="shared" ref="AK6:AK16" si="16">AG6/SUM(AF6:AH6)</f>
        <v>0.61538461538461542</v>
      </c>
      <c r="AL6" s="154">
        <f t="shared" ref="AL6:AL16" si="17">AH6/SUM(AF6:AH6)</f>
        <v>0.38461538461538464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>
        <v>25</v>
      </c>
      <c r="G7" s="227">
        <v>19</v>
      </c>
      <c r="H7" s="227">
        <v>35</v>
      </c>
      <c r="I7" s="227">
        <v>140</v>
      </c>
      <c r="J7" s="227">
        <v>88</v>
      </c>
      <c r="K7" s="227">
        <v>155</v>
      </c>
      <c r="L7" s="36">
        <f t="shared" si="0"/>
        <v>11.55</v>
      </c>
      <c r="M7" s="86">
        <f t="shared" si="1"/>
        <v>31965.657500000001</v>
      </c>
      <c r="N7" s="57">
        <f t="shared" si="2"/>
        <v>51.49</v>
      </c>
      <c r="O7" s="42">
        <f t="shared" si="3"/>
        <v>3.95</v>
      </c>
      <c r="P7" s="41">
        <f t="shared" si="4"/>
        <v>19.149999999999999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1.9750000000000001</v>
      </c>
      <c r="AH7" s="97">
        <f t="shared" si="14"/>
        <v>1.1000000000000001</v>
      </c>
      <c r="AJ7" s="154">
        <f t="shared" si="15"/>
        <v>0</v>
      </c>
      <c r="AK7" s="154">
        <f t="shared" si="16"/>
        <v>0.64227642276422758</v>
      </c>
      <c r="AL7" s="154">
        <f t="shared" si="17"/>
        <v>0.35772357723577236</v>
      </c>
    </row>
    <row r="8" spans="1:38" x14ac:dyDescent="0.3">
      <c r="A8" s="30">
        <v>3</v>
      </c>
      <c r="B8" s="111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27"/>
      <c r="D10" s="227"/>
      <c r="E10" s="227"/>
      <c r="F10" s="227">
        <v>52</v>
      </c>
      <c r="G10" s="227">
        <v>0</v>
      </c>
      <c r="H10" s="227">
        <v>0</v>
      </c>
      <c r="I10" s="227">
        <v>68</v>
      </c>
      <c r="J10" s="227">
        <v>20</v>
      </c>
      <c r="K10" s="227">
        <v>56</v>
      </c>
      <c r="L10" s="36">
        <f t="shared" ref="L10" si="18">SUM(C10:K10)/40</f>
        <v>4.9000000000000004</v>
      </c>
      <c r="M10" s="86">
        <f t="shared" si="1"/>
        <v>13188.21</v>
      </c>
      <c r="N10" s="57">
        <f t="shared" si="2"/>
        <v>20.92</v>
      </c>
      <c r="O10" s="42">
        <f t="shared" ref="O10" si="19">SUM(F10:H10)/20</f>
        <v>2.6</v>
      </c>
      <c r="P10" s="41">
        <f t="shared" ref="P10" si="20">SUM(I10:K10)/20</f>
        <v>7.2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127</v>
      </c>
      <c r="G16" s="51">
        <f t="shared" si="34"/>
        <v>69</v>
      </c>
      <c r="H16" s="53">
        <f t="shared" si="34"/>
        <v>95</v>
      </c>
      <c r="I16" s="113">
        <f t="shared" si="34"/>
        <v>288</v>
      </c>
      <c r="J16" s="51">
        <f t="shared" si="34"/>
        <v>148</v>
      </c>
      <c r="K16" s="53">
        <f t="shared" si="34"/>
        <v>291</v>
      </c>
      <c r="L16" s="50">
        <f t="shared" si="0"/>
        <v>25.45</v>
      </c>
      <c r="M16" s="88">
        <f t="shared" ref="M16:AA16" si="35">SUM(M6:M15)</f>
        <v>68075.867499999993</v>
      </c>
      <c r="N16" s="53">
        <f t="shared" si="35"/>
        <v>107.61</v>
      </c>
      <c r="O16" s="113">
        <f t="shared" si="35"/>
        <v>14.549999999999999</v>
      </c>
      <c r="P16" s="52">
        <f t="shared" si="35"/>
        <v>36.35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7.2750000000000004</v>
      </c>
      <c r="AH16" s="104">
        <f t="shared" si="14"/>
        <v>4.9000000000000004</v>
      </c>
      <c r="AJ16" s="155">
        <f t="shared" ref="AJ16" si="37">AF16/SUM(AF16:AH16)</f>
        <v>0</v>
      </c>
      <c r="AK16" s="155">
        <f t="shared" si="16"/>
        <v>0.59753593429158114</v>
      </c>
      <c r="AL16" s="155">
        <f t="shared" si="17"/>
        <v>0.40246406570841892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sheetPr codeName="Sheet18"/>
  <dimension ref="A1:AL500"/>
  <sheetViews>
    <sheetView workbookViewId="0">
      <selection activeCell="G11" sqref="G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101</v>
      </c>
    </row>
    <row r="2" spans="1:38" ht="15" customHeight="1" thickBot="1" x14ac:dyDescent="0.35">
      <c r="A2" s="306">
        <f ca="1">Ttl!A2</f>
        <v>46325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44"/>
      <c r="D6" s="245"/>
      <c r="E6" s="246"/>
      <c r="F6" s="247"/>
      <c r="G6" s="245"/>
      <c r="H6" s="248"/>
      <c r="I6" s="247"/>
      <c r="J6" s="245"/>
      <c r="K6" s="246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4"/>
      <c r="D7" s="245"/>
      <c r="E7" s="246"/>
      <c r="F7" s="247"/>
      <c r="G7" s="245"/>
      <c r="H7" s="248"/>
      <c r="I7" s="247"/>
      <c r="J7" s="245"/>
      <c r="K7" s="246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44"/>
      <c r="D8" s="245"/>
      <c r="E8" s="246"/>
      <c r="F8" s="247"/>
      <c r="G8" s="245"/>
      <c r="H8" s="248"/>
      <c r="I8" s="247"/>
      <c r="J8" s="245"/>
      <c r="K8" s="246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44"/>
      <c r="D9" s="245"/>
      <c r="E9" s="246"/>
      <c r="F9" s="247"/>
      <c r="G9" s="245"/>
      <c r="H9" s="248"/>
      <c r="I9" s="247"/>
      <c r="J9" s="245"/>
      <c r="K9" s="246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44"/>
      <c r="D10" s="245"/>
      <c r="E10" s="246"/>
      <c r="F10" s="247"/>
      <c r="G10" s="245"/>
      <c r="H10" s="248"/>
      <c r="I10" s="247"/>
      <c r="J10" s="245"/>
      <c r="K10" s="246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44"/>
      <c r="D11" s="245"/>
      <c r="E11" s="246"/>
      <c r="F11" s="247"/>
      <c r="G11" s="245"/>
      <c r="H11" s="248"/>
      <c r="I11" s="247"/>
      <c r="J11" s="245"/>
      <c r="K11" s="246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44"/>
      <c r="D12" s="245"/>
      <c r="E12" s="246"/>
      <c r="F12" s="247"/>
      <c r="G12" s="245"/>
      <c r="H12" s="248"/>
      <c r="I12" s="247"/>
      <c r="J12" s="245"/>
      <c r="K12" s="246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44"/>
      <c r="D13" s="245"/>
      <c r="E13" s="246"/>
      <c r="F13" s="247"/>
      <c r="G13" s="245"/>
      <c r="H13" s="248"/>
      <c r="I13" s="247"/>
      <c r="J13" s="245"/>
      <c r="K13" s="246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44"/>
      <c r="D14" s="245"/>
      <c r="E14" s="246"/>
      <c r="F14" s="247"/>
      <c r="G14" s="245"/>
      <c r="H14" s="248"/>
      <c r="I14" s="247"/>
      <c r="J14" s="245"/>
      <c r="K14" s="246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sheetPr codeName="Sheet19"/>
  <dimension ref="A2:AL500"/>
  <sheetViews>
    <sheetView topLeftCell="A2"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46325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6</v>
      </c>
      <c r="G6" s="29">
        <v>6</v>
      </c>
      <c r="H6" s="57">
        <v>16</v>
      </c>
      <c r="I6" s="33">
        <v>55</v>
      </c>
      <c r="J6" s="29">
        <v>40</v>
      </c>
      <c r="K6" s="35">
        <v>55</v>
      </c>
      <c r="L6" s="36">
        <f t="shared" ref="L6:L16" si="0">SUM(C6:K6)/40</f>
        <v>4.45</v>
      </c>
      <c r="M6" s="86">
        <f t="shared" ref="M6:M15" si="1">SUMPRODUCT($C$4:$K$4,$C6:$K6)</f>
        <v>12364.95</v>
      </c>
      <c r="N6" s="57">
        <f t="shared" ref="N6:N15" si="2">SUMPRODUCT($C$3:$K$3,$C6:$K6)/1000</f>
        <v>19.96</v>
      </c>
      <c r="O6" s="42">
        <f t="shared" ref="O6:O12" si="3">SUM(F6:H6)/20</f>
        <v>1.4</v>
      </c>
      <c r="P6" s="41">
        <f t="shared" ref="P6:P12" si="4">SUM(I6:K6)/20</f>
        <v>7.5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0.7</v>
      </c>
      <c r="AH6" s="97">
        <f t="shared" ref="AH6:AH16" si="14">SUM(E6:G6)/40</f>
        <v>0.3</v>
      </c>
      <c r="AJ6" s="154">
        <f t="shared" ref="AJ6:AJ15" si="15">AF6/SUM(AF6:AH6)</f>
        <v>0</v>
      </c>
      <c r="AK6" s="154">
        <f t="shared" ref="AK6:AK16" si="16">AG6/SUM(AF6:AH6)</f>
        <v>0.7</v>
      </c>
      <c r="AL6" s="154">
        <f t="shared" ref="AL6:AL16" si="17">AH6/SUM(AF6:AH6)</f>
        <v>0.3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40</v>
      </c>
      <c r="J9" s="29">
        <v>0</v>
      </c>
      <c r="K9" s="35">
        <v>6</v>
      </c>
      <c r="L9" s="36">
        <f t="shared" si="0"/>
        <v>1.1499999999999999</v>
      </c>
      <c r="M9" s="86">
        <f t="shared" si="1"/>
        <v>3341.44</v>
      </c>
      <c r="N9" s="57">
        <f t="shared" si="2"/>
        <v>5.52</v>
      </c>
      <c r="O9" s="42">
        <f t="shared" si="3"/>
        <v>0</v>
      </c>
      <c r="P9" s="41">
        <f t="shared" si="4"/>
        <v>2.2999999999999998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12</v>
      </c>
      <c r="G10" s="29">
        <v>0</v>
      </c>
      <c r="H10" s="57">
        <v>0</v>
      </c>
      <c r="I10" s="33">
        <v>6</v>
      </c>
      <c r="J10" s="29">
        <v>17</v>
      </c>
      <c r="K10" s="35">
        <v>17</v>
      </c>
      <c r="L10" s="36">
        <f t="shared" ref="L10" si="18">SUM(C10:K10)/40</f>
        <v>1.3</v>
      </c>
      <c r="M10" s="86">
        <f t="shared" si="1"/>
        <v>3535.15</v>
      </c>
      <c r="N10" s="57">
        <f t="shared" si="2"/>
        <v>5.64</v>
      </c>
      <c r="O10" s="42">
        <f t="shared" ref="O10" si="19">SUM(F10:H10)/20</f>
        <v>0.6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676</v>
      </c>
      <c r="G12" s="29">
        <v>677</v>
      </c>
      <c r="H12" s="57">
        <v>1082</v>
      </c>
      <c r="I12" s="33">
        <v>1681</v>
      </c>
      <c r="J12" s="29">
        <v>1437</v>
      </c>
      <c r="K12" s="35">
        <v>2278</v>
      </c>
      <c r="L12" s="36">
        <f t="shared" si="0"/>
        <v>195.77500000000001</v>
      </c>
      <c r="M12" s="86">
        <f t="shared" si="1"/>
        <v>519711.62750000006</v>
      </c>
      <c r="N12" s="57">
        <f t="shared" si="2"/>
        <v>817.97</v>
      </c>
      <c r="O12" s="42">
        <f t="shared" si="3"/>
        <v>121.75</v>
      </c>
      <c r="P12" s="41">
        <f t="shared" si="4"/>
        <v>269.8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60.875</v>
      </c>
      <c r="AH12" s="97">
        <f t="shared" si="14"/>
        <v>33.825000000000003</v>
      </c>
      <c r="AJ12" s="154">
        <f t="shared" si="15"/>
        <v>0</v>
      </c>
      <c r="AK12" s="154">
        <f t="shared" si="16"/>
        <v>0.64281942977824713</v>
      </c>
      <c r="AL12" s="154">
        <f t="shared" si="17"/>
        <v>0.35718057022175292</v>
      </c>
    </row>
    <row r="13" spans="1:38" x14ac:dyDescent="0.3">
      <c r="A13" s="30">
        <v>8</v>
      </c>
      <c r="B13" s="111" t="s">
        <v>90</v>
      </c>
      <c r="C13" s="239"/>
      <c r="D13" s="240"/>
      <c r="E13" s="241"/>
      <c r="F13" s="33">
        <v>200</v>
      </c>
      <c r="G13" s="29">
        <v>200</v>
      </c>
      <c r="H13" s="57">
        <v>200</v>
      </c>
      <c r="I13" s="33">
        <v>2800</v>
      </c>
      <c r="J13" s="29">
        <v>2400</v>
      </c>
      <c r="K13" s="35">
        <v>2800</v>
      </c>
      <c r="L13" s="36">
        <f t="shared" si="0"/>
        <v>215</v>
      </c>
      <c r="M13" s="86">
        <f t="shared" si="1"/>
        <v>612597.5</v>
      </c>
      <c r="N13" s="57">
        <f t="shared" si="2"/>
        <v>1002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15</v>
      </c>
      <c r="AH13" s="97">
        <f t="shared" si="14"/>
        <v>10</v>
      </c>
      <c r="AJ13" s="154">
        <f t="shared" si="15"/>
        <v>0</v>
      </c>
      <c r="AK13" s="154">
        <f t="shared" si="16"/>
        <v>0.6</v>
      </c>
      <c r="AL13" s="154">
        <f t="shared" si="17"/>
        <v>0.4</v>
      </c>
    </row>
    <row r="14" spans="1:38" x14ac:dyDescent="0.3">
      <c r="A14" s="30">
        <v>9</v>
      </c>
      <c r="B14" s="112" t="s">
        <v>104</v>
      </c>
      <c r="C14" s="239"/>
      <c r="D14" s="240"/>
      <c r="E14" s="241"/>
      <c r="F14" s="242"/>
      <c r="G14" s="240"/>
      <c r="H14" s="243"/>
      <c r="I14" s="242"/>
      <c r="J14" s="240"/>
      <c r="K14" s="241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9"/>
      <c r="D15" s="240"/>
      <c r="E15" s="241"/>
      <c r="F15" s="242"/>
      <c r="G15" s="240"/>
      <c r="H15" s="243"/>
      <c r="I15" s="242"/>
      <c r="J15" s="240"/>
      <c r="K15" s="241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894</v>
      </c>
      <c r="G16" s="51">
        <f t="shared" si="34"/>
        <v>883</v>
      </c>
      <c r="H16" s="53">
        <f t="shared" si="34"/>
        <v>1298</v>
      </c>
      <c r="I16" s="113">
        <f t="shared" si="34"/>
        <v>4582</v>
      </c>
      <c r="J16" s="51">
        <f t="shared" si="34"/>
        <v>3894</v>
      </c>
      <c r="K16" s="53">
        <f t="shared" si="34"/>
        <v>5156</v>
      </c>
      <c r="L16" s="50">
        <f t="shared" si="0"/>
        <v>417.67500000000001</v>
      </c>
      <c r="M16" s="88">
        <f t="shared" ref="M16:AA16" si="35">SUM(M6:M15)</f>
        <v>1151550.6675</v>
      </c>
      <c r="N16" s="53">
        <f t="shared" si="35"/>
        <v>1851.0900000000001</v>
      </c>
      <c r="O16" s="113">
        <f t="shared" si="35"/>
        <v>123.75</v>
      </c>
      <c r="P16" s="52">
        <f t="shared" si="35"/>
        <v>281.60000000000002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76.875</v>
      </c>
      <c r="AH16" s="104">
        <f t="shared" si="14"/>
        <v>44.424999999999997</v>
      </c>
      <c r="AJ16" s="155">
        <f t="shared" ref="AJ16" si="37">AF16/SUM(AF16:AH16)</f>
        <v>0</v>
      </c>
      <c r="AK16" s="155">
        <f t="shared" si="16"/>
        <v>0.6337592745259687</v>
      </c>
      <c r="AL16" s="155">
        <f t="shared" si="17"/>
        <v>0.3662407254740313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22.35</v>
      </c>
      <c r="G17" s="55">
        <f t="shared" si="38"/>
        <v>22.074999999999999</v>
      </c>
      <c r="H17" s="55">
        <f t="shared" si="38"/>
        <v>32.450000000000003</v>
      </c>
      <c r="I17" s="55">
        <f t="shared" si="38"/>
        <v>114.55</v>
      </c>
      <c r="J17" s="55">
        <f t="shared" si="38"/>
        <v>97.35</v>
      </c>
      <c r="K17" s="55">
        <f t="shared" si="38"/>
        <v>128.9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sheetPr codeName="Sheet20"/>
  <dimension ref="A2:AL500"/>
  <sheetViews>
    <sheetView zoomScaleNormal="100"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5.816406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46325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50</v>
      </c>
      <c r="G6" s="29">
        <v>40</v>
      </c>
      <c r="H6" s="57">
        <v>30</v>
      </c>
      <c r="I6" s="33">
        <v>85</v>
      </c>
      <c r="J6" s="29">
        <v>30</v>
      </c>
      <c r="K6" s="35">
        <v>85</v>
      </c>
      <c r="L6" s="36">
        <f t="shared" ref="L6:L16" si="0">SUM(C6:K6)/40</f>
        <v>8</v>
      </c>
      <c r="M6" s="86">
        <f t="shared" ref="M6:M15" si="1">SUMPRODUCT($C$4:$K$4,$C6:$K6)</f>
        <v>20823.5</v>
      </c>
      <c r="N6" s="57">
        <f t="shared" ref="N6:N15" si="2">SUMPRODUCT($C$3:$K$3,$C6:$K6)/1000</f>
        <v>32.4</v>
      </c>
      <c r="O6" s="42">
        <f t="shared" ref="O6:O12" si="3">SUM(F6:H6)/20</f>
        <v>6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2.25</v>
      </c>
      <c r="AJ6" s="154">
        <f t="shared" ref="AJ6:AJ15" si="15">AF6/SUM(AF6:AH6)</f>
        <v>0</v>
      </c>
      <c r="AK6" s="154">
        <f t="shared" ref="AK6:AK16" si="16">AG6/SUM(AF6:AH6)</f>
        <v>0.5714285714285714</v>
      </c>
      <c r="AL6" s="154">
        <f t="shared" ref="AL6:AL16" si="17">AH6/SUM(AF6:AH6)</f>
        <v>0.42857142857142855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120</v>
      </c>
      <c r="G7" s="29">
        <v>80</v>
      </c>
      <c r="H7" s="57">
        <v>1</v>
      </c>
      <c r="I7" s="33">
        <v>100</v>
      </c>
      <c r="J7" s="29">
        <v>100</v>
      </c>
      <c r="K7" s="35">
        <v>80</v>
      </c>
      <c r="L7" s="36">
        <f t="shared" si="0"/>
        <v>12.025</v>
      </c>
      <c r="M7" s="86">
        <f t="shared" si="1"/>
        <v>30884.162500000002</v>
      </c>
      <c r="N7" s="57">
        <f t="shared" si="2"/>
        <v>47.67</v>
      </c>
      <c r="O7" s="42">
        <f t="shared" si="3"/>
        <v>10.050000000000001</v>
      </c>
      <c r="P7" s="41">
        <f t="shared" si="4"/>
        <v>14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5.0250000000000004</v>
      </c>
      <c r="AH7" s="97">
        <f t="shared" si="14"/>
        <v>5</v>
      </c>
      <c r="AJ7" s="154">
        <f t="shared" si="15"/>
        <v>0</v>
      </c>
      <c r="AK7" s="154">
        <f t="shared" si="16"/>
        <v>0.50124688279301743</v>
      </c>
      <c r="AL7" s="154">
        <f t="shared" si="17"/>
        <v>0.49875311720698251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99</v>
      </c>
      <c r="G9" s="29">
        <v>24</v>
      </c>
      <c r="H9" s="57">
        <v>64</v>
      </c>
      <c r="I9" s="33">
        <v>40</v>
      </c>
      <c r="J9" s="29">
        <v>0</v>
      </c>
      <c r="K9" s="35">
        <v>80</v>
      </c>
      <c r="L9" s="36">
        <f t="shared" si="0"/>
        <v>7.6749999999999998</v>
      </c>
      <c r="M9" s="86">
        <f t="shared" si="1"/>
        <v>18527.287499999999</v>
      </c>
      <c r="N9" s="57">
        <f t="shared" si="2"/>
        <v>27.49</v>
      </c>
      <c r="O9" s="42">
        <f t="shared" si="3"/>
        <v>9.35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4.6749999999999998</v>
      </c>
      <c r="AH9" s="97">
        <f t="shared" si="14"/>
        <v>3.0750000000000002</v>
      </c>
      <c r="AJ9" s="154">
        <f t="shared" si="15"/>
        <v>0</v>
      </c>
      <c r="AK9" s="154">
        <f t="shared" si="16"/>
        <v>0.60322580645161283</v>
      </c>
      <c r="AL9" s="154">
        <f t="shared" si="17"/>
        <v>0.39677419354838711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50</v>
      </c>
      <c r="G10" s="29">
        <v>50</v>
      </c>
      <c r="H10" s="57">
        <v>60</v>
      </c>
      <c r="I10" s="33">
        <v>120</v>
      </c>
      <c r="J10" s="29">
        <v>160</v>
      </c>
      <c r="K10" s="35">
        <v>160</v>
      </c>
      <c r="L10" s="36">
        <f t="shared" ref="L10" si="18">SUM(C10:K10)/40</f>
        <v>15</v>
      </c>
      <c r="M10" s="86">
        <f t="shared" si="1"/>
        <v>40355.599999999999</v>
      </c>
      <c r="N10" s="57">
        <f t="shared" si="2"/>
        <v>64</v>
      </c>
      <c r="O10" s="42">
        <f t="shared" ref="O10" si="19">SUM(F10:H10)/20</f>
        <v>8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360</v>
      </c>
      <c r="G12" s="29">
        <v>600</v>
      </c>
      <c r="H12" s="57">
        <v>800</v>
      </c>
      <c r="I12" s="33">
        <v>1560</v>
      </c>
      <c r="J12" s="29">
        <v>1638</v>
      </c>
      <c r="K12" s="35">
        <v>2000</v>
      </c>
      <c r="L12" s="36">
        <f t="shared" si="0"/>
        <v>173.95</v>
      </c>
      <c r="M12" s="86">
        <f t="shared" si="1"/>
        <v>469916.72</v>
      </c>
      <c r="N12" s="57">
        <f t="shared" si="2"/>
        <v>746.96</v>
      </c>
      <c r="O12" s="42">
        <f t="shared" si="3"/>
        <v>88</v>
      </c>
      <c r="P12" s="41">
        <f t="shared" si="4"/>
        <v>259.89999999999998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44</v>
      </c>
      <c r="AH12" s="97">
        <f t="shared" si="14"/>
        <v>24</v>
      </c>
      <c r="AJ12" s="154">
        <f t="shared" si="15"/>
        <v>0</v>
      </c>
      <c r="AK12" s="154">
        <f t="shared" si="16"/>
        <v>0.6470588235294118</v>
      </c>
      <c r="AL12" s="154">
        <f t="shared" si="17"/>
        <v>0.35294117647058826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679</v>
      </c>
      <c r="G16" s="51">
        <f t="shared" si="34"/>
        <v>794</v>
      </c>
      <c r="H16" s="53">
        <f t="shared" si="34"/>
        <v>955</v>
      </c>
      <c r="I16" s="113">
        <f t="shared" si="34"/>
        <v>1905</v>
      </c>
      <c r="J16" s="51">
        <f t="shared" si="34"/>
        <v>1928</v>
      </c>
      <c r="K16" s="53">
        <f t="shared" si="34"/>
        <v>2405</v>
      </c>
      <c r="L16" s="50">
        <f t="shared" si="0"/>
        <v>216.65</v>
      </c>
      <c r="M16" s="88">
        <f t="shared" ref="M16:AA16" si="35">SUM(M6:M15)</f>
        <v>580507.27</v>
      </c>
      <c r="N16" s="53">
        <f t="shared" si="35"/>
        <v>918.52</v>
      </c>
      <c r="O16" s="113">
        <f t="shared" si="35"/>
        <v>121.4</v>
      </c>
      <c r="P16" s="52">
        <f t="shared" si="35"/>
        <v>311.89999999999998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60.7</v>
      </c>
      <c r="AH16" s="104">
        <f t="shared" si="14"/>
        <v>36.825000000000003</v>
      </c>
      <c r="AJ16" s="155">
        <f t="shared" ref="AJ16" si="37">AF16/SUM(AF16:AH16)</f>
        <v>0</v>
      </c>
      <c r="AK16" s="155">
        <f t="shared" si="16"/>
        <v>0.62240451166367594</v>
      </c>
      <c r="AL16" s="155">
        <f t="shared" si="17"/>
        <v>0.377595488336324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16.975000000000001</v>
      </c>
      <c r="G17" s="55">
        <f t="shared" si="38"/>
        <v>19.850000000000001</v>
      </c>
      <c r="H17" s="55">
        <f t="shared" si="38"/>
        <v>23.875</v>
      </c>
      <c r="I17" s="55">
        <f t="shared" si="38"/>
        <v>47.625</v>
      </c>
      <c r="J17" s="55">
        <f t="shared" si="38"/>
        <v>48.2</v>
      </c>
      <c r="K17" s="55">
        <f t="shared" si="38"/>
        <v>60.125</v>
      </c>
      <c r="L17" s="55">
        <f t="shared" si="38"/>
        <v>5.4162499999999998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sheetPr codeName="Sheet21"/>
  <dimension ref="A2:AL500"/>
  <sheetViews>
    <sheetView workbookViewId="0">
      <selection activeCell="Q15" sqref="Q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46325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sheetPr codeName="Sheet22"/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46325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80</v>
      </c>
      <c r="G6" s="29">
        <v>80</v>
      </c>
      <c r="H6" s="57">
        <v>120</v>
      </c>
      <c r="I6" s="33">
        <v>210</v>
      </c>
      <c r="J6" s="29">
        <v>210</v>
      </c>
      <c r="K6" s="35">
        <v>260</v>
      </c>
      <c r="L6" s="36">
        <f t="shared" ref="L6:L16" si="0">SUM(C6:K6)/40</f>
        <v>24</v>
      </c>
      <c r="M6" s="86">
        <f t="shared" ref="M6:M15" si="1">SUMPRODUCT($C$4:$K$4,$C6:$K6)</f>
        <v>64084.700000000004</v>
      </c>
      <c r="N6" s="57">
        <f t="shared" ref="N6:N15" si="2">SUMPRODUCT($C$3:$K$3,$C6:$K6)/1000</f>
        <v>101.2</v>
      </c>
      <c r="O6" s="42">
        <f t="shared" ref="O6:O12" si="3">SUM(F6:H6)/20</f>
        <v>14</v>
      </c>
      <c r="P6" s="41">
        <f t="shared" ref="P6:P12" si="4">SUM(I6:K6)/20</f>
        <v>34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7</v>
      </c>
      <c r="AH6" s="97">
        <f t="shared" ref="AH6:AH16" si="14">SUM(E6:G6)/40</f>
        <v>4</v>
      </c>
      <c r="AJ6" s="154">
        <f t="shared" ref="AJ6:AJ15" si="15">AF6/SUM(AF6:AH6)</f>
        <v>0</v>
      </c>
      <c r="AK6" s="154">
        <f t="shared" ref="AK6:AK16" si="16">AG6/SUM(AF6:AH6)</f>
        <v>0.63636363636363635</v>
      </c>
      <c r="AL6" s="154">
        <f t="shared" ref="AL6:AL16" si="17">AH6/SUM(AF6:AH6)</f>
        <v>0.36363636363636365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93</v>
      </c>
      <c r="G7" s="29">
        <v>12</v>
      </c>
      <c r="H7" s="57">
        <v>55</v>
      </c>
      <c r="I7" s="33">
        <v>65</v>
      </c>
      <c r="J7" s="29">
        <v>60</v>
      </c>
      <c r="K7" s="35">
        <v>75</v>
      </c>
      <c r="L7" s="36">
        <f t="shared" si="0"/>
        <v>9</v>
      </c>
      <c r="M7" s="86">
        <f t="shared" si="1"/>
        <v>22922</v>
      </c>
      <c r="N7" s="57">
        <f t="shared" si="2"/>
        <v>35.200000000000003</v>
      </c>
      <c r="O7" s="42">
        <f t="shared" si="3"/>
        <v>8</v>
      </c>
      <c r="P7" s="41">
        <f t="shared" si="4"/>
        <v>10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4</v>
      </c>
      <c r="AH7" s="97">
        <f t="shared" si="14"/>
        <v>2.625</v>
      </c>
      <c r="AJ7" s="154">
        <f t="shared" si="15"/>
        <v>0</v>
      </c>
      <c r="AK7" s="154">
        <f t="shared" si="16"/>
        <v>0.60377358490566035</v>
      </c>
      <c r="AL7" s="154">
        <f t="shared" si="17"/>
        <v>0.39622641509433965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58</v>
      </c>
      <c r="G9" s="29">
        <v>58</v>
      </c>
      <c r="H9" s="57">
        <v>69</v>
      </c>
      <c r="I9" s="33">
        <v>57</v>
      </c>
      <c r="J9" s="29">
        <v>37</v>
      </c>
      <c r="K9" s="35">
        <v>10</v>
      </c>
      <c r="L9" s="36">
        <f t="shared" si="0"/>
        <v>7.2249999999999996</v>
      </c>
      <c r="M9" s="86">
        <f t="shared" si="1"/>
        <v>17260.122500000001</v>
      </c>
      <c r="N9" s="57">
        <f t="shared" si="2"/>
        <v>25.43</v>
      </c>
      <c r="O9" s="42">
        <f t="shared" si="3"/>
        <v>9.25</v>
      </c>
      <c r="P9" s="41">
        <f t="shared" si="4"/>
        <v>5.2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4.625</v>
      </c>
      <c r="AH9" s="97">
        <f t="shared" si="14"/>
        <v>2.9</v>
      </c>
      <c r="AJ9" s="154">
        <f t="shared" si="15"/>
        <v>0</v>
      </c>
      <c r="AK9" s="154">
        <f t="shared" si="16"/>
        <v>0.61461794019933547</v>
      </c>
      <c r="AL9" s="154">
        <f t="shared" si="17"/>
        <v>0.38538205980066442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42</v>
      </c>
      <c r="G10" s="29">
        <v>43</v>
      </c>
      <c r="H10" s="57">
        <v>65</v>
      </c>
      <c r="I10" s="33">
        <v>5</v>
      </c>
      <c r="J10" s="29">
        <v>0</v>
      </c>
      <c r="K10" s="35">
        <v>3</v>
      </c>
      <c r="L10" s="36">
        <f t="shared" ref="L10" si="18">SUM(C10:K10)/40</f>
        <v>3.95</v>
      </c>
      <c r="M10" s="86">
        <f t="shared" si="1"/>
        <v>8450.4950000000008</v>
      </c>
      <c r="N10" s="57">
        <f t="shared" si="2"/>
        <v>11.46</v>
      </c>
      <c r="O10" s="42">
        <f t="shared" ref="O10" si="19">SUM(F10:H10)/20</f>
        <v>7.5</v>
      </c>
      <c r="P10" s="41">
        <f t="shared" ref="P10" si="20">SUM(I10:K10)/20</f>
        <v>0.4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280</v>
      </c>
      <c r="G12" s="29">
        <v>200</v>
      </c>
      <c r="H12" s="57">
        <v>920</v>
      </c>
      <c r="I12" s="33">
        <v>1400</v>
      </c>
      <c r="J12" s="29">
        <v>1400</v>
      </c>
      <c r="K12" s="35">
        <v>2000</v>
      </c>
      <c r="L12" s="36">
        <f t="shared" si="0"/>
        <v>155</v>
      </c>
      <c r="M12" s="86">
        <f t="shared" si="1"/>
        <v>422119.5</v>
      </c>
      <c r="N12" s="57">
        <f t="shared" si="2"/>
        <v>674</v>
      </c>
      <c r="O12" s="42">
        <f t="shared" si="3"/>
        <v>70</v>
      </c>
      <c r="P12" s="41">
        <f t="shared" si="4"/>
        <v>240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35</v>
      </c>
      <c r="AH12" s="97">
        <f t="shared" si="14"/>
        <v>12</v>
      </c>
      <c r="AJ12" s="154">
        <f t="shared" si="15"/>
        <v>0</v>
      </c>
      <c r="AK12" s="154">
        <f t="shared" si="16"/>
        <v>0.74468085106382975</v>
      </c>
      <c r="AL12" s="154">
        <f t="shared" si="17"/>
        <v>0.25531914893617019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553</v>
      </c>
      <c r="G16" s="51">
        <f t="shared" si="34"/>
        <v>393</v>
      </c>
      <c r="H16" s="53">
        <f t="shared" si="34"/>
        <v>1229</v>
      </c>
      <c r="I16" s="113">
        <f t="shared" si="34"/>
        <v>1737</v>
      </c>
      <c r="J16" s="51">
        <f t="shared" si="34"/>
        <v>1707</v>
      </c>
      <c r="K16" s="53">
        <f t="shared" si="34"/>
        <v>2348</v>
      </c>
      <c r="L16" s="50">
        <f t="shared" si="0"/>
        <v>199.17500000000001</v>
      </c>
      <c r="M16" s="88">
        <f t="shared" ref="M16:AA16" si="35">SUM(M6:M15)</f>
        <v>534836.8175</v>
      </c>
      <c r="N16" s="53">
        <f t="shared" si="35"/>
        <v>847.29</v>
      </c>
      <c r="O16" s="113">
        <f t="shared" si="35"/>
        <v>108.75</v>
      </c>
      <c r="P16" s="52">
        <f t="shared" si="35"/>
        <v>289.60000000000002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54.375</v>
      </c>
      <c r="AH16" s="104">
        <f t="shared" si="14"/>
        <v>23.65</v>
      </c>
      <c r="AJ16" s="155">
        <f t="shared" ref="AJ16" si="37">AF16/SUM(AF16:AH16)</f>
        <v>0</v>
      </c>
      <c r="AK16" s="155">
        <f t="shared" si="16"/>
        <v>0.69689202178788845</v>
      </c>
      <c r="AL16" s="155">
        <f t="shared" si="17"/>
        <v>0.30310797821211144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sheetPr codeName="Sheet23"/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46325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23</v>
      </c>
      <c r="G6" s="29">
        <v>39</v>
      </c>
      <c r="H6" s="57">
        <v>14</v>
      </c>
      <c r="I6" s="33">
        <v>213</v>
      </c>
      <c r="J6" s="29">
        <v>143</v>
      </c>
      <c r="K6" s="35">
        <v>154</v>
      </c>
      <c r="L6" s="36">
        <f t="shared" ref="L6:L16" si="0">SUM(C6:K6)/40</f>
        <v>14.65</v>
      </c>
      <c r="M6" s="86">
        <f t="shared" ref="M6:M15" si="1">SUMPRODUCT($C$4:$K$4,$C6:$K6)</f>
        <v>41033.550000000003</v>
      </c>
      <c r="N6" s="57">
        <f t="shared" ref="N6:N15" si="2">SUMPRODUCT($C$3:$K$3,$C6:$K6)/1000</f>
        <v>66.52</v>
      </c>
      <c r="O6" s="42">
        <f t="shared" ref="O6:O12" si="3">SUM(F6:H6)/20</f>
        <v>3.8</v>
      </c>
      <c r="P6" s="41">
        <f t="shared" ref="P6:P12" si="4">SUM(I6:K6)/20</f>
        <v>25.5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1.9</v>
      </c>
      <c r="AH6" s="97">
        <f t="shared" ref="AH6:AH16" si="14">SUM(E6:G6)/40</f>
        <v>1.55</v>
      </c>
      <c r="AJ6" s="154">
        <f t="shared" ref="AJ6:AJ15" si="15">AF6/SUM(AF6:AH6)</f>
        <v>0</v>
      </c>
      <c r="AK6" s="154">
        <f t="shared" ref="AK6:AK16" si="16">AG6/SUM(AF6:AH6)</f>
        <v>0.55072463768115931</v>
      </c>
      <c r="AL6" s="154">
        <f t="shared" ref="AL6:AL16" si="17">AH6/SUM(AF6:AH6)</f>
        <v>0.44927536231884058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21</v>
      </c>
      <c r="G7" s="29">
        <v>16</v>
      </c>
      <c r="H7" s="57">
        <v>21</v>
      </c>
      <c r="I7" s="33">
        <v>91</v>
      </c>
      <c r="J7" s="29">
        <v>86</v>
      </c>
      <c r="K7" s="35">
        <v>133</v>
      </c>
      <c r="L7" s="36">
        <f t="shared" si="0"/>
        <v>9.1999999999999993</v>
      </c>
      <c r="M7" s="86">
        <f t="shared" si="1"/>
        <v>25561.224999999999</v>
      </c>
      <c r="N7" s="57">
        <f t="shared" si="2"/>
        <v>41.26</v>
      </c>
      <c r="O7" s="42">
        <f t="shared" si="3"/>
        <v>2.9</v>
      </c>
      <c r="P7" s="41">
        <f t="shared" si="4"/>
        <v>15.5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1.45</v>
      </c>
      <c r="AH7" s="97">
        <f t="shared" si="14"/>
        <v>0.92500000000000004</v>
      </c>
      <c r="AJ7" s="154">
        <f t="shared" si="15"/>
        <v>0</v>
      </c>
      <c r="AK7" s="154">
        <f t="shared" si="16"/>
        <v>0.61052631578947369</v>
      </c>
      <c r="AL7" s="154">
        <f t="shared" si="17"/>
        <v>0.38947368421052636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26</v>
      </c>
      <c r="G9" s="29">
        <v>26</v>
      </c>
      <c r="H9" s="57">
        <v>28</v>
      </c>
      <c r="I9" s="33">
        <v>70</v>
      </c>
      <c r="J9" s="29">
        <v>38</v>
      </c>
      <c r="K9" s="35">
        <v>106</v>
      </c>
      <c r="L9" s="36">
        <f t="shared" si="0"/>
        <v>7.35</v>
      </c>
      <c r="M9" s="86">
        <f t="shared" si="1"/>
        <v>19741.96</v>
      </c>
      <c r="N9" s="57">
        <f t="shared" si="2"/>
        <v>31.28</v>
      </c>
      <c r="O9" s="42">
        <f t="shared" si="3"/>
        <v>4</v>
      </c>
      <c r="P9" s="41">
        <f t="shared" si="4"/>
        <v>10.7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</v>
      </c>
      <c r="AH9" s="97">
        <f t="shared" si="14"/>
        <v>1.3</v>
      </c>
      <c r="AJ9" s="154">
        <f t="shared" si="15"/>
        <v>0</v>
      </c>
      <c r="AK9" s="154">
        <f t="shared" si="16"/>
        <v>0.60606060606060608</v>
      </c>
      <c r="AL9" s="154">
        <f t="shared" si="17"/>
        <v>0.39393939393939398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172</v>
      </c>
      <c r="G12" s="29">
        <v>80</v>
      </c>
      <c r="H12" s="57">
        <v>197</v>
      </c>
      <c r="I12" s="33">
        <v>277</v>
      </c>
      <c r="J12" s="29">
        <v>320</v>
      </c>
      <c r="K12" s="35">
        <v>827</v>
      </c>
      <c r="L12" s="36">
        <f t="shared" si="0"/>
        <v>46.825000000000003</v>
      </c>
      <c r="M12" s="86">
        <f t="shared" si="1"/>
        <v>126995.02249999999</v>
      </c>
      <c r="N12" s="57">
        <f t="shared" si="2"/>
        <v>202.31</v>
      </c>
      <c r="O12" s="42">
        <f t="shared" si="3"/>
        <v>22.45</v>
      </c>
      <c r="P12" s="41">
        <f t="shared" si="4"/>
        <v>71.2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11.225</v>
      </c>
      <c r="AH12" s="97">
        <f t="shared" si="14"/>
        <v>6.3</v>
      </c>
      <c r="AJ12" s="154">
        <f t="shared" si="15"/>
        <v>0</v>
      </c>
      <c r="AK12" s="154">
        <f t="shared" si="16"/>
        <v>0.6405135520684736</v>
      </c>
      <c r="AL12" s="154">
        <f t="shared" si="17"/>
        <v>0.3594864479315264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242</v>
      </c>
      <c r="G16" s="51">
        <f t="shared" si="34"/>
        <v>161</v>
      </c>
      <c r="H16" s="53">
        <f t="shared" si="34"/>
        <v>260</v>
      </c>
      <c r="I16" s="113">
        <f t="shared" si="34"/>
        <v>651</v>
      </c>
      <c r="J16" s="51">
        <f t="shared" si="34"/>
        <v>587</v>
      </c>
      <c r="K16" s="53">
        <f t="shared" si="34"/>
        <v>1220</v>
      </c>
      <c r="L16" s="50">
        <f t="shared" si="0"/>
        <v>78.025000000000006</v>
      </c>
      <c r="M16" s="88">
        <f t="shared" ref="M16:AA16" si="35">SUM(M6:M15)</f>
        <v>213331.75749999998</v>
      </c>
      <c r="N16" s="53">
        <f t="shared" si="35"/>
        <v>341.37</v>
      </c>
      <c r="O16" s="113">
        <f t="shared" si="35"/>
        <v>33.15</v>
      </c>
      <c r="P16" s="52">
        <f t="shared" si="35"/>
        <v>122.9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16.574999999999999</v>
      </c>
      <c r="AH16" s="104">
        <f t="shared" si="14"/>
        <v>10.074999999999999</v>
      </c>
      <c r="AJ16" s="155">
        <f t="shared" ref="AJ16" si="37">AF16/SUM(AF16:AH16)</f>
        <v>0</v>
      </c>
      <c r="AK16" s="155">
        <f t="shared" si="16"/>
        <v>0.62195121951219512</v>
      </c>
      <c r="AL16" s="155">
        <f t="shared" si="17"/>
        <v>0.37804878048780488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6.05</v>
      </c>
      <c r="G17" s="55">
        <f t="shared" si="38"/>
        <v>4.0250000000000004</v>
      </c>
      <c r="H17" s="55">
        <f t="shared" si="38"/>
        <v>6.5</v>
      </c>
      <c r="I17" s="55">
        <f t="shared" si="38"/>
        <v>16.274999999999999</v>
      </c>
      <c r="J17" s="55">
        <f t="shared" si="38"/>
        <v>14.675000000000001</v>
      </c>
      <c r="K17" s="55">
        <f t="shared" si="38"/>
        <v>30.5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sheetPr codeName="Sheet24"/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46325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0</v>
      </c>
      <c r="H6" s="57">
        <v>160</v>
      </c>
      <c r="I6" s="33">
        <v>250</v>
      </c>
      <c r="J6" s="29">
        <v>210</v>
      </c>
      <c r="K6" s="35">
        <v>300</v>
      </c>
      <c r="L6" s="36">
        <f t="shared" ref="L6:L16" si="0">SUM(C6:K6)/40</f>
        <v>24</v>
      </c>
      <c r="M6" s="86">
        <f t="shared" ref="M6:M15" si="1">SUMPRODUCT($C$4:$K$4,$C6:$K6)</f>
        <v>65698.899999999994</v>
      </c>
      <c r="N6" s="57">
        <f t="shared" ref="N6:N15" si="2">SUMPRODUCT($C$3:$K$3,$C6:$K6)/1000</f>
        <v>105.2</v>
      </c>
      <c r="O6" s="42">
        <f t="shared" ref="O6:O12" si="3">SUM(F6:H6)/20</f>
        <v>10</v>
      </c>
      <c r="P6" s="41">
        <f t="shared" ref="P6:P12" si="4">SUM(I6:K6)/20</f>
        <v>38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0.83333333333333337</v>
      </c>
      <c r="AL6" s="154">
        <f t="shared" ref="AL6:AL16" si="17">AH6/SUM(AF6:AH6)</f>
        <v>0.16666666666666666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60</v>
      </c>
      <c r="G7" s="29">
        <v>45</v>
      </c>
      <c r="H7" s="57">
        <v>45</v>
      </c>
      <c r="I7" s="33">
        <v>60</v>
      </c>
      <c r="J7" s="29">
        <v>45</v>
      </c>
      <c r="K7" s="35">
        <v>80</v>
      </c>
      <c r="L7" s="36">
        <f t="shared" si="0"/>
        <v>8.375</v>
      </c>
      <c r="M7" s="86">
        <f t="shared" si="1"/>
        <v>21307.775000000001</v>
      </c>
      <c r="N7" s="57">
        <f t="shared" si="2"/>
        <v>32.700000000000003</v>
      </c>
      <c r="O7" s="42">
        <f t="shared" si="3"/>
        <v>7.5</v>
      </c>
      <c r="P7" s="41">
        <f t="shared" si="4"/>
        <v>9.25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3.75</v>
      </c>
      <c r="AH7" s="97">
        <f t="shared" si="14"/>
        <v>2.625</v>
      </c>
      <c r="AJ7" s="154">
        <f t="shared" si="15"/>
        <v>0</v>
      </c>
      <c r="AK7" s="154">
        <f t="shared" si="16"/>
        <v>0.58823529411764708</v>
      </c>
      <c r="AL7" s="154">
        <f t="shared" si="17"/>
        <v>0.41176470588235292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65</v>
      </c>
      <c r="G9" s="29">
        <v>37</v>
      </c>
      <c r="H9" s="57">
        <v>42</v>
      </c>
      <c r="I9" s="33">
        <v>65</v>
      </c>
      <c r="J9" s="29">
        <v>105</v>
      </c>
      <c r="K9" s="35">
        <v>30</v>
      </c>
      <c r="L9" s="36">
        <f t="shared" si="0"/>
        <v>8.6</v>
      </c>
      <c r="M9" s="86">
        <f t="shared" si="1"/>
        <v>22082.600000000002</v>
      </c>
      <c r="N9" s="57">
        <f t="shared" si="2"/>
        <v>34.08</v>
      </c>
      <c r="O9" s="42">
        <f t="shared" si="3"/>
        <v>7.2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3.6</v>
      </c>
      <c r="AH9" s="97">
        <f t="shared" si="14"/>
        <v>2.5499999999999998</v>
      </c>
      <c r="AJ9" s="154">
        <f t="shared" si="15"/>
        <v>0</v>
      </c>
      <c r="AK9" s="154">
        <f t="shared" si="16"/>
        <v>0.58536585365853655</v>
      </c>
      <c r="AL9" s="154">
        <f t="shared" si="17"/>
        <v>0.41463414634146334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84</v>
      </c>
      <c r="G10" s="29">
        <v>48</v>
      </c>
      <c r="H10" s="57">
        <v>74</v>
      </c>
      <c r="I10" s="33">
        <v>87</v>
      </c>
      <c r="J10" s="29">
        <v>88</v>
      </c>
      <c r="K10" s="35">
        <v>93</v>
      </c>
      <c r="L10" s="36">
        <f t="shared" ref="L10" si="18">SUM(C10:K10)/40</f>
        <v>11.85</v>
      </c>
      <c r="M10" s="86">
        <f t="shared" si="1"/>
        <v>30274.795000000002</v>
      </c>
      <c r="N10" s="57">
        <f t="shared" si="2"/>
        <v>46.58</v>
      </c>
      <c r="O10" s="42">
        <f t="shared" ref="O10" si="19">SUM(F10:H10)/20</f>
        <v>10.3</v>
      </c>
      <c r="P10" s="41">
        <f t="shared" ref="P10" si="20">SUM(I10:K10)/20</f>
        <v>13.4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640</v>
      </c>
      <c r="G12" s="29">
        <v>600</v>
      </c>
      <c r="H12" s="57">
        <v>1040</v>
      </c>
      <c r="I12" s="33">
        <v>880</v>
      </c>
      <c r="J12" s="29">
        <v>1360</v>
      </c>
      <c r="K12" s="35">
        <v>2400</v>
      </c>
      <c r="L12" s="36">
        <f t="shared" si="0"/>
        <v>173</v>
      </c>
      <c r="M12" s="86">
        <f t="shared" si="1"/>
        <v>456664.1</v>
      </c>
      <c r="N12" s="57">
        <f t="shared" si="2"/>
        <v>716.4</v>
      </c>
      <c r="O12" s="42">
        <f t="shared" si="3"/>
        <v>114</v>
      </c>
      <c r="P12" s="41">
        <f t="shared" si="4"/>
        <v>232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57</v>
      </c>
      <c r="AH12" s="97">
        <f t="shared" si="14"/>
        <v>31</v>
      </c>
      <c r="AJ12" s="154">
        <f t="shared" si="15"/>
        <v>0</v>
      </c>
      <c r="AK12" s="154">
        <f t="shared" si="16"/>
        <v>0.64772727272727271</v>
      </c>
      <c r="AL12" s="154">
        <f t="shared" si="17"/>
        <v>0.35227272727272729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889</v>
      </c>
      <c r="G16" s="51">
        <f t="shared" si="34"/>
        <v>730</v>
      </c>
      <c r="H16" s="53">
        <f t="shared" si="34"/>
        <v>1361</v>
      </c>
      <c r="I16" s="113">
        <f t="shared" si="34"/>
        <v>1342</v>
      </c>
      <c r="J16" s="51">
        <f t="shared" si="34"/>
        <v>1808</v>
      </c>
      <c r="K16" s="53">
        <f t="shared" si="34"/>
        <v>2903</v>
      </c>
      <c r="L16" s="50">
        <f t="shared" si="0"/>
        <v>225.82499999999999</v>
      </c>
      <c r="M16" s="88">
        <f t="shared" ref="M16:AA16" si="35">SUM(M6:M15)</f>
        <v>596028.16999999993</v>
      </c>
      <c r="N16" s="53">
        <f t="shared" si="35"/>
        <v>934.96</v>
      </c>
      <c r="O16" s="113">
        <f t="shared" si="35"/>
        <v>149</v>
      </c>
      <c r="P16" s="52">
        <f t="shared" si="35"/>
        <v>302.64999999999998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74.5</v>
      </c>
      <c r="AH16" s="104">
        <f t="shared" si="14"/>
        <v>40.475000000000001</v>
      </c>
      <c r="AJ16" s="155">
        <f t="shared" ref="AJ16" si="37">AF16/SUM(AF16:AH16)</f>
        <v>0</v>
      </c>
      <c r="AK16" s="155">
        <f t="shared" si="16"/>
        <v>0.64796694933681243</v>
      </c>
      <c r="AL16" s="155">
        <f t="shared" si="17"/>
        <v>0.35203305066318769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22.225000000000001</v>
      </c>
      <c r="G17" s="55">
        <f t="shared" si="38"/>
        <v>18.25</v>
      </c>
      <c r="H17" s="55">
        <f t="shared" si="38"/>
        <v>34.024999999999999</v>
      </c>
      <c r="I17" s="55">
        <f t="shared" si="38"/>
        <v>33.549999999999997</v>
      </c>
      <c r="J17" s="55">
        <f t="shared" si="38"/>
        <v>45.2</v>
      </c>
      <c r="K17" s="55">
        <f t="shared" si="38"/>
        <v>72.575000000000003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sheetPr codeName="Sheet25"/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46325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</v>
      </c>
      <c r="G6" s="29">
        <v>20</v>
      </c>
      <c r="H6" s="57">
        <v>0</v>
      </c>
      <c r="I6" s="33">
        <v>430</v>
      </c>
      <c r="J6" s="29">
        <v>340</v>
      </c>
      <c r="K6" s="35">
        <v>430</v>
      </c>
      <c r="L6" s="36">
        <f t="shared" ref="L6:L16" si="0">SUM(C6:K6)/40</f>
        <v>30.75</v>
      </c>
      <c r="M6" s="86">
        <f t="shared" ref="M6:M15" si="1">SUMPRODUCT($C$4:$K$4,$C6:$K6)</f>
        <v>88741.875</v>
      </c>
      <c r="N6" s="57">
        <f t="shared" ref="N6:N15" si="2">SUMPRODUCT($C$3:$K$3,$C6:$K6)/1000</f>
        <v>146.1</v>
      </c>
      <c r="O6" s="42">
        <f t="shared" ref="O6:O12" si="3">SUM(F6:H6)/20</f>
        <v>1.5</v>
      </c>
      <c r="P6" s="41">
        <f t="shared" ref="P6:P12" si="4">SUM(I6:K6)/20</f>
        <v>60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0.75</v>
      </c>
      <c r="AH6" s="97">
        <f t="shared" ref="AH6:AH16" si="14">SUM(E6:G6)/40</f>
        <v>0.75</v>
      </c>
      <c r="AJ6" s="154">
        <f t="shared" ref="AJ6:AJ15" si="15">AF6/SUM(AF6:AH6)</f>
        <v>0</v>
      </c>
      <c r="AK6" s="154">
        <f t="shared" ref="AK6:AK16" si="16">AG6/SUM(AF6:AH6)</f>
        <v>0.5</v>
      </c>
      <c r="AL6" s="154">
        <f t="shared" ref="AL6:AL16" si="17">AH6/SUM(AF6:AH6)</f>
        <v>0.5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95</v>
      </c>
      <c r="G7" s="29">
        <v>125</v>
      </c>
      <c r="H7" s="57">
        <v>130</v>
      </c>
      <c r="I7" s="33">
        <v>40</v>
      </c>
      <c r="J7" s="29">
        <v>80</v>
      </c>
      <c r="K7" s="35">
        <v>120</v>
      </c>
      <c r="L7" s="36">
        <f t="shared" si="0"/>
        <v>14.75</v>
      </c>
      <c r="M7" s="86">
        <f t="shared" si="1"/>
        <v>35795.474999999999</v>
      </c>
      <c r="N7" s="57">
        <f t="shared" si="2"/>
        <v>53.3</v>
      </c>
      <c r="O7" s="42">
        <f t="shared" si="3"/>
        <v>17.5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8.75</v>
      </c>
      <c r="AH7" s="97">
        <f t="shared" si="14"/>
        <v>5.5</v>
      </c>
      <c r="AJ7" s="154">
        <f t="shared" si="15"/>
        <v>0</v>
      </c>
      <c r="AK7" s="154">
        <f t="shared" si="16"/>
        <v>0.61403508771929827</v>
      </c>
      <c r="AL7" s="154">
        <f t="shared" si="17"/>
        <v>0.38596491228070173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12</v>
      </c>
      <c r="G9" s="29">
        <v>0</v>
      </c>
      <c r="H9" s="57">
        <v>12</v>
      </c>
      <c r="I9" s="33">
        <v>63</v>
      </c>
      <c r="J9" s="29">
        <v>23</v>
      </c>
      <c r="K9" s="35">
        <v>64</v>
      </c>
      <c r="L9" s="36">
        <f t="shared" si="0"/>
        <v>4.3499999999999996</v>
      </c>
      <c r="M9" s="86">
        <f t="shared" si="1"/>
        <v>12155.1</v>
      </c>
      <c r="N9" s="57">
        <f t="shared" si="2"/>
        <v>19.68</v>
      </c>
      <c r="O9" s="42">
        <f t="shared" si="3"/>
        <v>1.2</v>
      </c>
      <c r="P9" s="41">
        <f t="shared" si="4"/>
        <v>7.5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0.6</v>
      </c>
      <c r="AH9" s="97">
        <f t="shared" si="14"/>
        <v>0.3</v>
      </c>
      <c r="AJ9" s="154">
        <f t="shared" si="15"/>
        <v>0</v>
      </c>
      <c r="AK9" s="154">
        <f t="shared" si="16"/>
        <v>0.66666666666666674</v>
      </c>
      <c r="AL9" s="154">
        <f t="shared" si="17"/>
        <v>0.33333333333333337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41</v>
      </c>
      <c r="G10" s="29">
        <v>58</v>
      </c>
      <c r="H10" s="57">
        <v>54</v>
      </c>
      <c r="I10" s="33">
        <v>113</v>
      </c>
      <c r="J10" s="29">
        <v>59</v>
      </c>
      <c r="K10" s="35">
        <v>165</v>
      </c>
      <c r="L10" s="36">
        <f t="shared" ref="L10" si="18">SUM(C10:K10)/40</f>
        <v>12.25</v>
      </c>
      <c r="M10" s="86">
        <f t="shared" si="1"/>
        <v>32506.442499999997</v>
      </c>
      <c r="N10" s="57">
        <f t="shared" si="2"/>
        <v>51.15</v>
      </c>
      <c r="O10" s="42">
        <f t="shared" ref="O10" si="19">SUM(F10:H10)/20</f>
        <v>7.65</v>
      </c>
      <c r="P10" s="41">
        <f t="shared" ref="P10" si="20">SUM(I10:K10)/20</f>
        <v>16.850000000000001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1279</v>
      </c>
      <c r="G12" s="29">
        <v>1160</v>
      </c>
      <c r="H12" s="57">
        <v>1159</v>
      </c>
      <c r="I12" s="33">
        <v>1279</v>
      </c>
      <c r="J12" s="29">
        <v>1158</v>
      </c>
      <c r="K12" s="35">
        <v>1239</v>
      </c>
      <c r="L12" s="36">
        <f t="shared" si="0"/>
        <v>181.85</v>
      </c>
      <c r="M12" s="86">
        <f t="shared" si="1"/>
        <v>455784.71500000003</v>
      </c>
      <c r="N12" s="57">
        <f t="shared" si="2"/>
        <v>692.98</v>
      </c>
      <c r="O12" s="42">
        <f t="shared" si="3"/>
        <v>179.9</v>
      </c>
      <c r="P12" s="41">
        <f t="shared" si="4"/>
        <v>183.8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89.95</v>
      </c>
      <c r="AH12" s="97">
        <f t="shared" si="14"/>
        <v>60.975000000000001</v>
      </c>
      <c r="AJ12" s="154">
        <f t="shared" si="15"/>
        <v>0</v>
      </c>
      <c r="AK12" s="154">
        <f t="shared" si="16"/>
        <v>0.59599138645022365</v>
      </c>
      <c r="AL12" s="154">
        <f t="shared" si="17"/>
        <v>0.40400861354977635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1437</v>
      </c>
      <c r="G16" s="51">
        <f t="shared" si="34"/>
        <v>1363</v>
      </c>
      <c r="H16" s="53">
        <f t="shared" si="34"/>
        <v>1355</v>
      </c>
      <c r="I16" s="113">
        <f t="shared" si="34"/>
        <v>1925</v>
      </c>
      <c r="J16" s="51">
        <f t="shared" si="34"/>
        <v>1660</v>
      </c>
      <c r="K16" s="53">
        <f t="shared" si="34"/>
        <v>2018</v>
      </c>
      <c r="L16" s="50">
        <f t="shared" si="0"/>
        <v>243.95</v>
      </c>
      <c r="M16" s="88">
        <f t="shared" ref="M16:AA16" si="35">SUM(M6:M15)</f>
        <v>624983.60750000004</v>
      </c>
      <c r="N16" s="53">
        <f t="shared" si="35"/>
        <v>963.21</v>
      </c>
      <c r="O16" s="113">
        <f t="shared" si="35"/>
        <v>207.75</v>
      </c>
      <c r="P16" s="52">
        <f t="shared" si="35"/>
        <v>280.14999999999998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103.875</v>
      </c>
      <c r="AH16" s="104">
        <f t="shared" si="14"/>
        <v>70</v>
      </c>
      <c r="AJ16" s="155">
        <f t="shared" ref="AJ16" si="37">AF16/SUM(AF16:AH16)</f>
        <v>0</v>
      </c>
      <c r="AK16" s="155">
        <f t="shared" si="16"/>
        <v>0.59741193386053204</v>
      </c>
      <c r="AL16" s="155">
        <f t="shared" si="17"/>
        <v>0.40258806613946801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35.924999999999997</v>
      </c>
      <c r="G17" s="55">
        <f t="shared" si="38"/>
        <v>34.075000000000003</v>
      </c>
      <c r="H17" s="55">
        <f t="shared" si="38"/>
        <v>33.875</v>
      </c>
      <c r="I17" s="55">
        <f t="shared" si="38"/>
        <v>48.125</v>
      </c>
      <c r="J17" s="55">
        <f t="shared" si="38"/>
        <v>41.5</v>
      </c>
      <c r="K17" s="55">
        <f t="shared" si="38"/>
        <v>50.45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sheetPr codeName="Sheet26"/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46325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75</v>
      </c>
      <c r="G6" s="29">
        <v>60</v>
      </c>
      <c r="H6" s="57">
        <v>65</v>
      </c>
      <c r="I6" s="33">
        <v>205</v>
      </c>
      <c r="J6" s="29">
        <v>150</v>
      </c>
      <c r="K6" s="35">
        <v>195</v>
      </c>
      <c r="L6" s="36">
        <f t="shared" ref="L6:L16" si="0">SUM(C6:K6)/40</f>
        <v>18.75</v>
      </c>
      <c r="M6" s="86">
        <f t="shared" ref="M6:M15" si="1">SUMPRODUCT($C$4:$K$4,$C6:$K6)</f>
        <v>50444.5</v>
      </c>
      <c r="N6" s="57">
        <f t="shared" ref="N6:N15" si="2">SUMPRODUCT($C$3:$K$3,$C6:$K6)/1000</f>
        <v>80</v>
      </c>
      <c r="O6" s="42">
        <f t="shared" ref="O6:O12" si="3">SUM(F6:H6)/20</f>
        <v>10</v>
      </c>
      <c r="P6" s="41">
        <f t="shared" ref="P6:P12" si="4">SUM(I6:K6)/20</f>
        <v>27.5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3.375</v>
      </c>
      <c r="AJ6" s="154">
        <f t="shared" ref="AJ6:AJ15" si="15">AF6/SUM(AF6:AH6)</f>
        <v>0</v>
      </c>
      <c r="AK6" s="154">
        <f t="shared" ref="AK6:AK16" si="16">AG6/SUM(AF6:AH6)</f>
        <v>0.59701492537313428</v>
      </c>
      <c r="AL6" s="154">
        <f t="shared" ref="AL6:AL16" si="17">AH6/SUM(AF6:AH6)</f>
        <v>0.40298507462686567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78</v>
      </c>
      <c r="H7" s="57">
        <v>120</v>
      </c>
      <c r="I7" s="33">
        <v>1</v>
      </c>
      <c r="J7" s="29">
        <v>1</v>
      </c>
      <c r="K7" s="35">
        <v>1</v>
      </c>
      <c r="L7" s="36">
        <f t="shared" si="0"/>
        <v>5.0250000000000004</v>
      </c>
      <c r="M7" s="86">
        <f t="shared" si="1"/>
        <v>10605.494999999999</v>
      </c>
      <c r="N7" s="57">
        <f t="shared" si="2"/>
        <v>14.22</v>
      </c>
      <c r="O7" s="42">
        <f t="shared" si="3"/>
        <v>9.9</v>
      </c>
      <c r="P7" s="41">
        <f t="shared" si="4"/>
        <v>0.15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4.95</v>
      </c>
      <c r="AH7" s="97">
        <f t="shared" si="14"/>
        <v>1.95</v>
      </c>
      <c r="AJ7" s="154">
        <f t="shared" si="15"/>
        <v>0</v>
      </c>
      <c r="AK7" s="154">
        <f t="shared" si="16"/>
        <v>0.71739130434782605</v>
      </c>
      <c r="AL7" s="154">
        <f t="shared" si="17"/>
        <v>0.28260869565217389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24</v>
      </c>
      <c r="G9" s="29">
        <v>64</v>
      </c>
      <c r="H9" s="57">
        <v>26</v>
      </c>
      <c r="I9" s="33">
        <v>164</v>
      </c>
      <c r="J9" s="29">
        <v>184</v>
      </c>
      <c r="K9" s="35">
        <v>212</v>
      </c>
      <c r="L9" s="36">
        <f t="shared" si="0"/>
        <v>16.850000000000001</v>
      </c>
      <c r="M9" s="86">
        <f t="shared" si="1"/>
        <v>46659.125</v>
      </c>
      <c r="N9" s="57">
        <f t="shared" si="2"/>
        <v>75.180000000000007</v>
      </c>
      <c r="O9" s="42">
        <f t="shared" si="3"/>
        <v>5.7</v>
      </c>
      <c r="P9" s="41">
        <f t="shared" si="4"/>
        <v>28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2.85</v>
      </c>
      <c r="AH9" s="97">
        <f t="shared" si="14"/>
        <v>2.2000000000000002</v>
      </c>
      <c r="AJ9" s="154">
        <f t="shared" si="15"/>
        <v>0</v>
      </c>
      <c r="AK9" s="154">
        <f t="shared" si="16"/>
        <v>0.5643564356435643</v>
      </c>
      <c r="AL9" s="154">
        <f t="shared" si="17"/>
        <v>0.43564356435643564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47</v>
      </c>
      <c r="G10" s="29">
        <v>26</v>
      </c>
      <c r="H10" s="57">
        <v>63</v>
      </c>
      <c r="I10" s="33">
        <v>82</v>
      </c>
      <c r="J10" s="29">
        <v>41</v>
      </c>
      <c r="K10" s="35">
        <v>45</v>
      </c>
      <c r="L10" s="36">
        <f t="shared" ref="L10" si="18">SUM(C10:K10)/40</f>
        <v>7.6</v>
      </c>
      <c r="M10" s="86">
        <f t="shared" si="1"/>
        <v>19338.420000000002</v>
      </c>
      <c r="N10" s="57">
        <f t="shared" si="2"/>
        <v>29.68</v>
      </c>
      <c r="O10" s="42">
        <f t="shared" ref="O10" si="19">SUM(F10:H10)/20</f>
        <v>6.8</v>
      </c>
      <c r="P10" s="41">
        <f t="shared" ref="P10" si="20">SUM(I10:K10)/20</f>
        <v>8.4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320</v>
      </c>
      <c r="G12" s="29">
        <v>280</v>
      </c>
      <c r="H12" s="57">
        <v>320</v>
      </c>
      <c r="I12" s="33">
        <v>360</v>
      </c>
      <c r="J12" s="29">
        <v>320</v>
      </c>
      <c r="K12" s="35">
        <v>460</v>
      </c>
      <c r="L12" s="36">
        <f t="shared" si="0"/>
        <v>51.5</v>
      </c>
      <c r="M12" s="86">
        <f t="shared" si="1"/>
        <v>131075.1</v>
      </c>
      <c r="N12" s="57">
        <f t="shared" si="2"/>
        <v>201.2</v>
      </c>
      <c r="O12" s="42">
        <f t="shared" si="3"/>
        <v>46</v>
      </c>
      <c r="P12" s="41">
        <f t="shared" si="4"/>
        <v>57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23</v>
      </c>
      <c r="AH12" s="97">
        <f t="shared" si="14"/>
        <v>15</v>
      </c>
      <c r="AJ12" s="154">
        <f t="shared" si="15"/>
        <v>0</v>
      </c>
      <c r="AK12" s="154">
        <f t="shared" si="16"/>
        <v>0.60526315789473684</v>
      </c>
      <c r="AL12" s="154">
        <f t="shared" si="17"/>
        <v>0.39473684210526316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466</v>
      </c>
      <c r="G16" s="51">
        <f t="shared" si="34"/>
        <v>508</v>
      </c>
      <c r="H16" s="53">
        <f t="shared" si="34"/>
        <v>594</v>
      </c>
      <c r="I16" s="113">
        <f t="shared" si="34"/>
        <v>812</v>
      </c>
      <c r="J16" s="51">
        <f t="shared" si="34"/>
        <v>696</v>
      </c>
      <c r="K16" s="53">
        <f t="shared" si="34"/>
        <v>913</v>
      </c>
      <c r="L16" s="50">
        <f t="shared" si="0"/>
        <v>99.724999999999994</v>
      </c>
      <c r="M16" s="88">
        <f t="shared" ref="M16:AA16" si="35">SUM(M6:M15)</f>
        <v>258122.64</v>
      </c>
      <c r="N16" s="53">
        <f t="shared" si="35"/>
        <v>400.28</v>
      </c>
      <c r="O16" s="113">
        <f t="shared" si="35"/>
        <v>78.400000000000006</v>
      </c>
      <c r="P16" s="52">
        <f t="shared" si="35"/>
        <v>121.05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39.200000000000003</v>
      </c>
      <c r="AH16" s="104">
        <f t="shared" si="14"/>
        <v>24.35</v>
      </c>
      <c r="AJ16" s="155">
        <f t="shared" ref="AJ16" si="37">AF16/SUM(AF16:AH16)</f>
        <v>0</v>
      </c>
      <c r="AK16" s="155">
        <f t="shared" si="16"/>
        <v>0.6168371361132966</v>
      </c>
      <c r="AL16" s="155">
        <f t="shared" si="17"/>
        <v>0.3831628638867034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11.65</v>
      </c>
      <c r="G17" s="55">
        <f t="shared" si="38"/>
        <v>12.7</v>
      </c>
      <c r="H17" s="55">
        <f t="shared" si="38"/>
        <v>14.85</v>
      </c>
      <c r="I17" s="55">
        <f t="shared" si="38"/>
        <v>20.3</v>
      </c>
      <c r="J17" s="55">
        <f t="shared" si="38"/>
        <v>17.399999999999999</v>
      </c>
      <c r="K17" s="55">
        <f t="shared" si="38"/>
        <v>22.824999999999999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sheetPr codeName="Sheet27"/>
  <dimension ref="A2:AL500"/>
  <sheetViews>
    <sheetView topLeftCell="A2"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46325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95</v>
      </c>
      <c r="G6" s="29">
        <v>45</v>
      </c>
      <c r="H6" s="57">
        <v>150</v>
      </c>
      <c r="I6" s="33">
        <v>80</v>
      </c>
      <c r="J6" s="29">
        <v>60</v>
      </c>
      <c r="K6" s="35">
        <v>80</v>
      </c>
      <c r="L6" s="36">
        <f t="shared" ref="L6:L16" si="0">SUM(C6:K6)/40</f>
        <v>12.75</v>
      </c>
      <c r="M6" s="86">
        <f t="shared" ref="M6:M15" si="1">SUMPRODUCT($C$4:$K$4,$C6:$K6)</f>
        <v>31194.924999999999</v>
      </c>
      <c r="N6" s="57">
        <f t="shared" ref="N6:N15" si="2">SUMPRODUCT($C$3:$K$3,$C6:$K6)/1000</f>
        <v>46.7</v>
      </c>
      <c r="O6" s="42">
        <f t="shared" ref="O6:O12" si="3">SUM(F6:H6)/20</f>
        <v>14.5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7.25</v>
      </c>
      <c r="AH6" s="97">
        <f t="shared" ref="AH6:AH16" si="14">SUM(E6:G6)/40</f>
        <v>3.5</v>
      </c>
      <c r="AJ6" s="154">
        <f t="shared" ref="AJ6:AJ15" si="15">AF6/SUM(AF6:AH6)</f>
        <v>0</v>
      </c>
      <c r="AK6" s="154">
        <f t="shared" ref="AK6:AK16" si="16">AG6/SUM(AF6:AH6)</f>
        <v>0.67441860465116277</v>
      </c>
      <c r="AL6" s="154">
        <f t="shared" ref="AL6:AL16" si="17">AH6/SUM(AF6:AH6)</f>
        <v>0.32558139534883723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17</v>
      </c>
      <c r="G9" s="29">
        <v>15</v>
      </c>
      <c r="H9" s="57">
        <v>17</v>
      </c>
      <c r="I9" s="33">
        <v>92</v>
      </c>
      <c r="J9" s="29">
        <v>82</v>
      </c>
      <c r="K9" s="35">
        <v>97</v>
      </c>
      <c r="L9" s="36">
        <f t="shared" si="0"/>
        <v>8</v>
      </c>
      <c r="M9" s="86">
        <f t="shared" si="1"/>
        <v>22256.102500000001</v>
      </c>
      <c r="N9" s="57">
        <f t="shared" si="2"/>
        <v>35.950000000000003</v>
      </c>
      <c r="O9" s="42">
        <f t="shared" si="3"/>
        <v>2.4500000000000002</v>
      </c>
      <c r="P9" s="41">
        <f t="shared" si="4"/>
        <v>13.55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1.2250000000000001</v>
      </c>
      <c r="AH9" s="97">
        <f t="shared" si="14"/>
        <v>0.8</v>
      </c>
      <c r="AJ9" s="154">
        <f t="shared" si="15"/>
        <v>0</v>
      </c>
      <c r="AK9" s="154">
        <f t="shared" si="16"/>
        <v>0.60493827160493818</v>
      </c>
      <c r="AL9" s="154">
        <f t="shared" si="17"/>
        <v>0.39506172839506171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80</v>
      </c>
      <c r="G10" s="29">
        <v>80</v>
      </c>
      <c r="H10" s="57">
        <v>80</v>
      </c>
      <c r="I10" s="33">
        <v>12</v>
      </c>
      <c r="J10" s="29">
        <v>16</v>
      </c>
      <c r="K10" s="35">
        <v>30</v>
      </c>
      <c r="L10" s="36">
        <f t="shared" ref="L10" si="18">SUM(C10:K10)/40</f>
        <v>7.45</v>
      </c>
      <c r="M10" s="86">
        <f t="shared" si="1"/>
        <v>16804.12</v>
      </c>
      <c r="N10" s="57">
        <f t="shared" si="2"/>
        <v>23.76</v>
      </c>
      <c r="O10" s="42">
        <f t="shared" ref="O10" si="19">SUM(F10:H10)/20</f>
        <v>12</v>
      </c>
      <c r="P10" s="41">
        <f t="shared" ref="P10" si="20">SUM(I10:K10)/20</f>
        <v>2.9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184</v>
      </c>
      <c r="G12" s="29">
        <v>682</v>
      </c>
      <c r="H12" s="57">
        <v>448</v>
      </c>
      <c r="I12" s="33">
        <v>911</v>
      </c>
      <c r="J12" s="29">
        <v>768</v>
      </c>
      <c r="K12" s="35">
        <v>950</v>
      </c>
      <c r="L12" s="36">
        <f t="shared" si="0"/>
        <v>98.575000000000003</v>
      </c>
      <c r="M12" s="86">
        <f t="shared" si="1"/>
        <v>259906.28499999997</v>
      </c>
      <c r="N12" s="57">
        <f t="shared" si="2"/>
        <v>407.46</v>
      </c>
      <c r="O12" s="42">
        <f t="shared" si="3"/>
        <v>65.7</v>
      </c>
      <c r="P12" s="41">
        <f t="shared" si="4"/>
        <v>131.44999999999999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32.85</v>
      </c>
      <c r="AH12" s="97">
        <f t="shared" si="14"/>
        <v>21.65</v>
      </c>
      <c r="AJ12" s="154">
        <f t="shared" si="15"/>
        <v>0</v>
      </c>
      <c r="AK12" s="154">
        <f t="shared" si="16"/>
        <v>0.60275229357798166</v>
      </c>
      <c r="AL12" s="154">
        <f t="shared" si="17"/>
        <v>0.39724770642201834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376</v>
      </c>
      <c r="G16" s="51">
        <f t="shared" si="34"/>
        <v>822</v>
      </c>
      <c r="H16" s="53">
        <f t="shared" si="34"/>
        <v>695</v>
      </c>
      <c r="I16" s="113">
        <f t="shared" si="34"/>
        <v>1095</v>
      </c>
      <c r="J16" s="51">
        <f t="shared" si="34"/>
        <v>926</v>
      </c>
      <c r="K16" s="53">
        <f t="shared" si="34"/>
        <v>1157</v>
      </c>
      <c r="L16" s="50">
        <f t="shared" si="0"/>
        <v>126.77500000000001</v>
      </c>
      <c r="M16" s="88">
        <f t="shared" ref="M16:AA16" si="35">SUM(M6:M15)</f>
        <v>330161.4325</v>
      </c>
      <c r="N16" s="53">
        <f t="shared" si="35"/>
        <v>513.87</v>
      </c>
      <c r="O16" s="113">
        <f t="shared" si="35"/>
        <v>94.65</v>
      </c>
      <c r="P16" s="52">
        <f t="shared" si="35"/>
        <v>158.89999999999998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47.325000000000003</v>
      </c>
      <c r="AH16" s="104">
        <f t="shared" si="14"/>
        <v>29.95</v>
      </c>
      <c r="AJ16" s="155">
        <f t="shared" ref="AJ16" si="37">AF16/SUM(AF16:AH16)</f>
        <v>0</v>
      </c>
      <c r="AK16" s="155">
        <f t="shared" si="16"/>
        <v>0.61242316402458752</v>
      </c>
      <c r="AL16" s="155">
        <f t="shared" si="17"/>
        <v>0.38757683597541243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9.4</v>
      </c>
      <c r="G17" s="55">
        <f t="shared" si="38"/>
        <v>20.55</v>
      </c>
      <c r="H17" s="55">
        <f t="shared" si="38"/>
        <v>17.375</v>
      </c>
      <c r="I17" s="55">
        <f t="shared" si="38"/>
        <v>27.375</v>
      </c>
      <c r="J17" s="55">
        <f t="shared" si="38"/>
        <v>23.15</v>
      </c>
      <c r="K17" s="55">
        <f t="shared" si="38"/>
        <v>28.925000000000001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sheetPr codeName="Sheet28"/>
  <dimension ref="A2:AL500"/>
  <sheetViews>
    <sheetView workbookViewId="0">
      <selection activeCell="B6" sqref="B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46325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sheetPr codeName="Sheet29"/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46325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80</v>
      </c>
      <c r="G6" s="29">
        <v>80</v>
      </c>
      <c r="H6" s="57">
        <v>80</v>
      </c>
      <c r="I6" s="33">
        <v>120</v>
      </c>
      <c r="J6" s="29">
        <v>80</v>
      </c>
      <c r="K6" s="35">
        <v>120</v>
      </c>
      <c r="L6" s="36">
        <f t="shared" ref="L6:L16" si="0">SUM(C6:K6)/40</f>
        <v>14</v>
      </c>
      <c r="M6" s="86">
        <f t="shared" ref="M6:M15" si="1">SUMPRODUCT($C$4:$K$4,$C6:$K6)</f>
        <v>35835.800000000003</v>
      </c>
      <c r="N6" s="57">
        <f t="shared" ref="N6:N15" si="2">SUMPRODUCT($C$3:$K$3,$C6:$K6)/1000</f>
        <v>55.2</v>
      </c>
      <c r="O6" s="42">
        <f t="shared" ref="O6:O12" si="3">SUM(F6:H6)/20</f>
        <v>12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6</v>
      </c>
      <c r="AH6" s="97">
        <f t="shared" ref="AH6:AH16" si="14">SUM(E6:G6)/40</f>
        <v>4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72</v>
      </c>
      <c r="G7" s="29">
        <v>32</v>
      </c>
      <c r="H7" s="57">
        <v>52</v>
      </c>
      <c r="I7" s="33">
        <v>70</v>
      </c>
      <c r="J7" s="29">
        <v>70</v>
      </c>
      <c r="K7" s="35">
        <v>145</v>
      </c>
      <c r="L7" s="36">
        <f t="shared" si="0"/>
        <v>11.025</v>
      </c>
      <c r="M7" s="86">
        <f t="shared" si="1"/>
        <v>28886.55</v>
      </c>
      <c r="N7" s="57">
        <f t="shared" si="2"/>
        <v>45.12</v>
      </c>
      <c r="O7" s="42">
        <f t="shared" si="3"/>
        <v>7.8</v>
      </c>
      <c r="P7" s="41">
        <f t="shared" si="4"/>
        <v>14.25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3.9</v>
      </c>
      <c r="AH7" s="97">
        <f t="shared" si="14"/>
        <v>2.6</v>
      </c>
      <c r="AJ7" s="154">
        <f t="shared" si="15"/>
        <v>0</v>
      </c>
      <c r="AK7" s="154">
        <f t="shared" si="16"/>
        <v>0.6</v>
      </c>
      <c r="AL7" s="154">
        <f t="shared" si="17"/>
        <v>0.4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44</v>
      </c>
      <c r="G9" s="29">
        <v>84</v>
      </c>
      <c r="H9" s="57">
        <v>4</v>
      </c>
      <c r="I9" s="33">
        <v>56</v>
      </c>
      <c r="J9" s="29">
        <v>96</v>
      </c>
      <c r="K9" s="35">
        <v>57</v>
      </c>
      <c r="L9" s="36">
        <f t="shared" si="0"/>
        <v>8.5250000000000004</v>
      </c>
      <c r="M9" s="86">
        <f t="shared" si="1"/>
        <v>22106.81</v>
      </c>
      <c r="N9" s="57">
        <f t="shared" si="2"/>
        <v>34.32</v>
      </c>
      <c r="O9" s="42">
        <f t="shared" si="3"/>
        <v>6.6</v>
      </c>
      <c r="P9" s="41">
        <f t="shared" si="4"/>
        <v>10.45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3.3</v>
      </c>
      <c r="AH9" s="97">
        <f t="shared" si="14"/>
        <v>3.2</v>
      </c>
      <c r="AJ9" s="154">
        <f t="shared" si="15"/>
        <v>0</v>
      </c>
      <c r="AK9" s="154">
        <f t="shared" si="16"/>
        <v>0.50769230769230766</v>
      </c>
      <c r="AL9" s="154">
        <f t="shared" si="17"/>
        <v>0.49230769230769234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80</v>
      </c>
      <c r="G12" s="29">
        <v>80</v>
      </c>
      <c r="H12" s="57"/>
      <c r="I12" s="33">
        <v>120</v>
      </c>
      <c r="J12" s="29">
        <v>120</v>
      </c>
      <c r="K12" s="35">
        <v>120</v>
      </c>
      <c r="L12" s="36">
        <f t="shared" si="0"/>
        <v>13</v>
      </c>
      <c r="M12" s="86">
        <f t="shared" si="1"/>
        <v>34544.399999999994</v>
      </c>
      <c r="N12" s="57">
        <f t="shared" si="2"/>
        <v>54.4</v>
      </c>
      <c r="O12" s="42">
        <f t="shared" si="3"/>
        <v>8</v>
      </c>
      <c r="P12" s="41">
        <f t="shared" si="4"/>
        <v>18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4</v>
      </c>
      <c r="AH12" s="97">
        <f t="shared" si="14"/>
        <v>4</v>
      </c>
      <c r="AJ12" s="154">
        <f t="shared" si="15"/>
        <v>0</v>
      </c>
      <c r="AK12" s="154">
        <f t="shared" si="16"/>
        <v>0.5</v>
      </c>
      <c r="AL12" s="154">
        <f t="shared" si="17"/>
        <v>0.5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276</v>
      </c>
      <c r="G16" s="51">
        <f t="shared" si="34"/>
        <v>276</v>
      </c>
      <c r="H16" s="53">
        <f t="shared" si="34"/>
        <v>136</v>
      </c>
      <c r="I16" s="113">
        <f t="shared" si="34"/>
        <v>366</v>
      </c>
      <c r="J16" s="51">
        <f t="shared" si="34"/>
        <v>366</v>
      </c>
      <c r="K16" s="53">
        <f t="shared" si="34"/>
        <v>442</v>
      </c>
      <c r="L16" s="50">
        <f t="shared" si="0"/>
        <v>46.55</v>
      </c>
      <c r="M16" s="88">
        <f t="shared" ref="M16:AA16" si="35">SUM(M6:M15)</f>
        <v>121373.56</v>
      </c>
      <c r="N16" s="53">
        <f t="shared" si="35"/>
        <v>189.04</v>
      </c>
      <c r="O16" s="113">
        <f t="shared" si="35"/>
        <v>34.4</v>
      </c>
      <c r="P16" s="52">
        <f t="shared" si="35"/>
        <v>58.7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17.2</v>
      </c>
      <c r="AH16" s="104">
        <f t="shared" si="14"/>
        <v>13.8</v>
      </c>
      <c r="AJ16" s="155">
        <f t="shared" ref="AJ16" si="37">AF16/SUM(AF16:AH16)</f>
        <v>0</v>
      </c>
      <c r="AK16" s="155">
        <f t="shared" si="16"/>
        <v>0.55483870967741933</v>
      </c>
      <c r="AL16" s="155">
        <f t="shared" si="17"/>
        <v>0.44516129032258067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sheetPr codeName="Sheet30"/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46325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20</v>
      </c>
      <c r="G6" s="29">
        <v>0</v>
      </c>
      <c r="H6" s="57">
        <v>0</v>
      </c>
      <c r="I6" s="33">
        <v>40</v>
      </c>
      <c r="J6" s="29">
        <v>20</v>
      </c>
      <c r="K6" s="35">
        <v>60</v>
      </c>
      <c r="L6" s="36">
        <f t="shared" ref="L6:L16" si="0">SUM(C6:K6)/40</f>
        <v>3.5</v>
      </c>
      <c r="M6" s="86">
        <f t="shared" ref="M6:M15" si="1">SUMPRODUCT($C$4:$K$4,$C6:$K6)</f>
        <v>9766.0499999999993</v>
      </c>
      <c r="N6" s="57">
        <f t="shared" ref="N6:N15" si="2">SUMPRODUCT($C$3:$K$3,$C6:$K6)/1000</f>
        <v>15.8</v>
      </c>
      <c r="O6" s="42">
        <f t="shared" ref="O6:O12" si="3">SUM(F6:H6)/20</f>
        <v>1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0.5</v>
      </c>
      <c r="AH6" s="97">
        <f t="shared" ref="AH6:AH16" si="14">SUM(E6:G6)/40</f>
        <v>0.5</v>
      </c>
      <c r="AJ6" s="154">
        <f t="shared" ref="AJ6:AJ15" si="15">AF6/SUM(AF6:AH6)</f>
        <v>0</v>
      </c>
      <c r="AK6" s="154">
        <f t="shared" ref="AK6:AK16" si="16">AG6/SUM(AF6:AH6)</f>
        <v>0.5</v>
      </c>
      <c r="AL6" s="154">
        <f t="shared" ref="AL6:AL16" si="17">AH6/SUM(AF6:AH6)</f>
        <v>0.5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20</v>
      </c>
      <c r="G7" s="29">
        <v>20</v>
      </c>
      <c r="H7" s="57">
        <v>0</v>
      </c>
      <c r="I7" s="33">
        <v>116</v>
      </c>
      <c r="J7" s="29">
        <v>70</v>
      </c>
      <c r="K7" s="35">
        <v>292</v>
      </c>
      <c r="L7" s="36">
        <f t="shared" si="0"/>
        <v>12.95</v>
      </c>
      <c r="M7" s="86">
        <f t="shared" si="1"/>
        <v>36820.42</v>
      </c>
      <c r="N7" s="57">
        <f t="shared" si="2"/>
        <v>60.16</v>
      </c>
      <c r="O7" s="42">
        <f t="shared" si="3"/>
        <v>2</v>
      </c>
      <c r="P7" s="41">
        <f t="shared" si="4"/>
        <v>23.9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</v>
      </c>
      <c r="AH7" s="97">
        <f t="shared" si="14"/>
        <v>1</v>
      </c>
      <c r="AJ7" s="154">
        <f t="shared" si="15"/>
        <v>0</v>
      </c>
      <c r="AK7" s="154">
        <f t="shared" si="16"/>
        <v>0.5</v>
      </c>
      <c r="AL7" s="154">
        <f t="shared" si="17"/>
        <v>0.5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20</v>
      </c>
      <c r="G9" s="29">
        <v>20</v>
      </c>
      <c r="H9" s="57">
        <v>0</v>
      </c>
      <c r="I9" s="33">
        <v>68</v>
      </c>
      <c r="J9" s="29">
        <v>128</v>
      </c>
      <c r="K9" s="35">
        <v>59</v>
      </c>
      <c r="L9" s="36">
        <f t="shared" si="0"/>
        <v>7.375</v>
      </c>
      <c r="M9" s="86">
        <f t="shared" si="1"/>
        <v>20621.7</v>
      </c>
      <c r="N9" s="57">
        <f t="shared" si="2"/>
        <v>33.4</v>
      </c>
      <c r="O9" s="42">
        <f t="shared" si="3"/>
        <v>2</v>
      </c>
      <c r="P9" s="41">
        <f t="shared" si="4"/>
        <v>12.75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1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6</v>
      </c>
      <c r="G10" s="29">
        <v>6</v>
      </c>
      <c r="H10" s="57">
        <v>0</v>
      </c>
      <c r="I10" s="33">
        <v>18</v>
      </c>
      <c r="J10" s="29">
        <v>24</v>
      </c>
      <c r="K10" s="35">
        <v>32</v>
      </c>
      <c r="L10" s="36">
        <f t="shared" ref="L10" si="18">SUM(C10:K10)/40</f>
        <v>2.15</v>
      </c>
      <c r="M10" s="86">
        <f t="shared" si="1"/>
        <v>6004.91</v>
      </c>
      <c r="N10" s="57">
        <f t="shared" si="2"/>
        <v>9.7200000000000006</v>
      </c>
      <c r="O10" s="42">
        <f t="shared" ref="O10" si="19">SUM(F10:H10)/20</f>
        <v>0.6</v>
      </c>
      <c r="P10" s="41">
        <f t="shared" ref="P10" si="20">SUM(I10:K10)/20</f>
        <v>3.7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94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320</v>
      </c>
      <c r="G12" s="29">
        <v>359</v>
      </c>
      <c r="H12" s="57">
        <v>120</v>
      </c>
      <c r="I12" s="33">
        <v>440</v>
      </c>
      <c r="J12" s="29">
        <v>600</v>
      </c>
      <c r="K12" s="35">
        <v>1520</v>
      </c>
      <c r="L12" s="36">
        <f t="shared" si="0"/>
        <v>83.974999999999994</v>
      </c>
      <c r="M12" s="86">
        <f t="shared" si="1"/>
        <v>227875.9375</v>
      </c>
      <c r="N12" s="57">
        <f t="shared" si="2"/>
        <v>363.13</v>
      </c>
      <c r="O12" s="42">
        <f t="shared" si="3"/>
        <v>39.950000000000003</v>
      </c>
      <c r="P12" s="41">
        <f t="shared" si="4"/>
        <v>128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19.975000000000001</v>
      </c>
      <c r="AH12" s="97">
        <f t="shared" si="14"/>
        <v>16.975000000000001</v>
      </c>
      <c r="AJ12" s="154">
        <f t="shared" si="15"/>
        <v>0</v>
      </c>
      <c r="AK12" s="154">
        <f t="shared" si="16"/>
        <v>0.54059539918809196</v>
      </c>
      <c r="AL12" s="154">
        <f t="shared" si="17"/>
        <v>0.45940460081190798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386</v>
      </c>
      <c r="G16" s="51">
        <f t="shared" si="34"/>
        <v>405</v>
      </c>
      <c r="H16" s="53">
        <f t="shared" si="34"/>
        <v>120</v>
      </c>
      <c r="I16" s="113">
        <f t="shared" si="34"/>
        <v>682</v>
      </c>
      <c r="J16" s="51">
        <f t="shared" si="34"/>
        <v>842</v>
      </c>
      <c r="K16" s="53">
        <f t="shared" si="34"/>
        <v>1963</v>
      </c>
      <c r="L16" s="50">
        <f t="shared" si="0"/>
        <v>109.95</v>
      </c>
      <c r="M16" s="88">
        <f t="shared" ref="M16:AA16" si="35">SUM(M6:M15)</f>
        <v>301089.01750000002</v>
      </c>
      <c r="N16" s="53">
        <f t="shared" si="35"/>
        <v>482.21</v>
      </c>
      <c r="O16" s="113">
        <f t="shared" si="35"/>
        <v>45.550000000000004</v>
      </c>
      <c r="P16" s="52">
        <f t="shared" si="35"/>
        <v>174.35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22.774999999999999</v>
      </c>
      <c r="AH16" s="104">
        <f t="shared" si="14"/>
        <v>19.774999999999999</v>
      </c>
      <c r="AJ16" s="155">
        <f t="shared" ref="AJ16" si="37">AF16/SUM(AF16:AH16)</f>
        <v>0</v>
      </c>
      <c r="AK16" s="155">
        <f t="shared" si="16"/>
        <v>0.53525264394829608</v>
      </c>
      <c r="AL16" s="155">
        <f t="shared" si="17"/>
        <v>0.46474735605170386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sheetPr codeName="Sheet31"/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46325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80</v>
      </c>
      <c r="G6" s="29">
        <v>40</v>
      </c>
      <c r="H6" s="57">
        <v>0</v>
      </c>
      <c r="I6" s="33">
        <v>245</v>
      </c>
      <c r="J6" s="29">
        <v>110</v>
      </c>
      <c r="K6" s="35">
        <v>125</v>
      </c>
      <c r="L6" s="36">
        <f t="shared" ref="L6:L16" si="0">SUM(C6:K6)/40</f>
        <v>15</v>
      </c>
      <c r="M6" s="86">
        <f t="shared" ref="M6:M15" si="1">SUMPRODUCT($C$4:$K$4,$C6:$K6)</f>
        <v>41162.699999999997</v>
      </c>
      <c r="N6" s="57">
        <f t="shared" ref="N6:N15" si="2">SUMPRODUCT($C$3:$K$3,$C6:$K6)/1000</f>
        <v>66</v>
      </c>
      <c r="O6" s="42">
        <f t="shared" ref="O6:O12" si="3">SUM(F6:H6)/20</f>
        <v>6</v>
      </c>
      <c r="P6" s="41">
        <f t="shared" ref="P6:P12" si="4">SUM(I6:K6)/20</f>
        <v>24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</v>
      </c>
      <c r="AK6" s="154">
        <f t="shared" ref="AK6:AK16" si="16">AG6/SUM(AF6:AH6)</f>
        <v>0.5</v>
      </c>
      <c r="AL6" s="154">
        <f t="shared" ref="AL6:AL16" si="17">AH6/SUM(AF6:AH6)</f>
        <v>0.5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140</v>
      </c>
      <c r="G7" s="29">
        <v>90</v>
      </c>
      <c r="H7" s="57">
        <v>0</v>
      </c>
      <c r="I7" s="33">
        <v>70</v>
      </c>
      <c r="J7" s="29">
        <v>30</v>
      </c>
      <c r="K7" s="35">
        <v>120</v>
      </c>
      <c r="L7" s="36">
        <f t="shared" si="0"/>
        <v>11.25</v>
      </c>
      <c r="M7" s="86">
        <f t="shared" si="1"/>
        <v>28047.174999999999</v>
      </c>
      <c r="N7" s="57">
        <f t="shared" si="2"/>
        <v>42.5</v>
      </c>
      <c r="O7" s="42">
        <f t="shared" si="3"/>
        <v>11.5</v>
      </c>
      <c r="P7" s="41">
        <f t="shared" si="4"/>
        <v>11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5.75</v>
      </c>
      <c r="AH7" s="97">
        <f t="shared" si="14"/>
        <v>5.75</v>
      </c>
      <c r="AJ7" s="154">
        <f t="shared" si="15"/>
        <v>0</v>
      </c>
      <c r="AK7" s="154">
        <f t="shared" si="16"/>
        <v>0.5</v>
      </c>
      <c r="AL7" s="154">
        <f t="shared" si="17"/>
        <v>0.5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12</v>
      </c>
      <c r="G9" s="29">
        <v>12</v>
      </c>
      <c r="H9" s="57">
        <v>0</v>
      </c>
      <c r="I9" s="33">
        <v>72</v>
      </c>
      <c r="J9" s="29">
        <v>67</v>
      </c>
      <c r="K9" s="35">
        <v>109</v>
      </c>
      <c r="L9" s="36">
        <f t="shared" si="0"/>
        <v>6.8</v>
      </c>
      <c r="M9" s="86">
        <f t="shared" si="1"/>
        <v>19273.82</v>
      </c>
      <c r="N9" s="57">
        <f t="shared" si="2"/>
        <v>31.44</v>
      </c>
      <c r="O9" s="42">
        <f t="shared" si="3"/>
        <v>1.2</v>
      </c>
      <c r="P9" s="41">
        <f t="shared" si="4"/>
        <v>12.4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0.6</v>
      </c>
      <c r="AH9" s="97">
        <f t="shared" si="14"/>
        <v>0.6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34</v>
      </c>
      <c r="G10" s="29">
        <v>34</v>
      </c>
      <c r="H10" s="57">
        <v>0</v>
      </c>
      <c r="I10" s="33">
        <v>51</v>
      </c>
      <c r="J10" s="29">
        <v>42</v>
      </c>
      <c r="K10" s="35">
        <v>31</v>
      </c>
      <c r="L10" s="36">
        <f t="shared" ref="L10" si="18">SUM(C10:K10)/40</f>
        <v>4.8</v>
      </c>
      <c r="M10" s="86">
        <f t="shared" si="1"/>
        <v>12574.810000000001</v>
      </c>
      <c r="N10" s="57">
        <f t="shared" si="2"/>
        <v>19.64</v>
      </c>
      <c r="O10" s="42">
        <f t="shared" ref="O10" si="19">SUM(F10:H10)/20</f>
        <v>3.4</v>
      </c>
      <c r="P10" s="41">
        <f t="shared" ref="P10" si="20">SUM(I10:K10)/20</f>
        <v>6.2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160</v>
      </c>
      <c r="G12" s="29">
        <v>275</v>
      </c>
      <c r="H12" s="57">
        <v>0</v>
      </c>
      <c r="I12" s="33">
        <v>61</v>
      </c>
      <c r="J12" s="29">
        <v>279</v>
      </c>
      <c r="K12" s="35">
        <v>480</v>
      </c>
      <c r="L12" s="36">
        <f t="shared" si="0"/>
        <v>31.375</v>
      </c>
      <c r="M12" s="86">
        <f t="shared" si="1"/>
        <v>82385.987500000003</v>
      </c>
      <c r="N12" s="57">
        <f t="shared" si="2"/>
        <v>128.85</v>
      </c>
      <c r="O12" s="42">
        <f t="shared" si="3"/>
        <v>21.75</v>
      </c>
      <c r="P12" s="41">
        <f t="shared" si="4"/>
        <v>41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10.875</v>
      </c>
      <c r="AH12" s="97">
        <f t="shared" si="14"/>
        <v>10.875</v>
      </c>
      <c r="AJ12" s="154">
        <f t="shared" si="15"/>
        <v>0</v>
      </c>
      <c r="AK12" s="154">
        <f t="shared" si="16"/>
        <v>0.5</v>
      </c>
      <c r="AL12" s="154">
        <f t="shared" si="17"/>
        <v>0.5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426</v>
      </c>
      <c r="G16" s="51">
        <f t="shared" si="34"/>
        <v>451</v>
      </c>
      <c r="H16" s="53">
        <f t="shared" si="34"/>
        <v>0</v>
      </c>
      <c r="I16" s="113">
        <f t="shared" si="34"/>
        <v>499</v>
      </c>
      <c r="J16" s="51">
        <f t="shared" si="34"/>
        <v>528</v>
      </c>
      <c r="K16" s="53">
        <f t="shared" si="34"/>
        <v>865</v>
      </c>
      <c r="L16" s="50">
        <f t="shared" si="0"/>
        <v>69.224999999999994</v>
      </c>
      <c r="M16" s="88">
        <f t="shared" ref="M16:AA16" si="35">SUM(M6:M15)</f>
        <v>183444.49249999999</v>
      </c>
      <c r="N16" s="53">
        <f t="shared" si="35"/>
        <v>288.42999999999995</v>
      </c>
      <c r="O16" s="113">
        <f t="shared" si="35"/>
        <v>43.849999999999994</v>
      </c>
      <c r="P16" s="52">
        <f t="shared" si="35"/>
        <v>94.6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21.925000000000001</v>
      </c>
      <c r="AH16" s="104">
        <f t="shared" si="14"/>
        <v>21.925000000000001</v>
      </c>
      <c r="AJ16" s="155">
        <f t="shared" ref="AJ16" si="37">AF16/SUM(AF16:AH16)</f>
        <v>0</v>
      </c>
      <c r="AK16" s="155">
        <f t="shared" si="16"/>
        <v>0.5</v>
      </c>
      <c r="AL16" s="155">
        <f t="shared" si="17"/>
        <v>0.5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sheetPr codeName="Sheet32"/>
  <dimension ref="A2:AL500"/>
  <sheetViews>
    <sheetView workbookViewId="0">
      <selection activeCell="L6" sqref="L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46325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60</v>
      </c>
      <c r="G6" s="29">
        <v>70</v>
      </c>
      <c r="H6" s="57">
        <v>0</v>
      </c>
      <c r="I6" s="33">
        <v>0</v>
      </c>
      <c r="J6" s="29">
        <v>90</v>
      </c>
      <c r="K6" s="35">
        <v>330</v>
      </c>
      <c r="L6" s="36">
        <f t="shared" ref="L6:L16" si="0">SUM(C6:K6)/40</f>
        <v>13.75</v>
      </c>
      <c r="M6" s="86">
        <f t="shared" ref="M6:M15" si="1">SUMPRODUCT($C$4:$K$4,$C6:$K6)</f>
        <v>37328.925000000003</v>
      </c>
      <c r="N6" s="57">
        <f t="shared" ref="N6:N15" si="2">SUMPRODUCT($C$3:$K$3,$C6:$K6)/1000</f>
        <v>59.5</v>
      </c>
      <c r="O6" s="42">
        <f t="shared" ref="O6:O12" si="3">SUM(F6:H6)/20</f>
        <v>6.5</v>
      </c>
      <c r="P6" s="41">
        <f t="shared" ref="P6:P12" si="4">SUM(I6:K6)/20</f>
        <v>21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3.25</v>
      </c>
      <c r="AH6" s="97">
        <f t="shared" ref="AH6:AH16" si="14">SUM(E6:G6)/40</f>
        <v>3.25</v>
      </c>
      <c r="AJ6" s="154">
        <f t="shared" ref="AJ6:AJ15" si="15">AF6/SUM(AF6:AH6)</f>
        <v>0</v>
      </c>
      <c r="AK6" s="154">
        <f t="shared" ref="AK6:AK16" si="16">AG6/SUM(AF6:AH6)</f>
        <v>0.5</v>
      </c>
      <c r="AL6" s="154">
        <f t="shared" ref="AL6:AL16" si="17">AH6/SUM(AF6:AH6)</f>
        <v>0.5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82</v>
      </c>
      <c r="G7" s="29">
        <v>86</v>
      </c>
      <c r="H7" s="57">
        <v>6</v>
      </c>
      <c r="I7" s="33">
        <v>30</v>
      </c>
      <c r="J7" s="29">
        <v>87</v>
      </c>
      <c r="K7" s="35">
        <v>92</v>
      </c>
      <c r="L7" s="36">
        <f t="shared" si="0"/>
        <v>9.5749999999999993</v>
      </c>
      <c r="M7" s="86">
        <f t="shared" si="1"/>
        <v>24310.235000000001</v>
      </c>
      <c r="N7" s="57">
        <f t="shared" si="2"/>
        <v>37.26</v>
      </c>
      <c r="O7" s="42">
        <f t="shared" si="3"/>
        <v>8.6999999999999993</v>
      </c>
      <c r="P7" s="41">
        <f t="shared" si="4"/>
        <v>10.45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4.3499999999999996</v>
      </c>
      <c r="AH7" s="97">
        <f t="shared" si="14"/>
        <v>4.2</v>
      </c>
      <c r="AJ7" s="154">
        <f t="shared" si="15"/>
        <v>0</v>
      </c>
      <c r="AK7" s="154">
        <f t="shared" si="16"/>
        <v>0.50877192982456132</v>
      </c>
      <c r="AL7" s="154">
        <f t="shared" si="17"/>
        <v>0.49122807017543857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0</v>
      </c>
      <c r="J9" s="29">
        <v>0</v>
      </c>
      <c r="K9" s="35">
        <v>80</v>
      </c>
      <c r="L9" s="36">
        <f t="shared" si="0"/>
        <v>2</v>
      </c>
      <c r="M9" s="86">
        <f t="shared" si="1"/>
        <v>5811.2</v>
      </c>
      <c r="N9" s="57">
        <f t="shared" si="2"/>
        <v>9.6</v>
      </c>
      <c r="O9" s="42">
        <f t="shared" si="3"/>
        <v>0</v>
      </c>
      <c r="P9" s="41">
        <f t="shared" si="4"/>
        <v>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47</v>
      </c>
      <c r="G10" s="29">
        <v>30</v>
      </c>
      <c r="H10" s="57">
        <v>0</v>
      </c>
      <c r="I10" s="33">
        <v>0</v>
      </c>
      <c r="J10" s="29">
        <v>38</v>
      </c>
      <c r="K10" s="35">
        <v>63</v>
      </c>
      <c r="L10" s="36">
        <f t="shared" ref="L10" si="18">SUM(C10:K10)/40</f>
        <v>4.45</v>
      </c>
      <c r="M10" s="86">
        <f t="shared" si="1"/>
        <v>11376.252499999999</v>
      </c>
      <c r="N10" s="57">
        <f t="shared" si="2"/>
        <v>17.510000000000002</v>
      </c>
      <c r="O10" s="42">
        <f t="shared" ref="O10" si="19">SUM(F10:H10)/20</f>
        <v>3.85</v>
      </c>
      <c r="P10" s="41">
        <f t="shared" ref="P10" si="20">SUM(I10:K10)/20</f>
        <v>5.05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>
        <v>320</v>
      </c>
      <c r="K12" s="35">
        <v>1120</v>
      </c>
      <c r="L12" s="36">
        <f t="shared" si="0"/>
        <v>36</v>
      </c>
      <c r="M12" s="86">
        <f t="shared" si="1"/>
        <v>104601.60000000001</v>
      </c>
      <c r="N12" s="57">
        <f t="shared" si="2"/>
        <v>172.8</v>
      </c>
      <c r="O12" s="42">
        <f t="shared" si="3"/>
        <v>0</v>
      </c>
      <c r="P12" s="41">
        <f t="shared" si="4"/>
        <v>72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>
        <v>4000</v>
      </c>
      <c r="D13" s="29"/>
      <c r="E13" s="35"/>
      <c r="F13" s="33">
        <v>1000</v>
      </c>
      <c r="G13" s="29">
        <v>1000</v>
      </c>
      <c r="H13" s="57"/>
      <c r="I13" s="33"/>
      <c r="J13" s="29">
        <v>3200</v>
      </c>
      <c r="K13" s="35">
        <v>4800</v>
      </c>
      <c r="L13" s="36">
        <f t="shared" si="0"/>
        <v>350</v>
      </c>
      <c r="M13" s="86">
        <f t="shared" si="1"/>
        <v>842965</v>
      </c>
      <c r="N13" s="57">
        <f t="shared" si="2"/>
        <v>1340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140</v>
      </c>
      <c r="V13" s="70">
        <f t="shared" si="7"/>
        <v>0</v>
      </c>
      <c r="W13" s="70">
        <f t="shared" si="8"/>
        <v>0</v>
      </c>
      <c r="X13" s="71">
        <f t="shared" si="9"/>
        <v>140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100</v>
      </c>
      <c r="AG13" s="94">
        <f t="shared" si="13"/>
        <v>50</v>
      </c>
      <c r="AH13" s="97">
        <f t="shared" si="14"/>
        <v>50</v>
      </c>
      <c r="AJ13" s="154">
        <f t="shared" si="15"/>
        <v>0.5</v>
      </c>
      <c r="AK13" s="154">
        <f t="shared" si="16"/>
        <v>0.25</v>
      </c>
      <c r="AL13" s="154">
        <f t="shared" si="17"/>
        <v>0.25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4000</v>
      </c>
      <c r="D16" s="51">
        <f t="shared" si="34"/>
        <v>0</v>
      </c>
      <c r="E16" s="53">
        <f t="shared" si="34"/>
        <v>0</v>
      </c>
      <c r="F16" s="113">
        <f t="shared" si="34"/>
        <v>1189</v>
      </c>
      <c r="G16" s="51">
        <f t="shared" si="34"/>
        <v>1186</v>
      </c>
      <c r="H16" s="53">
        <f t="shared" si="34"/>
        <v>6</v>
      </c>
      <c r="I16" s="113">
        <f t="shared" si="34"/>
        <v>30</v>
      </c>
      <c r="J16" s="51">
        <f t="shared" si="34"/>
        <v>3735</v>
      </c>
      <c r="K16" s="53">
        <f t="shared" si="34"/>
        <v>6485</v>
      </c>
      <c r="L16" s="50">
        <f t="shared" si="0"/>
        <v>415.77499999999998</v>
      </c>
      <c r="M16" s="88">
        <f t="shared" ref="M16:AA16" si="35">SUM(M6:M15)</f>
        <v>1026393.2125</v>
      </c>
      <c r="N16" s="53">
        <f t="shared" si="35"/>
        <v>1636.67</v>
      </c>
      <c r="O16" s="113">
        <f t="shared" si="35"/>
        <v>19.05</v>
      </c>
      <c r="P16" s="52">
        <f t="shared" si="35"/>
        <v>112.5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140</v>
      </c>
      <c r="V16" s="67">
        <f t="shared" si="35"/>
        <v>0</v>
      </c>
      <c r="W16" s="67">
        <f t="shared" si="35"/>
        <v>0</v>
      </c>
      <c r="X16" s="68">
        <f t="shared" si="35"/>
        <v>140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100</v>
      </c>
      <c r="AG16" s="103">
        <f t="shared" si="13"/>
        <v>59.524999999999999</v>
      </c>
      <c r="AH16" s="104">
        <f t="shared" si="14"/>
        <v>59.375</v>
      </c>
      <c r="AJ16" s="155">
        <f t="shared" ref="AJ16" si="37">AF16/SUM(AF16:AH16)</f>
        <v>0.45682960255824578</v>
      </c>
      <c r="AK16" s="155">
        <f t="shared" si="16"/>
        <v>0.27192782092279577</v>
      </c>
      <c r="AL16" s="155">
        <f t="shared" si="17"/>
        <v>0.27124257651895844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sheetPr codeName="Sheet33"/>
  <dimension ref="A2:AL500"/>
  <sheetViews>
    <sheetView workbookViewId="0">
      <selection activeCell="K15" sqref="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46325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>
        <v>336</v>
      </c>
      <c r="D6" s="29"/>
      <c r="E6" s="35"/>
      <c r="F6" s="33">
        <v>82</v>
      </c>
      <c r="G6" s="29">
        <v>70</v>
      </c>
      <c r="H6" s="57">
        <v>40</v>
      </c>
      <c r="I6" s="33">
        <v>0</v>
      </c>
      <c r="J6" s="29">
        <v>142</v>
      </c>
      <c r="K6" s="35">
        <v>122</v>
      </c>
      <c r="L6" s="36">
        <f>SUM(C6:K6)/40</f>
        <v>19.8</v>
      </c>
      <c r="M6" s="86">
        <f t="shared" ref="M6:M15" si="0">SUMPRODUCT($C$4:$K$4,$C6:$K6)</f>
        <v>42431.040000000001</v>
      </c>
      <c r="N6" s="57">
        <f t="shared" ref="N6:N15" si="1">SUMPRODUCT($C$3:$K$3,$C6:$K6)/1000</f>
        <v>65.28</v>
      </c>
      <c r="O6" s="42">
        <f t="shared" ref="O6:O12" si="2">SUM(F6:H6)/20</f>
        <v>9.6</v>
      </c>
      <c r="P6" s="41">
        <f t="shared" ref="P6:P12" si="3">SUM(I6:K6)/20</f>
        <v>13.2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4">SUM(Q6:S6)</f>
        <v>#REF!</v>
      </c>
      <c r="U6" s="69">
        <f t="shared" ref="U6:U13" si="5">SUM(C6:E6)*$U$3</f>
        <v>11.760000000000002</v>
      </c>
      <c r="V6" s="70">
        <f t="shared" ref="V6:V13" si="6">SUM(F6:H6)*$V$3</f>
        <v>0</v>
      </c>
      <c r="W6" s="70">
        <f t="shared" ref="W6:W13" si="7">SUM(I6:K6)*$W$3</f>
        <v>0</v>
      </c>
      <c r="X6" s="71">
        <f t="shared" ref="X6:X13" si="8">SUM(U6:W6)</f>
        <v>11.760000000000002</v>
      </c>
      <c r="Y6" s="65"/>
      <c r="Z6" s="107"/>
      <c r="AA6" s="34"/>
      <c r="AB6" s="105" t="e">
        <f t="shared" ref="AB6:AB16" si="9">AA6/Z6</f>
        <v>#DIV/0!</v>
      </c>
      <c r="AC6" s="29" t="e">
        <f t="shared" ref="AC6:AC15" si="10">M6/AA6</f>
        <v>#DIV/0!</v>
      </c>
      <c r="AD6" s="35"/>
      <c r="AF6" s="96">
        <f t="shared" ref="AF6:AF16" si="11">SUM(C6:E6)/40</f>
        <v>8.4</v>
      </c>
      <c r="AG6" s="94">
        <f t="shared" ref="AG6:AG16" si="12">SUM(F6:H6)/40</f>
        <v>4.8</v>
      </c>
      <c r="AH6" s="97">
        <f t="shared" ref="AH6:AH16" si="13">SUM(E6:G6)/40</f>
        <v>3.8</v>
      </c>
      <c r="AJ6" s="154">
        <f t="shared" ref="AJ6:AJ15" si="14">AF6/SUM(AF6:AH6)</f>
        <v>0.49411764705882355</v>
      </c>
      <c r="AK6" s="154">
        <f t="shared" ref="AK6:AK16" si="15">AG6/SUM(AF6:AH6)</f>
        <v>0.28235294117647058</v>
      </c>
      <c r="AL6" s="154">
        <f t="shared" ref="AL6:AL16" si="16">AH6/SUM(AF6:AH6)</f>
        <v>0.22352941176470587</v>
      </c>
    </row>
    <row r="7" spans="1:38" x14ac:dyDescent="0.3">
      <c r="A7" s="30">
        <v>2</v>
      </c>
      <c r="B7" s="111" t="s">
        <v>88</v>
      </c>
      <c r="C7" s="107">
        <v>48</v>
      </c>
      <c r="D7" s="29"/>
      <c r="E7" s="35"/>
      <c r="F7" s="33"/>
      <c r="G7" s="29">
        <v>80</v>
      </c>
      <c r="H7" s="57">
        <v>40</v>
      </c>
      <c r="I7" s="33">
        <v>0</v>
      </c>
      <c r="J7" s="29">
        <v>0</v>
      </c>
      <c r="K7" s="35">
        <v>40</v>
      </c>
      <c r="L7" s="36">
        <f t="shared" ref="L7:L11" si="17">SUM(C7:K7)/40</f>
        <v>5.2</v>
      </c>
      <c r="M7" s="86">
        <f t="shared" si="0"/>
        <v>11084.14</v>
      </c>
      <c r="N7" s="57">
        <f t="shared" si="1"/>
        <v>16.079999999999998</v>
      </c>
      <c r="O7" s="42">
        <f t="shared" si="2"/>
        <v>6</v>
      </c>
      <c r="P7" s="41">
        <f t="shared" si="3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4"/>
        <v>#REF!</v>
      </c>
      <c r="U7" s="69">
        <f t="shared" si="5"/>
        <v>1.6800000000000002</v>
      </c>
      <c r="V7" s="70">
        <f t="shared" si="6"/>
        <v>0</v>
      </c>
      <c r="W7" s="70">
        <f t="shared" si="7"/>
        <v>0</v>
      </c>
      <c r="X7" s="71">
        <f t="shared" si="8"/>
        <v>1.6800000000000002</v>
      </c>
      <c r="Y7" s="65"/>
      <c r="Z7" s="107"/>
      <c r="AA7" s="34"/>
      <c r="AB7" s="105" t="e">
        <f t="shared" si="9"/>
        <v>#DIV/0!</v>
      </c>
      <c r="AC7" s="29" t="e">
        <f t="shared" si="10"/>
        <v>#DIV/0!</v>
      </c>
      <c r="AD7" s="35"/>
      <c r="AF7" s="96">
        <f t="shared" si="11"/>
        <v>1.2</v>
      </c>
      <c r="AG7" s="94">
        <f t="shared" si="12"/>
        <v>3</v>
      </c>
      <c r="AH7" s="97">
        <f t="shared" si="13"/>
        <v>2</v>
      </c>
      <c r="AJ7" s="154">
        <f t="shared" si="14"/>
        <v>0.19354838709677419</v>
      </c>
      <c r="AK7" s="154">
        <f t="shared" si="15"/>
        <v>0.48387096774193544</v>
      </c>
      <c r="AL7" s="154">
        <f t="shared" si="16"/>
        <v>0.32258064516129031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17"/>
        <v>0</v>
      </c>
      <c r="M8" s="86">
        <f t="shared" si="0"/>
        <v>0</v>
      </c>
      <c r="N8" s="57">
        <f t="shared" si="1"/>
        <v>0</v>
      </c>
      <c r="O8" s="42">
        <f t="shared" si="2"/>
        <v>0</v>
      </c>
      <c r="P8" s="41">
        <f t="shared" si="3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4"/>
        <v>#REF!</v>
      </c>
      <c r="U8" s="69">
        <f t="shared" si="5"/>
        <v>0</v>
      </c>
      <c r="V8" s="70">
        <f t="shared" si="6"/>
        <v>0</v>
      </c>
      <c r="W8" s="70">
        <f t="shared" si="7"/>
        <v>0</v>
      </c>
      <c r="X8" s="71">
        <f t="shared" si="8"/>
        <v>0</v>
      </c>
      <c r="Y8" s="65"/>
      <c r="Z8" s="107"/>
      <c r="AA8" s="34"/>
      <c r="AB8" s="105" t="e">
        <f t="shared" si="9"/>
        <v>#DIV/0!</v>
      </c>
      <c r="AC8" s="29" t="e">
        <f t="shared" si="10"/>
        <v>#DIV/0!</v>
      </c>
      <c r="AD8" s="35"/>
      <c r="AF8" s="96">
        <f t="shared" si="11"/>
        <v>0</v>
      </c>
      <c r="AG8" s="94">
        <f t="shared" si="12"/>
        <v>0</v>
      </c>
      <c r="AH8" s="97">
        <f t="shared" si="13"/>
        <v>0</v>
      </c>
      <c r="AJ8" s="154" t="e">
        <f t="shared" si="14"/>
        <v>#DIV/0!</v>
      </c>
      <c r="AK8" s="154" t="e">
        <f t="shared" si="15"/>
        <v>#DIV/0!</v>
      </c>
      <c r="AL8" s="154" t="e">
        <f t="shared" si="16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120</v>
      </c>
      <c r="G9" s="29">
        <v>80</v>
      </c>
      <c r="H9" s="57">
        <v>0</v>
      </c>
      <c r="I9" s="33">
        <v>0</v>
      </c>
      <c r="J9" s="29">
        <v>40</v>
      </c>
      <c r="K9" s="35">
        <v>120</v>
      </c>
      <c r="L9" s="36">
        <f t="shared" si="17"/>
        <v>9</v>
      </c>
      <c r="M9" s="86">
        <f t="shared" si="0"/>
        <v>22114.9</v>
      </c>
      <c r="N9" s="57">
        <f t="shared" si="1"/>
        <v>33.200000000000003</v>
      </c>
      <c r="O9" s="42">
        <f t="shared" si="2"/>
        <v>10</v>
      </c>
      <c r="P9" s="41">
        <f t="shared" si="3"/>
        <v>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4"/>
        <v>#REF!</v>
      </c>
      <c r="U9" s="69">
        <f t="shared" si="5"/>
        <v>0</v>
      </c>
      <c r="V9" s="70">
        <f t="shared" si="6"/>
        <v>0</v>
      </c>
      <c r="W9" s="70">
        <f t="shared" si="7"/>
        <v>0</v>
      </c>
      <c r="X9" s="71">
        <f t="shared" si="8"/>
        <v>0</v>
      </c>
      <c r="Y9" s="65"/>
      <c r="Z9" s="107"/>
      <c r="AA9" s="34"/>
      <c r="AB9" s="105" t="e">
        <f t="shared" si="9"/>
        <v>#DIV/0!</v>
      </c>
      <c r="AC9" s="29" t="e">
        <f t="shared" si="10"/>
        <v>#DIV/0!</v>
      </c>
      <c r="AD9" s="35"/>
      <c r="AF9" s="96">
        <f t="shared" si="11"/>
        <v>0</v>
      </c>
      <c r="AG9" s="94">
        <f t="shared" si="12"/>
        <v>5</v>
      </c>
      <c r="AH9" s="97">
        <f t="shared" si="13"/>
        <v>5</v>
      </c>
      <c r="AJ9" s="154">
        <f t="shared" si="14"/>
        <v>0</v>
      </c>
      <c r="AK9" s="154">
        <f t="shared" si="15"/>
        <v>0.5</v>
      </c>
      <c r="AL9" s="154">
        <f t="shared" si="16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54</v>
      </c>
      <c r="G10" s="29">
        <v>42</v>
      </c>
      <c r="H10" s="57">
        <v>0</v>
      </c>
      <c r="I10" s="33">
        <v>0</v>
      </c>
      <c r="J10" s="29">
        <v>42</v>
      </c>
      <c r="K10" s="35">
        <v>52</v>
      </c>
      <c r="L10" s="36">
        <f t="shared" si="17"/>
        <v>4.75</v>
      </c>
      <c r="M10" s="86">
        <f t="shared" si="0"/>
        <v>11864.56</v>
      </c>
      <c r="N10" s="57">
        <f t="shared" si="1"/>
        <v>18</v>
      </c>
      <c r="O10" s="42">
        <f t="shared" ref="O10" si="18">SUM(F10:H10)/20</f>
        <v>4.8</v>
      </c>
      <c r="P10" s="41">
        <f t="shared" ref="P10" si="19">SUM(I10:K10)/20</f>
        <v>4.7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17"/>
        <v>0</v>
      </c>
      <c r="M11" s="86">
        <f t="shared" si="0"/>
        <v>0</v>
      </c>
      <c r="N11" s="57">
        <f t="shared" si="1"/>
        <v>0</v>
      </c>
      <c r="O11" s="42">
        <f t="shared" si="2"/>
        <v>0</v>
      </c>
      <c r="P11" s="41">
        <f t="shared" si="3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4"/>
        <v>#REF!</v>
      </c>
      <c r="U11" s="69">
        <f t="shared" si="5"/>
        <v>0</v>
      </c>
      <c r="V11" s="70">
        <f t="shared" si="6"/>
        <v>0</v>
      </c>
      <c r="W11" s="70">
        <f t="shared" si="7"/>
        <v>0</v>
      </c>
      <c r="X11" s="71">
        <f t="shared" si="8"/>
        <v>0</v>
      </c>
      <c r="Y11" s="65"/>
      <c r="Z11" s="107"/>
      <c r="AA11" s="34"/>
      <c r="AB11" s="105" t="e">
        <f t="shared" si="9"/>
        <v>#DIV/0!</v>
      </c>
      <c r="AC11" s="29" t="e">
        <f t="shared" si="10"/>
        <v>#DIV/0!</v>
      </c>
      <c r="AD11" s="35"/>
      <c r="AF11" s="96">
        <f t="shared" si="11"/>
        <v>0</v>
      </c>
      <c r="AG11" s="94">
        <f t="shared" si="12"/>
        <v>0</v>
      </c>
      <c r="AH11" s="97">
        <f t="shared" si="13"/>
        <v>0</v>
      </c>
      <c r="AJ11" s="154" t="e">
        <f t="shared" si="14"/>
        <v>#DIV/0!</v>
      </c>
      <c r="AK11" s="154" t="e">
        <f t="shared" si="15"/>
        <v>#DIV/0!</v>
      </c>
      <c r="AL11" s="154" t="e">
        <f t="shared" si="16"/>
        <v>#DIV/0!</v>
      </c>
    </row>
    <row r="12" spans="1:38" x14ac:dyDescent="0.3">
      <c r="A12" s="30">
        <v>7</v>
      </c>
      <c r="B12" s="111" t="s">
        <v>103</v>
      </c>
      <c r="C12" s="107">
        <v>252</v>
      </c>
      <c r="D12" s="29"/>
      <c r="E12" s="35"/>
      <c r="F12" s="33">
        <v>494</v>
      </c>
      <c r="G12" s="29">
        <v>294</v>
      </c>
      <c r="H12" s="57"/>
      <c r="I12" s="33"/>
      <c r="J12" s="29">
        <v>591</v>
      </c>
      <c r="K12" s="35">
        <v>1440</v>
      </c>
      <c r="L12" s="36">
        <f t="shared" ref="L12:L16" si="27">SUM(C12:K12)/40</f>
        <v>76.775000000000006</v>
      </c>
      <c r="M12" s="86">
        <f t="shared" si="0"/>
        <v>198758.25</v>
      </c>
      <c r="N12" s="57">
        <f t="shared" si="1"/>
        <v>314</v>
      </c>
      <c r="O12" s="42">
        <f t="shared" si="2"/>
        <v>39.4</v>
      </c>
      <c r="P12" s="41">
        <f t="shared" si="3"/>
        <v>101.55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4"/>
        <v>#REF!</v>
      </c>
      <c r="U12" s="69">
        <f t="shared" si="5"/>
        <v>8.82</v>
      </c>
      <c r="V12" s="70">
        <f t="shared" si="6"/>
        <v>0</v>
      </c>
      <c r="W12" s="70">
        <f t="shared" si="7"/>
        <v>0</v>
      </c>
      <c r="X12" s="71">
        <f t="shared" si="8"/>
        <v>8.82</v>
      </c>
      <c r="Y12" s="65"/>
      <c r="Z12" s="107"/>
      <c r="AA12" s="34"/>
      <c r="AB12" s="105" t="e">
        <f t="shared" si="9"/>
        <v>#DIV/0!</v>
      </c>
      <c r="AC12" s="29" t="e">
        <f t="shared" si="10"/>
        <v>#DIV/0!</v>
      </c>
      <c r="AD12" s="35"/>
      <c r="AF12" s="96">
        <f t="shared" si="11"/>
        <v>6.3</v>
      </c>
      <c r="AG12" s="94">
        <f t="shared" si="12"/>
        <v>19.7</v>
      </c>
      <c r="AH12" s="97">
        <f t="shared" si="13"/>
        <v>19.7</v>
      </c>
      <c r="AJ12" s="154">
        <f t="shared" si="14"/>
        <v>0.13785557986870897</v>
      </c>
      <c r="AK12" s="154">
        <f t="shared" si="15"/>
        <v>0.43107221006564544</v>
      </c>
      <c r="AL12" s="154">
        <f t="shared" si="16"/>
        <v>0.43107221006564544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27"/>
        <v>0</v>
      </c>
      <c r="M13" s="86">
        <f t="shared" si="0"/>
        <v>0</v>
      </c>
      <c r="N13" s="57">
        <f t="shared" si="1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4"/>
        <v>#REF!</v>
      </c>
      <c r="U13" s="69">
        <f t="shared" si="5"/>
        <v>0</v>
      </c>
      <c r="V13" s="70">
        <f t="shared" si="6"/>
        <v>0</v>
      </c>
      <c r="W13" s="70">
        <f t="shared" si="7"/>
        <v>0</v>
      </c>
      <c r="X13" s="71">
        <f t="shared" si="8"/>
        <v>0</v>
      </c>
      <c r="Y13" s="65"/>
      <c r="Z13" s="107"/>
      <c r="AA13" s="34"/>
      <c r="AB13" s="105" t="e">
        <f t="shared" si="9"/>
        <v>#DIV/0!</v>
      </c>
      <c r="AC13" s="29" t="e">
        <f t="shared" si="10"/>
        <v>#DIV/0!</v>
      </c>
      <c r="AD13" s="35"/>
      <c r="AF13" s="96">
        <f t="shared" si="11"/>
        <v>0</v>
      </c>
      <c r="AG13" s="94">
        <f t="shared" si="12"/>
        <v>0</v>
      </c>
      <c r="AH13" s="97">
        <f t="shared" si="13"/>
        <v>0</v>
      </c>
      <c r="AJ13" s="154" t="e">
        <f t="shared" si="14"/>
        <v>#DIV/0!</v>
      </c>
      <c r="AK13" s="154" t="e">
        <f t="shared" si="15"/>
        <v>#DIV/0!</v>
      </c>
      <c r="AL13" s="154" t="e">
        <f t="shared" si="16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0"/>
        <v>0</v>
      </c>
      <c r="N14" s="57">
        <f t="shared" si="1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0"/>
        <v>0</v>
      </c>
      <c r="N15" s="57">
        <f t="shared" si="1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9"/>
        <v>#DIV/0!</v>
      </c>
      <c r="AC15" s="29" t="e">
        <f t="shared" si="10"/>
        <v>#DIV/0!</v>
      </c>
      <c r="AD15" s="35"/>
      <c r="AF15" s="98">
        <f t="shared" si="11"/>
        <v>0</v>
      </c>
      <c r="AG15" s="99">
        <f t="shared" si="12"/>
        <v>0</v>
      </c>
      <c r="AH15" s="100">
        <f t="shared" si="13"/>
        <v>0</v>
      </c>
      <c r="AJ15" s="154" t="e">
        <f t="shared" si="14"/>
        <v>#DIV/0!</v>
      </c>
      <c r="AK15" s="154" t="e">
        <f t="shared" si="15"/>
        <v>#DIV/0!</v>
      </c>
      <c r="AL15" s="154" t="e">
        <f t="shared" si="16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636</v>
      </c>
      <c r="D16" s="51">
        <f t="shared" si="34"/>
        <v>0</v>
      </c>
      <c r="E16" s="53">
        <f t="shared" si="34"/>
        <v>0</v>
      </c>
      <c r="F16" s="113">
        <f t="shared" si="34"/>
        <v>750</v>
      </c>
      <c r="G16" s="51">
        <f t="shared" si="34"/>
        <v>566</v>
      </c>
      <c r="H16" s="53">
        <f t="shared" si="34"/>
        <v>80</v>
      </c>
      <c r="I16" s="113">
        <f t="shared" si="34"/>
        <v>0</v>
      </c>
      <c r="J16" s="51">
        <f t="shared" si="34"/>
        <v>815</v>
      </c>
      <c r="K16" s="53">
        <f t="shared" si="34"/>
        <v>1774</v>
      </c>
      <c r="L16" s="50">
        <f t="shared" si="27"/>
        <v>115.52500000000001</v>
      </c>
      <c r="M16" s="88">
        <f t="shared" ref="M16:AA16" si="35">SUM(M6:M15)</f>
        <v>286252.89</v>
      </c>
      <c r="N16" s="53">
        <f t="shared" si="35"/>
        <v>446.56</v>
      </c>
      <c r="O16" s="113">
        <f t="shared" si="35"/>
        <v>69.8</v>
      </c>
      <c r="P16" s="52">
        <f t="shared" si="35"/>
        <v>129.44999999999999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22.26</v>
      </c>
      <c r="V16" s="67">
        <f t="shared" si="35"/>
        <v>0</v>
      </c>
      <c r="W16" s="67">
        <f t="shared" si="35"/>
        <v>0</v>
      </c>
      <c r="X16" s="68">
        <f t="shared" si="35"/>
        <v>22.26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9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1"/>
        <v>15.9</v>
      </c>
      <c r="AG16" s="103">
        <f t="shared" si="12"/>
        <v>34.9</v>
      </c>
      <c r="AH16" s="104">
        <f t="shared" si="13"/>
        <v>32.9</v>
      </c>
      <c r="AJ16" s="155">
        <f t="shared" ref="AJ16" si="37">AF16/SUM(AF16:AH16)</f>
        <v>0.18996415770609321</v>
      </c>
      <c r="AK16" s="155">
        <f t="shared" si="15"/>
        <v>0.41696535244922345</v>
      </c>
      <c r="AL16" s="155">
        <f t="shared" si="16"/>
        <v>0.39307048984468346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sheetPr codeName="Sheet34"/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46325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sheetPr codeName="Sheet35"/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92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97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99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92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93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2026-10-31T05:17:14Z</dcterms:modified>
</cp:coreProperties>
</file>