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04EEA212-6B86-4455-B1E5-63F8268AC8F1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13" l="1"/>
  <c r="K11" i="13" l="1"/>
  <c r="J11" i="13"/>
  <c r="I11" i="13"/>
  <c r="AF10" i="14" l="1"/>
  <c r="AF10" i="13"/>
  <c r="AF10" i="12"/>
  <c r="H11" i="11"/>
  <c r="G11" i="11"/>
  <c r="F11" i="11"/>
  <c r="AA20" i="9"/>
  <c r="K11" i="8" l="1"/>
  <c r="J11" i="8"/>
  <c r="I11" i="8"/>
  <c r="F11" i="8"/>
  <c r="N17" i="9"/>
  <c r="D17" i="7"/>
  <c r="E17" i="7"/>
  <c r="F17" i="7"/>
  <c r="G17" i="7"/>
  <c r="H17" i="7"/>
  <c r="I17" i="7"/>
  <c r="J17" i="7"/>
  <c r="K17" i="7"/>
  <c r="C17" i="7"/>
  <c r="D17" i="9"/>
  <c r="E17" i="9"/>
  <c r="A2" i="33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22" l="1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D16" i="9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X16" i="8" s="1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2" l="1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<sst xmlns="http://schemas.openxmlformats.org/spreadsheetml/2006/main" count="2195" uniqueCount="105">
  <si>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</si>
  <si>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</si>
  <si>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</si>
  <si>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</si>
  <si>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</si>
  <si>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</si>
  <si>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</si>
  <si>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</si>
  <si>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</si>
  <si>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</si>
  <si>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</si>
  <si>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</si>
  <si>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</si>
  <si>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</si>
  <si>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</si>
  <si>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</si>
  <si>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</si>
  <si>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</si>
  <si>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</si>
  <si>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</si>
  <si>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</si>
  <si>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</si>
  <si>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</si>
  <si>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</si>
  <si>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</si>
  <si>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</si>
  <si>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</si>
  <si>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</si>
  <si>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</si>
  <si>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</si>
  <si>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</si>
  <si>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</si>
  <si>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</si>
  <si>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</si>
  <si>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</si>
  <si>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</si>
  <si>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</si>
  <si>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</si>
  <si>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</si>
  <si>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</si>
  <si>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</si>
  <si>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</si>
  <si>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</si>
  <si>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</si>
  <si>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</si>
  <si>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</si>
  <si>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</si>
  <si>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</si>
  <si>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</si>
  <si>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</si>
  <si>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</si>
  <si>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</si>
  <si>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</si>
  <si>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</si>
  <si>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</si>
  <si>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</si>
  <si>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</si>
  <si>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</si>
  <si>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</si>
  <si>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</si>
  <si>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</si>
  <si>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</si>
  <si>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</si>
  <si>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</si>
  <si>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</si>
  <si>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</si>
  <si>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</si>
  <si>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</si>
  <si>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</si>
  <si>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</si>
  <si>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</si>
  <si>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</si>
  <si>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</si>
  <si>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</si>
  <si>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</si>
  <si>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</si>
  <si>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</si>
  <si>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</si>
  <si>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</si>
  <si>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</si>
  <si>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</si>
  <si>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</si>
  <si>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</si>
  <si>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</si>
  <si>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</si>
  <si>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</si>
  <si>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</si>
  <si>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</si>
  <si>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</si>
  <si>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</si>
  <si>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</si>
  <si>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</si>
  <si>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</si>
  <si>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</si>
  <si>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</si>
  <si>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</si>
  <si>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</si>
  <si>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</si>
  <si>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</si>
  <si>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</si>
  <si>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</si>
  <si>
    <t xml:space="preserve">Zeshan </t>
  </si>
  <si>
    <t>Jabbar</t>
  </si>
  <si>
    <t>Zeshan</t>
  </si>
  <si>
    <t>Jabran Iqbal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</si>
</sst>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9"/>
      <c r="B3" s="239"/>
      <c r="C3" s="239"/>
      <c r="D3" s="239"/>
      <c r="E3" s="239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</row>
    <row r="4" spans="1:29" ht="14.5" customHeight="1" x14ac:dyDescent="0.35">
      <c r="A4" s="241" t="s">
        <v>0</v>
      </c>
      <c r="B4" s="4" t="s">
        <v>1</v>
      </c>
      <c r="C4" s="4"/>
      <c r="D4" s="243" t="s">
        <v>2</v>
      </c>
      <c r="E4" s="245" t="s">
        <v>3</v>
      </c>
      <c r="F4" s="247" t="s">
        <v>4</v>
      </c>
      <c r="G4" s="247"/>
      <c r="H4" s="248" t="s">
        <v>5</v>
      </c>
      <c r="I4" s="248"/>
      <c r="J4" s="249" t="s">
        <v>6</v>
      </c>
      <c r="K4" s="250"/>
      <c r="L4" s="249" t="s">
        <v>7</v>
      </c>
      <c r="M4" s="250"/>
      <c r="N4" s="251" t="s">
        <v>8</v>
      </c>
      <c r="O4" s="251"/>
      <c r="P4" s="249" t="s">
        <v>9</v>
      </c>
      <c r="Q4" s="250"/>
      <c r="R4" s="249" t="s">
        <v>10</v>
      </c>
      <c r="S4" s="250"/>
      <c r="T4" s="252" t="s">
        <v>11</v>
      </c>
      <c r="U4" s="252"/>
      <c r="V4" s="253" t="s">
        <v>12</v>
      </c>
      <c r="W4" s="254"/>
      <c r="X4" s="253" t="s">
        <v>13</v>
      </c>
      <c r="Y4" s="254"/>
    </row>
    <row r="5" spans="1:29" ht="26.25" customHeight="1" thickBot="1" x14ac:dyDescent="0.4">
      <c r="A5" s="242"/>
      <c r="B5" s="6" t="s">
        <v>14</v>
      </c>
      <c r="C5" s="6" t="s">
        <v>2</v>
      </c>
      <c r="D5" s="244"/>
      <c r="E5" s="24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0" sqref="B10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5">
        <v>46174</v>
      </c>
      <c r="B2" s="255"/>
      <c r="C2" s="173" t="s">
        <v>65</v>
      </c>
      <c r="D2" s="256" t="s">
        <v>66</v>
      </c>
      <c r="E2" s="256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7" t="s">
        <v>84</v>
      </c>
      <c r="B3" s="258"/>
      <c r="C3" s="258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9" t="s">
        <v>70</v>
      </c>
      <c r="B4" s="259" t="s">
        <v>49</v>
      </c>
      <c r="C4" s="261" t="s">
        <v>85</v>
      </c>
      <c r="D4" s="263" t="s">
        <v>4</v>
      </c>
      <c r="E4" s="264"/>
      <c r="F4" s="156" t="s">
        <v>71</v>
      </c>
      <c r="G4" s="268" t="s">
        <v>72</v>
      </c>
      <c r="H4" s="269"/>
      <c r="I4" s="269"/>
      <c r="J4" s="269"/>
      <c r="K4" s="270"/>
      <c r="L4" s="271"/>
    </row>
    <row r="5" spans="1:12" ht="15" customHeight="1" thickBot="1" x14ac:dyDescent="0.35">
      <c r="A5" s="260"/>
      <c r="B5" s="260"/>
      <c r="C5" s="262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141.35</v>
      </c>
      <c r="I8" s="195">
        <f t="shared" si="0"/>
        <v>0.28270000000000001</v>
      </c>
      <c r="J8" s="188">
        <f t="shared" si="1"/>
        <v>358.65</v>
      </c>
      <c r="K8" s="189">
        <f t="shared" si="2"/>
        <v>141.35</v>
      </c>
      <c r="L8" s="196">
        <f t="shared" si="3"/>
        <v>14.345999999999998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108.15</v>
      </c>
      <c r="I9" s="195">
        <f t="shared" si="0"/>
        <v>0.21630000000000002</v>
      </c>
      <c r="J9" s="188">
        <f t="shared" si="1"/>
        <v>391.85</v>
      </c>
      <c r="K9" s="189">
        <f t="shared" si="2"/>
        <v>108.15</v>
      </c>
      <c r="L9" s="196">
        <f t="shared" si="3"/>
        <v>15.674000000000001</v>
      </c>
    </row>
    <row r="10" spans="1:12" ht="14.5" x14ac:dyDescent="0.3">
      <c r="A10" s="40">
        <v>5</v>
      </c>
      <c r="B10" s="5"/>
      <c r="C10" s="181" t="str">
        <f>Ttl!B10</f>
        <v>Jabran Iqbal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124.35</v>
      </c>
      <c r="I10" s="195">
        <f t="shared" si="0"/>
        <v>0.24869999999999998</v>
      </c>
      <c r="J10" s="188">
        <f t="shared" si="1"/>
        <v>375.65</v>
      </c>
      <c r="K10" s="189">
        <f t="shared" si="2"/>
        <v>124.35</v>
      </c>
      <c r="L10" s="196">
        <f t="shared" si="3"/>
        <v>15.026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27.85</v>
      </c>
      <c r="I11" s="195">
        <f t="shared" si="0"/>
        <v>5.57E-2</v>
      </c>
      <c r="J11" s="188">
        <f t="shared" si="1"/>
        <v>472.15</v>
      </c>
      <c r="K11" s="189">
        <f t="shared" si="2"/>
        <v>27.85</v>
      </c>
      <c r="L11" s="196">
        <f t="shared" si="3"/>
        <v>18.885999999999999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724.2</v>
      </c>
      <c r="I12" s="195">
        <f t="shared" si="0"/>
        <v>0.1207</v>
      </c>
      <c r="J12" s="188">
        <f t="shared" si="1"/>
        <v>5275.8</v>
      </c>
      <c r="K12" s="189">
        <f t="shared" si="2"/>
        <v>724.2</v>
      </c>
      <c r="L12" s="196">
        <f t="shared" si="3"/>
        <v>211.03200000000001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500</v>
      </c>
      <c r="I13" s="195">
        <f t="shared" si="0"/>
        <v>1</v>
      </c>
      <c r="J13" s="188">
        <f t="shared" si="1"/>
        <v>0</v>
      </c>
      <c r="K13" s="189">
        <f t="shared" si="2"/>
        <v>500</v>
      </c>
      <c r="L13" s="196">
        <f t="shared" si="3"/>
        <v>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2" t="s">
        <v>48</v>
      </c>
      <c r="B19" s="273"/>
      <c r="C19" s="27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9" t="s">
        <v>70</v>
      </c>
      <c r="B22" s="259" t="s">
        <v>49</v>
      </c>
      <c r="C22" s="261" t="s">
        <v>85</v>
      </c>
      <c r="D22" s="263" t="s">
        <v>79</v>
      </c>
      <c r="E22" s="264"/>
      <c r="F22" s="156" t="s">
        <v>71</v>
      </c>
      <c r="G22" s="265" t="s">
        <v>80</v>
      </c>
      <c r="H22" s="266"/>
      <c r="I22" s="266"/>
      <c r="J22" s="266"/>
      <c r="K22" s="267"/>
      <c r="L22" s="267"/>
    </row>
    <row r="23" spans="1:12" ht="13.5" customHeight="1" thickBot="1" x14ac:dyDescent="0.35">
      <c r="A23" s="260"/>
      <c r="B23" s="260"/>
      <c r="C23" s="262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2" t="s">
        <v>48</v>
      </c>
      <c r="B34" s="273"/>
      <c r="C34" s="274"/>
      <c r="D34" s="275"/>
      <c r="E34" s="276"/>
      <c r="F34" s="27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topLeftCell="B1" workbookViewId="0">
      <selection activeCell="X17" sqref="X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7">
        <f ca="1">TODAY()-2</f>
        <v>46249</v>
      </c>
      <c r="B2" s="287"/>
      <c r="C2" s="287"/>
      <c r="D2" s="287"/>
      <c r="E2" s="287"/>
      <c r="F2" s="28" t="s">
        <v>98</v>
      </c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3" t="s">
        <v>48</v>
      </c>
      <c r="M3" s="294"/>
      <c r="N3" s="295"/>
      <c r="O3" s="299" t="s">
        <v>47</v>
      </c>
      <c r="P3" s="30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83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6"/>
      <c r="M4" s="297"/>
      <c r="N4" s="298"/>
      <c r="O4" s="301"/>
      <c r="P4" s="302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103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1246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509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494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1066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1040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1299</v>
      </c>
      <c r="L6" s="36">
        <f t="shared" ref="L6:L16" si="0">SUM(C6:K6)/40</f>
        <v>141.35</v>
      </c>
      <c r="M6" s="86">
        <f t="shared" ref="M6:M15" si="1">SUMPRODUCT($C$4:$K$4,$C6:$K6)</f>
        <v>348839.66750000004</v>
      </c>
      <c r="N6" s="57">
        <f t="shared" ref="N6:N15" si="2">SUMPRODUCT($C$3:$K$3,$C6:$K6)/1000</f>
        <v>553.57000000000005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43.610000000000007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43.610000000000007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31.15</v>
      </c>
      <c r="AG6" s="94">
        <f t="shared" ref="AG6:AG16" si="11">SUM(F6:H6)/40</f>
        <v>25.074999999999999</v>
      </c>
      <c r="AH6" s="97">
        <f t="shared" ref="AH6:AH16" si="12">SUM(E6:G6)/40</f>
        <v>25.074999999999999</v>
      </c>
      <c r="AJ6" s="154">
        <f t="shared" ref="AJ6:AJ15" si="13">AF6/SUM(AF6:AH6)</f>
        <v>0.38314883148831486</v>
      </c>
      <c r="AK6" s="154">
        <f t="shared" ref="AK6:AK16" si="14">AG6/SUM(AF6:AH6)</f>
        <v>0.30842558425584254</v>
      </c>
      <c r="AL6" s="154">
        <f t="shared" ref="AL6:AL16" si="15">AH6/SUM(AF6:AH6)</f>
        <v>0.30842558425584254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664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411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293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204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909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825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1020</v>
      </c>
      <c r="L7" s="36">
        <f t="shared" si="0"/>
        <v>108.15</v>
      </c>
      <c r="M7" s="86">
        <f t="shared" si="1"/>
        <v>273735.23</v>
      </c>
      <c r="N7" s="57">
        <f t="shared" si="2"/>
        <v>433.88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23.240000000000002</v>
      </c>
      <c r="V7" s="70">
        <f t="shared" si="5"/>
        <v>0</v>
      </c>
      <c r="W7" s="70">
        <f t="shared" si="6"/>
        <v>0</v>
      </c>
      <c r="X7" s="71">
        <f t="shared" si="7"/>
        <v>23.240000000000002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16.600000000000001</v>
      </c>
      <c r="AG7" s="94">
        <f t="shared" si="11"/>
        <v>22.7</v>
      </c>
      <c r="AH7" s="97">
        <f t="shared" si="12"/>
        <v>17.600000000000001</v>
      </c>
      <c r="AJ7" s="154">
        <f t="shared" si="13"/>
        <v>0.2917398945518454</v>
      </c>
      <c r="AK7" s="154">
        <f t="shared" si="14"/>
        <v>0.39894551845342707</v>
      </c>
      <c r="AL7" s="154">
        <f t="shared" si="15"/>
        <v>0.30931458699472764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1296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434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364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1116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680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1084</v>
      </c>
      <c r="L8" s="36">
        <f t="shared" si="0"/>
        <v>124.35</v>
      </c>
      <c r="M8" s="86">
        <f t="shared" si="1"/>
        <v>301910.35500000004</v>
      </c>
      <c r="N8" s="57">
        <f t="shared" si="2"/>
        <v>479.22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45.360000000000007</v>
      </c>
      <c r="V8" s="70">
        <f t="shared" si="5"/>
        <v>0</v>
      </c>
      <c r="W8" s="70">
        <f t="shared" si="6"/>
        <v>0</v>
      </c>
      <c r="X8" s="71">
        <f t="shared" si="7"/>
        <v>45.360000000000007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32.4</v>
      </c>
      <c r="AG8" s="94">
        <f t="shared" si="11"/>
        <v>19.95</v>
      </c>
      <c r="AH8" s="97">
        <f t="shared" si="12"/>
        <v>19.95</v>
      </c>
      <c r="AJ8" s="154">
        <f t="shared" si="13"/>
        <v>0.44813278008298757</v>
      </c>
      <c r="AK8" s="154">
        <f t="shared" si="14"/>
        <v>0.27593360995850624</v>
      </c>
      <c r="AL8" s="154">
        <f t="shared" si="15"/>
        <v>0.27593360995850624</v>
      </c>
    </row>
    <row r="9" spans="1:38" x14ac:dyDescent="0.3">
      <c r="A9" s="30">
        <v>6</v>
      </c>
      <c r="B9" s="111" t="s">
        <v>102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492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158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169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159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52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45</v>
      </c>
      <c r="L9" s="36">
        <f t="shared" si="0"/>
        <v>27.85</v>
      </c>
      <c r="M9" s="86">
        <f t="shared" si="1"/>
        <v>54676.974999999999</v>
      </c>
      <c r="N9" s="57">
        <f t="shared" si="2"/>
        <v>79.86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17.220000000000002</v>
      </c>
      <c r="V9" s="70">
        <f t="shared" si="5"/>
        <v>0</v>
      </c>
      <c r="W9" s="70">
        <f t="shared" si="6"/>
        <v>0</v>
      </c>
      <c r="X9" s="71">
        <f t="shared" si="7"/>
        <v>17.220000000000002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12.3</v>
      </c>
      <c r="AG9" s="94">
        <f t="shared" si="11"/>
        <v>12.15</v>
      </c>
      <c r="AH9" s="97">
        <f t="shared" si="12"/>
        <v>8.1750000000000007</v>
      </c>
      <c r="AJ9" s="154">
        <f t="shared" si="13"/>
        <v>0.37701149425287356</v>
      </c>
      <c r="AK9" s="154">
        <f t="shared" si="14"/>
        <v>0.3724137931034483</v>
      </c>
      <c r="AL9" s="154">
        <f t="shared" si="15"/>
        <v>0.2505747126436782</v>
      </c>
    </row>
    <row r="10" spans="1:38" x14ac:dyDescent="0.3">
      <c r="A10" s="30">
        <v>7</v>
      </c>
      <c r="B10" s="111" t="s">
        <v>104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124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16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4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84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109</v>
      </c>
      <c r="L10" s="36">
        <f t="shared" ref="L10" si="16">SUM(C10:K10)/40</f>
        <v>11.3</v>
      </c>
      <c r="M10" s="86">
        <f t="shared" si="1"/>
        <v>27964.050000000003</v>
      </c>
      <c r="N10" s="57">
        <f t="shared" si="2"/>
        <v>45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4.3400000000000007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4.3400000000000007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523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2872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3067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6169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4601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4477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7259</v>
      </c>
      <c r="L11" s="36">
        <f t="shared" si="0"/>
        <v>724.2</v>
      </c>
      <c r="M11" s="86">
        <f t="shared" si="1"/>
        <v>1842452.9200000002</v>
      </c>
      <c r="N11" s="57">
        <f t="shared" si="2"/>
        <v>2839.38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18.305000000000003</v>
      </c>
      <c r="V11" s="70">
        <f t="shared" si="5"/>
        <v>0</v>
      </c>
      <c r="W11" s="70">
        <f t="shared" si="6"/>
        <v>0</v>
      </c>
      <c r="X11" s="71">
        <f t="shared" si="7"/>
        <v>18.305000000000003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13.074999999999999</v>
      </c>
      <c r="AG11" s="94">
        <f t="shared" si="11"/>
        <v>302.7</v>
      </c>
      <c r="AH11" s="97">
        <f t="shared" si="12"/>
        <v>148.47499999999999</v>
      </c>
      <c r="AJ11" s="154">
        <f t="shared" si="13"/>
        <v>2.8163704900376951E-2</v>
      </c>
      <c r="AK11" s="154">
        <f t="shared" si="14"/>
        <v>0.65201938610662358</v>
      </c>
      <c r="AL11" s="154">
        <f t="shared" si="15"/>
        <v>0.31981690899299947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4000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1600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800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4000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3200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140</v>
      </c>
      <c r="V12" s="70">
        <f t="shared" si="5"/>
        <v>0</v>
      </c>
      <c r="W12" s="70">
        <f t="shared" si="6"/>
        <v>0</v>
      </c>
      <c r="X12" s="71">
        <f t="shared" si="7"/>
        <v>140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100</v>
      </c>
      <c r="AG12" s="94">
        <f t="shared" si="11"/>
        <v>100</v>
      </c>
      <c r="AH12" s="97">
        <f t="shared" si="12"/>
        <v>80</v>
      </c>
      <c r="AJ12" s="154">
        <f t="shared" si="13"/>
        <v>0.35714285714285715</v>
      </c>
      <c r="AK12" s="154">
        <f t="shared" si="14"/>
        <v>0.35714285714285715</v>
      </c>
      <c r="AL12" s="154">
        <f t="shared" si="15"/>
        <v>0.2857142857142857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99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3" t="s">
        <v>48</v>
      </c>
      <c r="B16" s="304"/>
      <c r="C16" s="50">
        <f t="shared" ref="C16:K16" si="38">SUM(C6:C15)</f>
        <v>9945</v>
      </c>
      <c r="D16" s="51">
        <f t="shared" si="38"/>
        <v>0</v>
      </c>
      <c r="E16" s="53">
        <f t="shared" si="38"/>
        <v>0</v>
      </c>
      <c r="F16" s="113">
        <f t="shared" si="38"/>
        <v>6000</v>
      </c>
      <c r="G16" s="51">
        <f t="shared" si="38"/>
        <v>6003</v>
      </c>
      <c r="H16" s="53">
        <f t="shared" si="38"/>
        <v>7336</v>
      </c>
      <c r="I16" s="113">
        <f t="shared" si="38"/>
        <v>12443</v>
      </c>
      <c r="J16" s="51">
        <f t="shared" si="38"/>
        <v>11145</v>
      </c>
      <c r="K16" s="53">
        <f t="shared" si="38"/>
        <v>16616</v>
      </c>
      <c r="L16" s="50">
        <f t="shared" si="0"/>
        <v>1737.2</v>
      </c>
      <c r="M16" s="88">
        <f t="shared" ref="M16:AA16" si="39">SUM(M6:M15)</f>
        <v>4325133.1974999998</v>
      </c>
      <c r="N16" s="53">
        <f t="shared" si="39"/>
        <v>6774.91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348.07500000000005</v>
      </c>
      <c r="V16" s="67">
        <f t="shared" si="39"/>
        <v>0</v>
      </c>
      <c r="W16" s="67">
        <f t="shared" si="39"/>
        <v>0</v>
      </c>
      <c r="X16" s="68">
        <f t="shared" si="39"/>
        <v>348.07500000000005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248.625</v>
      </c>
      <c r="AG16" s="103">
        <f t="shared" si="11"/>
        <v>483.47500000000002</v>
      </c>
      <c r="AH16" s="104">
        <f t="shared" si="12"/>
        <v>300.07499999999999</v>
      </c>
      <c r="AJ16" s="155">
        <f t="shared" ref="AJ16" si="40">AF16/SUM(AF16:AH16)</f>
        <v>0.24087485164821859</v>
      </c>
      <c r="AK16" s="155">
        <f t="shared" si="14"/>
        <v>0.46840409814227241</v>
      </c>
      <c r="AL16" s="155">
        <f t="shared" si="15"/>
        <v>0.29072105020950906</v>
      </c>
    </row>
    <row r="17" spans="1:28" x14ac:dyDescent="0.3">
      <c r="A17" s="55"/>
      <c r="B17" s="55"/>
      <c r="C17" s="55">
        <f>C16/40</f>
        <v>248.625</v>
      </c>
      <c r="D17" s="55">
        <f t="shared" ref="D17:K17" si="41">D16/40</f>
        <v>0</v>
      </c>
      <c r="E17" s="55">
        <f t="shared" si="41"/>
        <v>0</v>
      </c>
      <c r="F17" s="55">
        <f t="shared" si="41"/>
        <v>150</v>
      </c>
      <c r="G17" s="55">
        <f t="shared" si="41"/>
        <v>150.07499999999999</v>
      </c>
      <c r="H17" s="55">
        <f t="shared" si="41"/>
        <v>183.4</v>
      </c>
      <c r="I17" s="55">
        <f t="shared" si="41"/>
        <v>311.07499999999999</v>
      </c>
      <c r="J17" s="55">
        <f t="shared" si="41"/>
        <v>278.625</v>
      </c>
      <c r="K17" s="55">
        <f t="shared" si="41"/>
        <v>415.4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8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B11" sqref="B11"/>
      <selection pane="topRight" activeCell="B11" sqref="B11"/>
      <selection pane="bottomLeft" activeCell="B11" sqref="B11"/>
      <selection pane="bottomRight"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6">
        <v>46235</v>
      </c>
      <c r="B2" s="326"/>
      <c r="C2" s="326"/>
      <c r="D2" s="326"/>
      <c r="E2" s="32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40</v>
      </c>
      <c r="G11" s="29">
        <v>40</v>
      </c>
      <c r="H11" s="57">
        <v>40</v>
      </c>
      <c r="I11" s="33">
        <v>40</v>
      </c>
      <c r="J11" s="29">
        <v>40</v>
      </c>
      <c r="K11" s="35">
        <v>40</v>
      </c>
      <c r="L11" s="36">
        <f t="shared" si="0"/>
        <v>7</v>
      </c>
      <c r="M11" s="86">
        <f t="shared" si="1"/>
        <v>16581.5</v>
      </c>
      <c r="N11" s="57">
        <f t="shared" si="2"/>
        <v>25.2</v>
      </c>
      <c r="O11" s="218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</v>
      </c>
      <c r="AH11" s="97">
        <f t="shared" si="14"/>
        <v>2</v>
      </c>
      <c r="AJ11" s="164">
        <f t="shared" si="15"/>
        <v>0.16666666666666666</v>
      </c>
      <c r="AK11" s="154">
        <f t="shared" si="16"/>
        <v>0.5</v>
      </c>
      <c r="AL11" s="165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115</v>
      </c>
      <c r="G16" s="51">
        <f t="shared" si="34"/>
        <v>80</v>
      </c>
      <c r="H16" s="53">
        <f t="shared" si="34"/>
        <v>40</v>
      </c>
      <c r="I16" s="113">
        <f t="shared" si="34"/>
        <v>268</v>
      </c>
      <c r="J16" s="51">
        <f t="shared" si="34"/>
        <v>297</v>
      </c>
      <c r="K16" s="53">
        <f t="shared" si="34"/>
        <v>227</v>
      </c>
      <c r="L16" s="50">
        <f t="shared" si="0"/>
        <v>32.975000000000001</v>
      </c>
      <c r="M16" s="88">
        <f t="shared" ref="M16:AA16" si="35">SUM(M6:M15)</f>
        <v>81314.727500000008</v>
      </c>
      <c r="N16" s="53">
        <f t="shared" si="35"/>
        <v>129.01</v>
      </c>
      <c r="O16" s="113">
        <f t="shared" si="35"/>
        <v>11.75</v>
      </c>
      <c r="P16" s="52">
        <f t="shared" si="35"/>
        <v>39.6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7.3</v>
      </c>
      <c r="AG16" s="103">
        <f t="shared" si="13"/>
        <v>5.875</v>
      </c>
      <c r="AH16" s="104">
        <f t="shared" si="14"/>
        <v>4.875</v>
      </c>
      <c r="AJ16" s="161">
        <f t="shared" ref="AJ16" si="37">AF16/SUM(AF16:AH16)</f>
        <v>0.40443213296398889</v>
      </c>
      <c r="AK16" s="162">
        <f t="shared" si="16"/>
        <v>0.32548476454293629</v>
      </c>
      <c r="AL16" s="163">
        <f t="shared" si="17"/>
        <v>0.27008310249307477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5" t="s">
        <v>49</v>
      </c>
      <c r="B19" s="267" t="s">
        <v>43</v>
      </c>
      <c r="C19" s="317" t="s">
        <v>40</v>
      </c>
      <c r="D19" s="312"/>
      <c r="E19" s="312"/>
      <c r="F19" s="312" t="s">
        <v>41</v>
      </c>
      <c r="G19" s="312"/>
      <c r="H19" s="312"/>
      <c r="I19" s="312" t="s">
        <v>42</v>
      </c>
      <c r="J19" s="312"/>
      <c r="K19" s="312"/>
      <c r="L19" s="318" t="s">
        <v>48</v>
      </c>
      <c r="M19" s="318"/>
      <c r="N19" s="319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15"/>
      <c r="B20" s="316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7">
        <v>46236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  <c r="Y19" s="28">
        <v>865</v>
      </c>
      <c r="Z19" s="28">
        <v>1740</v>
      </c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7">
        <v>46237</v>
      </c>
      <c r="B2" s="287"/>
      <c r="C2" s="287"/>
      <c r="D2" s="287"/>
      <c r="E2" s="287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46239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46240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102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46241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101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102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104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f>281-40</f>
        <v>241</v>
      </c>
      <c r="G11" s="29">
        <v>403</v>
      </c>
      <c r="H11" s="34">
        <v>161</v>
      </c>
      <c r="I11" s="29">
        <f>383-20</f>
        <v>363</v>
      </c>
      <c r="J11" s="29">
        <f>281-20</f>
        <v>261</v>
      </c>
      <c r="K11" s="29">
        <f>561-20</f>
        <v>541</v>
      </c>
      <c r="L11" s="115">
        <f t="shared" si="0"/>
        <v>49.325000000000003</v>
      </c>
      <c r="M11" s="86">
        <f t="shared" si="1"/>
        <v>126975.60250000001</v>
      </c>
      <c r="N11" s="57">
        <f t="shared" si="2"/>
        <v>196.33</v>
      </c>
      <c r="O11" s="42">
        <f t="shared" si="3"/>
        <v>40.25</v>
      </c>
      <c r="P11" s="41">
        <f t="shared" si="4"/>
        <v>58.25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20.125</v>
      </c>
      <c r="AH11" s="97">
        <f t="shared" si="14"/>
        <v>16.100000000000001</v>
      </c>
      <c r="AJ11" s="154">
        <f t="shared" si="15"/>
        <v>2.0661157024793389E-3</v>
      </c>
      <c r="AK11" s="154">
        <f t="shared" si="16"/>
        <v>0.55440771349862261</v>
      </c>
      <c r="AL11" s="154">
        <f t="shared" si="17"/>
        <v>0.44352617079889817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99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27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279</v>
      </c>
      <c r="G16" s="229">
        <f t="shared" si="34"/>
        <v>481</v>
      </c>
      <c r="H16" s="230">
        <f t="shared" si="34"/>
        <v>179</v>
      </c>
      <c r="I16" s="231">
        <f t="shared" si="34"/>
        <v>539</v>
      </c>
      <c r="J16" s="229">
        <f t="shared" si="34"/>
        <v>398</v>
      </c>
      <c r="K16" s="230">
        <f t="shared" si="34"/>
        <v>946</v>
      </c>
      <c r="L16" s="50">
        <f t="shared" si="0"/>
        <v>77.125</v>
      </c>
      <c r="M16" s="88">
        <f t="shared" ref="M16:AA16" si="35">SUM(M6:M15)</f>
        <v>196360.89750000002</v>
      </c>
      <c r="N16" s="53">
        <f t="shared" si="35"/>
        <v>307.47000000000003</v>
      </c>
      <c r="O16" s="113">
        <f t="shared" si="35"/>
        <v>46.95</v>
      </c>
      <c r="P16" s="52">
        <f t="shared" si="35"/>
        <v>94.15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23.475000000000001</v>
      </c>
      <c r="AH16" s="104">
        <f t="shared" si="14"/>
        <v>19</v>
      </c>
      <c r="AJ16" s="155">
        <f t="shared" ref="AJ16" si="37">AF16/SUM(AF16:AH16)</f>
        <v>0.1340468909276249</v>
      </c>
      <c r="AK16" s="155">
        <f t="shared" si="16"/>
        <v>0.47859327217125386</v>
      </c>
      <c r="AL16" s="155">
        <f t="shared" si="17"/>
        <v>0.3873598369011213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6.9749999999999996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13.475</v>
      </c>
      <c r="J17" s="55">
        <f t="shared" si="38"/>
        <v>9.9499999999999993</v>
      </c>
      <c r="K17" s="55">
        <f t="shared" si="38"/>
        <v>23.65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topLeftCell="A3" workbookViewId="0">
      <selection activeCell="B11" sqref="B11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46211</v>
      </c>
      <c r="B2" s="287"/>
      <c r="C2" s="287"/>
      <c r="D2" s="287"/>
      <c r="E2" s="287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54</v>
      </c>
      <c r="G7" s="29">
        <v>16</v>
      </c>
      <c r="H7" s="57">
        <v>136</v>
      </c>
      <c r="I7" s="33">
        <v>91</v>
      </c>
      <c r="J7" s="29">
        <v>116</v>
      </c>
      <c r="K7" s="35">
        <v>59</v>
      </c>
      <c r="L7" s="36">
        <f t="shared" si="0"/>
        <v>12.1</v>
      </c>
      <c r="M7" s="86">
        <f t="shared" si="1"/>
        <v>30600.275000000001</v>
      </c>
      <c r="N7" s="57">
        <f t="shared" si="2"/>
        <v>47.06</v>
      </c>
      <c r="O7" s="42">
        <f t="shared" si="3"/>
        <v>10.3</v>
      </c>
      <c r="P7" s="41">
        <f t="shared" si="4"/>
        <v>13.3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2781.8431818181821</v>
      </c>
      <c r="AD7" s="35"/>
      <c r="AF7" s="96">
        <f t="shared" si="12"/>
        <v>0.3</v>
      </c>
      <c r="AG7" s="94">
        <f t="shared" si="13"/>
        <v>5.15</v>
      </c>
      <c r="AH7" s="97">
        <f t="shared" si="14"/>
        <v>1.75</v>
      </c>
      <c r="AJ7" s="154">
        <f t="shared" si="15"/>
        <v>4.1666666666666664E-2</v>
      </c>
      <c r="AK7" s="154">
        <f t="shared" si="16"/>
        <v>0.71527777777777779</v>
      </c>
      <c r="AL7" s="154">
        <f t="shared" si="17"/>
        <v>0.24305555555555555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148</v>
      </c>
      <c r="D16" s="51">
        <f t="shared" si="34"/>
        <v>0</v>
      </c>
      <c r="E16" s="53">
        <f t="shared" si="34"/>
        <v>0</v>
      </c>
      <c r="F16" s="113">
        <f t="shared" si="34"/>
        <v>939</v>
      </c>
      <c r="G16" s="51">
        <f t="shared" si="34"/>
        <v>1041</v>
      </c>
      <c r="H16" s="53">
        <f t="shared" si="34"/>
        <v>3557</v>
      </c>
      <c r="I16" s="113">
        <f t="shared" si="34"/>
        <v>1264</v>
      </c>
      <c r="J16" s="51">
        <f t="shared" si="34"/>
        <v>1562</v>
      </c>
      <c r="K16" s="53">
        <f t="shared" si="34"/>
        <v>2794</v>
      </c>
      <c r="L16" s="50">
        <f t="shared" si="0"/>
        <v>282.625</v>
      </c>
      <c r="M16" s="88">
        <f t="shared" ref="M16:AA16" si="35">SUM(M6:M15)</f>
        <v>704527.70250000001</v>
      </c>
      <c r="N16" s="53">
        <f t="shared" si="35"/>
        <v>1070.8700000000001</v>
      </c>
      <c r="O16" s="113">
        <f t="shared" si="35"/>
        <v>276.85000000000002</v>
      </c>
      <c r="P16" s="52">
        <f t="shared" si="35"/>
        <v>281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5.1800000000000006</v>
      </c>
      <c r="V16" s="67">
        <f t="shared" si="35"/>
        <v>0</v>
      </c>
      <c r="W16" s="67">
        <f t="shared" si="35"/>
        <v>0</v>
      </c>
      <c r="X16" s="68">
        <f t="shared" si="35"/>
        <v>5.1800000000000006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32023.986477272727</v>
      </c>
      <c r="AD16" s="43">
        <f>SUM(AD6:AD15)</f>
        <v>0</v>
      </c>
      <c r="AF16" s="102">
        <f t="shared" si="12"/>
        <v>3.7</v>
      </c>
      <c r="AG16" s="103">
        <f t="shared" si="13"/>
        <v>138.42500000000001</v>
      </c>
      <c r="AH16" s="104">
        <f t="shared" si="14"/>
        <v>49.5</v>
      </c>
      <c r="AJ16" s="155">
        <f t="shared" ref="AJ16" si="37">AF16/SUM(AF16:AH16)</f>
        <v>1.9308545335942597E-2</v>
      </c>
      <c r="AK16" s="155">
        <f t="shared" si="16"/>
        <v>0.7223744292237444</v>
      </c>
      <c r="AL16" s="155">
        <f t="shared" si="17"/>
        <v>0.2583170254403131</v>
      </c>
    </row>
    <row r="17" spans="1:27" x14ac:dyDescent="0.3">
      <c r="A17" s="55"/>
      <c r="B17" s="55"/>
      <c r="C17" s="55">
        <f>C16/40</f>
        <v>3.7</v>
      </c>
      <c r="D17" s="55">
        <f t="shared" ref="D17:K17" si="38">D16/40</f>
        <v>0</v>
      </c>
      <c r="E17" s="55">
        <f t="shared" si="38"/>
        <v>0</v>
      </c>
      <c r="F17" s="55">
        <f t="shared" si="38"/>
        <v>23.475000000000001</v>
      </c>
      <c r="G17" s="55">
        <f t="shared" si="38"/>
        <v>26.024999999999999</v>
      </c>
      <c r="H17" s="55">
        <f t="shared" si="38"/>
        <v>88.924999999999997</v>
      </c>
      <c r="I17" s="55">
        <f t="shared" si="38"/>
        <v>31.6</v>
      </c>
      <c r="J17" s="55">
        <f t="shared" si="38"/>
        <v>39.049999999999997</v>
      </c>
      <c r="K17" s="55">
        <f t="shared" si="38"/>
        <v>69.849999999999994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  <c r="AA19" s="28">
        <v>11305</v>
      </c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46244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110</v>
      </c>
      <c r="D6" s="29"/>
      <c r="E6" s="35"/>
      <c r="F6" s="33">
        <v>80</v>
      </c>
      <c r="G6" s="29">
        <v>80</v>
      </c>
      <c r="H6" s="57">
        <v>0</v>
      </c>
      <c r="I6" s="33">
        <v>220</v>
      </c>
      <c r="J6" s="29">
        <v>220</v>
      </c>
      <c r="K6" s="35">
        <v>240</v>
      </c>
      <c r="L6" s="36">
        <f t="shared" ref="L6:L16" si="0">SUM(C6:K6)/40</f>
        <v>23.75</v>
      </c>
      <c r="M6" s="86">
        <f t="shared" ref="M6:M15" si="1">SUMPRODUCT($C$4:$K$4,$C6:$K6)</f>
        <v>62104.499999999993</v>
      </c>
      <c r="N6" s="57">
        <f t="shared" ref="N6:N15" si="2">SUMPRODUCT($C$3:$K$3,$C6:$K6)/1000</f>
        <v>99.4</v>
      </c>
      <c r="O6" s="42">
        <f t="shared" ref="O6:O12" si="3">SUM(F6:H6)/20</f>
        <v>8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3.8500000000000005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3.8500000000000005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2.75</v>
      </c>
      <c r="AG6" s="94">
        <f t="shared" ref="AG6:AG16" si="13">SUM(F6:H6)/40</f>
        <v>4</v>
      </c>
      <c r="AH6" s="97">
        <f t="shared" ref="AH6:AH16" si="14">SUM(E6:G6)/40</f>
        <v>4</v>
      </c>
      <c r="AJ6" s="154">
        <f t="shared" ref="AJ6:AJ15" si="15">AF6/SUM(AF6:AH6)</f>
        <v>0.2558139534883721</v>
      </c>
      <c r="AK6" s="154">
        <f t="shared" ref="AK6:AK16" si="16">AG6/SUM(AF6:AH6)</f>
        <v>0.37209302325581395</v>
      </c>
      <c r="AL6" s="154">
        <f t="shared" ref="AL6:AL16" si="17">AH6/SUM(AF6:AH6)</f>
        <v>0.37209302325581395</v>
      </c>
    </row>
    <row r="7" spans="1:38" x14ac:dyDescent="0.3">
      <c r="A7" s="30">
        <v>2</v>
      </c>
      <c r="B7" s="111" t="s">
        <v>88</v>
      </c>
      <c r="C7" s="107">
        <v>90</v>
      </c>
      <c r="D7" s="29"/>
      <c r="E7" s="35"/>
      <c r="F7" s="33">
        <v>60</v>
      </c>
      <c r="G7" s="29">
        <v>20</v>
      </c>
      <c r="H7" s="57">
        <v>0</v>
      </c>
      <c r="I7" s="33">
        <v>55</v>
      </c>
      <c r="J7" s="29">
        <v>55</v>
      </c>
      <c r="K7" s="35">
        <v>50</v>
      </c>
      <c r="L7" s="36">
        <f t="shared" si="0"/>
        <v>8.25</v>
      </c>
      <c r="M7" s="86">
        <f t="shared" si="1"/>
        <v>19350.100000000002</v>
      </c>
      <c r="N7" s="57">
        <f t="shared" si="2"/>
        <v>30.2</v>
      </c>
      <c r="O7" s="42">
        <f t="shared" si="3"/>
        <v>4</v>
      </c>
      <c r="P7" s="41">
        <f t="shared" si="4"/>
        <v>8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3.1500000000000004</v>
      </c>
      <c r="V7" s="70">
        <f t="shared" si="7"/>
        <v>0</v>
      </c>
      <c r="W7" s="70">
        <f t="shared" si="8"/>
        <v>0</v>
      </c>
      <c r="X7" s="71">
        <f t="shared" si="9"/>
        <v>3.1500000000000004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2.25</v>
      </c>
      <c r="AG7" s="94">
        <f t="shared" si="13"/>
        <v>2</v>
      </c>
      <c r="AH7" s="97">
        <f t="shared" si="14"/>
        <v>2</v>
      </c>
      <c r="AJ7" s="154">
        <f t="shared" si="15"/>
        <v>0.36</v>
      </c>
      <c r="AK7" s="154">
        <f t="shared" si="16"/>
        <v>0.32</v>
      </c>
      <c r="AL7" s="154">
        <f t="shared" si="17"/>
        <v>0.32</v>
      </c>
    </row>
    <row r="8" spans="1:38" x14ac:dyDescent="0.3">
      <c r="A8" s="30">
        <v>3</v>
      </c>
      <c r="B8" s="111" t="s">
        <v>95</v>
      </c>
      <c r="C8" s="107">
        <v>452</v>
      </c>
      <c r="D8" s="29"/>
      <c r="E8" s="35"/>
      <c r="F8" s="33">
        <v>292</v>
      </c>
      <c r="G8" s="29">
        <v>252</v>
      </c>
      <c r="H8" s="57">
        <v>0</v>
      </c>
      <c r="I8" s="33">
        <v>272</v>
      </c>
      <c r="J8" s="29">
        <v>264</v>
      </c>
      <c r="K8" s="35">
        <v>312</v>
      </c>
      <c r="L8" s="36">
        <f t="shared" si="0"/>
        <v>46.1</v>
      </c>
      <c r="M8" s="86">
        <f t="shared" si="1"/>
        <v>107870.28</v>
      </c>
      <c r="N8" s="57">
        <f t="shared" si="2"/>
        <v>166.96</v>
      </c>
      <c r="O8" s="42">
        <f t="shared" si="3"/>
        <v>27.2</v>
      </c>
      <c r="P8" s="41">
        <f t="shared" si="4"/>
        <v>42.4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15.820000000000002</v>
      </c>
      <c r="V8" s="70">
        <f t="shared" si="7"/>
        <v>0</v>
      </c>
      <c r="W8" s="70">
        <f t="shared" si="8"/>
        <v>0</v>
      </c>
      <c r="X8" s="71">
        <f t="shared" si="9"/>
        <v>15.820000000000002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11.3</v>
      </c>
      <c r="AG8" s="94">
        <f t="shared" si="13"/>
        <v>13.6</v>
      </c>
      <c r="AH8" s="97">
        <f t="shared" si="14"/>
        <v>13.6</v>
      </c>
      <c r="AJ8" s="154">
        <f t="shared" si="15"/>
        <v>0.29350649350649355</v>
      </c>
      <c r="AK8" s="154">
        <f t="shared" si="16"/>
        <v>0.35324675324675325</v>
      </c>
      <c r="AL8" s="154">
        <f t="shared" si="17"/>
        <v>0.35324675324675325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200+10</f>
        <v>210</v>
      </c>
      <c r="G11" s="29">
        <f>440+20</f>
        <v>460</v>
      </c>
      <c r="H11" s="57">
        <f>760+10</f>
        <v>770</v>
      </c>
      <c r="I11" s="33">
        <v>400</v>
      </c>
      <c r="J11" s="29">
        <v>520</v>
      </c>
      <c r="K11" s="35">
        <v>800</v>
      </c>
      <c r="L11" s="36">
        <f t="shared" si="0"/>
        <v>79</v>
      </c>
      <c r="M11" s="86">
        <f t="shared" si="1"/>
        <v>200486.8</v>
      </c>
      <c r="N11" s="57">
        <f t="shared" si="2"/>
        <v>307.2</v>
      </c>
      <c r="O11" s="42">
        <f t="shared" si="3"/>
        <v>72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36</v>
      </c>
      <c r="AH11" s="97">
        <f t="shared" si="14"/>
        <v>16.75</v>
      </c>
      <c r="AJ11" s="154">
        <f t="shared" si="15"/>
        <v>0</v>
      </c>
      <c r="AK11" s="154">
        <f t="shared" si="16"/>
        <v>0.68246445497630337</v>
      </c>
      <c r="AL11" s="154">
        <f t="shared" si="17"/>
        <v>0.31753554502369669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652</v>
      </c>
      <c r="D16" s="51">
        <f t="shared" si="34"/>
        <v>0</v>
      </c>
      <c r="E16" s="53">
        <f t="shared" si="34"/>
        <v>0</v>
      </c>
      <c r="F16" s="113">
        <f t="shared" si="34"/>
        <v>642</v>
      </c>
      <c r="G16" s="51">
        <f t="shared" si="34"/>
        <v>812</v>
      </c>
      <c r="H16" s="53">
        <f t="shared" si="34"/>
        <v>770</v>
      </c>
      <c r="I16" s="113">
        <f t="shared" si="34"/>
        <v>947</v>
      </c>
      <c r="J16" s="51">
        <f t="shared" si="34"/>
        <v>1059</v>
      </c>
      <c r="K16" s="53">
        <f t="shared" si="34"/>
        <v>1402</v>
      </c>
      <c r="L16" s="50">
        <f t="shared" si="0"/>
        <v>157.1</v>
      </c>
      <c r="M16" s="88">
        <f t="shared" ref="M16:AA16" si="35">SUM(M6:M15)</f>
        <v>389811.68</v>
      </c>
      <c r="N16" s="53">
        <f t="shared" si="35"/>
        <v>603.76</v>
      </c>
      <c r="O16" s="113">
        <f t="shared" si="35"/>
        <v>111.2</v>
      </c>
      <c r="P16" s="52">
        <f t="shared" si="35"/>
        <v>170.4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22.820000000000004</v>
      </c>
      <c r="V16" s="67">
        <f t="shared" si="35"/>
        <v>0</v>
      </c>
      <c r="W16" s="67">
        <f t="shared" si="35"/>
        <v>0</v>
      </c>
      <c r="X16" s="68">
        <f t="shared" si="35"/>
        <v>22.820000000000004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16.3</v>
      </c>
      <c r="AG16" s="103">
        <f t="shared" si="13"/>
        <v>55.6</v>
      </c>
      <c r="AH16" s="104">
        <f t="shared" si="14"/>
        <v>36.35</v>
      </c>
      <c r="AJ16" s="155">
        <f t="shared" ref="AJ16" si="37">AF16/SUM(AF16:AH16)</f>
        <v>0.15057736720554274</v>
      </c>
      <c r="AK16" s="155">
        <f t="shared" si="16"/>
        <v>0.51362586605080829</v>
      </c>
      <c r="AL16" s="155">
        <f t="shared" si="17"/>
        <v>0.335796766743649</v>
      </c>
    </row>
    <row r="17" spans="1:27" x14ac:dyDescent="0.3">
      <c r="A17" s="55"/>
      <c r="B17" s="55"/>
      <c r="C17" s="55">
        <f>C16/40</f>
        <v>16.3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16.05</v>
      </c>
      <c r="G17" s="55">
        <f t="shared" si="38"/>
        <v>20.3</v>
      </c>
      <c r="H17" s="55">
        <f t="shared" si="38"/>
        <v>19.25</v>
      </c>
      <c r="I17" s="55">
        <f t="shared" si="38"/>
        <v>23.675000000000001</v>
      </c>
      <c r="J17" s="55">
        <f t="shared" si="38"/>
        <v>26.475000000000001</v>
      </c>
      <c r="K17" s="55">
        <f t="shared" si="38"/>
        <v>35.049999999999997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H14" sqref="H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196</v>
      </c>
      <c r="D6" s="29"/>
      <c r="E6" s="35"/>
      <c r="F6" s="33">
        <v>56</v>
      </c>
      <c r="G6" s="29">
        <v>53</v>
      </c>
      <c r="H6" s="57"/>
      <c r="I6" s="33">
        <v>58</v>
      </c>
      <c r="J6" s="29">
        <v>53</v>
      </c>
      <c r="K6" s="35">
        <v>56</v>
      </c>
      <c r="L6" s="36">
        <f t="shared" ref="L6:L16" si="0">SUM(C6:K6)/40</f>
        <v>11.8</v>
      </c>
      <c r="M6" s="86">
        <f t="shared" ref="M6:M15" si="1">SUMPRODUCT($C$4:$K$4,$C6:$K6)</f>
        <v>25538.372500000001</v>
      </c>
      <c r="N6" s="57">
        <f t="shared" ref="N6:N15" si="2">SUMPRODUCT($C$3:$K$3,$C6:$K6)/1000</f>
        <v>39.43</v>
      </c>
      <c r="O6" s="42">
        <f t="shared" ref="O6:O12" si="3">SUM(F6:H6)/20</f>
        <v>5.45</v>
      </c>
      <c r="P6" s="41">
        <f t="shared" ref="P6:P12" si="4">SUM(I6:K6)/20</f>
        <v>8.35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6.86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6.86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4.9000000000000004</v>
      </c>
      <c r="AG6" s="94">
        <f t="shared" ref="AG6:AG16" si="13">SUM(F6:H6)/40</f>
        <v>2.7250000000000001</v>
      </c>
      <c r="AH6" s="97">
        <f t="shared" ref="AH6:AH16" si="14">SUM(E6:G6)/40</f>
        <v>2.7250000000000001</v>
      </c>
      <c r="AJ6" s="154">
        <f t="shared" ref="AJ6:AJ15" si="15">AF6/SUM(AF6:AH6)</f>
        <v>0.4734299516908213</v>
      </c>
      <c r="AK6" s="154">
        <f t="shared" ref="AK6:AK16" si="16">AG6/SUM(AF6:AH6)</f>
        <v>0.26328502415458938</v>
      </c>
      <c r="AL6" s="154">
        <f t="shared" ref="AL6:AL16" si="17">AH6/SUM(AF6:AH6)</f>
        <v>0.26328502415458938</v>
      </c>
    </row>
    <row r="7" spans="1:38" x14ac:dyDescent="0.3">
      <c r="A7" s="30">
        <v>2</v>
      </c>
      <c r="B7" s="111" t="s">
        <v>88</v>
      </c>
      <c r="C7" s="107">
        <v>12</v>
      </c>
      <c r="D7" s="29"/>
      <c r="E7" s="35"/>
      <c r="F7" s="33">
        <v>19</v>
      </c>
      <c r="G7" s="29">
        <v>18</v>
      </c>
      <c r="H7" s="57">
        <v>21</v>
      </c>
      <c r="I7" s="33">
        <v>146</v>
      </c>
      <c r="J7" s="29">
        <v>86</v>
      </c>
      <c r="K7" s="35">
        <v>186</v>
      </c>
      <c r="L7" s="36">
        <f t="shared" si="0"/>
        <v>12.2</v>
      </c>
      <c r="M7" s="86">
        <f t="shared" si="1"/>
        <v>33877.105000000003</v>
      </c>
      <c r="N7" s="57">
        <f t="shared" si="2"/>
        <v>54.94</v>
      </c>
      <c r="O7" s="42">
        <f t="shared" si="3"/>
        <v>2.9</v>
      </c>
      <c r="P7" s="41">
        <f t="shared" si="4"/>
        <v>20.9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0.42000000000000004</v>
      </c>
      <c r="V7" s="70">
        <f t="shared" si="7"/>
        <v>0</v>
      </c>
      <c r="W7" s="70">
        <f t="shared" si="8"/>
        <v>0</v>
      </c>
      <c r="X7" s="71">
        <f t="shared" si="9"/>
        <v>0.42000000000000004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0.3</v>
      </c>
      <c r="AG7" s="94">
        <f t="shared" si="13"/>
        <v>1.45</v>
      </c>
      <c r="AH7" s="97">
        <f t="shared" si="14"/>
        <v>0.92500000000000004</v>
      </c>
      <c r="AJ7" s="154">
        <f t="shared" si="15"/>
        <v>0.11214953271028037</v>
      </c>
      <c r="AK7" s="154">
        <f t="shared" si="16"/>
        <v>0.5420560747663552</v>
      </c>
      <c r="AL7" s="154">
        <f t="shared" si="17"/>
        <v>0.34579439252336452</v>
      </c>
    </row>
    <row r="8" spans="1:38" x14ac:dyDescent="0.3">
      <c r="A8" s="30">
        <v>3</v>
      </c>
      <c r="B8" s="111" t="s">
        <v>95</v>
      </c>
      <c r="C8" s="107">
        <v>160</v>
      </c>
      <c r="D8" s="29"/>
      <c r="E8" s="35"/>
      <c r="F8" s="33">
        <v>72</v>
      </c>
      <c r="G8" s="29">
        <v>72</v>
      </c>
      <c r="H8" s="57">
        <v>0</v>
      </c>
      <c r="I8" s="33">
        <v>200</v>
      </c>
      <c r="J8" s="29">
        <v>40</v>
      </c>
      <c r="K8" s="35">
        <v>180</v>
      </c>
      <c r="L8" s="36">
        <f t="shared" si="0"/>
        <v>18.100000000000001</v>
      </c>
      <c r="M8" s="86">
        <f t="shared" si="1"/>
        <v>44340.2</v>
      </c>
      <c r="N8" s="57">
        <f t="shared" si="2"/>
        <v>70.08</v>
      </c>
      <c r="O8" s="42">
        <f t="shared" si="3"/>
        <v>7.2</v>
      </c>
      <c r="P8" s="41">
        <f t="shared" si="4"/>
        <v>21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5.6000000000000005</v>
      </c>
      <c r="V8" s="70">
        <f t="shared" si="7"/>
        <v>0</v>
      </c>
      <c r="W8" s="70">
        <f t="shared" si="8"/>
        <v>0</v>
      </c>
      <c r="X8" s="71">
        <f t="shared" si="9"/>
        <v>5.6000000000000005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</v>
      </c>
      <c r="AG8" s="94">
        <f t="shared" si="13"/>
        <v>3.6</v>
      </c>
      <c r="AH8" s="97">
        <f t="shared" si="14"/>
        <v>3.6</v>
      </c>
      <c r="AJ8" s="154">
        <f t="shared" si="15"/>
        <v>0.35714285714285715</v>
      </c>
      <c r="AK8" s="154">
        <f t="shared" si="16"/>
        <v>0.32142857142857145</v>
      </c>
      <c r="AL8" s="154">
        <f t="shared" si="17"/>
        <v>0.32142857142857145</v>
      </c>
    </row>
    <row r="9" spans="1:38" x14ac:dyDescent="0.3">
      <c r="A9" s="30">
        <v>4</v>
      </c>
      <c r="B9" s="111" t="s">
        <v>102</v>
      </c>
      <c r="C9" s="107">
        <v>84</v>
      </c>
      <c r="D9" s="29"/>
      <c r="E9" s="35"/>
      <c r="F9" s="33">
        <v>74</v>
      </c>
      <c r="G9" s="29">
        <v>74</v>
      </c>
      <c r="H9" s="57">
        <v>74</v>
      </c>
      <c r="I9" s="33"/>
      <c r="J9" s="29"/>
      <c r="K9" s="35"/>
      <c r="L9" s="36">
        <f t="shared" si="0"/>
        <v>7.65</v>
      </c>
      <c r="M9" s="86">
        <f t="shared" si="1"/>
        <v>14941.995000000001</v>
      </c>
      <c r="N9" s="57">
        <f t="shared" si="2"/>
        <v>20.58</v>
      </c>
      <c r="O9" s="42">
        <f t="shared" si="3"/>
        <v>11.1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2.9400000000000004</v>
      </c>
      <c r="V9" s="70">
        <f t="shared" si="7"/>
        <v>0</v>
      </c>
      <c r="W9" s="70">
        <f t="shared" si="8"/>
        <v>0</v>
      </c>
      <c r="X9" s="71">
        <f t="shared" si="9"/>
        <v>2.9400000000000004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2.1</v>
      </c>
      <c r="AG9" s="94">
        <f t="shared" si="13"/>
        <v>5.55</v>
      </c>
      <c r="AH9" s="97">
        <f t="shared" si="14"/>
        <v>3.7</v>
      </c>
      <c r="AJ9" s="154">
        <f t="shared" si="15"/>
        <v>0.18502202643171806</v>
      </c>
      <c r="AK9" s="154">
        <f t="shared" si="16"/>
        <v>0.48898678414096908</v>
      </c>
      <c r="AL9" s="154">
        <f t="shared" si="17"/>
        <v>0.32599118942731276</v>
      </c>
    </row>
    <row r="10" spans="1:38" x14ac:dyDescent="0.3">
      <c r="A10" s="30">
        <v>5</v>
      </c>
      <c r="B10" s="111" t="s">
        <v>104</v>
      </c>
      <c r="C10" s="107">
        <v>20</v>
      </c>
      <c r="D10" s="29"/>
      <c r="E10" s="35"/>
      <c r="F10" s="33">
        <v>0</v>
      </c>
      <c r="G10" s="29">
        <v>0</v>
      </c>
      <c r="H10" s="57"/>
      <c r="I10" s="33">
        <v>10</v>
      </c>
      <c r="J10" s="29">
        <v>10</v>
      </c>
      <c r="K10" s="35">
        <v>20</v>
      </c>
      <c r="L10" s="36">
        <f t="shared" ref="L10" si="18">SUM(C10:K10)/40</f>
        <v>1.5</v>
      </c>
      <c r="M10" s="86">
        <f t="shared" si="1"/>
        <v>3690.2</v>
      </c>
      <c r="N10" s="57">
        <f t="shared" si="2"/>
        <v>6</v>
      </c>
      <c r="O10" s="42">
        <f t="shared" ref="O10" si="19">SUM(F10:H10)/20</f>
        <v>0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0.70000000000000007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0.70000000000000007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0.5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79</v>
      </c>
      <c r="G11" s="29">
        <v>120</v>
      </c>
      <c r="H11" s="57">
        <v>120</v>
      </c>
      <c r="I11" s="33">
        <v>160</v>
      </c>
      <c r="J11" s="29">
        <v>200</v>
      </c>
      <c r="K11" s="35">
        <v>160</v>
      </c>
      <c r="L11" s="36">
        <f t="shared" si="0"/>
        <v>20.975000000000001</v>
      </c>
      <c r="M11" s="86">
        <f t="shared" si="1"/>
        <v>54508.337500000001</v>
      </c>
      <c r="N11" s="57">
        <f t="shared" si="2"/>
        <v>84.73</v>
      </c>
      <c r="O11" s="42">
        <f t="shared" si="3"/>
        <v>15.95</v>
      </c>
      <c r="P11" s="41">
        <f t="shared" si="4"/>
        <v>26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7.9749999999999996</v>
      </c>
      <c r="AH11" s="97">
        <f t="shared" si="14"/>
        <v>4.9749999999999996</v>
      </c>
      <c r="AJ11" s="154">
        <f t="shared" si="15"/>
        <v>0</v>
      </c>
      <c r="AK11" s="154">
        <f t="shared" si="16"/>
        <v>0.61583011583011582</v>
      </c>
      <c r="AL11" s="154">
        <f t="shared" si="17"/>
        <v>0.38416988416988418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472</v>
      </c>
      <c r="D16" s="51">
        <f t="shared" si="34"/>
        <v>0</v>
      </c>
      <c r="E16" s="53">
        <f t="shared" si="34"/>
        <v>0</v>
      </c>
      <c r="F16" s="113">
        <f t="shared" si="34"/>
        <v>300</v>
      </c>
      <c r="G16" s="51">
        <f t="shared" si="34"/>
        <v>337</v>
      </c>
      <c r="H16" s="53">
        <f t="shared" si="34"/>
        <v>215</v>
      </c>
      <c r="I16" s="113">
        <f t="shared" si="34"/>
        <v>574</v>
      </c>
      <c r="J16" s="51">
        <f t="shared" si="34"/>
        <v>389</v>
      </c>
      <c r="K16" s="53">
        <f t="shared" si="34"/>
        <v>602</v>
      </c>
      <c r="L16" s="50">
        <f t="shared" si="0"/>
        <v>72.224999999999994</v>
      </c>
      <c r="M16" s="88">
        <f t="shared" ref="M16:AA16" si="35">SUM(M6:M15)</f>
        <v>176896.21</v>
      </c>
      <c r="N16" s="53">
        <f t="shared" si="35"/>
        <v>275.76</v>
      </c>
      <c r="O16" s="113">
        <f t="shared" si="35"/>
        <v>42.599999999999994</v>
      </c>
      <c r="P16" s="52">
        <f t="shared" si="35"/>
        <v>78.25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16.52</v>
      </c>
      <c r="V16" s="67">
        <f t="shared" si="35"/>
        <v>0</v>
      </c>
      <c r="W16" s="67">
        <f t="shared" si="35"/>
        <v>0</v>
      </c>
      <c r="X16" s="68">
        <f t="shared" si="35"/>
        <v>16.52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11.8</v>
      </c>
      <c r="AG16" s="103">
        <f t="shared" si="13"/>
        <v>21.3</v>
      </c>
      <c r="AH16" s="104">
        <f t="shared" si="14"/>
        <v>15.925000000000001</v>
      </c>
      <c r="AJ16" s="155">
        <f t="shared" ref="AJ16" si="37">AF16/SUM(AF16:AH16)</f>
        <v>0.24069352371239161</v>
      </c>
      <c r="AK16" s="155">
        <f t="shared" si="16"/>
        <v>0.43447220805711367</v>
      </c>
      <c r="AL16" s="155">
        <f t="shared" si="17"/>
        <v>0.3248342682304946</v>
      </c>
    </row>
    <row r="17" spans="1:27" x14ac:dyDescent="0.3">
      <c r="A17" s="55"/>
      <c r="B17" s="55"/>
      <c r="C17" s="55">
        <f>C16/40</f>
        <v>11.8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</v>
      </c>
      <c r="G17" s="55">
        <f t="shared" si="38"/>
        <v>8.4250000000000007</v>
      </c>
      <c r="H17" s="55">
        <f t="shared" si="38"/>
        <v>5.375</v>
      </c>
      <c r="I17" s="55">
        <f t="shared" si="38"/>
        <v>14.35</v>
      </c>
      <c r="J17" s="55">
        <f t="shared" si="38"/>
        <v>9.7249999999999996</v>
      </c>
      <c r="K17" s="55">
        <f t="shared" si="38"/>
        <v>15.05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topLeftCell="A3" workbookViewId="0">
      <selection activeCell="E18" sqref="E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46246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120</v>
      </c>
      <c r="D6" s="29"/>
      <c r="E6" s="35"/>
      <c r="F6" s="33">
        <v>40</v>
      </c>
      <c r="G6" s="29">
        <v>40</v>
      </c>
      <c r="H6" s="57">
        <v>0</v>
      </c>
      <c r="I6" s="33">
        <v>55</v>
      </c>
      <c r="J6" s="29">
        <v>60</v>
      </c>
      <c r="K6" s="35">
        <v>65</v>
      </c>
      <c r="L6" s="36">
        <f t="shared" ref="L6:L16" si="0">SUM(C6:K6)/40</f>
        <v>9.5</v>
      </c>
      <c r="M6" s="86">
        <f t="shared" ref="M6:M15" si="1">SUMPRODUCT($C$4:$K$4,$C6:$K6)</f>
        <v>21979.799999999996</v>
      </c>
      <c r="N6" s="57">
        <f t="shared" ref="N6:N15" si="2">SUMPRODUCT($C$3:$K$3,$C6:$K6)/1000</f>
        <v>34.4</v>
      </c>
      <c r="O6" s="42">
        <f t="shared" ref="O6:O12" si="3">SUM(F6:H6)/20</f>
        <v>4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0.42857142857142855</v>
      </c>
      <c r="AK6" s="154">
        <f t="shared" ref="AK6:AK16" si="16">AG6/SUM(AF6:AH6)</f>
        <v>0.2857142857142857</v>
      </c>
      <c r="AL6" s="154">
        <f t="shared" ref="AL6:AL16" si="17">AH6/SUM(AF6:AH6)</f>
        <v>0.2857142857142857</v>
      </c>
    </row>
    <row r="7" spans="1:38" x14ac:dyDescent="0.3">
      <c r="A7" s="30">
        <v>2</v>
      </c>
      <c r="B7" s="111" t="s">
        <v>88</v>
      </c>
      <c r="C7" s="107">
        <v>22</v>
      </c>
      <c r="D7" s="29"/>
      <c r="E7" s="35"/>
      <c r="F7" s="33">
        <v>6</v>
      </c>
      <c r="G7" s="29">
        <v>6</v>
      </c>
      <c r="H7" s="57">
        <v>0</v>
      </c>
      <c r="I7" s="33">
        <v>56</v>
      </c>
      <c r="J7" s="29">
        <v>50</v>
      </c>
      <c r="K7" s="35">
        <v>60</v>
      </c>
      <c r="L7" s="36">
        <f t="shared" si="0"/>
        <v>5</v>
      </c>
      <c r="M7" s="86">
        <f t="shared" si="1"/>
        <v>13550.85</v>
      </c>
      <c r="N7" s="57">
        <f t="shared" si="2"/>
        <v>22.08</v>
      </c>
      <c r="O7" s="42">
        <f t="shared" si="3"/>
        <v>0.6</v>
      </c>
      <c r="P7" s="41">
        <f t="shared" si="4"/>
        <v>8.3000000000000007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0.77</v>
      </c>
      <c r="V7" s="70">
        <f t="shared" si="7"/>
        <v>0</v>
      </c>
      <c r="W7" s="70">
        <f t="shared" si="8"/>
        <v>0</v>
      </c>
      <c r="X7" s="71">
        <f t="shared" si="9"/>
        <v>0.77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0.55000000000000004</v>
      </c>
      <c r="AG7" s="94">
        <f t="shared" si="13"/>
        <v>0.3</v>
      </c>
      <c r="AH7" s="97">
        <f t="shared" si="14"/>
        <v>0.3</v>
      </c>
      <c r="AJ7" s="154">
        <f t="shared" si="15"/>
        <v>0.47826086956521735</v>
      </c>
      <c r="AK7" s="154">
        <f t="shared" si="16"/>
        <v>0.26086956521739124</v>
      </c>
      <c r="AL7" s="154">
        <f t="shared" si="17"/>
        <v>0.26086956521739124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0</v>
      </c>
      <c r="G8" s="29">
        <v>0</v>
      </c>
      <c r="H8" s="57">
        <v>0</v>
      </c>
      <c r="I8" s="33">
        <v>125</v>
      </c>
      <c r="J8" s="29">
        <v>44</v>
      </c>
      <c r="K8" s="35">
        <v>134</v>
      </c>
      <c r="L8" s="36">
        <f t="shared" si="0"/>
        <v>10.574999999999999</v>
      </c>
      <c r="M8" s="86">
        <f t="shared" si="1"/>
        <v>26717.520000000004</v>
      </c>
      <c r="N8" s="57">
        <f t="shared" si="2"/>
        <v>43.56</v>
      </c>
      <c r="O8" s="42">
        <f t="shared" si="3"/>
        <v>0</v>
      </c>
      <c r="P8" s="41">
        <f t="shared" si="4"/>
        <v>15.15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102</v>
      </c>
      <c r="C9" s="107">
        <v>40</v>
      </c>
      <c r="D9" s="29"/>
      <c r="E9" s="35"/>
      <c r="F9" s="33">
        <v>6</v>
      </c>
      <c r="G9" s="29">
        <v>6</v>
      </c>
      <c r="H9" s="57">
        <v>6</v>
      </c>
      <c r="I9" s="33">
        <v>6</v>
      </c>
      <c r="J9" s="29">
        <v>6</v>
      </c>
      <c r="K9" s="35">
        <v>6</v>
      </c>
      <c r="L9" s="36">
        <f t="shared" si="0"/>
        <v>1.9</v>
      </c>
      <c r="M9" s="86">
        <f t="shared" si="1"/>
        <v>3821.045000000001</v>
      </c>
      <c r="N9" s="57">
        <f t="shared" si="2"/>
        <v>5.82</v>
      </c>
      <c r="O9" s="42">
        <f t="shared" si="3"/>
        <v>0.9</v>
      </c>
      <c r="P9" s="41">
        <f t="shared" si="4"/>
        <v>0.9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1.4000000000000001</v>
      </c>
      <c r="V9" s="70">
        <f t="shared" si="7"/>
        <v>0</v>
      </c>
      <c r="W9" s="70">
        <f t="shared" si="8"/>
        <v>0</v>
      </c>
      <c r="X9" s="71">
        <f t="shared" si="9"/>
        <v>1.4000000000000001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</v>
      </c>
      <c r="AG9" s="94">
        <f t="shared" si="13"/>
        <v>0.45</v>
      </c>
      <c r="AH9" s="97">
        <f t="shared" si="14"/>
        <v>0.3</v>
      </c>
      <c r="AJ9" s="154">
        <f t="shared" si="15"/>
        <v>0.5714285714285714</v>
      </c>
      <c r="AK9" s="154">
        <f t="shared" si="16"/>
        <v>0.25714285714285717</v>
      </c>
      <c r="AL9" s="154">
        <f t="shared" si="17"/>
        <v>0.17142857142857143</v>
      </c>
    </row>
    <row r="10" spans="1:38" x14ac:dyDescent="0.3">
      <c r="A10" s="30">
        <v>5</v>
      </c>
      <c r="B10" s="111" t="s">
        <v>104</v>
      </c>
      <c r="C10" s="107">
        <v>24</v>
      </c>
      <c r="D10" s="29"/>
      <c r="E10" s="35"/>
      <c r="F10" s="33">
        <v>16</v>
      </c>
      <c r="G10" s="29">
        <v>16</v>
      </c>
      <c r="H10" s="57">
        <v>4</v>
      </c>
      <c r="I10" s="33">
        <v>4</v>
      </c>
      <c r="J10" s="29">
        <v>4</v>
      </c>
      <c r="K10" s="35">
        <v>4</v>
      </c>
      <c r="L10" s="36">
        <f t="shared" ref="L10" si="18">SUM(C10:K10)/40</f>
        <v>1.8</v>
      </c>
      <c r="M10" s="86">
        <f t="shared" si="1"/>
        <v>3701.85</v>
      </c>
      <c r="N10" s="57">
        <f t="shared" si="2"/>
        <v>5.4</v>
      </c>
      <c r="O10" s="42">
        <f t="shared" ref="O10" si="19">SUM(F10:H10)/20</f>
        <v>1.8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600</v>
      </c>
      <c r="G11" s="29">
        <v>360</v>
      </c>
      <c r="H11" s="57">
        <v>480</v>
      </c>
      <c r="I11" s="33">
        <f>520+880</f>
        <v>1400</v>
      </c>
      <c r="J11" s="29">
        <f>380+640</f>
        <v>1020</v>
      </c>
      <c r="K11" s="35">
        <f>600+880</f>
        <v>1480</v>
      </c>
      <c r="L11" s="36">
        <f t="shared" si="0"/>
        <v>134.5</v>
      </c>
      <c r="M11" s="86">
        <f t="shared" si="1"/>
        <v>360411.2</v>
      </c>
      <c r="N11" s="57">
        <f t="shared" si="2"/>
        <v>571.20000000000005</v>
      </c>
      <c r="O11" s="42">
        <f t="shared" si="3"/>
        <v>72</v>
      </c>
      <c r="P11" s="41">
        <f t="shared" si="4"/>
        <v>195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36</v>
      </c>
      <c r="AH11" s="97">
        <f t="shared" si="14"/>
        <v>24</v>
      </c>
      <c r="AJ11" s="154">
        <f t="shared" si="15"/>
        <v>1.6393442622950821E-2</v>
      </c>
      <c r="AK11" s="154">
        <f t="shared" si="16"/>
        <v>0.5901639344262295</v>
      </c>
      <c r="AL11" s="154">
        <f t="shared" si="17"/>
        <v>0.39344262295081966</v>
      </c>
    </row>
    <row r="12" spans="1:38" x14ac:dyDescent="0.3">
      <c r="A12" s="30">
        <v>7</v>
      </c>
      <c r="B12" s="111" t="s">
        <v>91</v>
      </c>
      <c r="C12" s="107">
        <v>4000</v>
      </c>
      <c r="D12" s="29"/>
      <c r="E12" s="35"/>
      <c r="F12" s="33">
        <v>1600</v>
      </c>
      <c r="G12" s="29">
        <v>1600</v>
      </c>
      <c r="H12" s="57">
        <v>800</v>
      </c>
      <c r="I12" s="33">
        <v>4000</v>
      </c>
      <c r="J12" s="29">
        <v>3200</v>
      </c>
      <c r="K12" s="35">
        <f>2800+2000</f>
        <v>4800</v>
      </c>
      <c r="L12" s="36">
        <f t="shared" si="0"/>
        <v>500</v>
      </c>
      <c r="M12" s="86">
        <f t="shared" si="1"/>
        <v>1238450</v>
      </c>
      <c r="N12" s="57">
        <f t="shared" si="2"/>
        <v>1960</v>
      </c>
      <c r="O12" s="42">
        <f t="shared" si="3"/>
        <v>200</v>
      </c>
      <c r="P12" s="41">
        <f t="shared" si="4"/>
        <v>600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100</v>
      </c>
      <c r="AH12" s="97">
        <f t="shared" si="14"/>
        <v>80</v>
      </c>
      <c r="AJ12" s="154">
        <f t="shared" si="15"/>
        <v>0.35714285714285715</v>
      </c>
      <c r="AK12" s="154">
        <f t="shared" si="16"/>
        <v>0.35714285714285715</v>
      </c>
      <c r="AL12" s="154">
        <f t="shared" si="17"/>
        <v>0.2857142857142857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4366</v>
      </c>
      <c r="D16" s="51">
        <f t="shared" si="34"/>
        <v>0</v>
      </c>
      <c r="E16" s="53">
        <f t="shared" si="34"/>
        <v>0</v>
      </c>
      <c r="F16" s="113">
        <f t="shared" si="34"/>
        <v>2268</v>
      </c>
      <c r="G16" s="51">
        <f t="shared" si="34"/>
        <v>2028</v>
      </c>
      <c r="H16" s="53">
        <f t="shared" si="34"/>
        <v>1290</v>
      </c>
      <c r="I16" s="113">
        <f t="shared" si="34"/>
        <v>5646</v>
      </c>
      <c r="J16" s="51">
        <f t="shared" si="34"/>
        <v>4384</v>
      </c>
      <c r="K16" s="53">
        <f t="shared" si="34"/>
        <v>6549</v>
      </c>
      <c r="L16" s="50">
        <f t="shared" si="0"/>
        <v>663.27499999999998</v>
      </c>
      <c r="M16" s="88">
        <f t="shared" ref="M16:AA16" si="35">SUM(M6:M15)</f>
        <v>1668632.2650000001</v>
      </c>
      <c r="N16" s="53">
        <f t="shared" si="35"/>
        <v>2642.46</v>
      </c>
      <c r="O16" s="113">
        <f t="shared" si="35"/>
        <v>279.3</v>
      </c>
      <c r="P16" s="52">
        <f t="shared" si="35"/>
        <v>828.95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152.81</v>
      </c>
      <c r="V16" s="67">
        <f t="shared" si="35"/>
        <v>0</v>
      </c>
      <c r="W16" s="67">
        <f t="shared" si="35"/>
        <v>0</v>
      </c>
      <c r="X16" s="68">
        <f t="shared" si="35"/>
        <v>152.81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109.15</v>
      </c>
      <c r="AG16" s="103">
        <f t="shared" si="13"/>
        <v>139.65</v>
      </c>
      <c r="AH16" s="104">
        <f t="shared" si="14"/>
        <v>107.4</v>
      </c>
      <c r="AJ16" s="155">
        <f t="shared" ref="AJ16" si="37">AF16/SUM(AF16:AH16)</f>
        <v>0.30642897248736661</v>
      </c>
      <c r="AK16" s="155">
        <f t="shared" si="16"/>
        <v>0.39205502526670405</v>
      </c>
      <c r="AL16" s="155">
        <f t="shared" si="17"/>
        <v>0.30151600224592923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46247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10</v>
      </c>
      <c r="D6" s="29"/>
      <c r="E6" s="35"/>
      <c r="F6" s="33">
        <v>45</v>
      </c>
      <c r="G6" s="29">
        <v>20</v>
      </c>
      <c r="H6" s="57">
        <v>0</v>
      </c>
      <c r="I6" s="33">
        <v>40</v>
      </c>
      <c r="J6" s="29">
        <v>25</v>
      </c>
      <c r="K6" s="35">
        <v>15</v>
      </c>
      <c r="L6" s="36">
        <f t="shared" ref="L6:L16" si="0">SUM(C6:K6)/40</f>
        <v>3.875</v>
      </c>
      <c r="M6" s="86">
        <f t="shared" ref="M6:M15" si="1">SUMPRODUCT($C$4:$K$4,$C6:$K6)</f>
        <v>9613.5625</v>
      </c>
      <c r="N6" s="57">
        <f t="shared" ref="N6:N15" si="2">SUMPRODUCT($C$3:$K$3,$C6:$K6)/1000</f>
        <v>14.75</v>
      </c>
      <c r="O6" s="42">
        <f t="shared" ref="O6:O12" si="3">SUM(F6:H6)/20</f>
        <v>3.25</v>
      </c>
      <c r="P6" s="41">
        <f t="shared" ref="P6:P12" si="4">SUM(I6:K6)/20</f>
        <v>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1.625</v>
      </c>
      <c r="AH6" s="97">
        <f t="shared" ref="AH6:AH16" si="14">SUM(E6:G6)/40</f>
        <v>1.625</v>
      </c>
      <c r="AJ6" s="154">
        <f t="shared" ref="AJ6:AJ15" si="15">AF6/SUM(AF6:AH6)</f>
        <v>7.1428571428571425E-2</v>
      </c>
      <c r="AK6" s="154">
        <f t="shared" ref="AK6:AK16" si="16">AG6/SUM(AF6:AH6)</f>
        <v>0.4642857142857143</v>
      </c>
      <c r="AL6" s="154">
        <f t="shared" ref="AL6:AL16" si="17">AH6/SUM(AF6:AH6)</f>
        <v>0.4642857142857143</v>
      </c>
    </row>
    <row r="7" spans="1:38" x14ac:dyDescent="0.3">
      <c r="A7" s="30">
        <v>2</v>
      </c>
      <c r="B7" s="111" t="s">
        <v>88</v>
      </c>
      <c r="C7" s="107">
        <v>20</v>
      </c>
      <c r="D7" s="29"/>
      <c r="E7" s="35"/>
      <c r="F7" s="33">
        <v>20</v>
      </c>
      <c r="G7" s="29">
        <v>20</v>
      </c>
      <c r="H7" s="57">
        <v>20</v>
      </c>
      <c r="I7" s="33">
        <v>82</v>
      </c>
      <c r="J7" s="29">
        <v>40</v>
      </c>
      <c r="K7" s="35">
        <v>40</v>
      </c>
      <c r="L7" s="36">
        <f t="shared" si="0"/>
        <v>6.05</v>
      </c>
      <c r="M7" s="86">
        <f t="shared" si="1"/>
        <v>15700.030000000002</v>
      </c>
      <c r="N7" s="57">
        <f t="shared" si="2"/>
        <v>24.84</v>
      </c>
      <c r="O7" s="42">
        <f t="shared" si="3"/>
        <v>3</v>
      </c>
      <c r="P7" s="41">
        <f t="shared" si="4"/>
        <v>8.1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0.70000000000000007</v>
      </c>
      <c r="V7" s="70">
        <f t="shared" si="7"/>
        <v>0</v>
      </c>
      <c r="W7" s="70">
        <f t="shared" si="8"/>
        <v>0</v>
      </c>
      <c r="X7" s="71">
        <f t="shared" si="9"/>
        <v>0.70000000000000007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0.5</v>
      </c>
      <c r="AG7" s="94">
        <f t="shared" si="13"/>
        <v>1.5</v>
      </c>
      <c r="AH7" s="97">
        <f t="shared" si="14"/>
        <v>1</v>
      </c>
      <c r="AJ7" s="154">
        <f t="shared" si="15"/>
        <v>0.16666666666666666</v>
      </c>
      <c r="AK7" s="154">
        <f t="shared" si="16"/>
        <v>0.5</v>
      </c>
      <c r="AL7" s="154">
        <f t="shared" si="17"/>
        <v>0.33333333333333331</v>
      </c>
    </row>
    <row r="8" spans="1:38" x14ac:dyDescent="0.3">
      <c r="A8" s="30">
        <v>3</v>
      </c>
      <c r="B8" s="111" t="s">
        <v>95</v>
      </c>
      <c r="C8" s="107">
        <v>92</v>
      </c>
      <c r="D8" s="29"/>
      <c r="E8" s="35"/>
      <c r="F8" s="33">
        <v>0</v>
      </c>
      <c r="G8" s="29">
        <v>0</v>
      </c>
      <c r="H8" s="57">
        <v>0</v>
      </c>
      <c r="I8" s="33">
        <v>110</v>
      </c>
      <c r="J8" s="29">
        <v>60</v>
      </c>
      <c r="K8" s="35">
        <v>60</v>
      </c>
      <c r="L8" s="36">
        <f t="shared" si="0"/>
        <v>8.0500000000000007</v>
      </c>
      <c r="M8" s="86">
        <f t="shared" si="1"/>
        <v>20316.36</v>
      </c>
      <c r="N8" s="57">
        <f t="shared" si="2"/>
        <v>33.119999999999997</v>
      </c>
      <c r="O8" s="42">
        <f t="shared" si="3"/>
        <v>0</v>
      </c>
      <c r="P8" s="41">
        <f t="shared" si="4"/>
        <v>11.5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102</v>
      </c>
      <c r="C9" s="107">
        <v>130</v>
      </c>
      <c r="D9" s="29"/>
      <c r="E9" s="35"/>
      <c r="F9" s="33">
        <v>39</v>
      </c>
      <c r="G9" s="29">
        <v>38</v>
      </c>
      <c r="H9" s="57">
        <v>39</v>
      </c>
      <c r="I9" s="33"/>
      <c r="J9" s="29"/>
      <c r="K9" s="35"/>
      <c r="L9" s="36">
        <f t="shared" si="0"/>
        <v>6.15</v>
      </c>
      <c r="M9" s="86">
        <f t="shared" si="1"/>
        <v>11185.550000000001</v>
      </c>
      <c r="N9" s="57">
        <f t="shared" si="2"/>
        <v>15.92</v>
      </c>
      <c r="O9" s="42">
        <f t="shared" si="3"/>
        <v>5.8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4.5500000000000007</v>
      </c>
      <c r="V9" s="70">
        <f t="shared" si="7"/>
        <v>0</v>
      </c>
      <c r="W9" s="70">
        <f t="shared" si="8"/>
        <v>0</v>
      </c>
      <c r="X9" s="71">
        <f t="shared" si="9"/>
        <v>4.5500000000000007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3.25</v>
      </c>
      <c r="AG9" s="94">
        <f t="shared" si="13"/>
        <v>2.9</v>
      </c>
      <c r="AH9" s="97">
        <f t="shared" si="14"/>
        <v>1.925</v>
      </c>
      <c r="AJ9" s="154">
        <f t="shared" si="15"/>
        <v>0.40247678018575844</v>
      </c>
      <c r="AK9" s="154">
        <f t="shared" si="16"/>
        <v>0.35913312693498445</v>
      </c>
      <c r="AL9" s="154">
        <f t="shared" si="17"/>
        <v>0.23839009287925694</v>
      </c>
    </row>
    <row r="10" spans="1:38" x14ac:dyDescent="0.3">
      <c r="A10" s="30">
        <v>5</v>
      </c>
      <c r="B10" s="111" t="s">
        <v>104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15</v>
      </c>
      <c r="J10" s="29">
        <v>10</v>
      </c>
      <c r="K10" s="35">
        <v>15</v>
      </c>
      <c r="L10" s="36">
        <f t="shared" si="0"/>
        <v>2</v>
      </c>
      <c r="M10" s="86">
        <f t="shared" si="1"/>
        <v>4474.8</v>
      </c>
      <c r="N10" s="57">
        <f t="shared" si="2"/>
        <v>7.2</v>
      </c>
      <c r="O10" s="42">
        <f t="shared" ref="O10" si="18">SUM(F10:H10)/20</f>
        <v>0</v>
      </c>
      <c r="P10" s="41">
        <f t="shared" ref="P10" si="19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1.4000000000000001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1.4000000000000001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1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40</v>
      </c>
      <c r="D11" s="29"/>
      <c r="E11" s="35"/>
      <c r="F11" s="33">
        <v>80</v>
      </c>
      <c r="G11" s="29">
        <v>80</v>
      </c>
      <c r="H11" s="57">
        <v>280</v>
      </c>
      <c r="I11" s="33">
        <v>120</v>
      </c>
      <c r="J11" s="29">
        <v>120</v>
      </c>
      <c r="K11" s="35">
        <v>200</v>
      </c>
      <c r="L11" s="36">
        <f t="shared" si="0"/>
        <v>23</v>
      </c>
      <c r="M11" s="86">
        <f t="shared" si="1"/>
        <v>56614.3</v>
      </c>
      <c r="N11" s="57">
        <f t="shared" si="2"/>
        <v>86</v>
      </c>
      <c r="O11" s="42">
        <f t="shared" si="3"/>
        <v>22</v>
      </c>
      <c r="P11" s="41">
        <f t="shared" si="4"/>
        <v>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1.4000000000000001</v>
      </c>
      <c r="V11" s="70">
        <f t="shared" si="7"/>
        <v>0</v>
      </c>
      <c r="W11" s="70">
        <f t="shared" si="8"/>
        <v>0</v>
      </c>
      <c r="X11" s="71">
        <f t="shared" si="9"/>
        <v>1.4000000000000001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</v>
      </c>
      <c r="AG11" s="94">
        <f t="shared" si="13"/>
        <v>11</v>
      </c>
      <c r="AH11" s="97">
        <f t="shared" si="14"/>
        <v>4</v>
      </c>
      <c r="AJ11" s="154">
        <f t="shared" si="15"/>
        <v>6.25E-2</v>
      </c>
      <c r="AK11" s="154">
        <f t="shared" si="16"/>
        <v>0.6875</v>
      </c>
      <c r="AL11" s="154">
        <f t="shared" si="17"/>
        <v>0.25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3">SUM(C6:C15)</f>
        <v>332</v>
      </c>
      <c r="D16" s="51">
        <f t="shared" si="33"/>
        <v>0</v>
      </c>
      <c r="E16" s="53">
        <f t="shared" si="33"/>
        <v>0</v>
      </c>
      <c r="F16" s="113">
        <f t="shared" si="33"/>
        <v>184</v>
      </c>
      <c r="G16" s="51">
        <f t="shared" si="33"/>
        <v>158</v>
      </c>
      <c r="H16" s="53">
        <f t="shared" si="33"/>
        <v>339</v>
      </c>
      <c r="I16" s="113">
        <f t="shared" si="33"/>
        <v>367</v>
      </c>
      <c r="J16" s="51">
        <f t="shared" si="33"/>
        <v>255</v>
      </c>
      <c r="K16" s="53">
        <f t="shared" si="33"/>
        <v>330</v>
      </c>
      <c r="L16" s="50">
        <f t="shared" si="0"/>
        <v>49.125</v>
      </c>
      <c r="M16" s="88">
        <f t="shared" ref="M16:AA16" si="34">SUM(M6:M15)</f>
        <v>117904.60250000001</v>
      </c>
      <c r="N16" s="53">
        <f t="shared" si="34"/>
        <v>181.83</v>
      </c>
      <c r="O16" s="113">
        <f t="shared" si="34"/>
        <v>34.049999999999997</v>
      </c>
      <c r="P16" s="52">
        <f t="shared" si="34"/>
        <v>47.6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11.620000000000001</v>
      </c>
      <c r="V16" s="67">
        <f t="shared" si="34"/>
        <v>0</v>
      </c>
      <c r="W16" s="67">
        <f t="shared" si="34"/>
        <v>0</v>
      </c>
      <c r="X16" s="68">
        <f t="shared" si="34"/>
        <v>11.620000000000001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8.3000000000000007</v>
      </c>
      <c r="AG16" s="103">
        <f t="shared" si="13"/>
        <v>17.024999999999999</v>
      </c>
      <c r="AH16" s="104">
        <f t="shared" si="14"/>
        <v>8.5500000000000007</v>
      </c>
      <c r="AJ16" s="155">
        <f t="shared" ref="AJ16" si="36">AF16/SUM(AF16:AH16)</f>
        <v>0.24501845018450186</v>
      </c>
      <c r="AK16" s="155">
        <f t="shared" si="16"/>
        <v>0.50258302583025827</v>
      </c>
      <c r="AL16" s="155">
        <f t="shared" si="17"/>
        <v>0.25239852398523988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46217</v>
      </c>
      <c r="B2" s="287"/>
      <c r="C2" s="287"/>
      <c r="D2" s="287"/>
      <c r="E2" s="287"/>
      <c r="K2" s="28" t="s">
        <v>100</v>
      </c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J10" sqref="J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>
        <v>40</v>
      </c>
      <c r="D7" s="29"/>
      <c r="E7" s="35"/>
      <c r="F7" s="33">
        <v>7</v>
      </c>
      <c r="G7" s="29">
        <v>27</v>
      </c>
      <c r="H7" s="57">
        <v>27</v>
      </c>
      <c r="I7" s="33">
        <v>87</v>
      </c>
      <c r="J7" s="29">
        <v>87</v>
      </c>
      <c r="K7" s="35">
        <v>167</v>
      </c>
      <c r="L7" s="36">
        <f t="shared" si="0"/>
        <v>11.05</v>
      </c>
      <c r="M7" s="86">
        <f t="shared" si="1"/>
        <v>29539.652499999997</v>
      </c>
      <c r="N7" s="57">
        <f t="shared" si="2"/>
        <v>47.59</v>
      </c>
      <c r="O7" s="42">
        <f t="shared" si="3"/>
        <v>3.05</v>
      </c>
      <c r="P7" s="41">
        <f t="shared" si="4"/>
        <v>17.05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1.5249999999999999</v>
      </c>
      <c r="AH7" s="97">
        <f t="shared" si="14"/>
        <v>0.85</v>
      </c>
      <c r="AJ7" s="154">
        <f t="shared" si="15"/>
        <v>0.29629629629629628</v>
      </c>
      <c r="AK7" s="154">
        <f t="shared" si="16"/>
        <v>0.45185185185185184</v>
      </c>
      <c r="AL7" s="154">
        <f t="shared" si="17"/>
        <v>0.25185185185185183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>
        <v>112</v>
      </c>
      <c r="D9" s="29"/>
      <c r="E9" s="35"/>
      <c r="F9" s="33">
        <v>0</v>
      </c>
      <c r="G9" s="29">
        <v>12</v>
      </c>
      <c r="H9" s="57">
        <v>0</v>
      </c>
      <c r="I9" s="33">
        <v>7</v>
      </c>
      <c r="J9" s="29">
        <v>7</v>
      </c>
      <c r="K9" s="35">
        <v>6</v>
      </c>
      <c r="L9" s="36">
        <f t="shared" si="0"/>
        <v>3.6</v>
      </c>
      <c r="M9" s="86">
        <f t="shared" si="1"/>
        <v>6476.1100000000006</v>
      </c>
      <c r="N9" s="57">
        <f t="shared" si="2"/>
        <v>9.9600000000000009</v>
      </c>
      <c r="O9" s="42">
        <f t="shared" si="3"/>
        <v>0.6</v>
      </c>
      <c r="P9" s="41">
        <f t="shared" si="4"/>
        <v>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3.9200000000000004</v>
      </c>
      <c r="V9" s="70">
        <f t="shared" si="7"/>
        <v>0</v>
      </c>
      <c r="W9" s="70">
        <f t="shared" si="8"/>
        <v>0</v>
      </c>
      <c r="X9" s="71">
        <f t="shared" si="9"/>
        <v>3.9200000000000004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2.8</v>
      </c>
      <c r="AG9" s="94">
        <f t="shared" si="13"/>
        <v>0.3</v>
      </c>
      <c r="AH9" s="97">
        <f t="shared" si="14"/>
        <v>0.3</v>
      </c>
      <c r="AJ9" s="154">
        <f t="shared" si="15"/>
        <v>0.82352941176470595</v>
      </c>
      <c r="AK9" s="154">
        <f t="shared" si="16"/>
        <v>8.8235294117647065E-2</v>
      </c>
      <c r="AL9" s="154">
        <f t="shared" si="17"/>
        <v>8.8235294117647065E-2</v>
      </c>
    </row>
    <row r="10" spans="1:38" x14ac:dyDescent="0.3">
      <c r="A10" s="30">
        <v>5</v>
      </c>
      <c r="B10" s="111" t="s">
        <v>104</v>
      </c>
      <c r="C10" s="107">
        <v>40</v>
      </c>
      <c r="D10" s="29"/>
      <c r="E10" s="35"/>
      <c r="F10" s="33">
        <v>0</v>
      </c>
      <c r="G10" s="29">
        <v>0</v>
      </c>
      <c r="H10" s="57">
        <v>0</v>
      </c>
      <c r="I10" s="33">
        <v>70</v>
      </c>
      <c r="J10" s="29">
        <v>60</v>
      </c>
      <c r="K10" s="35">
        <v>70</v>
      </c>
      <c r="L10" s="36">
        <f t="shared" ref="L10" si="18">SUM(C10:K10)/40</f>
        <v>6</v>
      </c>
      <c r="M10" s="86">
        <f t="shared" si="1"/>
        <v>16097.2</v>
      </c>
      <c r="N10" s="57">
        <f t="shared" si="2"/>
        <v>26.4</v>
      </c>
      <c r="O10" s="42">
        <f t="shared" ref="O10" si="19">SUM(F10:H10)/20</f>
        <v>0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1.4000000000000001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1.4000000000000001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192</v>
      </c>
      <c r="D16" s="51">
        <f t="shared" si="34"/>
        <v>0</v>
      </c>
      <c r="E16" s="53">
        <f t="shared" si="34"/>
        <v>0</v>
      </c>
      <c r="F16" s="113">
        <f t="shared" si="34"/>
        <v>7</v>
      </c>
      <c r="G16" s="51">
        <f t="shared" si="34"/>
        <v>39</v>
      </c>
      <c r="H16" s="53">
        <f t="shared" si="34"/>
        <v>27</v>
      </c>
      <c r="I16" s="113">
        <f t="shared" si="34"/>
        <v>164</v>
      </c>
      <c r="J16" s="51">
        <f t="shared" si="34"/>
        <v>154</v>
      </c>
      <c r="K16" s="53">
        <f t="shared" si="34"/>
        <v>243</v>
      </c>
      <c r="L16" s="50">
        <f t="shared" si="0"/>
        <v>20.65</v>
      </c>
      <c r="M16" s="88">
        <f t="shared" ref="M16:AA16" si="35">SUM(M6:M15)</f>
        <v>52112.962499999994</v>
      </c>
      <c r="N16" s="53">
        <f t="shared" si="35"/>
        <v>83.95</v>
      </c>
      <c r="O16" s="113">
        <f t="shared" si="35"/>
        <v>3.65</v>
      </c>
      <c r="P16" s="52">
        <f t="shared" si="35"/>
        <v>28.05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6.7200000000000006</v>
      </c>
      <c r="V16" s="67">
        <f t="shared" si="35"/>
        <v>0</v>
      </c>
      <c r="W16" s="67">
        <f t="shared" si="35"/>
        <v>0</v>
      </c>
      <c r="X16" s="68">
        <f t="shared" si="35"/>
        <v>6.7200000000000006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4.8</v>
      </c>
      <c r="AG16" s="103">
        <f t="shared" si="13"/>
        <v>1.825</v>
      </c>
      <c r="AH16" s="104">
        <f t="shared" si="14"/>
        <v>1.1499999999999999</v>
      </c>
      <c r="AJ16" s="155">
        <f t="shared" ref="AJ16" si="37">AF16/SUM(AF16:AH16)</f>
        <v>0.61736334405144688</v>
      </c>
      <c r="AK16" s="155">
        <f t="shared" si="16"/>
        <v>0.23472668810289388</v>
      </c>
      <c r="AL16" s="155">
        <f t="shared" si="17"/>
        <v>0.14790996784565916</v>
      </c>
    </row>
    <row r="17" spans="1:27" x14ac:dyDescent="0.3">
      <c r="A17" s="55"/>
      <c r="B17" s="55"/>
      <c r="C17" s="55">
        <f>C16/40</f>
        <v>4.8</v>
      </c>
      <c r="D17" s="55">
        <f t="shared" ref="D17:K17" si="38">D16/40</f>
        <v>0</v>
      </c>
      <c r="E17" s="55">
        <f t="shared" si="38"/>
        <v>0</v>
      </c>
      <c r="F17" s="55">
        <f t="shared" si="38"/>
        <v>0.17499999999999999</v>
      </c>
      <c r="G17" s="55">
        <f t="shared" si="38"/>
        <v>0.97499999999999998</v>
      </c>
      <c r="H17" s="55">
        <f t="shared" si="38"/>
        <v>0.67500000000000004</v>
      </c>
      <c r="I17" s="55">
        <f t="shared" si="38"/>
        <v>4.0999999999999996</v>
      </c>
      <c r="J17" s="55">
        <f t="shared" si="38"/>
        <v>3.85</v>
      </c>
      <c r="K17" s="55">
        <f t="shared" si="38"/>
        <v>6.0750000000000002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46190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46221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46192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46223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46225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46227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46231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46233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B11" sqref="B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104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1" sqref="B11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101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102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104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2026-08-17T05:42:43Z</dcterms:modified>
</cp:coreProperties>
</file>